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2021-Q1 Manual Entries" sheetId="1" r:id="rId1"/>
  </sheets>
  <definedNames>
    <definedName name="_xlnm._FilterDatabase" localSheetId="0" hidden="1">'2021-Q1 Manual Entries'!$A$1:$V$2964</definedName>
  </definedNames>
  <calcPr calcId="145621"/>
</workbook>
</file>

<file path=xl/calcChain.xml><?xml version="1.0" encoding="utf-8"?>
<calcChain xmlns="http://schemas.openxmlformats.org/spreadsheetml/2006/main">
  <c r="N3732" i="1" l="1"/>
  <c r="N3731" i="1"/>
  <c r="N3730" i="1"/>
  <c r="N3729" i="1"/>
  <c r="N3727" i="1"/>
  <c r="N3724" i="1"/>
  <c r="N3723" i="1"/>
  <c r="N3722" i="1"/>
  <c r="N3720" i="1"/>
  <c r="N3719" i="1"/>
  <c r="N3718" i="1"/>
  <c r="N3716" i="1"/>
  <c r="N3715" i="1"/>
  <c r="N3714" i="1"/>
  <c r="N3713" i="1"/>
  <c r="N3712" i="1"/>
  <c r="N3710" i="1"/>
  <c r="N3708" i="1"/>
  <c r="K3706" i="1" l="1"/>
  <c r="N3693" i="1" l="1"/>
  <c r="M3693" i="1"/>
  <c r="L3693" i="1"/>
  <c r="N3681" i="1" l="1"/>
  <c r="M3681" i="1"/>
  <c r="K3681" i="1" s="1"/>
  <c r="K3679" i="1"/>
  <c r="K3678" i="1"/>
  <c r="K3675" i="1" l="1"/>
  <c r="N3667" i="1" l="1"/>
  <c r="N3666" i="1"/>
  <c r="N3664" i="1"/>
  <c r="M3653" i="1" l="1"/>
  <c r="M3646" i="1"/>
  <c r="M3645" i="1"/>
  <c r="M3642" i="1"/>
  <c r="K3641" i="1"/>
  <c r="K3633" i="1" l="1"/>
  <c r="K3630" i="1"/>
  <c r="K3618" i="1" l="1"/>
  <c r="K3617" i="1"/>
  <c r="K3616" i="1"/>
  <c r="K3614" i="1"/>
  <c r="K3612" i="1"/>
  <c r="N3611" i="1"/>
  <c r="M3611" i="1"/>
  <c r="L3611" i="1"/>
  <c r="K3609" i="1"/>
  <c r="K3607" i="1"/>
  <c r="K3611" i="1" l="1"/>
  <c r="N3605" i="1"/>
  <c r="K3605" i="1"/>
  <c r="N3604" i="1"/>
  <c r="K3604" i="1"/>
  <c r="N3603" i="1"/>
  <c r="K3603" i="1"/>
  <c r="N3602" i="1"/>
  <c r="K3602" i="1"/>
  <c r="N3601" i="1"/>
  <c r="K3601" i="1"/>
  <c r="N3600" i="1"/>
  <c r="K3600" i="1"/>
  <c r="N3599" i="1"/>
  <c r="K3595" i="1" l="1"/>
  <c r="K3591" i="1" l="1"/>
  <c r="K3584" i="1"/>
  <c r="K3583" i="1"/>
  <c r="K3579" i="1"/>
  <c r="K3571" i="1"/>
  <c r="K3570" i="1"/>
  <c r="K3565" i="1" l="1"/>
  <c r="N3563" i="1" l="1"/>
  <c r="K3563" i="1"/>
  <c r="N3562" i="1"/>
  <c r="N3561" i="1"/>
  <c r="K3561" i="1"/>
  <c r="N3560" i="1"/>
  <c r="K3560" i="1"/>
  <c r="N3559" i="1"/>
  <c r="N3558" i="1"/>
  <c r="K3558" i="1"/>
  <c r="N3557" i="1"/>
  <c r="N3556" i="1"/>
  <c r="K3556" i="1"/>
  <c r="N3555" i="1"/>
  <c r="K3554" i="1"/>
  <c r="N3553" i="1"/>
  <c r="K3553" i="1"/>
  <c r="N3538" i="1" l="1"/>
  <c r="K3538" i="1"/>
  <c r="N3537" i="1"/>
  <c r="K3537" i="1"/>
  <c r="N3536" i="1"/>
  <c r="K3536" i="1"/>
  <c r="N3535" i="1"/>
  <c r="N3534" i="1"/>
  <c r="N3533" i="1"/>
  <c r="N3532" i="1"/>
  <c r="N3531" i="1"/>
  <c r="N3530" i="1"/>
  <c r="N3529" i="1"/>
  <c r="N3528" i="1"/>
  <c r="K3522" i="1" l="1"/>
  <c r="M3394" i="1" l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299" i="1" l="1"/>
  <c r="M3298" i="1"/>
  <c r="M3297" i="1"/>
  <c r="M3296" i="1"/>
  <c r="M3295" i="1"/>
  <c r="M3294" i="1"/>
  <c r="M3293" i="1"/>
  <c r="M3292" i="1"/>
  <c r="L3291" i="1"/>
  <c r="M3291" i="1" s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 l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N3250" i="1"/>
  <c r="L3250" i="1"/>
  <c r="M3250" i="1" s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8" i="1" l="1"/>
  <c r="M3187" i="1"/>
  <c r="N3186" i="1"/>
  <c r="M3186" i="1"/>
  <c r="N3185" i="1"/>
  <c r="M3185" i="1"/>
  <c r="N3184" i="1"/>
  <c r="M3184" i="1"/>
  <c r="M3183" i="1"/>
  <c r="N3182" i="1"/>
  <c r="M3182" i="1"/>
  <c r="N3181" i="1"/>
  <c r="M3181" i="1"/>
  <c r="M3180" i="1"/>
  <c r="N3179" i="1"/>
  <c r="M3179" i="1"/>
  <c r="N3178" i="1"/>
  <c r="M3178" i="1"/>
  <c r="N3177" i="1"/>
  <c r="M3177" i="1"/>
  <c r="N3176" i="1"/>
  <c r="M3176" i="1"/>
  <c r="M3175" i="1"/>
  <c r="M3174" i="1"/>
  <c r="N3173" i="1"/>
  <c r="M3173" i="1"/>
  <c r="M3172" i="1"/>
  <c r="M3171" i="1"/>
  <c r="N3170" i="1"/>
  <c r="M3170" i="1"/>
  <c r="M3169" i="1"/>
  <c r="N3168" i="1"/>
  <c r="M3168" i="1"/>
  <c r="N3167" i="1"/>
  <c r="M3167" i="1"/>
  <c r="N3166" i="1"/>
  <c r="M3166" i="1"/>
  <c r="M3165" i="1"/>
  <c r="N3164" i="1"/>
  <c r="M3164" i="1"/>
  <c r="N3163" i="1"/>
  <c r="M3163" i="1"/>
  <c r="L3162" i="1"/>
  <c r="M3162" i="1" s="1"/>
  <c r="N3161" i="1"/>
  <c r="M3161" i="1"/>
  <c r="N3160" i="1"/>
  <c r="M3160" i="1"/>
  <c r="N3159" i="1"/>
  <c r="M3159" i="1"/>
  <c r="M3158" i="1"/>
  <c r="N3157" i="1"/>
  <c r="M3157" i="1"/>
  <c r="N3156" i="1"/>
  <c r="M3156" i="1"/>
  <c r="M3155" i="1"/>
  <c r="N3154" i="1"/>
  <c r="M3154" i="1"/>
  <c r="N3153" i="1"/>
  <c r="M3153" i="1"/>
  <c r="M3152" i="1"/>
  <c r="N3151" i="1"/>
  <c r="M3151" i="1"/>
  <c r="N3150" i="1"/>
  <c r="M3150" i="1"/>
  <c r="N3149" i="1"/>
  <c r="M3149" i="1"/>
  <c r="M3148" i="1"/>
  <c r="N3147" i="1"/>
  <c r="M3147" i="1"/>
  <c r="N3146" i="1"/>
  <c r="M3146" i="1"/>
  <c r="M3145" i="1"/>
  <c r="N3144" i="1"/>
  <c r="M3144" i="1"/>
  <c r="N3143" i="1"/>
  <c r="M3143" i="1"/>
  <c r="M3142" i="1"/>
  <c r="N3141" i="1"/>
  <c r="M3141" i="1"/>
  <c r="N3140" i="1"/>
  <c r="M3140" i="1"/>
  <c r="M3139" i="1"/>
  <c r="N3138" i="1"/>
  <c r="M3138" i="1"/>
  <c r="M3137" i="1"/>
  <c r="N3136" i="1"/>
  <c r="M3136" i="1"/>
  <c r="M3135" i="1"/>
  <c r="N3134" i="1"/>
  <c r="M3134" i="1"/>
  <c r="N3133" i="1"/>
  <c r="M3133" i="1"/>
  <c r="N3132" i="1"/>
  <c r="M3132" i="1"/>
  <c r="M3131" i="1"/>
  <c r="M3130" i="1"/>
  <c r="N3129" i="1"/>
  <c r="M3129" i="1"/>
  <c r="M3128" i="1"/>
  <c r="N3127" i="1"/>
  <c r="M3127" i="1"/>
  <c r="M3126" i="1"/>
  <c r="M3125" i="1"/>
  <c r="N3124" i="1"/>
  <c r="M3124" i="1"/>
  <c r="O3124" i="1" s="1"/>
  <c r="S3124" i="1" s="1"/>
  <c r="M3011" i="1"/>
  <c r="U3011" i="1" s="1"/>
  <c r="N3010" i="1"/>
  <c r="M3010" i="1"/>
  <c r="M3009" i="1"/>
  <c r="N3008" i="1"/>
  <c r="P3008" i="1" s="1"/>
  <c r="M3008" i="1"/>
  <c r="N3007" i="1"/>
  <c r="M3007" i="1"/>
  <c r="N3006" i="1"/>
  <c r="P3006" i="1" s="1"/>
  <c r="M3006" i="1"/>
  <c r="N3005" i="1"/>
  <c r="M3005" i="1"/>
  <c r="M3004" i="1"/>
  <c r="O3004" i="1" s="1"/>
  <c r="S3004" i="1" s="1"/>
  <c r="M3003" i="1"/>
  <c r="M3002" i="1"/>
  <c r="M3001" i="1"/>
  <c r="N3000" i="1"/>
  <c r="U3000" i="1" s="1"/>
  <c r="M3000" i="1"/>
  <c r="M2999" i="1"/>
  <c r="N2998" i="1"/>
  <c r="M2998" i="1"/>
  <c r="Q2998" i="1" s="1"/>
  <c r="R2998" i="1" s="1"/>
  <c r="N2997" i="1"/>
  <c r="M2997" i="1"/>
  <c r="M2996" i="1"/>
  <c r="N2995" i="1"/>
  <c r="L2995" i="1"/>
  <c r="M2995" i="1" s="1"/>
  <c r="M2994" i="1"/>
  <c r="M2993" i="1"/>
  <c r="N2992" i="1"/>
  <c r="U2992" i="1" s="1"/>
  <c r="M2992" i="1"/>
  <c r="M2991" i="1"/>
  <c r="M2990" i="1"/>
  <c r="M2989" i="1"/>
  <c r="O2989" i="1" s="1"/>
  <c r="S2989" i="1" s="1"/>
  <c r="M2988" i="1"/>
  <c r="O2988" i="1" s="1"/>
  <c r="S2988" i="1" s="1"/>
  <c r="M2987" i="1"/>
  <c r="O2965" i="1"/>
  <c r="S2965" i="1" s="1"/>
  <c r="P2965" i="1"/>
  <c r="Q2965" i="1"/>
  <c r="R2965" i="1" s="1"/>
  <c r="T2965" i="1"/>
  <c r="U2965" i="1"/>
  <c r="O2966" i="1"/>
  <c r="S2966" i="1" s="1"/>
  <c r="P2966" i="1"/>
  <c r="Q2966" i="1"/>
  <c r="R2966" i="1" s="1"/>
  <c r="T2966" i="1"/>
  <c r="U2966" i="1"/>
  <c r="O2967" i="1"/>
  <c r="S2967" i="1" s="1"/>
  <c r="P2967" i="1"/>
  <c r="Q2967" i="1"/>
  <c r="R2967" i="1" s="1"/>
  <c r="T2967" i="1"/>
  <c r="U2967" i="1"/>
  <c r="O2968" i="1"/>
  <c r="S2968" i="1" s="1"/>
  <c r="P2968" i="1"/>
  <c r="Q2968" i="1"/>
  <c r="R2968" i="1" s="1"/>
  <c r="T2968" i="1"/>
  <c r="U2968" i="1"/>
  <c r="O2969" i="1"/>
  <c r="S2969" i="1" s="1"/>
  <c r="P2969" i="1"/>
  <c r="Q2969" i="1"/>
  <c r="R2969" i="1" s="1"/>
  <c r="T2969" i="1"/>
  <c r="U2969" i="1"/>
  <c r="O2970" i="1"/>
  <c r="S2970" i="1" s="1"/>
  <c r="P2970" i="1"/>
  <c r="Q2970" i="1"/>
  <c r="R2970" i="1" s="1"/>
  <c r="T2970" i="1"/>
  <c r="U2970" i="1"/>
  <c r="O2971" i="1"/>
  <c r="S2971" i="1" s="1"/>
  <c r="P2971" i="1"/>
  <c r="Q2971" i="1"/>
  <c r="R2971" i="1" s="1"/>
  <c r="T2971" i="1"/>
  <c r="U2971" i="1"/>
  <c r="O2972" i="1"/>
  <c r="S2972" i="1" s="1"/>
  <c r="P2972" i="1"/>
  <c r="Q2972" i="1"/>
  <c r="R2972" i="1" s="1"/>
  <c r="T2972" i="1"/>
  <c r="U2972" i="1"/>
  <c r="O2973" i="1"/>
  <c r="S2973" i="1" s="1"/>
  <c r="P2973" i="1"/>
  <c r="Q2973" i="1"/>
  <c r="R2973" i="1" s="1"/>
  <c r="T2973" i="1"/>
  <c r="U2973" i="1"/>
  <c r="O2974" i="1"/>
  <c r="S2974" i="1" s="1"/>
  <c r="P2974" i="1"/>
  <c r="Q2974" i="1"/>
  <c r="R2974" i="1" s="1"/>
  <c r="T2974" i="1"/>
  <c r="U2974" i="1"/>
  <c r="O2975" i="1"/>
  <c r="S2975" i="1" s="1"/>
  <c r="P2975" i="1"/>
  <c r="Q2975" i="1"/>
  <c r="R2975" i="1" s="1"/>
  <c r="T2975" i="1"/>
  <c r="U2975" i="1"/>
  <c r="O2976" i="1"/>
  <c r="S2976" i="1" s="1"/>
  <c r="P2976" i="1"/>
  <c r="Q2976" i="1"/>
  <c r="R2976" i="1" s="1"/>
  <c r="T2976" i="1"/>
  <c r="U2976" i="1"/>
  <c r="O2977" i="1"/>
  <c r="S2977" i="1" s="1"/>
  <c r="P2977" i="1"/>
  <c r="Q2977" i="1"/>
  <c r="R2977" i="1" s="1"/>
  <c r="T2977" i="1"/>
  <c r="U2977" i="1"/>
  <c r="O2978" i="1"/>
  <c r="S2978" i="1" s="1"/>
  <c r="P2978" i="1"/>
  <c r="Q2978" i="1"/>
  <c r="R2978" i="1" s="1"/>
  <c r="T2978" i="1"/>
  <c r="U2978" i="1"/>
  <c r="O2979" i="1"/>
  <c r="S2979" i="1" s="1"/>
  <c r="P2979" i="1"/>
  <c r="Q2979" i="1"/>
  <c r="R2979" i="1" s="1"/>
  <c r="T2979" i="1"/>
  <c r="U2979" i="1"/>
  <c r="O2980" i="1"/>
  <c r="S2980" i="1" s="1"/>
  <c r="P2980" i="1"/>
  <c r="Q2980" i="1"/>
  <c r="R2980" i="1" s="1"/>
  <c r="T2980" i="1"/>
  <c r="U2980" i="1"/>
  <c r="O2981" i="1"/>
  <c r="S2981" i="1" s="1"/>
  <c r="P2981" i="1"/>
  <c r="Q2981" i="1"/>
  <c r="R2981" i="1" s="1"/>
  <c r="T2981" i="1"/>
  <c r="U2981" i="1"/>
  <c r="O2982" i="1"/>
  <c r="S2982" i="1" s="1"/>
  <c r="P2982" i="1"/>
  <c r="Q2982" i="1"/>
  <c r="R2982" i="1" s="1"/>
  <c r="T2982" i="1"/>
  <c r="U2982" i="1"/>
  <c r="O2983" i="1"/>
  <c r="S2983" i="1" s="1"/>
  <c r="P2983" i="1"/>
  <c r="Q2983" i="1"/>
  <c r="R2983" i="1" s="1"/>
  <c r="T2983" i="1"/>
  <c r="U2983" i="1"/>
  <c r="O2984" i="1"/>
  <c r="S2984" i="1" s="1"/>
  <c r="P2984" i="1"/>
  <c r="Q2984" i="1"/>
  <c r="R2984" i="1" s="1"/>
  <c r="T2984" i="1"/>
  <c r="U2984" i="1"/>
  <c r="O2985" i="1"/>
  <c r="S2985" i="1" s="1"/>
  <c r="P2985" i="1"/>
  <c r="Q2985" i="1"/>
  <c r="R2985" i="1" s="1"/>
  <c r="T2985" i="1"/>
  <c r="U2985" i="1"/>
  <c r="O2986" i="1"/>
  <c r="S2986" i="1" s="1"/>
  <c r="P2986" i="1"/>
  <c r="Q2986" i="1"/>
  <c r="R2986" i="1" s="1"/>
  <c r="T2986" i="1"/>
  <c r="U2986" i="1"/>
  <c r="O2987" i="1"/>
  <c r="S2987" i="1" s="1"/>
  <c r="P2987" i="1"/>
  <c r="Q2987" i="1"/>
  <c r="R2987" i="1" s="1"/>
  <c r="T2987" i="1"/>
  <c r="U2987" i="1"/>
  <c r="P2988" i="1"/>
  <c r="Q2988" i="1"/>
  <c r="R2988" i="1" s="1"/>
  <c r="T2988" i="1"/>
  <c r="P2989" i="1"/>
  <c r="Q2989" i="1"/>
  <c r="R2989" i="1" s="1"/>
  <c r="T2989" i="1"/>
  <c r="O2990" i="1"/>
  <c r="S2990" i="1" s="1"/>
  <c r="P2990" i="1"/>
  <c r="Q2990" i="1"/>
  <c r="R2990" i="1" s="1"/>
  <c r="T2990" i="1"/>
  <c r="U2990" i="1"/>
  <c r="O2991" i="1"/>
  <c r="S2991" i="1" s="1"/>
  <c r="P2991" i="1"/>
  <c r="Q2991" i="1"/>
  <c r="R2991" i="1" s="1"/>
  <c r="T2991" i="1"/>
  <c r="U2991" i="1"/>
  <c r="O2992" i="1"/>
  <c r="S2992" i="1" s="1"/>
  <c r="T2992" i="1"/>
  <c r="O2993" i="1"/>
  <c r="S2993" i="1" s="1"/>
  <c r="P2993" i="1"/>
  <c r="Q2993" i="1"/>
  <c r="R2993" i="1" s="1"/>
  <c r="T2993" i="1"/>
  <c r="U2993" i="1"/>
  <c r="O2994" i="1"/>
  <c r="S2994" i="1" s="1"/>
  <c r="P2994" i="1"/>
  <c r="Q2994" i="1"/>
  <c r="R2994" i="1" s="1"/>
  <c r="T2994" i="1"/>
  <c r="U2994" i="1"/>
  <c r="P2995" i="1"/>
  <c r="T2995" i="1"/>
  <c r="O2996" i="1"/>
  <c r="S2996" i="1" s="1"/>
  <c r="P2996" i="1"/>
  <c r="Q2996" i="1"/>
  <c r="R2996" i="1" s="1"/>
  <c r="T2996" i="1"/>
  <c r="U2996" i="1"/>
  <c r="O2997" i="1"/>
  <c r="S2997" i="1" s="1"/>
  <c r="P2997" i="1"/>
  <c r="Q2997" i="1"/>
  <c r="R2997" i="1" s="1"/>
  <c r="T2997" i="1"/>
  <c r="U2997" i="1"/>
  <c r="O2998" i="1"/>
  <c r="S2998" i="1" s="1"/>
  <c r="P2998" i="1"/>
  <c r="T2998" i="1"/>
  <c r="U2998" i="1"/>
  <c r="O2999" i="1"/>
  <c r="S2999" i="1" s="1"/>
  <c r="P2999" i="1"/>
  <c r="Q2999" i="1"/>
  <c r="R2999" i="1" s="1"/>
  <c r="T2999" i="1"/>
  <c r="U2999" i="1"/>
  <c r="O3000" i="1"/>
  <c r="S3000" i="1" s="1"/>
  <c r="Q3000" i="1"/>
  <c r="R3000" i="1" s="1"/>
  <c r="T3000" i="1"/>
  <c r="O3001" i="1"/>
  <c r="S3001" i="1" s="1"/>
  <c r="P3001" i="1"/>
  <c r="Q3001" i="1"/>
  <c r="R3001" i="1" s="1"/>
  <c r="T3001" i="1"/>
  <c r="U3001" i="1"/>
  <c r="O3002" i="1"/>
  <c r="S3002" i="1" s="1"/>
  <c r="P3002" i="1"/>
  <c r="Q3002" i="1"/>
  <c r="R3002" i="1" s="1"/>
  <c r="T3002" i="1"/>
  <c r="U3002" i="1"/>
  <c r="O3003" i="1"/>
  <c r="S3003" i="1" s="1"/>
  <c r="P3003" i="1"/>
  <c r="Q3003" i="1"/>
  <c r="R3003" i="1" s="1"/>
  <c r="T3003" i="1"/>
  <c r="U3003" i="1"/>
  <c r="P3004" i="1"/>
  <c r="Q3004" i="1"/>
  <c r="R3004" i="1" s="1"/>
  <c r="T3004" i="1"/>
  <c r="O3005" i="1"/>
  <c r="S3005" i="1" s="1"/>
  <c r="P3005" i="1"/>
  <c r="Q3005" i="1"/>
  <c r="R3005" i="1" s="1"/>
  <c r="T3005" i="1"/>
  <c r="U3005" i="1"/>
  <c r="O3006" i="1"/>
  <c r="S3006" i="1" s="1"/>
  <c r="T3006" i="1"/>
  <c r="U3006" i="1"/>
  <c r="O3007" i="1"/>
  <c r="S3007" i="1" s="1"/>
  <c r="P3007" i="1"/>
  <c r="Q3007" i="1"/>
  <c r="R3007" i="1" s="1"/>
  <c r="T3007" i="1"/>
  <c r="U3007" i="1"/>
  <c r="O3008" i="1"/>
  <c r="S3008" i="1" s="1"/>
  <c r="Q3008" i="1"/>
  <c r="R3008" i="1" s="1"/>
  <c r="T3008" i="1"/>
  <c r="O3009" i="1"/>
  <c r="S3009" i="1" s="1"/>
  <c r="P3009" i="1"/>
  <c r="Q3009" i="1"/>
  <c r="R3009" i="1" s="1"/>
  <c r="T3009" i="1"/>
  <c r="U3009" i="1"/>
  <c r="O3010" i="1"/>
  <c r="S3010" i="1" s="1"/>
  <c r="P3010" i="1"/>
  <c r="Q3010" i="1"/>
  <c r="R3010" i="1" s="1"/>
  <c r="T3010" i="1"/>
  <c r="U3010" i="1"/>
  <c r="O3011" i="1"/>
  <c r="S3011" i="1" s="1"/>
  <c r="P3011" i="1"/>
  <c r="T3011" i="1"/>
  <c r="O3012" i="1"/>
  <c r="P3012" i="1"/>
  <c r="Q3012" i="1"/>
  <c r="R3012" i="1" s="1"/>
  <c r="S3012" i="1"/>
  <c r="T3012" i="1"/>
  <c r="U3012" i="1"/>
  <c r="O3013" i="1"/>
  <c r="S3013" i="1" s="1"/>
  <c r="P3013" i="1"/>
  <c r="Q3013" i="1"/>
  <c r="R3013" i="1" s="1"/>
  <c r="T3013" i="1"/>
  <c r="U3013" i="1"/>
  <c r="O3014" i="1"/>
  <c r="S3014" i="1" s="1"/>
  <c r="P3014" i="1"/>
  <c r="Q3014" i="1"/>
  <c r="R3014" i="1" s="1"/>
  <c r="T3014" i="1"/>
  <c r="U3014" i="1"/>
  <c r="O3015" i="1"/>
  <c r="S3015" i="1" s="1"/>
  <c r="P3015" i="1"/>
  <c r="Q3015" i="1"/>
  <c r="R3015" i="1" s="1"/>
  <c r="T3015" i="1"/>
  <c r="U3015" i="1"/>
  <c r="O3016" i="1"/>
  <c r="P3016" i="1"/>
  <c r="Q3016" i="1"/>
  <c r="R3016" i="1" s="1"/>
  <c r="S3016" i="1"/>
  <c r="T3016" i="1"/>
  <c r="U3016" i="1"/>
  <c r="O3017" i="1"/>
  <c r="S3017" i="1" s="1"/>
  <c r="P3017" i="1"/>
  <c r="Q3017" i="1"/>
  <c r="R3017" i="1" s="1"/>
  <c r="T3017" i="1"/>
  <c r="U3017" i="1"/>
  <c r="O3018" i="1"/>
  <c r="S3018" i="1" s="1"/>
  <c r="P3018" i="1"/>
  <c r="Q3018" i="1"/>
  <c r="R3018" i="1" s="1"/>
  <c r="T3018" i="1"/>
  <c r="U3018" i="1"/>
  <c r="O3019" i="1"/>
  <c r="S3019" i="1" s="1"/>
  <c r="P3019" i="1"/>
  <c r="Q3019" i="1"/>
  <c r="R3019" i="1" s="1"/>
  <c r="T3019" i="1"/>
  <c r="V3019" i="1" s="1"/>
  <c r="U3019" i="1"/>
  <c r="O3020" i="1"/>
  <c r="S3020" i="1" s="1"/>
  <c r="P3020" i="1"/>
  <c r="Q3020" i="1"/>
  <c r="R3020" i="1" s="1"/>
  <c r="T3020" i="1"/>
  <c r="U3020" i="1"/>
  <c r="O3021" i="1"/>
  <c r="S3021" i="1" s="1"/>
  <c r="P3021" i="1"/>
  <c r="Q3021" i="1"/>
  <c r="R3021" i="1" s="1"/>
  <c r="T3021" i="1"/>
  <c r="U3021" i="1"/>
  <c r="O3022" i="1"/>
  <c r="S3022" i="1" s="1"/>
  <c r="P3022" i="1"/>
  <c r="Q3022" i="1"/>
  <c r="R3022" i="1" s="1"/>
  <c r="T3022" i="1"/>
  <c r="U3022" i="1"/>
  <c r="O3023" i="1"/>
  <c r="S3023" i="1" s="1"/>
  <c r="P3023" i="1"/>
  <c r="Q3023" i="1"/>
  <c r="R3023" i="1" s="1"/>
  <c r="T3023" i="1"/>
  <c r="U3023" i="1"/>
  <c r="O3024" i="1"/>
  <c r="S3024" i="1" s="1"/>
  <c r="P3024" i="1"/>
  <c r="Q3024" i="1"/>
  <c r="R3024" i="1" s="1"/>
  <c r="T3024" i="1"/>
  <c r="U3024" i="1"/>
  <c r="O3025" i="1"/>
  <c r="S3025" i="1" s="1"/>
  <c r="P3025" i="1"/>
  <c r="Q3025" i="1"/>
  <c r="R3025" i="1" s="1"/>
  <c r="T3025" i="1"/>
  <c r="U3025" i="1"/>
  <c r="O3026" i="1"/>
  <c r="S3026" i="1" s="1"/>
  <c r="P3026" i="1"/>
  <c r="Q3026" i="1"/>
  <c r="R3026" i="1" s="1"/>
  <c r="T3026" i="1"/>
  <c r="U3026" i="1"/>
  <c r="O3027" i="1"/>
  <c r="S3027" i="1" s="1"/>
  <c r="P3027" i="1"/>
  <c r="Q3027" i="1"/>
  <c r="R3027" i="1" s="1"/>
  <c r="T3027" i="1"/>
  <c r="U3027" i="1"/>
  <c r="O3028" i="1"/>
  <c r="S3028" i="1" s="1"/>
  <c r="P3028" i="1"/>
  <c r="Q3028" i="1"/>
  <c r="R3028" i="1" s="1"/>
  <c r="T3028" i="1"/>
  <c r="U3028" i="1"/>
  <c r="O3029" i="1"/>
  <c r="S3029" i="1" s="1"/>
  <c r="P3029" i="1"/>
  <c r="Q3029" i="1"/>
  <c r="R3029" i="1" s="1"/>
  <c r="T3029" i="1"/>
  <c r="U3029" i="1"/>
  <c r="O3030" i="1"/>
  <c r="S3030" i="1" s="1"/>
  <c r="P3030" i="1"/>
  <c r="Q3030" i="1"/>
  <c r="R3030" i="1" s="1"/>
  <c r="T3030" i="1"/>
  <c r="U3030" i="1"/>
  <c r="O3031" i="1"/>
  <c r="S3031" i="1" s="1"/>
  <c r="P3031" i="1"/>
  <c r="Q3031" i="1"/>
  <c r="R3031" i="1" s="1"/>
  <c r="T3031" i="1"/>
  <c r="U3031" i="1"/>
  <c r="O3032" i="1"/>
  <c r="S3032" i="1" s="1"/>
  <c r="P3032" i="1"/>
  <c r="Q3032" i="1"/>
  <c r="R3032" i="1" s="1"/>
  <c r="T3032" i="1"/>
  <c r="U3032" i="1"/>
  <c r="O3033" i="1"/>
  <c r="S3033" i="1" s="1"/>
  <c r="P3033" i="1"/>
  <c r="Q3033" i="1"/>
  <c r="R3033" i="1" s="1"/>
  <c r="T3033" i="1"/>
  <c r="U3033" i="1"/>
  <c r="O3034" i="1"/>
  <c r="S3034" i="1" s="1"/>
  <c r="P3034" i="1"/>
  <c r="Q3034" i="1"/>
  <c r="R3034" i="1" s="1"/>
  <c r="T3034" i="1"/>
  <c r="U3034" i="1"/>
  <c r="O3035" i="1"/>
  <c r="S3035" i="1" s="1"/>
  <c r="P3035" i="1"/>
  <c r="Q3035" i="1"/>
  <c r="R3035" i="1" s="1"/>
  <c r="T3035" i="1"/>
  <c r="U3035" i="1"/>
  <c r="O3036" i="1"/>
  <c r="S3036" i="1" s="1"/>
  <c r="P3036" i="1"/>
  <c r="Q3036" i="1"/>
  <c r="R3036" i="1" s="1"/>
  <c r="T3036" i="1"/>
  <c r="U3036" i="1"/>
  <c r="O3037" i="1"/>
  <c r="S3037" i="1" s="1"/>
  <c r="P3037" i="1"/>
  <c r="Q3037" i="1"/>
  <c r="R3037" i="1" s="1"/>
  <c r="T3037" i="1"/>
  <c r="U3037" i="1"/>
  <c r="O3038" i="1"/>
  <c r="S3038" i="1" s="1"/>
  <c r="P3038" i="1"/>
  <c r="Q3038" i="1"/>
  <c r="R3038" i="1" s="1"/>
  <c r="T3038" i="1"/>
  <c r="U3038" i="1"/>
  <c r="O3039" i="1"/>
  <c r="S3039" i="1" s="1"/>
  <c r="P3039" i="1"/>
  <c r="Q3039" i="1"/>
  <c r="R3039" i="1" s="1"/>
  <c r="T3039" i="1"/>
  <c r="U3039" i="1"/>
  <c r="O3040" i="1"/>
  <c r="S3040" i="1" s="1"/>
  <c r="P3040" i="1"/>
  <c r="Q3040" i="1"/>
  <c r="R3040" i="1" s="1"/>
  <c r="T3040" i="1"/>
  <c r="U3040" i="1"/>
  <c r="O3041" i="1"/>
  <c r="S3041" i="1" s="1"/>
  <c r="P3041" i="1"/>
  <c r="Q3041" i="1"/>
  <c r="R3041" i="1" s="1"/>
  <c r="T3041" i="1"/>
  <c r="U3041" i="1"/>
  <c r="O3042" i="1"/>
  <c r="S3042" i="1" s="1"/>
  <c r="P3042" i="1"/>
  <c r="Q3042" i="1"/>
  <c r="R3042" i="1" s="1"/>
  <c r="T3042" i="1"/>
  <c r="U3042" i="1"/>
  <c r="O3043" i="1"/>
  <c r="S3043" i="1" s="1"/>
  <c r="P3043" i="1"/>
  <c r="Q3043" i="1"/>
  <c r="R3043" i="1" s="1"/>
  <c r="T3043" i="1"/>
  <c r="U3043" i="1"/>
  <c r="O3044" i="1"/>
  <c r="S3044" i="1" s="1"/>
  <c r="P3044" i="1"/>
  <c r="Q3044" i="1"/>
  <c r="R3044" i="1" s="1"/>
  <c r="T3044" i="1"/>
  <c r="U3044" i="1"/>
  <c r="O3045" i="1"/>
  <c r="S3045" i="1" s="1"/>
  <c r="P3045" i="1"/>
  <c r="Q3045" i="1"/>
  <c r="R3045" i="1" s="1"/>
  <c r="T3045" i="1"/>
  <c r="U3045" i="1"/>
  <c r="O3046" i="1"/>
  <c r="S3046" i="1" s="1"/>
  <c r="P3046" i="1"/>
  <c r="Q3046" i="1"/>
  <c r="R3046" i="1" s="1"/>
  <c r="T3046" i="1"/>
  <c r="U3046" i="1"/>
  <c r="O3047" i="1"/>
  <c r="P3047" i="1"/>
  <c r="Q3047" i="1"/>
  <c r="R3047" i="1" s="1"/>
  <c r="S3047" i="1"/>
  <c r="T3047" i="1"/>
  <c r="U3047" i="1"/>
  <c r="O3048" i="1"/>
  <c r="S3048" i="1" s="1"/>
  <c r="P3048" i="1"/>
  <c r="Q3048" i="1"/>
  <c r="R3048" i="1" s="1"/>
  <c r="T3048" i="1"/>
  <c r="U3048" i="1"/>
  <c r="O3049" i="1"/>
  <c r="P3049" i="1"/>
  <c r="Q3049" i="1"/>
  <c r="R3049" i="1" s="1"/>
  <c r="S3049" i="1"/>
  <c r="T3049" i="1"/>
  <c r="V3049" i="1" s="1"/>
  <c r="U3049" i="1"/>
  <c r="O3050" i="1"/>
  <c r="S3050" i="1" s="1"/>
  <c r="P3050" i="1"/>
  <c r="Q3050" i="1"/>
  <c r="R3050" i="1" s="1"/>
  <c r="T3050" i="1"/>
  <c r="U3050" i="1"/>
  <c r="O3051" i="1"/>
  <c r="S3051" i="1" s="1"/>
  <c r="P3051" i="1"/>
  <c r="Q3051" i="1"/>
  <c r="R3051" i="1" s="1"/>
  <c r="T3051" i="1"/>
  <c r="V3051" i="1" s="1"/>
  <c r="U3051" i="1"/>
  <c r="O3052" i="1"/>
  <c r="S3052" i="1" s="1"/>
  <c r="P3052" i="1"/>
  <c r="Q3052" i="1"/>
  <c r="R3052" i="1" s="1"/>
  <c r="T3052" i="1"/>
  <c r="U3052" i="1"/>
  <c r="O3053" i="1"/>
  <c r="S3053" i="1" s="1"/>
  <c r="P3053" i="1"/>
  <c r="Q3053" i="1"/>
  <c r="R3053" i="1" s="1"/>
  <c r="T3053" i="1"/>
  <c r="U3053" i="1"/>
  <c r="O3054" i="1"/>
  <c r="S3054" i="1" s="1"/>
  <c r="P3054" i="1"/>
  <c r="Q3054" i="1"/>
  <c r="R3054" i="1" s="1"/>
  <c r="T3054" i="1"/>
  <c r="U3054" i="1"/>
  <c r="O3055" i="1"/>
  <c r="S3055" i="1" s="1"/>
  <c r="P3055" i="1"/>
  <c r="Q3055" i="1"/>
  <c r="R3055" i="1" s="1"/>
  <c r="T3055" i="1"/>
  <c r="V3055" i="1" s="1"/>
  <c r="U3055" i="1"/>
  <c r="O3056" i="1"/>
  <c r="S3056" i="1" s="1"/>
  <c r="P3056" i="1"/>
  <c r="Q3056" i="1"/>
  <c r="R3056" i="1" s="1"/>
  <c r="T3056" i="1"/>
  <c r="U3056" i="1"/>
  <c r="O3057" i="1"/>
  <c r="S3057" i="1" s="1"/>
  <c r="P3057" i="1"/>
  <c r="Q3057" i="1"/>
  <c r="R3057" i="1" s="1"/>
  <c r="T3057" i="1"/>
  <c r="U3057" i="1"/>
  <c r="O3058" i="1"/>
  <c r="S3058" i="1" s="1"/>
  <c r="P3058" i="1"/>
  <c r="Q3058" i="1"/>
  <c r="R3058" i="1" s="1"/>
  <c r="T3058" i="1"/>
  <c r="V3058" i="1" s="1"/>
  <c r="U3058" i="1"/>
  <c r="O3059" i="1"/>
  <c r="S3059" i="1" s="1"/>
  <c r="P3059" i="1"/>
  <c r="Q3059" i="1"/>
  <c r="R3059" i="1" s="1"/>
  <c r="T3059" i="1"/>
  <c r="U3059" i="1"/>
  <c r="O3060" i="1"/>
  <c r="S3060" i="1" s="1"/>
  <c r="P3060" i="1"/>
  <c r="Q3060" i="1"/>
  <c r="R3060" i="1" s="1"/>
  <c r="T3060" i="1"/>
  <c r="U3060" i="1"/>
  <c r="O3061" i="1"/>
  <c r="S3061" i="1" s="1"/>
  <c r="P3061" i="1"/>
  <c r="Q3061" i="1"/>
  <c r="R3061" i="1" s="1"/>
  <c r="T3061" i="1"/>
  <c r="U3061" i="1"/>
  <c r="O3062" i="1"/>
  <c r="S3062" i="1" s="1"/>
  <c r="P3062" i="1"/>
  <c r="Q3062" i="1"/>
  <c r="R3062" i="1" s="1"/>
  <c r="T3062" i="1"/>
  <c r="U3062" i="1"/>
  <c r="O3063" i="1"/>
  <c r="S3063" i="1" s="1"/>
  <c r="P3063" i="1"/>
  <c r="Q3063" i="1"/>
  <c r="R3063" i="1" s="1"/>
  <c r="T3063" i="1"/>
  <c r="U3063" i="1"/>
  <c r="O3064" i="1"/>
  <c r="S3064" i="1" s="1"/>
  <c r="P3064" i="1"/>
  <c r="Q3064" i="1"/>
  <c r="R3064" i="1" s="1"/>
  <c r="T3064" i="1"/>
  <c r="U3064" i="1"/>
  <c r="O3065" i="1"/>
  <c r="S3065" i="1" s="1"/>
  <c r="P3065" i="1"/>
  <c r="Q3065" i="1"/>
  <c r="R3065" i="1" s="1"/>
  <c r="T3065" i="1"/>
  <c r="U3065" i="1"/>
  <c r="O3066" i="1"/>
  <c r="S3066" i="1" s="1"/>
  <c r="P3066" i="1"/>
  <c r="Q3066" i="1"/>
  <c r="R3066" i="1" s="1"/>
  <c r="T3066" i="1"/>
  <c r="U3066" i="1"/>
  <c r="O3067" i="1"/>
  <c r="S3067" i="1" s="1"/>
  <c r="P3067" i="1"/>
  <c r="Q3067" i="1"/>
  <c r="R3067" i="1" s="1"/>
  <c r="T3067" i="1"/>
  <c r="U3067" i="1"/>
  <c r="O3068" i="1"/>
  <c r="S3068" i="1" s="1"/>
  <c r="P3068" i="1"/>
  <c r="Q3068" i="1"/>
  <c r="R3068" i="1" s="1"/>
  <c r="T3068" i="1"/>
  <c r="U3068" i="1"/>
  <c r="O3069" i="1"/>
  <c r="S3069" i="1" s="1"/>
  <c r="P3069" i="1"/>
  <c r="Q3069" i="1"/>
  <c r="R3069" i="1" s="1"/>
  <c r="T3069" i="1"/>
  <c r="U3069" i="1"/>
  <c r="O3070" i="1"/>
  <c r="S3070" i="1" s="1"/>
  <c r="P3070" i="1"/>
  <c r="Q3070" i="1"/>
  <c r="R3070" i="1" s="1"/>
  <c r="T3070" i="1"/>
  <c r="U3070" i="1"/>
  <c r="O3071" i="1"/>
  <c r="S3071" i="1" s="1"/>
  <c r="P3071" i="1"/>
  <c r="Q3071" i="1"/>
  <c r="R3071" i="1" s="1"/>
  <c r="T3071" i="1"/>
  <c r="U3071" i="1"/>
  <c r="O3072" i="1"/>
  <c r="S3072" i="1" s="1"/>
  <c r="P3072" i="1"/>
  <c r="Q3072" i="1"/>
  <c r="R3072" i="1" s="1"/>
  <c r="T3072" i="1"/>
  <c r="U3072" i="1"/>
  <c r="O3073" i="1"/>
  <c r="S3073" i="1" s="1"/>
  <c r="P3073" i="1"/>
  <c r="Q3073" i="1"/>
  <c r="R3073" i="1" s="1"/>
  <c r="T3073" i="1"/>
  <c r="U3073" i="1"/>
  <c r="O3074" i="1"/>
  <c r="S3074" i="1" s="1"/>
  <c r="P3074" i="1"/>
  <c r="Q3074" i="1"/>
  <c r="R3074" i="1" s="1"/>
  <c r="T3074" i="1"/>
  <c r="U3074" i="1"/>
  <c r="O3075" i="1"/>
  <c r="S3075" i="1" s="1"/>
  <c r="P3075" i="1"/>
  <c r="Q3075" i="1"/>
  <c r="R3075" i="1" s="1"/>
  <c r="T3075" i="1"/>
  <c r="U3075" i="1"/>
  <c r="O3076" i="1"/>
  <c r="S3076" i="1" s="1"/>
  <c r="P3076" i="1"/>
  <c r="Q3076" i="1"/>
  <c r="R3076" i="1" s="1"/>
  <c r="T3076" i="1"/>
  <c r="U3076" i="1"/>
  <c r="O3077" i="1"/>
  <c r="S3077" i="1" s="1"/>
  <c r="P3077" i="1"/>
  <c r="Q3077" i="1"/>
  <c r="R3077" i="1" s="1"/>
  <c r="T3077" i="1"/>
  <c r="U3077" i="1"/>
  <c r="O3078" i="1"/>
  <c r="S3078" i="1" s="1"/>
  <c r="P3078" i="1"/>
  <c r="Q3078" i="1"/>
  <c r="R3078" i="1" s="1"/>
  <c r="T3078" i="1"/>
  <c r="U3078" i="1"/>
  <c r="O3079" i="1"/>
  <c r="S3079" i="1" s="1"/>
  <c r="P3079" i="1"/>
  <c r="Q3079" i="1"/>
  <c r="R3079" i="1" s="1"/>
  <c r="T3079" i="1"/>
  <c r="U3079" i="1"/>
  <c r="O3080" i="1"/>
  <c r="S3080" i="1" s="1"/>
  <c r="P3080" i="1"/>
  <c r="Q3080" i="1"/>
  <c r="R3080" i="1" s="1"/>
  <c r="T3080" i="1"/>
  <c r="U3080" i="1"/>
  <c r="O3081" i="1"/>
  <c r="S3081" i="1" s="1"/>
  <c r="P3081" i="1"/>
  <c r="Q3081" i="1"/>
  <c r="R3081" i="1" s="1"/>
  <c r="T3081" i="1"/>
  <c r="U3081" i="1"/>
  <c r="O3082" i="1"/>
  <c r="S3082" i="1" s="1"/>
  <c r="P3082" i="1"/>
  <c r="Q3082" i="1"/>
  <c r="R3082" i="1" s="1"/>
  <c r="T3082" i="1"/>
  <c r="U3082" i="1"/>
  <c r="O3083" i="1"/>
  <c r="S3083" i="1" s="1"/>
  <c r="P3083" i="1"/>
  <c r="Q3083" i="1"/>
  <c r="R3083" i="1" s="1"/>
  <c r="T3083" i="1"/>
  <c r="U3083" i="1"/>
  <c r="O3084" i="1"/>
  <c r="S3084" i="1" s="1"/>
  <c r="P3084" i="1"/>
  <c r="Q3084" i="1"/>
  <c r="R3084" i="1" s="1"/>
  <c r="T3084" i="1"/>
  <c r="U3084" i="1"/>
  <c r="O3085" i="1"/>
  <c r="S3085" i="1" s="1"/>
  <c r="P3085" i="1"/>
  <c r="Q3085" i="1"/>
  <c r="R3085" i="1" s="1"/>
  <c r="T3085" i="1"/>
  <c r="U3085" i="1"/>
  <c r="O3086" i="1"/>
  <c r="S3086" i="1" s="1"/>
  <c r="P3086" i="1"/>
  <c r="Q3086" i="1"/>
  <c r="R3086" i="1" s="1"/>
  <c r="T3086" i="1"/>
  <c r="U3086" i="1"/>
  <c r="O3087" i="1"/>
  <c r="S3087" i="1" s="1"/>
  <c r="P3087" i="1"/>
  <c r="Q3087" i="1"/>
  <c r="R3087" i="1" s="1"/>
  <c r="T3087" i="1"/>
  <c r="U3087" i="1"/>
  <c r="O3088" i="1"/>
  <c r="S3088" i="1" s="1"/>
  <c r="P3088" i="1"/>
  <c r="Q3088" i="1"/>
  <c r="R3088" i="1" s="1"/>
  <c r="T3088" i="1"/>
  <c r="U3088" i="1"/>
  <c r="O3089" i="1"/>
  <c r="S3089" i="1" s="1"/>
  <c r="P3089" i="1"/>
  <c r="Q3089" i="1"/>
  <c r="R3089" i="1" s="1"/>
  <c r="T3089" i="1"/>
  <c r="U3089" i="1"/>
  <c r="O3090" i="1"/>
  <c r="S3090" i="1" s="1"/>
  <c r="P3090" i="1"/>
  <c r="Q3090" i="1"/>
  <c r="R3090" i="1" s="1"/>
  <c r="T3090" i="1"/>
  <c r="U3090" i="1"/>
  <c r="O3091" i="1"/>
  <c r="S3091" i="1" s="1"/>
  <c r="P3091" i="1"/>
  <c r="Q3091" i="1"/>
  <c r="R3091" i="1" s="1"/>
  <c r="T3091" i="1"/>
  <c r="U3091" i="1"/>
  <c r="O3092" i="1"/>
  <c r="S3092" i="1" s="1"/>
  <c r="P3092" i="1"/>
  <c r="Q3092" i="1"/>
  <c r="R3092" i="1" s="1"/>
  <c r="T3092" i="1"/>
  <c r="U3092" i="1"/>
  <c r="O3093" i="1"/>
  <c r="S3093" i="1" s="1"/>
  <c r="P3093" i="1"/>
  <c r="Q3093" i="1"/>
  <c r="R3093" i="1" s="1"/>
  <c r="T3093" i="1"/>
  <c r="U3093" i="1"/>
  <c r="O3094" i="1"/>
  <c r="S3094" i="1" s="1"/>
  <c r="P3094" i="1"/>
  <c r="Q3094" i="1"/>
  <c r="R3094" i="1" s="1"/>
  <c r="T3094" i="1"/>
  <c r="U3094" i="1"/>
  <c r="O3095" i="1"/>
  <c r="S3095" i="1" s="1"/>
  <c r="P3095" i="1"/>
  <c r="Q3095" i="1"/>
  <c r="R3095" i="1" s="1"/>
  <c r="T3095" i="1"/>
  <c r="U3095" i="1"/>
  <c r="O3096" i="1"/>
  <c r="S3096" i="1" s="1"/>
  <c r="P3096" i="1"/>
  <c r="Q3096" i="1"/>
  <c r="R3096" i="1" s="1"/>
  <c r="T3096" i="1"/>
  <c r="U3096" i="1"/>
  <c r="O3097" i="1"/>
  <c r="S3097" i="1" s="1"/>
  <c r="P3097" i="1"/>
  <c r="Q3097" i="1"/>
  <c r="R3097" i="1" s="1"/>
  <c r="T3097" i="1"/>
  <c r="U3097" i="1"/>
  <c r="O3098" i="1"/>
  <c r="S3098" i="1" s="1"/>
  <c r="P3098" i="1"/>
  <c r="Q3098" i="1"/>
  <c r="R3098" i="1" s="1"/>
  <c r="T3098" i="1"/>
  <c r="U3098" i="1"/>
  <c r="O3099" i="1"/>
  <c r="S3099" i="1" s="1"/>
  <c r="P3099" i="1"/>
  <c r="Q3099" i="1"/>
  <c r="R3099" i="1" s="1"/>
  <c r="T3099" i="1"/>
  <c r="U3099" i="1"/>
  <c r="O3100" i="1"/>
  <c r="S3100" i="1" s="1"/>
  <c r="P3100" i="1"/>
  <c r="Q3100" i="1"/>
  <c r="R3100" i="1" s="1"/>
  <c r="T3100" i="1"/>
  <c r="V3100" i="1" s="1"/>
  <c r="U3100" i="1"/>
  <c r="O3101" i="1"/>
  <c r="P3101" i="1"/>
  <c r="Q3101" i="1"/>
  <c r="R3101" i="1" s="1"/>
  <c r="S3101" i="1"/>
  <c r="T3101" i="1"/>
  <c r="U3101" i="1"/>
  <c r="O3102" i="1"/>
  <c r="P3102" i="1"/>
  <c r="Q3102" i="1"/>
  <c r="R3102" i="1"/>
  <c r="S3102" i="1"/>
  <c r="T3102" i="1"/>
  <c r="V3102" i="1" s="1"/>
  <c r="U3102" i="1"/>
  <c r="O3103" i="1"/>
  <c r="S3103" i="1" s="1"/>
  <c r="P3103" i="1"/>
  <c r="Q3103" i="1"/>
  <c r="R3103" i="1" s="1"/>
  <c r="T3103" i="1"/>
  <c r="U3103" i="1"/>
  <c r="O3104" i="1"/>
  <c r="P3104" i="1"/>
  <c r="Q3104" i="1"/>
  <c r="R3104" i="1"/>
  <c r="S3104" i="1"/>
  <c r="T3104" i="1"/>
  <c r="U3104" i="1"/>
  <c r="O3105" i="1"/>
  <c r="S3105" i="1" s="1"/>
  <c r="P3105" i="1"/>
  <c r="Q3105" i="1"/>
  <c r="R3105" i="1" s="1"/>
  <c r="T3105" i="1"/>
  <c r="U3105" i="1"/>
  <c r="O3106" i="1"/>
  <c r="S3106" i="1" s="1"/>
  <c r="P3106" i="1"/>
  <c r="Q3106" i="1"/>
  <c r="R3106" i="1" s="1"/>
  <c r="T3106" i="1"/>
  <c r="U3106" i="1"/>
  <c r="O3107" i="1"/>
  <c r="S3107" i="1" s="1"/>
  <c r="P3107" i="1"/>
  <c r="Q3107" i="1"/>
  <c r="R3107" i="1" s="1"/>
  <c r="T3107" i="1"/>
  <c r="U3107" i="1"/>
  <c r="O3108" i="1"/>
  <c r="P3108" i="1"/>
  <c r="Q3108" i="1"/>
  <c r="R3108" i="1" s="1"/>
  <c r="S3108" i="1"/>
  <c r="T3108" i="1"/>
  <c r="U3108" i="1"/>
  <c r="O3109" i="1"/>
  <c r="S3109" i="1" s="1"/>
  <c r="P3109" i="1"/>
  <c r="Q3109" i="1"/>
  <c r="R3109" i="1" s="1"/>
  <c r="T3109" i="1"/>
  <c r="U3109" i="1"/>
  <c r="O3110" i="1"/>
  <c r="S3110" i="1" s="1"/>
  <c r="P3110" i="1"/>
  <c r="Q3110" i="1"/>
  <c r="R3110" i="1" s="1"/>
  <c r="T3110" i="1"/>
  <c r="U3110" i="1"/>
  <c r="O3111" i="1"/>
  <c r="P3111" i="1"/>
  <c r="Q3111" i="1"/>
  <c r="R3111" i="1" s="1"/>
  <c r="S3111" i="1"/>
  <c r="T3111" i="1"/>
  <c r="U3111" i="1"/>
  <c r="O3112" i="1"/>
  <c r="P3112" i="1"/>
  <c r="Q3112" i="1"/>
  <c r="R3112" i="1" s="1"/>
  <c r="S3112" i="1"/>
  <c r="T3112" i="1"/>
  <c r="V3112" i="1" s="1"/>
  <c r="U3112" i="1"/>
  <c r="O3113" i="1"/>
  <c r="S3113" i="1" s="1"/>
  <c r="P3113" i="1"/>
  <c r="Q3113" i="1"/>
  <c r="R3113" i="1" s="1"/>
  <c r="T3113" i="1"/>
  <c r="U3113" i="1"/>
  <c r="O3114" i="1"/>
  <c r="P3114" i="1"/>
  <c r="Q3114" i="1"/>
  <c r="R3114" i="1" s="1"/>
  <c r="S3114" i="1"/>
  <c r="T3114" i="1"/>
  <c r="U3114" i="1"/>
  <c r="O3115" i="1"/>
  <c r="S3115" i="1" s="1"/>
  <c r="P3115" i="1"/>
  <c r="Q3115" i="1"/>
  <c r="R3115" i="1" s="1"/>
  <c r="T3115" i="1"/>
  <c r="U3115" i="1"/>
  <c r="O3116" i="1"/>
  <c r="P3116" i="1"/>
  <c r="Q3116" i="1"/>
  <c r="R3116" i="1" s="1"/>
  <c r="S3116" i="1"/>
  <c r="T3116" i="1"/>
  <c r="U3116" i="1"/>
  <c r="O3117" i="1"/>
  <c r="S3117" i="1" s="1"/>
  <c r="P3117" i="1"/>
  <c r="Q3117" i="1"/>
  <c r="R3117" i="1" s="1"/>
  <c r="T3117" i="1"/>
  <c r="U3117" i="1"/>
  <c r="O3118" i="1"/>
  <c r="S3118" i="1" s="1"/>
  <c r="P3118" i="1"/>
  <c r="Q3118" i="1"/>
  <c r="R3118" i="1" s="1"/>
  <c r="T3118" i="1"/>
  <c r="U3118" i="1"/>
  <c r="O3119" i="1"/>
  <c r="P3119" i="1"/>
  <c r="Q3119" i="1"/>
  <c r="R3119" i="1" s="1"/>
  <c r="S3119" i="1"/>
  <c r="T3119" i="1"/>
  <c r="U3119" i="1"/>
  <c r="O3120" i="1"/>
  <c r="S3120" i="1" s="1"/>
  <c r="P3120" i="1"/>
  <c r="Q3120" i="1"/>
  <c r="R3120" i="1" s="1"/>
  <c r="T3120" i="1"/>
  <c r="U3120" i="1"/>
  <c r="O3121" i="1"/>
  <c r="P3121" i="1"/>
  <c r="Q3121" i="1"/>
  <c r="R3121" i="1" s="1"/>
  <c r="S3121" i="1"/>
  <c r="T3121" i="1"/>
  <c r="U3121" i="1"/>
  <c r="O3122" i="1"/>
  <c r="P3122" i="1"/>
  <c r="Q3122" i="1"/>
  <c r="R3122" i="1" s="1"/>
  <c r="S3122" i="1"/>
  <c r="T3122" i="1"/>
  <c r="V3122" i="1" s="1"/>
  <c r="U3122" i="1"/>
  <c r="O3123" i="1"/>
  <c r="S3123" i="1" s="1"/>
  <c r="P3123" i="1"/>
  <c r="Q3123" i="1"/>
  <c r="R3123" i="1" s="1"/>
  <c r="T3123" i="1"/>
  <c r="U3123" i="1"/>
  <c r="P3124" i="1"/>
  <c r="Q3124" i="1"/>
  <c r="R3124" i="1" s="1"/>
  <c r="T3124" i="1"/>
  <c r="U3124" i="1"/>
  <c r="O3125" i="1"/>
  <c r="P3125" i="1"/>
  <c r="Q3125" i="1"/>
  <c r="R3125" i="1" s="1"/>
  <c r="S3125" i="1"/>
  <c r="T3125" i="1"/>
  <c r="U3125" i="1"/>
  <c r="O3126" i="1"/>
  <c r="P3126" i="1"/>
  <c r="Q3126" i="1"/>
  <c r="R3126" i="1" s="1"/>
  <c r="S3126" i="1"/>
  <c r="T3126" i="1"/>
  <c r="U3126" i="1"/>
  <c r="O3127" i="1"/>
  <c r="S3127" i="1" s="1"/>
  <c r="P3127" i="1"/>
  <c r="Q3127" i="1"/>
  <c r="R3127" i="1" s="1"/>
  <c r="T3127" i="1"/>
  <c r="U3127" i="1"/>
  <c r="O3128" i="1"/>
  <c r="S3128" i="1" s="1"/>
  <c r="P3128" i="1"/>
  <c r="Q3128" i="1"/>
  <c r="R3128" i="1" s="1"/>
  <c r="T3128" i="1"/>
  <c r="U3128" i="1"/>
  <c r="O3129" i="1"/>
  <c r="S3129" i="1" s="1"/>
  <c r="P3129" i="1"/>
  <c r="Q3129" i="1"/>
  <c r="R3129" i="1" s="1"/>
  <c r="T3129" i="1"/>
  <c r="U3129" i="1"/>
  <c r="O3130" i="1"/>
  <c r="P3130" i="1"/>
  <c r="Q3130" i="1"/>
  <c r="R3130" i="1"/>
  <c r="S3130" i="1"/>
  <c r="T3130" i="1"/>
  <c r="U3130" i="1"/>
  <c r="O3131" i="1"/>
  <c r="S3131" i="1" s="1"/>
  <c r="P3131" i="1"/>
  <c r="Q3131" i="1"/>
  <c r="R3131" i="1" s="1"/>
  <c r="T3131" i="1"/>
  <c r="U3131" i="1"/>
  <c r="O3132" i="1"/>
  <c r="P3132" i="1"/>
  <c r="Q3132" i="1"/>
  <c r="R3132" i="1" s="1"/>
  <c r="S3132" i="1"/>
  <c r="T3132" i="1"/>
  <c r="U3132" i="1"/>
  <c r="O3133" i="1"/>
  <c r="P3133" i="1"/>
  <c r="Q3133" i="1"/>
  <c r="R3133" i="1" s="1"/>
  <c r="S3133" i="1"/>
  <c r="T3133" i="1"/>
  <c r="U3133" i="1"/>
  <c r="O3134" i="1"/>
  <c r="P3134" i="1"/>
  <c r="Q3134" i="1"/>
  <c r="R3134" i="1" s="1"/>
  <c r="S3134" i="1"/>
  <c r="T3134" i="1"/>
  <c r="U3134" i="1"/>
  <c r="O3135" i="1"/>
  <c r="S3135" i="1" s="1"/>
  <c r="P3135" i="1"/>
  <c r="Q3135" i="1"/>
  <c r="R3135" i="1" s="1"/>
  <c r="T3135" i="1"/>
  <c r="U3135" i="1"/>
  <c r="O3136" i="1"/>
  <c r="S3136" i="1" s="1"/>
  <c r="P3136" i="1"/>
  <c r="Q3136" i="1"/>
  <c r="R3136" i="1" s="1"/>
  <c r="T3136" i="1"/>
  <c r="U3136" i="1"/>
  <c r="O3137" i="1"/>
  <c r="S3137" i="1" s="1"/>
  <c r="P3137" i="1"/>
  <c r="Q3137" i="1"/>
  <c r="R3137" i="1" s="1"/>
  <c r="T3137" i="1"/>
  <c r="U3137" i="1"/>
  <c r="O3138" i="1"/>
  <c r="P3138" i="1"/>
  <c r="Q3138" i="1"/>
  <c r="R3138" i="1"/>
  <c r="S3138" i="1"/>
  <c r="T3138" i="1"/>
  <c r="U3138" i="1"/>
  <c r="O3139" i="1"/>
  <c r="S3139" i="1" s="1"/>
  <c r="P3139" i="1"/>
  <c r="Q3139" i="1"/>
  <c r="R3139" i="1" s="1"/>
  <c r="T3139" i="1"/>
  <c r="U3139" i="1"/>
  <c r="O3140" i="1"/>
  <c r="P3140" i="1"/>
  <c r="Q3140" i="1"/>
  <c r="R3140" i="1" s="1"/>
  <c r="S3140" i="1"/>
  <c r="T3140" i="1"/>
  <c r="U3140" i="1"/>
  <c r="O3141" i="1"/>
  <c r="P3141" i="1"/>
  <c r="Q3141" i="1"/>
  <c r="R3141" i="1" s="1"/>
  <c r="S3141" i="1"/>
  <c r="T3141" i="1"/>
  <c r="U3141" i="1"/>
  <c r="O3142" i="1"/>
  <c r="P3142" i="1"/>
  <c r="Q3142" i="1"/>
  <c r="R3142" i="1" s="1"/>
  <c r="S3142" i="1"/>
  <c r="T3142" i="1"/>
  <c r="U3142" i="1"/>
  <c r="O3143" i="1"/>
  <c r="S3143" i="1" s="1"/>
  <c r="P3143" i="1"/>
  <c r="Q3143" i="1"/>
  <c r="R3143" i="1" s="1"/>
  <c r="T3143" i="1"/>
  <c r="U3143" i="1"/>
  <c r="O3144" i="1"/>
  <c r="S3144" i="1" s="1"/>
  <c r="P3144" i="1"/>
  <c r="Q3144" i="1"/>
  <c r="R3144" i="1" s="1"/>
  <c r="T3144" i="1"/>
  <c r="V3144" i="1" s="1"/>
  <c r="U3144" i="1"/>
  <c r="O3145" i="1"/>
  <c r="S3145" i="1" s="1"/>
  <c r="P3145" i="1"/>
  <c r="Q3145" i="1"/>
  <c r="R3145" i="1" s="1"/>
  <c r="T3145" i="1"/>
  <c r="U3145" i="1"/>
  <c r="O3146" i="1"/>
  <c r="S3146" i="1" s="1"/>
  <c r="P3146" i="1"/>
  <c r="Q3146" i="1"/>
  <c r="R3146" i="1" s="1"/>
  <c r="T3146" i="1"/>
  <c r="U3146" i="1"/>
  <c r="O3147" i="1"/>
  <c r="P3147" i="1"/>
  <c r="Q3147" i="1"/>
  <c r="R3147" i="1" s="1"/>
  <c r="S3147" i="1"/>
  <c r="T3147" i="1"/>
  <c r="U3147" i="1"/>
  <c r="O3148" i="1"/>
  <c r="P3148" i="1"/>
  <c r="Q3148" i="1"/>
  <c r="R3148" i="1"/>
  <c r="S3148" i="1"/>
  <c r="T3148" i="1"/>
  <c r="U3148" i="1"/>
  <c r="O3149" i="1"/>
  <c r="P3149" i="1"/>
  <c r="Q3149" i="1"/>
  <c r="R3149" i="1" s="1"/>
  <c r="S3149" i="1"/>
  <c r="T3149" i="1"/>
  <c r="V3149" i="1" s="1"/>
  <c r="U3149" i="1"/>
  <c r="O3150" i="1"/>
  <c r="S3150" i="1" s="1"/>
  <c r="P3150" i="1"/>
  <c r="Q3150" i="1"/>
  <c r="R3150" i="1" s="1"/>
  <c r="T3150" i="1"/>
  <c r="U3150" i="1"/>
  <c r="O3151" i="1"/>
  <c r="S3151" i="1" s="1"/>
  <c r="P3151" i="1"/>
  <c r="Q3151" i="1"/>
  <c r="R3151" i="1" s="1"/>
  <c r="T3151" i="1"/>
  <c r="U3151" i="1"/>
  <c r="O3152" i="1"/>
  <c r="P3152" i="1"/>
  <c r="Q3152" i="1"/>
  <c r="R3152" i="1" s="1"/>
  <c r="S3152" i="1"/>
  <c r="T3152" i="1"/>
  <c r="U3152" i="1"/>
  <c r="O3153" i="1"/>
  <c r="S3153" i="1" s="1"/>
  <c r="P3153" i="1"/>
  <c r="Q3153" i="1"/>
  <c r="R3153" i="1" s="1"/>
  <c r="T3153" i="1"/>
  <c r="U3153" i="1"/>
  <c r="O3154" i="1"/>
  <c r="P3154" i="1"/>
  <c r="Q3154" i="1"/>
  <c r="R3154" i="1" s="1"/>
  <c r="S3154" i="1"/>
  <c r="T3154" i="1"/>
  <c r="V3154" i="1" s="1"/>
  <c r="U3154" i="1"/>
  <c r="O3155" i="1"/>
  <c r="S3155" i="1" s="1"/>
  <c r="P3155" i="1"/>
  <c r="Q3155" i="1"/>
  <c r="R3155" i="1" s="1"/>
  <c r="T3155" i="1"/>
  <c r="U3155" i="1"/>
  <c r="O3156" i="1"/>
  <c r="P3156" i="1"/>
  <c r="Q3156" i="1"/>
  <c r="R3156" i="1"/>
  <c r="S3156" i="1"/>
  <c r="T3156" i="1"/>
  <c r="U3156" i="1"/>
  <c r="O3157" i="1"/>
  <c r="P3157" i="1"/>
  <c r="Q3157" i="1"/>
  <c r="R3157" i="1" s="1"/>
  <c r="S3157" i="1"/>
  <c r="T3157" i="1"/>
  <c r="V3157" i="1" s="1"/>
  <c r="U3157" i="1"/>
  <c r="O3158" i="1"/>
  <c r="S3158" i="1" s="1"/>
  <c r="P3158" i="1"/>
  <c r="Q3158" i="1"/>
  <c r="R3158" i="1" s="1"/>
  <c r="T3158" i="1"/>
  <c r="U3158" i="1"/>
  <c r="O3159" i="1"/>
  <c r="S3159" i="1" s="1"/>
  <c r="P3159" i="1"/>
  <c r="Q3159" i="1"/>
  <c r="R3159" i="1" s="1"/>
  <c r="T3159" i="1"/>
  <c r="U3159" i="1"/>
  <c r="O3160" i="1"/>
  <c r="P3160" i="1"/>
  <c r="Q3160" i="1"/>
  <c r="R3160" i="1" s="1"/>
  <c r="S3160" i="1"/>
  <c r="T3160" i="1"/>
  <c r="U3160" i="1"/>
  <c r="O3161" i="1"/>
  <c r="S3161" i="1" s="1"/>
  <c r="P3161" i="1"/>
  <c r="Q3161" i="1"/>
  <c r="R3161" i="1" s="1"/>
  <c r="T3161" i="1"/>
  <c r="U3161" i="1"/>
  <c r="P3162" i="1"/>
  <c r="T3162" i="1"/>
  <c r="O3163" i="1"/>
  <c r="S3163" i="1" s="1"/>
  <c r="P3163" i="1"/>
  <c r="Q3163" i="1"/>
  <c r="R3163" i="1" s="1"/>
  <c r="T3163" i="1"/>
  <c r="U3163" i="1"/>
  <c r="O3164" i="1"/>
  <c r="P3164" i="1"/>
  <c r="Q3164" i="1"/>
  <c r="R3164" i="1"/>
  <c r="S3164" i="1"/>
  <c r="T3164" i="1"/>
  <c r="U3164" i="1"/>
  <c r="O3165" i="1"/>
  <c r="P3165" i="1"/>
  <c r="Q3165" i="1"/>
  <c r="R3165" i="1" s="1"/>
  <c r="S3165" i="1"/>
  <c r="T3165" i="1"/>
  <c r="V3165" i="1" s="1"/>
  <c r="U3165" i="1"/>
  <c r="O3166" i="1"/>
  <c r="S3166" i="1" s="1"/>
  <c r="P3166" i="1"/>
  <c r="Q3166" i="1"/>
  <c r="R3166" i="1" s="1"/>
  <c r="T3166" i="1"/>
  <c r="U3166" i="1"/>
  <c r="O3167" i="1"/>
  <c r="S3167" i="1" s="1"/>
  <c r="P3167" i="1"/>
  <c r="Q3167" i="1"/>
  <c r="R3167" i="1" s="1"/>
  <c r="T3167" i="1"/>
  <c r="U3167" i="1"/>
  <c r="O3168" i="1"/>
  <c r="P3168" i="1"/>
  <c r="Q3168" i="1"/>
  <c r="R3168" i="1" s="1"/>
  <c r="S3168" i="1"/>
  <c r="T3168" i="1"/>
  <c r="U3168" i="1"/>
  <c r="O3169" i="1"/>
  <c r="S3169" i="1" s="1"/>
  <c r="P3169" i="1"/>
  <c r="Q3169" i="1"/>
  <c r="R3169" i="1" s="1"/>
  <c r="T3169" i="1"/>
  <c r="U3169" i="1"/>
  <c r="O3170" i="1"/>
  <c r="P3170" i="1"/>
  <c r="Q3170" i="1"/>
  <c r="R3170" i="1" s="1"/>
  <c r="S3170" i="1"/>
  <c r="T3170" i="1"/>
  <c r="V3170" i="1" s="1"/>
  <c r="U3170" i="1"/>
  <c r="O3171" i="1"/>
  <c r="S3171" i="1" s="1"/>
  <c r="P3171" i="1"/>
  <c r="Q3171" i="1"/>
  <c r="R3171" i="1" s="1"/>
  <c r="T3171" i="1"/>
  <c r="U3171" i="1"/>
  <c r="O3172" i="1"/>
  <c r="P3172" i="1"/>
  <c r="Q3172" i="1"/>
  <c r="R3172" i="1"/>
  <c r="S3172" i="1"/>
  <c r="T3172" i="1"/>
  <c r="U3172" i="1"/>
  <c r="O3173" i="1"/>
  <c r="P3173" i="1"/>
  <c r="Q3173" i="1"/>
  <c r="R3173" i="1" s="1"/>
  <c r="S3173" i="1"/>
  <c r="T3173" i="1"/>
  <c r="V3173" i="1" s="1"/>
  <c r="U3173" i="1"/>
  <c r="O3174" i="1"/>
  <c r="S3174" i="1" s="1"/>
  <c r="P3174" i="1"/>
  <c r="Q3174" i="1"/>
  <c r="R3174" i="1" s="1"/>
  <c r="T3174" i="1"/>
  <c r="U3174" i="1"/>
  <c r="O3175" i="1"/>
  <c r="S3175" i="1" s="1"/>
  <c r="P3175" i="1"/>
  <c r="Q3175" i="1"/>
  <c r="R3175" i="1" s="1"/>
  <c r="T3175" i="1"/>
  <c r="U3175" i="1"/>
  <c r="O3176" i="1"/>
  <c r="P3176" i="1"/>
  <c r="Q3176" i="1"/>
  <c r="R3176" i="1" s="1"/>
  <c r="S3176" i="1"/>
  <c r="T3176" i="1"/>
  <c r="U3176" i="1"/>
  <c r="O3177" i="1"/>
  <c r="S3177" i="1" s="1"/>
  <c r="P3177" i="1"/>
  <c r="Q3177" i="1"/>
  <c r="R3177" i="1" s="1"/>
  <c r="T3177" i="1"/>
  <c r="U3177" i="1"/>
  <c r="O3178" i="1"/>
  <c r="P3178" i="1"/>
  <c r="Q3178" i="1"/>
  <c r="R3178" i="1" s="1"/>
  <c r="S3178" i="1"/>
  <c r="T3178" i="1"/>
  <c r="V3178" i="1" s="1"/>
  <c r="U3178" i="1"/>
  <c r="O3179" i="1"/>
  <c r="S3179" i="1" s="1"/>
  <c r="P3179" i="1"/>
  <c r="Q3179" i="1"/>
  <c r="R3179" i="1" s="1"/>
  <c r="T3179" i="1"/>
  <c r="U3179" i="1"/>
  <c r="O3180" i="1"/>
  <c r="P3180" i="1"/>
  <c r="Q3180" i="1"/>
  <c r="R3180" i="1"/>
  <c r="S3180" i="1"/>
  <c r="T3180" i="1"/>
  <c r="U3180" i="1"/>
  <c r="O3181" i="1"/>
  <c r="P3181" i="1"/>
  <c r="Q3181" i="1"/>
  <c r="R3181" i="1" s="1"/>
  <c r="S3181" i="1"/>
  <c r="T3181" i="1"/>
  <c r="U3181" i="1"/>
  <c r="O3182" i="1"/>
  <c r="P3182" i="1"/>
  <c r="Q3182" i="1"/>
  <c r="R3182" i="1" s="1"/>
  <c r="S3182" i="1"/>
  <c r="T3182" i="1"/>
  <c r="U3182" i="1"/>
  <c r="O3183" i="1"/>
  <c r="S3183" i="1" s="1"/>
  <c r="P3183" i="1"/>
  <c r="Q3183" i="1"/>
  <c r="R3183" i="1" s="1"/>
  <c r="T3183" i="1"/>
  <c r="U3183" i="1"/>
  <c r="O3184" i="1"/>
  <c r="P3184" i="1"/>
  <c r="Q3184" i="1"/>
  <c r="R3184" i="1" s="1"/>
  <c r="S3184" i="1"/>
  <c r="T3184" i="1"/>
  <c r="U3184" i="1"/>
  <c r="O3185" i="1"/>
  <c r="P3185" i="1"/>
  <c r="Q3185" i="1"/>
  <c r="R3185" i="1" s="1"/>
  <c r="S3185" i="1"/>
  <c r="T3185" i="1"/>
  <c r="U3185" i="1"/>
  <c r="O3186" i="1"/>
  <c r="P3186" i="1"/>
  <c r="Q3186" i="1"/>
  <c r="R3186" i="1" s="1"/>
  <c r="S3186" i="1"/>
  <c r="T3186" i="1"/>
  <c r="U3186" i="1"/>
  <c r="O3187" i="1"/>
  <c r="S3187" i="1" s="1"/>
  <c r="P3187" i="1"/>
  <c r="Q3187" i="1"/>
  <c r="R3187" i="1" s="1"/>
  <c r="T3187" i="1"/>
  <c r="U3187" i="1"/>
  <c r="O3188" i="1"/>
  <c r="S3188" i="1" s="1"/>
  <c r="P3188" i="1"/>
  <c r="Q3188" i="1"/>
  <c r="R3188" i="1" s="1"/>
  <c r="T3188" i="1"/>
  <c r="U3188" i="1"/>
  <c r="O3189" i="1"/>
  <c r="S3189" i="1" s="1"/>
  <c r="P3189" i="1"/>
  <c r="Q3189" i="1"/>
  <c r="R3189" i="1" s="1"/>
  <c r="T3189" i="1"/>
  <c r="U3189" i="1"/>
  <c r="O3190" i="1"/>
  <c r="S3190" i="1" s="1"/>
  <c r="P3190" i="1"/>
  <c r="Q3190" i="1"/>
  <c r="R3190" i="1" s="1"/>
  <c r="T3190" i="1"/>
  <c r="U3190" i="1"/>
  <c r="O3191" i="1"/>
  <c r="S3191" i="1" s="1"/>
  <c r="P3191" i="1"/>
  <c r="Q3191" i="1"/>
  <c r="R3191" i="1" s="1"/>
  <c r="T3191" i="1"/>
  <c r="U3191" i="1"/>
  <c r="O3192" i="1"/>
  <c r="S3192" i="1" s="1"/>
  <c r="P3192" i="1"/>
  <c r="Q3192" i="1"/>
  <c r="R3192" i="1" s="1"/>
  <c r="T3192" i="1"/>
  <c r="U3192" i="1"/>
  <c r="O3193" i="1"/>
  <c r="P3193" i="1"/>
  <c r="Q3193" i="1"/>
  <c r="R3193" i="1"/>
  <c r="S3193" i="1"/>
  <c r="T3193" i="1"/>
  <c r="U3193" i="1"/>
  <c r="O3194" i="1"/>
  <c r="P3194" i="1"/>
  <c r="Q3194" i="1"/>
  <c r="R3194" i="1"/>
  <c r="S3194" i="1"/>
  <c r="T3194" i="1"/>
  <c r="U3194" i="1"/>
  <c r="O3195" i="1"/>
  <c r="S3195" i="1" s="1"/>
  <c r="P3195" i="1"/>
  <c r="Q3195" i="1"/>
  <c r="R3195" i="1" s="1"/>
  <c r="T3195" i="1"/>
  <c r="U3195" i="1"/>
  <c r="O3196" i="1"/>
  <c r="P3196" i="1"/>
  <c r="Q3196" i="1"/>
  <c r="R3196" i="1" s="1"/>
  <c r="S3196" i="1"/>
  <c r="T3196" i="1"/>
  <c r="U3196" i="1"/>
  <c r="O3197" i="1"/>
  <c r="P3197" i="1"/>
  <c r="Q3197" i="1"/>
  <c r="R3197" i="1" s="1"/>
  <c r="S3197" i="1"/>
  <c r="T3197" i="1"/>
  <c r="U3197" i="1"/>
  <c r="O3198" i="1"/>
  <c r="P3198" i="1"/>
  <c r="Q3198" i="1"/>
  <c r="R3198" i="1" s="1"/>
  <c r="S3198" i="1"/>
  <c r="T3198" i="1"/>
  <c r="U3198" i="1"/>
  <c r="O3199" i="1"/>
  <c r="P3199" i="1"/>
  <c r="Q3199" i="1"/>
  <c r="R3199" i="1"/>
  <c r="S3199" i="1"/>
  <c r="T3199" i="1"/>
  <c r="U3199" i="1"/>
  <c r="O3200" i="1"/>
  <c r="S3200" i="1" s="1"/>
  <c r="P3200" i="1"/>
  <c r="Q3200" i="1"/>
  <c r="R3200" i="1" s="1"/>
  <c r="T3200" i="1"/>
  <c r="U3200" i="1"/>
  <c r="O3201" i="1"/>
  <c r="S3201" i="1" s="1"/>
  <c r="P3201" i="1"/>
  <c r="Q3201" i="1"/>
  <c r="R3201" i="1" s="1"/>
  <c r="T3201" i="1"/>
  <c r="U3201" i="1"/>
  <c r="O3202" i="1"/>
  <c r="P3202" i="1"/>
  <c r="Q3202" i="1"/>
  <c r="R3202" i="1" s="1"/>
  <c r="S3202" i="1"/>
  <c r="T3202" i="1"/>
  <c r="U3202" i="1"/>
  <c r="O3203" i="1"/>
  <c r="P3203" i="1"/>
  <c r="Q3203" i="1"/>
  <c r="R3203" i="1"/>
  <c r="S3203" i="1"/>
  <c r="T3203" i="1"/>
  <c r="V3203" i="1" s="1"/>
  <c r="U3203" i="1"/>
  <c r="O3204" i="1"/>
  <c r="S3204" i="1" s="1"/>
  <c r="P3204" i="1"/>
  <c r="Q3204" i="1"/>
  <c r="R3204" i="1" s="1"/>
  <c r="T3204" i="1"/>
  <c r="U3204" i="1"/>
  <c r="O3205" i="1"/>
  <c r="P3205" i="1"/>
  <c r="Q3205" i="1"/>
  <c r="R3205" i="1"/>
  <c r="S3205" i="1"/>
  <c r="T3205" i="1"/>
  <c r="U3205" i="1"/>
  <c r="O3206" i="1"/>
  <c r="S3206" i="1" s="1"/>
  <c r="P3206" i="1"/>
  <c r="Q3206" i="1"/>
  <c r="R3206" i="1" s="1"/>
  <c r="T3206" i="1"/>
  <c r="U3206" i="1"/>
  <c r="O3207" i="1"/>
  <c r="P3207" i="1"/>
  <c r="Q3207" i="1"/>
  <c r="R3207" i="1"/>
  <c r="S3207" i="1"/>
  <c r="T3207" i="1"/>
  <c r="U3207" i="1"/>
  <c r="O3208" i="1"/>
  <c r="S3208" i="1" s="1"/>
  <c r="P3208" i="1"/>
  <c r="Q3208" i="1"/>
  <c r="R3208" i="1" s="1"/>
  <c r="T3208" i="1"/>
  <c r="U3208" i="1"/>
  <c r="O3209" i="1"/>
  <c r="S3209" i="1" s="1"/>
  <c r="P3209" i="1"/>
  <c r="Q3209" i="1"/>
  <c r="R3209" i="1" s="1"/>
  <c r="T3209" i="1"/>
  <c r="U3209" i="1"/>
  <c r="O3210" i="1"/>
  <c r="P3210" i="1"/>
  <c r="Q3210" i="1"/>
  <c r="R3210" i="1" s="1"/>
  <c r="S3210" i="1"/>
  <c r="T3210" i="1"/>
  <c r="U3210" i="1"/>
  <c r="O3211" i="1"/>
  <c r="P3211" i="1"/>
  <c r="Q3211" i="1"/>
  <c r="R3211" i="1"/>
  <c r="S3211" i="1"/>
  <c r="T3211" i="1"/>
  <c r="V3211" i="1" s="1"/>
  <c r="U3211" i="1"/>
  <c r="O3212" i="1"/>
  <c r="S3212" i="1" s="1"/>
  <c r="P3212" i="1"/>
  <c r="Q3212" i="1"/>
  <c r="R3212" i="1" s="1"/>
  <c r="T3212" i="1"/>
  <c r="U3212" i="1"/>
  <c r="O3213" i="1"/>
  <c r="S3213" i="1" s="1"/>
  <c r="P3213" i="1"/>
  <c r="Q3213" i="1"/>
  <c r="R3213" i="1" s="1"/>
  <c r="T3213" i="1"/>
  <c r="U3213" i="1"/>
  <c r="O3214" i="1"/>
  <c r="P3214" i="1"/>
  <c r="Q3214" i="1"/>
  <c r="R3214" i="1" s="1"/>
  <c r="S3214" i="1"/>
  <c r="T3214" i="1"/>
  <c r="U3214" i="1"/>
  <c r="O3215" i="1"/>
  <c r="P3215" i="1"/>
  <c r="Q3215" i="1"/>
  <c r="R3215" i="1"/>
  <c r="S3215" i="1"/>
  <c r="T3215" i="1"/>
  <c r="V3215" i="1" s="1"/>
  <c r="U3215" i="1"/>
  <c r="O3216" i="1"/>
  <c r="S3216" i="1" s="1"/>
  <c r="P3216" i="1"/>
  <c r="Q3216" i="1"/>
  <c r="R3216" i="1" s="1"/>
  <c r="T3216" i="1"/>
  <c r="U3216" i="1"/>
  <c r="O3217" i="1"/>
  <c r="S3217" i="1" s="1"/>
  <c r="P3217" i="1"/>
  <c r="Q3217" i="1"/>
  <c r="R3217" i="1" s="1"/>
  <c r="T3217" i="1"/>
  <c r="U3217" i="1"/>
  <c r="O3218" i="1"/>
  <c r="P3218" i="1"/>
  <c r="Q3218" i="1"/>
  <c r="R3218" i="1" s="1"/>
  <c r="S3218" i="1"/>
  <c r="T3218" i="1"/>
  <c r="U3218" i="1"/>
  <c r="O3219" i="1"/>
  <c r="P3219" i="1"/>
  <c r="Q3219" i="1"/>
  <c r="R3219" i="1" s="1"/>
  <c r="S3219" i="1"/>
  <c r="T3219" i="1"/>
  <c r="V3219" i="1" s="1"/>
  <c r="U3219" i="1"/>
  <c r="O3220" i="1"/>
  <c r="S3220" i="1" s="1"/>
  <c r="P3220" i="1"/>
  <c r="Q3220" i="1"/>
  <c r="R3220" i="1" s="1"/>
  <c r="T3220" i="1"/>
  <c r="U3220" i="1"/>
  <c r="O3221" i="1"/>
  <c r="S3221" i="1" s="1"/>
  <c r="P3221" i="1"/>
  <c r="Q3221" i="1"/>
  <c r="R3221" i="1" s="1"/>
  <c r="T3221" i="1"/>
  <c r="U3221" i="1"/>
  <c r="O3222" i="1"/>
  <c r="P3222" i="1"/>
  <c r="Q3222" i="1"/>
  <c r="R3222" i="1" s="1"/>
  <c r="S3222" i="1"/>
  <c r="T3222" i="1"/>
  <c r="U3222" i="1"/>
  <c r="O3223" i="1"/>
  <c r="S3223" i="1" s="1"/>
  <c r="P3223" i="1"/>
  <c r="Q3223" i="1"/>
  <c r="R3223" i="1" s="1"/>
  <c r="T3223" i="1"/>
  <c r="U3223" i="1"/>
  <c r="O3224" i="1"/>
  <c r="P3224" i="1"/>
  <c r="Q3224" i="1"/>
  <c r="R3224" i="1" s="1"/>
  <c r="S3224" i="1"/>
  <c r="T3224" i="1"/>
  <c r="U3224" i="1"/>
  <c r="O3225" i="1"/>
  <c r="S3225" i="1" s="1"/>
  <c r="P3225" i="1"/>
  <c r="Q3225" i="1"/>
  <c r="R3225" i="1" s="1"/>
  <c r="T3225" i="1"/>
  <c r="U3225" i="1"/>
  <c r="O3226" i="1"/>
  <c r="S3226" i="1" s="1"/>
  <c r="P3226" i="1"/>
  <c r="Q3226" i="1"/>
  <c r="R3226" i="1" s="1"/>
  <c r="T3226" i="1"/>
  <c r="U3226" i="1"/>
  <c r="O3227" i="1"/>
  <c r="P3227" i="1"/>
  <c r="Q3227" i="1"/>
  <c r="R3227" i="1" s="1"/>
  <c r="S3227" i="1"/>
  <c r="T3227" i="1"/>
  <c r="U3227" i="1"/>
  <c r="O3228" i="1"/>
  <c r="S3228" i="1" s="1"/>
  <c r="P3228" i="1"/>
  <c r="Q3228" i="1"/>
  <c r="R3228" i="1" s="1"/>
  <c r="T3228" i="1"/>
  <c r="U3228" i="1"/>
  <c r="O3229" i="1"/>
  <c r="P3229" i="1"/>
  <c r="Q3229" i="1"/>
  <c r="R3229" i="1" s="1"/>
  <c r="S3229" i="1"/>
  <c r="T3229" i="1"/>
  <c r="U3229" i="1"/>
  <c r="O3230" i="1"/>
  <c r="S3230" i="1" s="1"/>
  <c r="P3230" i="1"/>
  <c r="Q3230" i="1"/>
  <c r="R3230" i="1" s="1"/>
  <c r="T3230" i="1"/>
  <c r="U3230" i="1"/>
  <c r="O3231" i="1"/>
  <c r="P3231" i="1"/>
  <c r="Q3231" i="1"/>
  <c r="R3231" i="1" s="1"/>
  <c r="S3231" i="1"/>
  <c r="T3231" i="1"/>
  <c r="U3231" i="1"/>
  <c r="O3232" i="1"/>
  <c r="S3232" i="1" s="1"/>
  <c r="P3232" i="1"/>
  <c r="Q3232" i="1"/>
  <c r="R3232" i="1" s="1"/>
  <c r="T3232" i="1"/>
  <c r="U3232" i="1"/>
  <c r="O3233" i="1"/>
  <c r="S3233" i="1" s="1"/>
  <c r="P3233" i="1"/>
  <c r="Q3233" i="1"/>
  <c r="R3233" i="1" s="1"/>
  <c r="T3233" i="1"/>
  <c r="V3233" i="1" s="1"/>
  <c r="U3233" i="1"/>
  <c r="O3234" i="1"/>
  <c r="S3234" i="1" s="1"/>
  <c r="P3234" i="1"/>
  <c r="Q3234" i="1"/>
  <c r="R3234" i="1" s="1"/>
  <c r="T3234" i="1"/>
  <c r="U3234" i="1"/>
  <c r="O3235" i="1"/>
  <c r="P3235" i="1"/>
  <c r="Q3235" i="1"/>
  <c r="R3235" i="1"/>
  <c r="S3235" i="1"/>
  <c r="T3235" i="1"/>
  <c r="U3235" i="1"/>
  <c r="O3236" i="1"/>
  <c r="S3236" i="1" s="1"/>
  <c r="P3236" i="1"/>
  <c r="Q3236" i="1"/>
  <c r="R3236" i="1" s="1"/>
  <c r="T3236" i="1"/>
  <c r="U3236" i="1"/>
  <c r="O3237" i="1"/>
  <c r="P3237" i="1"/>
  <c r="Q3237" i="1"/>
  <c r="R3237" i="1" s="1"/>
  <c r="S3237" i="1"/>
  <c r="T3237" i="1"/>
  <c r="U3237" i="1"/>
  <c r="O3238" i="1"/>
  <c r="S3238" i="1" s="1"/>
  <c r="P3238" i="1"/>
  <c r="Q3238" i="1"/>
  <c r="R3238" i="1" s="1"/>
  <c r="T3238" i="1"/>
  <c r="U3238" i="1"/>
  <c r="O3239" i="1"/>
  <c r="P3239" i="1"/>
  <c r="Q3239" i="1"/>
  <c r="R3239" i="1"/>
  <c r="S3239" i="1"/>
  <c r="T3239" i="1"/>
  <c r="U3239" i="1"/>
  <c r="O3240" i="1"/>
  <c r="S3240" i="1" s="1"/>
  <c r="P3240" i="1"/>
  <c r="Q3240" i="1"/>
  <c r="R3240" i="1" s="1"/>
  <c r="T3240" i="1"/>
  <c r="U3240" i="1"/>
  <c r="O3241" i="1"/>
  <c r="S3241" i="1" s="1"/>
  <c r="P3241" i="1"/>
  <c r="Q3241" i="1"/>
  <c r="R3241" i="1" s="1"/>
  <c r="T3241" i="1"/>
  <c r="V3241" i="1" s="1"/>
  <c r="U3241" i="1"/>
  <c r="O3242" i="1"/>
  <c r="P3242" i="1"/>
  <c r="Q3242" i="1"/>
  <c r="R3242" i="1" s="1"/>
  <c r="S3242" i="1"/>
  <c r="T3242" i="1"/>
  <c r="U3242" i="1"/>
  <c r="O3243" i="1"/>
  <c r="P3243" i="1"/>
  <c r="Q3243" i="1"/>
  <c r="R3243" i="1"/>
  <c r="S3243" i="1"/>
  <c r="T3243" i="1"/>
  <c r="V3243" i="1" s="1"/>
  <c r="U3243" i="1"/>
  <c r="O3244" i="1"/>
  <c r="S3244" i="1" s="1"/>
  <c r="P3244" i="1"/>
  <c r="Q3244" i="1"/>
  <c r="R3244" i="1" s="1"/>
  <c r="T3244" i="1"/>
  <c r="U3244" i="1"/>
  <c r="O3245" i="1"/>
  <c r="S3245" i="1" s="1"/>
  <c r="P3245" i="1"/>
  <c r="Q3245" i="1"/>
  <c r="R3245" i="1" s="1"/>
  <c r="T3245" i="1"/>
  <c r="U3245" i="1"/>
  <c r="O3246" i="1"/>
  <c r="P3246" i="1"/>
  <c r="Q3246" i="1"/>
  <c r="R3246" i="1" s="1"/>
  <c r="S3246" i="1"/>
  <c r="T3246" i="1"/>
  <c r="U3246" i="1"/>
  <c r="O3247" i="1"/>
  <c r="P3247" i="1"/>
  <c r="Q3247" i="1"/>
  <c r="R3247" i="1"/>
  <c r="S3247" i="1"/>
  <c r="T3247" i="1"/>
  <c r="V3247" i="1" s="1"/>
  <c r="U3247" i="1"/>
  <c r="O3248" i="1"/>
  <c r="S3248" i="1" s="1"/>
  <c r="P3248" i="1"/>
  <c r="Q3248" i="1"/>
  <c r="R3248" i="1" s="1"/>
  <c r="T3248" i="1"/>
  <c r="U3248" i="1"/>
  <c r="O3249" i="1"/>
  <c r="S3249" i="1" s="1"/>
  <c r="P3249" i="1"/>
  <c r="Q3249" i="1"/>
  <c r="R3249" i="1" s="1"/>
  <c r="T3249" i="1"/>
  <c r="U3249" i="1"/>
  <c r="O3250" i="1"/>
  <c r="P3250" i="1"/>
  <c r="Q3250" i="1"/>
  <c r="R3250" i="1" s="1"/>
  <c r="S3250" i="1"/>
  <c r="T3250" i="1"/>
  <c r="U3250" i="1"/>
  <c r="O3251" i="1"/>
  <c r="P3251" i="1"/>
  <c r="Q3251" i="1"/>
  <c r="R3251" i="1" s="1"/>
  <c r="S3251" i="1"/>
  <c r="T3251" i="1"/>
  <c r="V3251" i="1" s="1"/>
  <c r="U3251" i="1"/>
  <c r="O3252" i="1"/>
  <c r="S3252" i="1" s="1"/>
  <c r="P3252" i="1"/>
  <c r="Q3252" i="1"/>
  <c r="R3252" i="1" s="1"/>
  <c r="T3252" i="1"/>
  <c r="U3252" i="1"/>
  <c r="O3253" i="1"/>
  <c r="S3253" i="1" s="1"/>
  <c r="P3253" i="1"/>
  <c r="Q3253" i="1"/>
  <c r="R3253" i="1" s="1"/>
  <c r="T3253" i="1"/>
  <c r="U3253" i="1"/>
  <c r="O3254" i="1"/>
  <c r="S3254" i="1" s="1"/>
  <c r="P3254" i="1"/>
  <c r="Q3254" i="1"/>
  <c r="R3254" i="1" s="1"/>
  <c r="T3254" i="1"/>
  <c r="U3254" i="1"/>
  <c r="O3255" i="1"/>
  <c r="S3255" i="1" s="1"/>
  <c r="P3255" i="1"/>
  <c r="Q3255" i="1"/>
  <c r="R3255" i="1" s="1"/>
  <c r="T3255" i="1"/>
  <c r="U3255" i="1"/>
  <c r="O3256" i="1"/>
  <c r="S3256" i="1" s="1"/>
  <c r="P3256" i="1"/>
  <c r="Q3256" i="1"/>
  <c r="R3256" i="1" s="1"/>
  <c r="T3256" i="1"/>
  <c r="U3256" i="1"/>
  <c r="O3257" i="1"/>
  <c r="S3257" i="1" s="1"/>
  <c r="P3257" i="1"/>
  <c r="Q3257" i="1"/>
  <c r="R3257" i="1" s="1"/>
  <c r="T3257" i="1"/>
  <c r="U3257" i="1"/>
  <c r="O3258" i="1"/>
  <c r="S3258" i="1" s="1"/>
  <c r="P3258" i="1"/>
  <c r="Q3258" i="1"/>
  <c r="R3258" i="1" s="1"/>
  <c r="T3258" i="1"/>
  <c r="U3258" i="1"/>
  <c r="O3259" i="1"/>
  <c r="S3259" i="1" s="1"/>
  <c r="P3259" i="1"/>
  <c r="Q3259" i="1"/>
  <c r="R3259" i="1" s="1"/>
  <c r="T3259" i="1"/>
  <c r="U3259" i="1"/>
  <c r="O3260" i="1"/>
  <c r="S3260" i="1" s="1"/>
  <c r="P3260" i="1"/>
  <c r="Q3260" i="1"/>
  <c r="R3260" i="1" s="1"/>
  <c r="T3260" i="1"/>
  <c r="U3260" i="1"/>
  <c r="O3261" i="1"/>
  <c r="S3261" i="1" s="1"/>
  <c r="P3261" i="1"/>
  <c r="Q3261" i="1"/>
  <c r="R3261" i="1" s="1"/>
  <c r="T3261" i="1"/>
  <c r="U3261" i="1"/>
  <c r="O3262" i="1"/>
  <c r="S3262" i="1" s="1"/>
  <c r="P3262" i="1"/>
  <c r="Q3262" i="1"/>
  <c r="R3262" i="1" s="1"/>
  <c r="T3262" i="1"/>
  <c r="U3262" i="1"/>
  <c r="O3263" i="1"/>
  <c r="S3263" i="1" s="1"/>
  <c r="P3263" i="1"/>
  <c r="Q3263" i="1"/>
  <c r="R3263" i="1" s="1"/>
  <c r="T3263" i="1"/>
  <c r="U3263" i="1"/>
  <c r="O3264" i="1"/>
  <c r="S3264" i="1" s="1"/>
  <c r="P3264" i="1"/>
  <c r="Q3264" i="1"/>
  <c r="R3264" i="1" s="1"/>
  <c r="T3264" i="1"/>
  <c r="U3264" i="1"/>
  <c r="O3265" i="1"/>
  <c r="S3265" i="1" s="1"/>
  <c r="P3265" i="1"/>
  <c r="Q3265" i="1"/>
  <c r="R3265" i="1" s="1"/>
  <c r="T3265" i="1"/>
  <c r="U3265" i="1"/>
  <c r="O3266" i="1"/>
  <c r="S3266" i="1" s="1"/>
  <c r="P3266" i="1"/>
  <c r="Q3266" i="1"/>
  <c r="R3266" i="1" s="1"/>
  <c r="T3266" i="1"/>
  <c r="U3266" i="1"/>
  <c r="O3267" i="1"/>
  <c r="P3267" i="1"/>
  <c r="Q3267" i="1"/>
  <c r="R3267" i="1" s="1"/>
  <c r="S3267" i="1"/>
  <c r="T3267" i="1"/>
  <c r="U3267" i="1"/>
  <c r="O3268" i="1"/>
  <c r="S3268" i="1" s="1"/>
  <c r="P3268" i="1"/>
  <c r="Q3268" i="1"/>
  <c r="R3268" i="1" s="1"/>
  <c r="T3268" i="1"/>
  <c r="U3268" i="1"/>
  <c r="O3269" i="1"/>
  <c r="P3269" i="1"/>
  <c r="Q3269" i="1"/>
  <c r="R3269" i="1" s="1"/>
  <c r="S3269" i="1"/>
  <c r="T3269" i="1"/>
  <c r="U3269" i="1"/>
  <c r="O3270" i="1"/>
  <c r="S3270" i="1" s="1"/>
  <c r="P3270" i="1"/>
  <c r="Q3270" i="1"/>
  <c r="R3270" i="1" s="1"/>
  <c r="T3270" i="1"/>
  <c r="U3270" i="1"/>
  <c r="O3271" i="1"/>
  <c r="P3271" i="1"/>
  <c r="Q3271" i="1"/>
  <c r="R3271" i="1" s="1"/>
  <c r="S3271" i="1"/>
  <c r="T3271" i="1"/>
  <c r="U3271" i="1"/>
  <c r="O3272" i="1"/>
  <c r="S3272" i="1" s="1"/>
  <c r="P3272" i="1"/>
  <c r="Q3272" i="1"/>
  <c r="R3272" i="1" s="1"/>
  <c r="T3272" i="1"/>
  <c r="U3272" i="1"/>
  <c r="O3273" i="1"/>
  <c r="P3273" i="1"/>
  <c r="Q3273" i="1"/>
  <c r="R3273" i="1" s="1"/>
  <c r="S3273" i="1"/>
  <c r="T3273" i="1"/>
  <c r="U3273" i="1"/>
  <c r="O3274" i="1"/>
  <c r="S3274" i="1" s="1"/>
  <c r="P3274" i="1"/>
  <c r="Q3274" i="1"/>
  <c r="R3274" i="1" s="1"/>
  <c r="T3274" i="1"/>
  <c r="U3274" i="1"/>
  <c r="O3275" i="1"/>
  <c r="P3275" i="1"/>
  <c r="Q3275" i="1"/>
  <c r="R3275" i="1" s="1"/>
  <c r="S3275" i="1"/>
  <c r="T3275" i="1"/>
  <c r="U3275" i="1"/>
  <c r="O3276" i="1"/>
  <c r="S3276" i="1" s="1"/>
  <c r="P3276" i="1"/>
  <c r="Q3276" i="1"/>
  <c r="R3276" i="1" s="1"/>
  <c r="T3276" i="1"/>
  <c r="V3276" i="1" s="1"/>
  <c r="U3276" i="1"/>
  <c r="O3277" i="1"/>
  <c r="P3277" i="1"/>
  <c r="Q3277" i="1"/>
  <c r="R3277" i="1" s="1"/>
  <c r="S3277" i="1"/>
  <c r="T3277" i="1"/>
  <c r="U3277" i="1"/>
  <c r="O3278" i="1"/>
  <c r="S3278" i="1" s="1"/>
  <c r="P3278" i="1"/>
  <c r="Q3278" i="1"/>
  <c r="R3278" i="1" s="1"/>
  <c r="T3278" i="1"/>
  <c r="V3278" i="1" s="1"/>
  <c r="U3278" i="1"/>
  <c r="O3279" i="1"/>
  <c r="P3279" i="1"/>
  <c r="Q3279" i="1"/>
  <c r="R3279" i="1" s="1"/>
  <c r="S3279" i="1"/>
  <c r="T3279" i="1"/>
  <c r="U3279" i="1"/>
  <c r="O3280" i="1"/>
  <c r="S3280" i="1" s="1"/>
  <c r="P3280" i="1"/>
  <c r="Q3280" i="1"/>
  <c r="R3280" i="1" s="1"/>
  <c r="T3280" i="1"/>
  <c r="V3280" i="1" s="1"/>
  <c r="U3280" i="1"/>
  <c r="O3281" i="1"/>
  <c r="P3281" i="1"/>
  <c r="Q3281" i="1"/>
  <c r="R3281" i="1" s="1"/>
  <c r="S3281" i="1"/>
  <c r="T3281" i="1"/>
  <c r="U3281" i="1"/>
  <c r="O3282" i="1"/>
  <c r="S3282" i="1" s="1"/>
  <c r="P3282" i="1"/>
  <c r="Q3282" i="1"/>
  <c r="R3282" i="1" s="1"/>
  <c r="T3282" i="1"/>
  <c r="V3282" i="1" s="1"/>
  <c r="U3282" i="1"/>
  <c r="O3283" i="1"/>
  <c r="P3283" i="1"/>
  <c r="Q3283" i="1"/>
  <c r="R3283" i="1" s="1"/>
  <c r="S3283" i="1"/>
  <c r="T3283" i="1"/>
  <c r="U3283" i="1"/>
  <c r="O3284" i="1"/>
  <c r="S3284" i="1" s="1"/>
  <c r="P3284" i="1"/>
  <c r="Q3284" i="1"/>
  <c r="R3284" i="1" s="1"/>
  <c r="T3284" i="1"/>
  <c r="V3284" i="1" s="1"/>
  <c r="U3284" i="1"/>
  <c r="O3285" i="1"/>
  <c r="P3285" i="1"/>
  <c r="Q3285" i="1"/>
  <c r="R3285" i="1" s="1"/>
  <c r="S3285" i="1"/>
  <c r="T3285" i="1"/>
  <c r="U3285" i="1"/>
  <c r="O3286" i="1"/>
  <c r="S3286" i="1" s="1"/>
  <c r="P3286" i="1"/>
  <c r="Q3286" i="1"/>
  <c r="R3286" i="1" s="1"/>
  <c r="T3286" i="1"/>
  <c r="V3286" i="1" s="1"/>
  <c r="U3286" i="1"/>
  <c r="O3287" i="1"/>
  <c r="P3287" i="1"/>
  <c r="Q3287" i="1"/>
  <c r="R3287" i="1" s="1"/>
  <c r="S3287" i="1"/>
  <c r="T3287" i="1"/>
  <c r="U3287" i="1"/>
  <c r="O3288" i="1"/>
  <c r="S3288" i="1" s="1"/>
  <c r="P3288" i="1"/>
  <c r="Q3288" i="1"/>
  <c r="R3288" i="1" s="1"/>
  <c r="T3288" i="1"/>
  <c r="U3288" i="1"/>
  <c r="O3289" i="1"/>
  <c r="P3289" i="1"/>
  <c r="Q3289" i="1"/>
  <c r="R3289" i="1" s="1"/>
  <c r="S3289" i="1"/>
  <c r="T3289" i="1"/>
  <c r="U3289" i="1"/>
  <c r="O3290" i="1"/>
  <c r="S3290" i="1" s="1"/>
  <c r="P3290" i="1"/>
  <c r="Q3290" i="1"/>
  <c r="R3290" i="1" s="1"/>
  <c r="T3290" i="1"/>
  <c r="U3290" i="1"/>
  <c r="O3291" i="1"/>
  <c r="S3291" i="1" s="1"/>
  <c r="P3291" i="1"/>
  <c r="Q3291" i="1"/>
  <c r="R3291" i="1" s="1"/>
  <c r="T3291" i="1"/>
  <c r="U3291" i="1"/>
  <c r="O3292" i="1"/>
  <c r="S3292" i="1" s="1"/>
  <c r="P3292" i="1"/>
  <c r="Q3292" i="1"/>
  <c r="R3292" i="1" s="1"/>
  <c r="T3292" i="1"/>
  <c r="U3292" i="1"/>
  <c r="O3293" i="1"/>
  <c r="S3293" i="1" s="1"/>
  <c r="P3293" i="1"/>
  <c r="Q3293" i="1"/>
  <c r="R3293" i="1" s="1"/>
  <c r="T3293" i="1"/>
  <c r="U3293" i="1"/>
  <c r="O3294" i="1"/>
  <c r="S3294" i="1" s="1"/>
  <c r="P3294" i="1"/>
  <c r="Q3294" i="1"/>
  <c r="R3294" i="1" s="1"/>
  <c r="T3294" i="1"/>
  <c r="U3294" i="1"/>
  <c r="O3295" i="1"/>
  <c r="S3295" i="1" s="1"/>
  <c r="P3295" i="1"/>
  <c r="Q3295" i="1"/>
  <c r="R3295" i="1" s="1"/>
  <c r="T3295" i="1"/>
  <c r="U3295" i="1"/>
  <c r="O3296" i="1"/>
  <c r="S3296" i="1" s="1"/>
  <c r="P3296" i="1"/>
  <c r="Q3296" i="1"/>
  <c r="R3296" i="1" s="1"/>
  <c r="T3296" i="1"/>
  <c r="U3296" i="1"/>
  <c r="O3297" i="1"/>
  <c r="S3297" i="1" s="1"/>
  <c r="P3297" i="1"/>
  <c r="Q3297" i="1"/>
  <c r="R3297" i="1" s="1"/>
  <c r="T3297" i="1"/>
  <c r="U3297" i="1"/>
  <c r="O3298" i="1"/>
  <c r="S3298" i="1" s="1"/>
  <c r="P3298" i="1"/>
  <c r="Q3298" i="1"/>
  <c r="R3298" i="1" s="1"/>
  <c r="T3298" i="1"/>
  <c r="U3298" i="1"/>
  <c r="O3299" i="1"/>
  <c r="S3299" i="1" s="1"/>
  <c r="P3299" i="1"/>
  <c r="Q3299" i="1"/>
  <c r="R3299" i="1" s="1"/>
  <c r="T3299" i="1"/>
  <c r="U3299" i="1"/>
  <c r="O3300" i="1"/>
  <c r="S3300" i="1" s="1"/>
  <c r="P3300" i="1"/>
  <c r="Q3300" i="1"/>
  <c r="R3300" i="1" s="1"/>
  <c r="T3300" i="1"/>
  <c r="U3300" i="1"/>
  <c r="O3301" i="1"/>
  <c r="S3301" i="1" s="1"/>
  <c r="P3301" i="1"/>
  <c r="Q3301" i="1"/>
  <c r="R3301" i="1" s="1"/>
  <c r="T3301" i="1"/>
  <c r="U3301" i="1"/>
  <c r="O3302" i="1"/>
  <c r="S3302" i="1" s="1"/>
  <c r="P3302" i="1"/>
  <c r="Q3302" i="1"/>
  <c r="R3302" i="1" s="1"/>
  <c r="T3302" i="1"/>
  <c r="U3302" i="1"/>
  <c r="O3303" i="1"/>
  <c r="S3303" i="1" s="1"/>
  <c r="P3303" i="1"/>
  <c r="Q3303" i="1"/>
  <c r="R3303" i="1" s="1"/>
  <c r="T3303" i="1"/>
  <c r="U3303" i="1"/>
  <c r="O3304" i="1"/>
  <c r="S3304" i="1" s="1"/>
  <c r="P3304" i="1"/>
  <c r="Q3304" i="1"/>
  <c r="R3304" i="1" s="1"/>
  <c r="T3304" i="1"/>
  <c r="U3304" i="1"/>
  <c r="O3305" i="1"/>
  <c r="S3305" i="1" s="1"/>
  <c r="P3305" i="1"/>
  <c r="Q3305" i="1"/>
  <c r="R3305" i="1" s="1"/>
  <c r="T3305" i="1"/>
  <c r="U3305" i="1"/>
  <c r="O3306" i="1"/>
  <c r="S3306" i="1" s="1"/>
  <c r="P3306" i="1"/>
  <c r="Q3306" i="1"/>
  <c r="R3306" i="1" s="1"/>
  <c r="T3306" i="1"/>
  <c r="U3306" i="1"/>
  <c r="O3307" i="1"/>
  <c r="S3307" i="1" s="1"/>
  <c r="P3307" i="1"/>
  <c r="Q3307" i="1"/>
  <c r="R3307" i="1" s="1"/>
  <c r="T3307" i="1"/>
  <c r="U3307" i="1"/>
  <c r="O3308" i="1"/>
  <c r="S3308" i="1" s="1"/>
  <c r="P3308" i="1"/>
  <c r="Q3308" i="1"/>
  <c r="R3308" i="1" s="1"/>
  <c r="T3308" i="1"/>
  <c r="U3308" i="1"/>
  <c r="O3309" i="1"/>
  <c r="S3309" i="1" s="1"/>
  <c r="P3309" i="1"/>
  <c r="Q3309" i="1"/>
  <c r="R3309" i="1" s="1"/>
  <c r="T3309" i="1"/>
  <c r="U3309" i="1"/>
  <c r="O3310" i="1"/>
  <c r="S3310" i="1" s="1"/>
  <c r="P3310" i="1"/>
  <c r="Q3310" i="1"/>
  <c r="R3310" i="1" s="1"/>
  <c r="T3310" i="1"/>
  <c r="U3310" i="1"/>
  <c r="O3311" i="1"/>
  <c r="S3311" i="1" s="1"/>
  <c r="P3311" i="1"/>
  <c r="Q3311" i="1"/>
  <c r="R3311" i="1" s="1"/>
  <c r="T3311" i="1"/>
  <c r="U3311" i="1"/>
  <c r="O3312" i="1"/>
  <c r="S3312" i="1" s="1"/>
  <c r="P3312" i="1"/>
  <c r="Q3312" i="1"/>
  <c r="R3312" i="1" s="1"/>
  <c r="T3312" i="1"/>
  <c r="U3312" i="1"/>
  <c r="O3313" i="1"/>
  <c r="S3313" i="1" s="1"/>
  <c r="P3313" i="1"/>
  <c r="Q3313" i="1"/>
  <c r="R3313" i="1" s="1"/>
  <c r="T3313" i="1"/>
  <c r="U3313" i="1"/>
  <c r="O3314" i="1"/>
  <c r="S3314" i="1" s="1"/>
  <c r="P3314" i="1"/>
  <c r="Q3314" i="1"/>
  <c r="R3314" i="1" s="1"/>
  <c r="T3314" i="1"/>
  <c r="U3314" i="1"/>
  <c r="O3315" i="1"/>
  <c r="S3315" i="1" s="1"/>
  <c r="P3315" i="1"/>
  <c r="Q3315" i="1"/>
  <c r="R3315" i="1" s="1"/>
  <c r="T3315" i="1"/>
  <c r="U3315" i="1"/>
  <c r="O3316" i="1"/>
  <c r="S3316" i="1" s="1"/>
  <c r="P3316" i="1"/>
  <c r="Q3316" i="1"/>
  <c r="R3316" i="1" s="1"/>
  <c r="T3316" i="1"/>
  <c r="U3316" i="1"/>
  <c r="O3317" i="1"/>
  <c r="S3317" i="1" s="1"/>
  <c r="P3317" i="1"/>
  <c r="Q3317" i="1"/>
  <c r="R3317" i="1" s="1"/>
  <c r="T3317" i="1"/>
  <c r="U3317" i="1"/>
  <c r="O3318" i="1"/>
  <c r="S3318" i="1" s="1"/>
  <c r="P3318" i="1"/>
  <c r="Q3318" i="1"/>
  <c r="R3318" i="1" s="1"/>
  <c r="T3318" i="1"/>
  <c r="U3318" i="1"/>
  <c r="O3319" i="1"/>
  <c r="S3319" i="1" s="1"/>
  <c r="P3319" i="1"/>
  <c r="Q3319" i="1"/>
  <c r="R3319" i="1" s="1"/>
  <c r="T3319" i="1"/>
  <c r="U3319" i="1"/>
  <c r="O3320" i="1"/>
  <c r="S3320" i="1" s="1"/>
  <c r="P3320" i="1"/>
  <c r="Q3320" i="1"/>
  <c r="R3320" i="1" s="1"/>
  <c r="T3320" i="1"/>
  <c r="U3320" i="1"/>
  <c r="O3321" i="1"/>
  <c r="S3321" i="1" s="1"/>
  <c r="P3321" i="1"/>
  <c r="Q3321" i="1"/>
  <c r="R3321" i="1" s="1"/>
  <c r="T3321" i="1"/>
  <c r="U3321" i="1"/>
  <c r="O3322" i="1"/>
  <c r="S3322" i="1" s="1"/>
  <c r="P3322" i="1"/>
  <c r="Q3322" i="1"/>
  <c r="R3322" i="1" s="1"/>
  <c r="T3322" i="1"/>
  <c r="U3322" i="1"/>
  <c r="O3323" i="1"/>
  <c r="S3323" i="1" s="1"/>
  <c r="P3323" i="1"/>
  <c r="Q3323" i="1"/>
  <c r="R3323" i="1" s="1"/>
  <c r="T3323" i="1"/>
  <c r="U3323" i="1"/>
  <c r="O3324" i="1"/>
  <c r="S3324" i="1" s="1"/>
  <c r="P3324" i="1"/>
  <c r="Q3324" i="1"/>
  <c r="R3324" i="1" s="1"/>
  <c r="T3324" i="1"/>
  <c r="U3324" i="1"/>
  <c r="O3325" i="1"/>
  <c r="S3325" i="1" s="1"/>
  <c r="P3325" i="1"/>
  <c r="Q3325" i="1"/>
  <c r="R3325" i="1" s="1"/>
  <c r="T3325" i="1"/>
  <c r="U3325" i="1"/>
  <c r="O3326" i="1"/>
  <c r="S3326" i="1" s="1"/>
  <c r="P3326" i="1"/>
  <c r="Q3326" i="1"/>
  <c r="R3326" i="1" s="1"/>
  <c r="T3326" i="1"/>
  <c r="U3326" i="1"/>
  <c r="O3327" i="1"/>
  <c r="S3327" i="1" s="1"/>
  <c r="P3327" i="1"/>
  <c r="Q3327" i="1"/>
  <c r="R3327" i="1" s="1"/>
  <c r="T3327" i="1"/>
  <c r="U3327" i="1"/>
  <c r="V3327" i="1" s="1"/>
  <c r="O3328" i="1"/>
  <c r="P3328" i="1"/>
  <c r="Q3328" i="1"/>
  <c r="R3328" i="1" s="1"/>
  <c r="S3328" i="1"/>
  <c r="T3328" i="1"/>
  <c r="U3328" i="1"/>
  <c r="V3328" i="1" s="1"/>
  <c r="O3329" i="1"/>
  <c r="P3329" i="1"/>
  <c r="Q3329" i="1"/>
  <c r="R3329" i="1" s="1"/>
  <c r="S3329" i="1"/>
  <c r="T3329" i="1"/>
  <c r="U3329" i="1"/>
  <c r="V3329" i="1" s="1"/>
  <c r="O3330" i="1"/>
  <c r="P3330" i="1"/>
  <c r="Q3330" i="1"/>
  <c r="R3330" i="1" s="1"/>
  <c r="S3330" i="1"/>
  <c r="T3330" i="1"/>
  <c r="V3330" i="1" s="1"/>
  <c r="U3330" i="1"/>
  <c r="O3331" i="1"/>
  <c r="P3331" i="1"/>
  <c r="Q3331" i="1"/>
  <c r="R3331" i="1" s="1"/>
  <c r="S3331" i="1"/>
  <c r="T3331" i="1"/>
  <c r="V3331" i="1" s="1"/>
  <c r="U3331" i="1"/>
  <c r="O3332" i="1"/>
  <c r="P3332" i="1"/>
  <c r="Q3332" i="1"/>
  <c r="R3332" i="1" s="1"/>
  <c r="S3332" i="1"/>
  <c r="T3332" i="1"/>
  <c r="V3332" i="1" s="1"/>
  <c r="U3332" i="1"/>
  <c r="O3333" i="1"/>
  <c r="P3333" i="1"/>
  <c r="Q3333" i="1"/>
  <c r="R3333" i="1" s="1"/>
  <c r="S3333" i="1"/>
  <c r="T3333" i="1"/>
  <c r="V3333" i="1" s="1"/>
  <c r="U3333" i="1"/>
  <c r="O3334" i="1"/>
  <c r="P3334" i="1"/>
  <c r="Q3334" i="1"/>
  <c r="R3334" i="1" s="1"/>
  <c r="S3334" i="1"/>
  <c r="T3334" i="1"/>
  <c r="V3334" i="1" s="1"/>
  <c r="U3334" i="1"/>
  <c r="O3335" i="1"/>
  <c r="P3335" i="1"/>
  <c r="Q3335" i="1"/>
  <c r="R3335" i="1" s="1"/>
  <c r="S3335" i="1"/>
  <c r="T3335" i="1"/>
  <c r="V3335" i="1" s="1"/>
  <c r="U3335" i="1"/>
  <c r="O3336" i="1"/>
  <c r="P3336" i="1"/>
  <c r="Q3336" i="1"/>
  <c r="R3336" i="1" s="1"/>
  <c r="S3336" i="1"/>
  <c r="T3336" i="1"/>
  <c r="V3336" i="1" s="1"/>
  <c r="U3336" i="1"/>
  <c r="O3337" i="1"/>
  <c r="P3337" i="1"/>
  <c r="Q3337" i="1"/>
  <c r="R3337" i="1" s="1"/>
  <c r="S3337" i="1"/>
  <c r="T3337" i="1"/>
  <c r="V3337" i="1" s="1"/>
  <c r="U3337" i="1"/>
  <c r="O3338" i="1"/>
  <c r="P3338" i="1"/>
  <c r="Q3338" i="1"/>
  <c r="R3338" i="1" s="1"/>
  <c r="S3338" i="1"/>
  <c r="T3338" i="1"/>
  <c r="V3338" i="1" s="1"/>
  <c r="U3338" i="1"/>
  <c r="O3339" i="1"/>
  <c r="S3339" i="1" s="1"/>
  <c r="P3339" i="1"/>
  <c r="Q3339" i="1"/>
  <c r="R3339" i="1" s="1"/>
  <c r="T3339" i="1"/>
  <c r="V3339" i="1" s="1"/>
  <c r="U3339" i="1"/>
  <c r="O3340" i="1"/>
  <c r="S3340" i="1" s="1"/>
  <c r="P3340" i="1"/>
  <c r="Q3340" i="1"/>
  <c r="R3340" i="1" s="1"/>
  <c r="T3340" i="1"/>
  <c r="U3340" i="1"/>
  <c r="O3341" i="1"/>
  <c r="S3341" i="1" s="1"/>
  <c r="P3341" i="1"/>
  <c r="Q3341" i="1"/>
  <c r="R3341" i="1" s="1"/>
  <c r="T3341" i="1"/>
  <c r="U3341" i="1"/>
  <c r="O3342" i="1"/>
  <c r="S3342" i="1" s="1"/>
  <c r="P3342" i="1"/>
  <c r="Q3342" i="1"/>
  <c r="R3342" i="1" s="1"/>
  <c r="T3342" i="1"/>
  <c r="U3342" i="1"/>
  <c r="O3343" i="1"/>
  <c r="S3343" i="1" s="1"/>
  <c r="P3343" i="1"/>
  <c r="Q3343" i="1"/>
  <c r="R3343" i="1" s="1"/>
  <c r="T3343" i="1"/>
  <c r="V3343" i="1" s="1"/>
  <c r="U3343" i="1"/>
  <c r="O3344" i="1"/>
  <c r="S3344" i="1" s="1"/>
  <c r="P3344" i="1"/>
  <c r="Q3344" i="1"/>
  <c r="R3344" i="1" s="1"/>
  <c r="T3344" i="1"/>
  <c r="U3344" i="1"/>
  <c r="O3345" i="1"/>
  <c r="S3345" i="1" s="1"/>
  <c r="P3345" i="1"/>
  <c r="Q3345" i="1"/>
  <c r="R3345" i="1" s="1"/>
  <c r="T3345" i="1"/>
  <c r="U3345" i="1"/>
  <c r="O3346" i="1"/>
  <c r="S3346" i="1" s="1"/>
  <c r="P3346" i="1"/>
  <c r="Q3346" i="1"/>
  <c r="R3346" i="1" s="1"/>
  <c r="T3346" i="1"/>
  <c r="U3346" i="1"/>
  <c r="O3347" i="1"/>
  <c r="S3347" i="1" s="1"/>
  <c r="P3347" i="1"/>
  <c r="Q3347" i="1"/>
  <c r="R3347" i="1" s="1"/>
  <c r="T3347" i="1"/>
  <c r="V3347" i="1" s="1"/>
  <c r="U3347" i="1"/>
  <c r="O3348" i="1"/>
  <c r="S3348" i="1" s="1"/>
  <c r="P3348" i="1"/>
  <c r="Q3348" i="1"/>
  <c r="R3348" i="1" s="1"/>
  <c r="T3348" i="1"/>
  <c r="U3348" i="1"/>
  <c r="O3349" i="1"/>
  <c r="S3349" i="1" s="1"/>
  <c r="P3349" i="1"/>
  <c r="Q3349" i="1"/>
  <c r="R3349" i="1" s="1"/>
  <c r="T3349" i="1"/>
  <c r="U3349" i="1"/>
  <c r="O3350" i="1"/>
  <c r="S3350" i="1" s="1"/>
  <c r="P3350" i="1"/>
  <c r="Q3350" i="1"/>
  <c r="R3350" i="1" s="1"/>
  <c r="T3350" i="1"/>
  <c r="U3350" i="1"/>
  <c r="O3351" i="1"/>
  <c r="S3351" i="1" s="1"/>
  <c r="P3351" i="1"/>
  <c r="Q3351" i="1"/>
  <c r="R3351" i="1" s="1"/>
  <c r="T3351" i="1"/>
  <c r="V3351" i="1" s="1"/>
  <c r="U3351" i="1"/>
  <c r="O3352" i="1"/>
  <c r="S3352" i="1" s="1"/>
  <c r="P3352" i="1"/>
  <c r="Q3352" i="1"/>
  <c r="R3352" i="1" s="1"/>
  <c r="T3352" i="1"/>
  <c r="U3352" i="1"/>
  <c r="O3353" i="1"/>
  <c r="S3353" i="1" s="1"/>
  <c r="P3353" i="1"/>
  <c r="Q3353" i="1"/>
  <c r="R3353" i="1" s="1"/>
  <c r="T3353" i="1"/>
  <c r="U3353" i="1"/>
  <c r="O3354" i="1"/>
  <c r="S3354" i="1" s="1"/>
  <c r="P3354" i="1"/>
  <c r="Q3354" i="1"/>
  <c r="R3354" i="1" s="1"/>
  <c r="T3354" i="1"/>
  <c r="U3354" i="1"/>
  <c r="O3355" i="1"/>
  <c r="S3355" i="1" s="1"/>
  <c r="P3355" i="1"/>
  <c r="Q3355" i="1"/>
  <c r="R3355" i="1" s="1"/>
  <c r="T3355" i="1"/>
  <c r="U3355" i="1"/>
  <c r="O3356" i="1"/>
  <c r="S3356" i="1" s="1"/>
  <c r="P3356" i="1"/>
  <c r="Q3356" i="1"/>
  <c r="R3356" i="1" s="1"/>
  <c r="T3356" i="1"/>
  <c r="U3356" i="1"/>
  <c r="O3357" i="1"/>
  <c r="S3357" i="1" s="1"/>
  <c r="P3357" i="1"/>
  <c r="Q3357" i="1"/>
  <c r="R3357" i="1" s="1"/>
  <c r="T3357" i="1"/>
  <c r="U3357" i="1"/>
  <c r="O3358" i="1"/>
  <c r="S3358" i="1" s="1"/>
  <c r="P3358" i="1"/>
  <c r="Q3358" i="1"/>
  <c r="R3358" i="1" s="1"/>
  <c r="T3358" i="1"/>
  <c r="U3358" i="1"/>
  <c r="O3359" i="1"/>
  <c r="P3359" i="1"/>
  <c r="Q3359" i="1"/>
  <c r="R3359" i="1" s="1"/>
  <c r="S3359" i="1"/>
  <c r="T3359" i="1"/>
  <c r="U3359" i="1"/>
  <c r="O3360" i="1"/>
  <c r="S3360" i="1" s="1"/>
  <c r="P3360" i="1"/>
  <c r="Q3360" i="1"/>
  <c r="R3360" i="1" s="1"/>
  <c r="T3360" i="1"/>
  <c r="U3360" i="1"/>
  <c r="O3361" i="1"/>
  <c r="S3361" i="1" s="1"/>
  <c r="P3361" i="1"/>
  <c r="Q3361" i="1"/>
  <c r="R3361" i="1" s="1"/>
  <c r="T3361" i="1"/>
  <c r="U3361" i="1"/>
  <c r="O3362" i="1"/>
  <c r="S3362" i="1" s="1"/>
  <c r="P3362" i="1"/>
  <c r="Q3362" i="1"/>
  <c r="R3362" i="1" s="1"/>
  <c r="T3362" i="1"/>
  <c r="U3362" i="1"/>
  <c r="O3363" i="1"/>
  <c r="S3363" i="1" s="1"/>
  <c r="P3363" i="1"/>
  <c r="Q3363" i="1"/>
  <c r="R3363" i="1" s="1"/>
  <c r="T3363" i="1"/>
  <c r="U3363" i="1"/>
  <c r="O3364" i="1"/>
  <c r="S3364" i="1" s="1"/>
  <c r="P3364" i="1"/>
  <c r="Q3364" i="1"/>
  <c r="R3364" i="1" s="1"/>
  <c r="T3364" i="1"/>
  <c r="U3364" i="1"/>
  <c r="O3365" i="1"/>
  <c r="S3365" i="1" s="1"/>
  <c r="P3365" i="1"/>
  <c r="Q3365" i="1"/>
  <c r="R3365" i="1" s="1"/>
  <c r="T3365" i="1"/>
  <c r="U3365" i="1"/>
  <c r="O3366" i="1"/>
  <c r="S3366" i="1" s="1"/>
  <c r="P3366" i="1"/>
  <c r="Q3366" i="1"/>
  <c r="R3366" i="1" s="1"/>
  <c r="T3366" i="1"/>
  <c r="U3366" i="1"/>
  <c r="O3367" i="1"/>
  <c r="S3367" i="1" s="1"/>
  <c r="P3367" i="1"/>
  <c r="Q3367" i="1"/>
  <c r="R3367" i="1" s="1"/>
  <c r="T3367" i="1"/>
  <c r="U3367" i="1"/>
  <c r="O3368" i="1"/>
  <c r="S3368" i="1" s="1"/>
  <c r="P3368" i="1"/>
  <c r="Q3368" i="1"/>
  <c r="R3368" i="1" s="1"/>
  <c r="T3368" i="1"/>
  <c r="U3368" i="1"/>
  <c r="O3369" i="1"/>
  <c r="S3369" i="1" s="1"/>
  <c r="P3369" i="1"/>
  <c r="Q3369" i="1"/>
  <c r="R3369" i="1" s="1"/>
  <c r="T3369" i="1"/>
  <c r="U3369" i="1"/>
  <c r="O3370" i="1"/>
  <c r="S3370" i="1" s="1"/>
  <c r="P3370" i="1"/>
  <c r="Q3370" i="1"/>
  <c r="R3370" i="1" s="1"/>
  <c r="T3370" i="1"/>
  <c r="U3370" i="1"/>
  <c r="O3371" i="1"/>
  <c r="S3371" i="1" s="1"/>
  <c r="P3371" i="1"/>
  <c r="Q3371" i="1"/>
  <c r="R3371" i="1" s="1"/>
  <c r="T3371" i="1"/>
  <c r="U3371" i="1"/>
  <c r="O3372" i="1"/>
  <c r="S3372" i="1" s="1"/>
  <c r="P3372" i="1"/>
  <c r="Q3372" i="1"/>
  <c r="R3372" i="1" s="1"/>
  <c r="T3372" i="1"/>
  <c r="U3372" i="1"/>
  <c r="O3373" i="1"/>
  <c r="S3373" i="1" s="1"/>
  <c r="P3373" i="1"/>
  <c r="Q3373" i="1"/>
  <c r="R3373" i="1" s="1"/>
  <c r="T3373" i="1"/>
  <c r="U3373" i="1"/>
  <c r="O3374" i="1"/>
  <c r="S3374" i="1" s="1"/>
  <c r="P3374" i="1"/>
  <c r="Q3374" i="1"/>
  <c r="R3374" i="1" s="1"/>
  <c r="T3374" i="1"/>
  <c r="U3374" i="1"/>
  <c r="O3375" i="1"/>
  <c r="S3375" i="1" s="1"/>
  <c r="P3375" i="1"/>
  <c r="Q3375" i="1"/>
  <c r="R3375" i="1" s="1"/>
  <c r="T3375" i="1"/>
  <c r="U3375" i="1"/>
  <c r="O3376" i="1"/>
  <c r="S3376" i="1" s="1"/>
  <c r="P3376" i="1"/>
  <c r="Q3376" i="1"/>
  <c r="R3376" i="1" s="1"/>
  <c r="T3376" i="1"/>
  <c r="U3376" i="1"/>
  <c r="O3377" i="1"/>
  <c r="S3377" i="1" s="1"/>
  <c r="P3377" i="1"/>
  <c r="Q3377" i="1"/>
  <c r="R3377" i="1" s="1"/>
  <c r="T3377" i="1"/>
  <c r="U3377" i="1"/>
  <c r="O3378" i="1"/>
  <c r="S3378" i="1" s="1"/>
  <c r="P3378" i="1"/>
  <c r="Q3378" i="1"/>
  <c r="R3378" i="1" s="1"/>
  <c r="T3378" i="1"/>
  <c r="U3378" i="1"/>
  <c r="O3379" i="1"/>
  <c r="S3379" i="1" s="1"/>
  <c r="P3379" i="1"/>
  <c r="Q3379" i="1"/>
  <c r="R3379" i="1" s="1"/>
  <c r="T3379" i="1"/>
  <c r="U3379" i="1"/>
  <c r="O3380" i="1"/>
  <c r="S3380" i="1" s="1"/>
  <c r="P3380" i="1"/>
  <c r="Q3380" i="1"/>
  <c r="R3380" i="1" s="1"/>
  <c r="T3380" i="1"/>
  <c r="V3380" i="1" s="1"/>
  <c r="U3380" i="1"/>
  <c r="O3381" i="1"/>
  <c r="S3381" i="1" s="1"/>
  <c r="P3381" i="1"/>
  <c r="Q3381" i="1"/>
  <c r="R3381" i="1" s="1"/>
  <c r="T3381" i="1"/>
  <c r="U3381" i="1"/>
  <c r="V3381" i="1"/>
  <c r="O3382" i="1"/>
  <c r="P3382" i="1"/>
  <c r="Q3382" i="1"/>
  <c r="R3382" i="1"/>
  <c r="S3382" i="1"/>
  <c r="T3382" i="1"/>
  <c r="U3382" i="1"/>
  <c r="V3382" i="1"/>
  <c r="O3383" i="1"/>
  <c r="P3383" i="1"/>
  <c r="Q3383" i="1"/>
  <c r="R3383" i="1"/>
  <c r="S3383" i="1"/>
  <c r="T3383" i="1"/>
  <c r="U3383" i="1"/>
  <c r="V3383" i="1"/>
  <c r="O3384" i="1"/>
  <c r="P3384" i="1"/>
  <c r="Q3384" i="1"/>
  <c r="R3384" i="1"/>
  <c r="S3384" i="1"/>
  <c r="T3384" i="1"/>
  <c r="U3384" i="1"/>
  <c r="V3384" i="1"/>
  <c r="O3385" i="1"/>
  <c r="P3385" i="1"/>
  <c r="Q3385" i="1"/>
  <c r="R3385" i="1"/>
  <c r="S3385" i="1"/>
  <c r="T3385" i="1"/>
  <c r="U3385" i="1"/>
  <c r="V3385" i="1"/>
  <c r="O3386" i="1"/>
  <c r="P3386" i="1"/>
  <c r="Q3386" i="1"/>
  <c r="R3386" i="1"/>
  <c r="S3386" i="1"/>
  <c r="T3386" i="1"/>
  <c r="U3386" i="1"/>
  <c r="V3386" i="1"/>
  <c r="O3387" i="1"/>
  <c r="P3387" i="1"/>
  <c r="Q3387" i="1"/>
  <c r="R3387" i="1"/>
  <c r="S3387" i="1"/>
  <c r="T3387" i="1"/>
  <c r="U3387" i="1"/>
  <c r="V3387" i="1"/>
  <c r="O3388" i="1"/>
  <c r="P3388" i="1"/>
  <c r="Q3388" i="1"/>
  <c r="R3388" i="1"/>
  <c r="S3388" i="1"/>
  <c r="T3388" i="1"/>
  <c r="U3388" i="1"/>
  <c r="V3388" i="1"/>
  <c r="O3389" i="1"/>
  <c r="P3389" i="1"/>
  <c r="Q3389" i="1"/>
  <c r="R3389" i="1"/>
  <c r="S3389" i="1"/>
  <c r="T3389" i="1"/>
  <c r="U3389" i="1"/>
  <c r="V3389" i="1"/>
  <c r="O3390" i="1"/>
  <c r="P3390" i="1"/>
  <c r="Q3390" i="1"/>
  <c r="R3390" i="1"/>
  <c r="S3390" i="1"/>
  <c r="T3390" i="1"/>
  <c r="U3390" i="1"/>
  <c r="V3390" i="1"/>
  <c r="O3391" i="1"/>
  <c r="P3391" i="1"/>
  <c r="Q3391" i="1"/>
  <c r="R3391" i="1"/>
  <c r="S3391" i="1"/>
  <c r="T3391" i="1"/>
  <c r="U3391" i="1"/>
  <c r="V3391" i="1"/>
  <c r="O3392" i="1"/>
  <c r="P3392" i="1"/>
  <c r="Q3392" i="1"/>
  <c r="R3392" i="1"/>
  <c r="S3392" i="1"/>
  <c r="T3392" i="1"/>
  <c r="U3392" i="1"/>
  <c r="V3392" i="1"/>
  <c r="O3393" i="1"/>
  <c r="P3393" i="1"/>
  <c r="Q3393" i="1"/>
  <c r="R3393" i="1"/>
  <c r="S3393" i="1"/>
  <c r="T3393" i="1"/>
  <c r="U3393" i="1"/>
  <c r="V3393" i="1"/>
  <c r="O3394" i="1"/>
  <c r="P3394" i="1"/>
  <c r="Q3394" i="1"/>
  <c r="R3394" i="1"/>
  <c r="S3394" i="1"/>
  <c r="T3394" i="1"/>
  <c r="U3394" i="1"/>
  <c r="V3394" i="1"/>
  <c r="O3395" i="1"/>
  <c r="S3395" i="1" s="1"/>
  <c r="P3395" i="1"/>
  <c r="Q3395" i="1"/>
  <c r="R3395" i="1" s="1"/>
  <c r="T3395" i="1"/>
  <c r="V3395" i="1" s="1"/>
  <c r="U3395" i="1"/>
  <c r="O3396" i="1"/>
  <c r="S3396" i="1" s="1"/>
  <c r="P3396" i="1"/>
  <c r="Q3396" i="1"/>
  <c r="R3396" i="1" s="1"/>
  <c r="T3396" i="1"/>
  <c r="U3396" i="1"/>
  <c r="O3397" i="1"/>
  <c r="S3397" i="1" s="1"/>
  <c r="P3397" i="1"/>
  <c r="Q3397" i="1"/>
  <c r="R3397" i="1" s="1"/>
  <c r="T3397" i="1"/>
  <c r="U3397" i="1"/>
  <c r="O3398" i="1"/>
  <c r="S3398" i="1" s="1"/>
  <c r="P3398" i="1"/>
  <c r="Q3398" i="1"/>
  <c r="R3398" i="1" s="1"/>
  <c r="T3398" i="1"/>
  <c r="U3398" i="1"/>
  <c r="O3399" i="1"/>
  <c r="S3399" i="1" s="1"/>
  <c r="P3399" i="1"/>
  <c r="Q3399" i="1"/>
  <c r="R3399" i="1" s="1"/>
  <c r="T3399" i="1"/>
  <c r="V3399" i="1" s="1"/>
  <c r="U3399" i="1"/>
  <c r="O3400" i="1"/>
  <c r="S3400" i="1" s="1"/>
  <c r="P3400" i="1"/>
  <c r="Q3400" i="1"/>
  <c r="R3400" i="1" s="1"/>
  <c r="T3400" i="1"/>
  <c r="U3400" i="1"/>
  <c r="O3401" i="1"/>
  <c r="P3401" i="1"/>
  <c r="Q3401" i="1"/>
  <c r="R3401" i="1" s="1"/>
  <c r="S3401" i="1"/>
  <c r="T3401" i="1"/>
  <c r="U3401" i="1"/>
  <c r="O3402" i="1"/>
  <c r="S3402" i="1" s="1"/>
  <c r="P3402" i="1"/>
  <c r="Q3402" i="1"/>
  <c r="R3402" i="1" s="1"/>
  <c r="T3402" i="1"/>
  <c r="U3402" i="1"/>
  <c r="O3403" i="1"/>
  <c r="S3403" i="1" s="1"/>
  <c r="P3403" i="1"/>
  <c r="Q3403" i="1"/>
  <c r="R3403" i="1" s="1"/>
  <c r="T3403" i="1"/>
  <c r="V3403" i="1" s="1"/>
  <c r="U3403" i="1"/>
  <c r="O3404" i="1"/>
  <c r="S3404" i="1" s="1"/>
  <c r="P3404" i="1"/>
  <c r="Q3404" i="1"/>
  <c r="R3404" i="1" s="1"/>
  <c r="T3404" i="1"/>
  <c r="U3404" i="1"/>
  <c r="O3405" i="1"/>
  <c r="P3405" i="1"/>
  <c r="Q3405" i="1"/>
  <c r="R3405" i="1" s="1"/>
  <c r="S3405" i="1"/>
  <c r="T3405" i="1"/>
  <c r="U3405" i="1"/>
  <c r="O3406" i="1"/>
  <c r="S3406" i="1" s="1"/>
  <c r="P3406" i="1"/>
  <c r="Q3406" i="1"/>
  <c r="R3406" i="1" s="1"/>
  <c r="T3406" i="1"/>
  <c r="U3406" i="1"/>
  <c r="O3407" i="1"/>
  <c r="S3407" i="1" s="1"/>
  <c r="P3407" i="1"/>
  <c r="Q3407" i="1"/>
  <c r="R3407" i="1" s="1"/>
  <c r="T3407" i="1"/>
  <c r="V3407" i="1" s="1"/>
  <c r="U3407" i="1"/>
  <c r="O3408" i="1"/>
  <c r="S3408" i="1" s="1"/>
  <c r="P3408" i="1"/>
  <c r="Q3408" i="1"/>
  <c r="R3408" i="1" s="1"/>
  <c r="T3408" i="1"/>
  <c r="U3408" i="1"/>
  <c r="O3409" i="1"/>
  <c r="P3409" i="1"/>
  <c r="Q3409" i="1"/>
  <c r="R3409" i="1" s="1"/>
  <c r="S3409" i="1"/>
  <c r="T3409" i="1"/>
  <c r="U3409" i="1"/>
  <c r="O3410" i="1"/>
  <c r="S3410" i="1" s="1"/>
  <c r="P3410" i="1"/>
  <c r="Q3410" i="1"/>
  <c r="R3410" i="1" s="1"/>
  <c r="T3410" i="1"/>
  <c r="U3410" i="1"/>
  <c r="O3411" i="1"/>
  <c r="P3411" i="1"/>
  <c r="Q3411" i="1"/>
  <c r="R3411" i="1" s="1"/>
  <c r="S3411" i="1"/>
  <c r="T3411" i="1"/>
  <c r="V3411" i="1" s="1"/>
  <c r="U3411" i="1"/>
  <c r="O3412" i="1"/>
  <c r="S3412" i="1" s="1"/>
  <c r="P3412" i="1"/>
  <c r="Q3412" i="1"/>
  <c r="R3412" i="1" s="1"/>
  <c r="T3412" i="1"/>
  <c r="U3412" i="1"/>
  <c r="O3413" i="1"/>
  <c r="P3413" i="1"/>
  <c r="Q3413" i="1"/>
  <c r="R3413" i="1" s="1"/>
  <c r="S3413" i="1"/>
  <c r="T3413" i="1"/>
  <c r="V3413" i="1" s="1"/>
  <c r="U3413" i="1"/>
  <c r="O3414" i="1"/>
  <c r="S3414" i="1" s="1"/>
  <c r="P3414" i="1"/>
  <c r="Q3414" i="1"/>
  <c r="R3414" i="1" s="1"/>
  <c r="T3414" i="1"/>
  <c r="U3414" i="1"/>
  <c r="O3415" i="1"/>
  <c r="S3415" i="1" s="1"/>
  <c r="P3415" i="1"/>
  <c r="Q3415" i="1"/>
  <c r="R3415" i="1" s="1"/>
  <c r="T3415" i="1"/>
  <c r="U3415" i="1"/>
  <c r="O3416" i="1"/>
  <c r="S3416" i="1" s="1"/>
  <c r="P3416" i="1"/>
  <c r="Q3416" i="1"/>
  <c r="R3416" i="1" s="1"/>
  <c r="T3416" i="1"/>
  <c r="U3416" i="1"/>
  <c r="O3417" i="1"/>
  <c r="P3417" i="1"/>
  <c r="Q3417" i="1"/>
  <c r="R3417" i="1" s="1"/>
  <c r="S3417" i="1"/>
  <c r="T3417" i="1"/>
  <c r="U3417" i="1"/>
  <c r="O3418" i="1"/>
  <c r="S3418" i="1" s="1"/>
  <c r="P3418" i="1"/>
  <c r="Q3418" i="1"/>
  <c r="R3418" i="1" s="1"/>
  <c r="T3418" i="1"/>
  <c r="U3418" i="1"/>
  <c r="O3419" i="1"/>
  <c r="P3419" i="1"/>
  <c r="Q3419" i="1"/>
  <c r="R3419" i="1" s="1"/>
  <c r="S3419" i="1"/>
  <c r="T3419" i="1"/>
  <c r="V3419" i="1" s="1"/>
  <c r="U3419" i="1"/>
  <c r="O3420" i="1"/>
  <c r="S3420" i="1" s="1"/>
  <c r="P3420" i="1"/>
  <c r="Q3420" i="1"/>
  <c r="R3420" i="1" s="1"/>
  <c r="T3420" i="1"/>
  <c r="U3420" i="1"/>
  <c r="O3421" i="1"/>
  <c r="S3421" i="1" s="1"/>
  <c r="P3421" i="1"/>
  <c r="Q3421" i="1"/>
  <c r="R3421" i="1" s="1"/>
  <c r="T3421" i="1"/>
  <c r="V3421" i="1" s="1"/>
  <c r="U3421" i="1"/>
  <c r="O3422" i="1"/>
  <c r="S3422" i="1" s="1"/>
  <c r="P3422" i="1"/>
  <c r="Q3422" i="1"/>
  <c r="R3422" i="1" s="1"/>
  <c r="T3422" i="1"/>
  <c r="U3422" i="1"/>
  <c r="O3423" i="1"/>
  <c r="S3423" i="1" s="1"/>
  <c r="P3423" i="1"/>
  <c r="Q3423" i="1"/>
  <c r="R3423" i="1" s="1"/>
  <c r="T3423" i="1"/>
  <c r="U3423" i="1"/>
  <c r="O3424" i="1"/>
  <c r="S3424" i="1" s="1"/>
  <c r="P3424" i="1"/>
  <c r="Q3424" i="1"/>
  <c r="R3424" i="1" s="1"/>
  <c r="T3424" i="1"/>
  <c r="U3424" i="1"/>
  <c r="O3425" i="1"/>
  <c r="P3425" i="1"/>
  <c r="Q3425" i="1"/>
  <c r="R3425" i="1" s="1"/>
  <c r="S3425" i="1"/>
  <c r="T3425" i="1"/>
  <c r="V3425" i="1" s="1"/>
  <c r="U3425" i="1"/>
  <c r="O3426" i="1"/>
  <c r="S3426" i="1" s="1"/>
  <c r="P3426" i="1"/>
  <c r="Q3426" i="1"/>
  <c r="R3426" i="1" s="1"/>
  <c r="T3426" i="1"/>
  <c r="U3426" i="1"/>
  <c r="O3427" i="1"/>
  <c r="S3427" i="1" s="1"/>
  <c r="P3427" i="1"/>
  <c r="Q3427" i="1"/>
  <c r="R3427" i="1" s="1"/>
  <c r="T3427" i="1"/>
  <c r="V3427" i="1" s="1"/>
  <c r="U3427" i="1"/>
  <c r="O3428" i="1"/>
  <c r="S3428" i="1" s="1"/>
  <c r="P3428" i="1"/>
  <c r="Q3428" i="1"/>
  <c r="R3428" i="1" s="1"/>
  <c r="T3428" i="1"/>
  <c r="U3428" i="1"/>
  <c r="O3429" i="1"/>
  <c r="S3429" i="1" s="1"/>
  <c r="P3429" i="1"/>
  <c r="Q3429" i="1"/>
  <c r="R3429" i="1" s="1"/>
  <c r="T3429" i="1"/>
  <c r="U3429" i="1"/>
  <c r="O3430" i="1"/>
  <c r="S3430" i="1" s="1"/>
  <c r="P3430" i="1"/>
  <c r="Q3430" i="1"/>
  <c r="R3430" i="1" s="1"/>
  <c r="T3430" i="1"/>
  <c r="U3430" i="1"/>
  <c r="O3431" i="1"/>
  <c r="P3431" i="1"/>
  <c r="Q3431" i="1"/>
  <c r="R3431" i="1" s="1"/>
  <c r="S3431" i="1"/>
  <c r="T3431" i="1"/>
  <c r="U3431" i="1"/>
  <c r="O3432" i="1"/>
  <c r="S3432" i="1" s="1"/>
  <c r="P3432" i="1"/>
  <c r="Q3432" i="1"/>
  <c r="R3432" i="1" s="1"/>
  <c r="T3432" i="1"/>
  <c r="U3432" i="1"/>
  <c r="O3433" i="1"/>
  <c r="P3433" i="1"/>
  <c r="Q3433" i="1"/>
  <c r="R3433" i="1" s="1"/>
  <c r="S3433" i="1"/>
  <c r="T3433" i="1"/>
  <c r="V3433" i="1" s="1"/>
  <c r="U3433" i="1"/>
  <c r="O3434" i="1"/>
  <c r="S3434" i="1" s="1"/>
  <c r="P3434" i="1"/>
  <c r="Q3434" i="1"/>
  <c r="R3434" i="1" s="1"/>
  <c r="T3434" i="1"/>
  <c r="U3434" i="1"/>
  <c r="O3435" i="1"/>
  <c r="S3435" i="1" s="1"/>
  <c r="P3435" i="1"/>
  <c r="Q3435" i="1"/>
  <c r="R3435" i="1" s="1"/>
  <c r="T3435" i="1"/>
  <c r="V3435" i="1" s="1"/>
  <c r="U3435" i="1"/>
  <c r="O3436" i="1"/>
  <c r="S3436" i="1" s="1"/>
  <c r="P3436" i="1"/>
  <c r="Q3436" i="1"/>
  <c r="R3436" i="1" s="1"/>
  <c r="T3436" i="1"/>
  <c r="U3436" i="1"/>
  <c r="O3437" i="1"/>
  <c r="S3437" i="1" s="1"/>
  <c r="P3437" i="1"/>
  <c r="Q3437" i="1"/>
  <c r="R3437" i="1" s="1"/>
  <c r="T3437" i="1"/>
  <c r="U3437" i="1"/>
  <c r="O3438" i="1"/>
  <c r="S3438" i="1" s="1"/>
  <c r="P3438" i="1"/>
  <c r="Q3438" i="1"/>
  <c r="R3438" i="1" s="1"/>
  <c r="T3438" i="1"/>
  <c r="U3438" i="1"/>
  <c r="O3439" i="1"/>
  <c r="S3439" i="1" s="1"/>
  <c r="P3439" i="1"/>
  <c r="Q3439" i="1"/>
  <c r="R3439" i="1" s="1"/>
  <c r="T3439" i="1"/>
  <c r="V3439" i="1" s="1"/>
  <c r="U3439" i="1"/>
  <c r="O3440" i="1"/>
  <c r="S3440" i="1" s="1"/>
  <c r="P3440" i="1"/>
  <c r="Q3440" i="1"/>
  <c r="R3440" i="1" s="1"/>
  <c r="T3440" i="1"/>
  <c r="U3440" i="1"/>
  <c r="O3441" i="1"/>
  <c r="S3441" i="1" s="1"/>
  <c r="P3441" i="1"/>
  <c r="Q3441" i="1"/>
  <c r="R3441" i="1" s="1"/>
  <c r="T3441" i="1"/>
  <c r="V3441" i="1" s="1"/>
  <c r="U3441" i="1"/>
  <c r="O3442" i="1"/>
  <c r="S3442" i="1" s="1"/>
  <c r="P3442" i="1"/>
  <c r="Q3442" i="1"/>
  <c r="R3442" i="1" s="1"/>
  <c r="T3442" i="1"/>
  <c r="V3442" i="1" s="1"/>
  <c r="U3442" i="1"/>
  <c r="O3443" i="1"/>
  <c r="S3443" i="1" s="1"/>
  <c r="P3443" i="1"/>
  <c r="Q3443" i="1"/>
  <c r="R3443" i="1" s="1"/>
  <c r="T3443" i="1"/>
  <c r="U3443" i="1"/>
  <c r="O3444" i="1"/>
  <c r="S3444" i="1" s="1"/>
  <c r="P3444" i="1"/>
  <c r="Q3444" i="1"/>
  <c r="R3444" i="1" s="1"/>
  <c r="T3444" i="1"/>
  <c r="U3444" i="1"/>
  <c r="O3445" i="1"/>
  <c r="P3445" i="1"/>
  <c r="Q3445" i="1"/>
  <c r="R3445" i="1" s="1"/>
  <c r="S3445" i="1"/>
  <c r="T3445" i="1"/>
  <c r="V3445" i="1" s="1"/>
  <c r="U3445" i="1"/>
  <c r="O3446" i="1"/>
  <c r="S3446" i="1" s="1"/>
  <c r="P3446" i="1"/>
  <c r="Q3446" i="1"/>
  <c r="R3446" i="1" s="1"/>
  <c r="T3446" i="1"/>
  <c r="U3446" i="1"/>
  <c r="O3447" i="1"/>
  <c r="S3447" i="1" s="1"/>
  <c r="P3447" i="1"/>
  <c r="Q3447" i="1"/>
  <c r="R3447" i="1" s="1"/>
  <c r="T3447" i="1"/>
  <c r="U3447" i="1"/>
  <c r="O3448" i="1"/>
  <c r="S3448" i="1" s="1"/>
  <c r="P3448" i="1"/>
  <c r="Q3448" i="1"/>
  <c r="R3448" i="1" s="1"/>
  <c r="T3448" i="1"/>
  <c r="U3448" i="1"/>
  <c r="O3449" i="1"/>
  <c r="P3449" i="1"/>
  <c r="Q3449" i="1"/>
  <c r="R3449" i="1" s="1"/>
  <c r="S3449" i="1"/>
  <c r="T3449" i="1"/>
  <c r="U3449" i="1"/>
  <c r="O3450" i="1"/>
  <c r="S3450" i="1" s="1"/>
  <c r="P3450" i="1"/>
  <c r="Q3450" i="1"/>
  <c r="R3450" i="1" s="1"/>
  <c r="T3450" i="1"/>
  <c r="U3450" i="1"/>
  <c r="O3451" i="1"/>
  <c r="S3451" i="1" s="1"/>
  <c r="P3451" i="1"/>
  <c r="Q3451" i="1"/>
  <c r="R3451" i="1" s="1"/>
  <c r="T3451" i="1"/>
  <c r="U3451" i="1"/>
  <c r="O3452" i="1"/>
  <c r="S3452" i="1" s="1"/>
  <c r="P3452" i="1"/>
  <c r="Q3452" i="1"/>
  <c r="R3452" i="1" s="1"/>
  <c r="T3452" i="1"/>
  <c r="V3452" i="1" s="1"/>
  <c r="U3452" i="1"/>
  <c r="O3453" i="1"/>
  <c r="S3453" i="1" s="1"/>
  <c r="P3453" i="1"/>
  <c r="Q3453" i="1"/>
  <c r="R3453" i="1" s="1"/>
  <c r="T3453" i="1"/>
  <c r="U3453" i="1"/>
  <c r="O3454" i="1"/>
  <c r="S3454" i="1" s="1"/>
  <c r="P3454" i="1"/>
  <c r="Q3454" i="1"/>
  <c r="R3454" i="1" s="1"/>
  <c r="T3454" i="1"/>
  <c r="U3454" i="1"/>
  <c r="O3455" i="1"/>
  <c r="S3455" i="1" s="1"/>
  <c r="P3455" i="1"/>
  <c r="Q3455" i="1"/>
  <c r="R3455" i="1" s="1"/>
  <c r="T3455" i="1"/>
  <c r="U3455" i="1"/>
  <c r="O3456" i="1"/>
  <c r="S3456" i="1" s="1"/>
  <c r="P3456" i="1"/>
  <c r="Q3456" i="1"/>
  <c r="R3456" i="1" s="1"/>
  <c r="T3456" i="1"/>
  <c r="V3456" i="1" s="1"/>
  <c r="U3456" i="1"/>
  <c r="O3457" i="1"/>
  <c r="S3457" i="1" s="1"/>
  <c r="P3457" i="1"/>
  <c r="Q3457" i="1"/>
  <c r="R3457" i="1" s="1"/>
  <c r="T3457" i="1"/>
  <c r="U3457" i="1"/>
  <c r="O3458" i="1"/>
  <c r="S3458" i="1" s="1"/>
  <c r="P3458" i="1"/>
  <c r="Q3458" i="1"/>
  <c r="R3458" i="1" s="1"/>
  <c r="T3458" i="1"/>
  <c r="U3458" i="1"/>
  <c r="O3459" i="1"/>
  <c r="S3459" i="1" s="1"/>
  <c r="P3459" i="1"/>
  <c r="Q3459" i="1"/>
  <c r="R3459" i="1" s="1"/>
  <c r="T3459" i="1"/>
  <c r="U3459" i="1"/>
  <c r="O3460" i="1"/>
  <c r="S3460" i="1" s="1"/>
  <c r="P3460" i="1"/>
  <c r="Q3460" i="1"/>
  <c r="R3460" i="1" s="1"/>
  <c r="T3460" i="1"/>
  <c r="U3460" i="1"/>
  <c r="O3461" i="1"/>
  <c r="S3461" i="1" s="1"/>
  <c r="P3461" i="1"/>
  <c r="Q3461" i="1"/>
  <c r="R3461" i="1" s="1"/>
  <c r="T3461" i="1"/>
  <c r="U3461" i="1"/>
  <c r="O3462" i="1"/>
  <c r="S3462" i="1" s="1"/>
  <c r="P3462" i="1"/>
  <c r="Q3462" i="1"/>
  <c r="R3462" i="1" s="1"/>
  <c r="T3462" i="1"/>
  <c r="U3462" i="1"/>
  <c r="O3463" i="1"/>
  <c r="S3463" i="1" s="1"/>
  <c r="P3463" i="1"/>
  <c r="Q3463" i="1"/>
  <c r="R3463" i="1" s="1"/>
  <c r="T3463" i="1"/>
  <c r="U3463" i="1"/>
  <c r="O3464" i="1"/>
  <c r="S3464" i="1" s="1"/>
  <c r="P3464" i="1"/>
  <c r="Q3464" i="1"/>
  <c r="R3464" i="1" s="1"/>
  <c r="T3464" i="1"/>
  <c r="U3464" i="1"/>
  <c r="O3465" i="1"/>
  <c r="S3465" i="1" s="1"/>
  <c r="P3465" i="1"/>
  <c r="Q3465" i="1"/>
  <c r="R3465" i="1" s="1"/>
  <c r="T3465" i="1"/>
  <c r="U3465" i="1"/>
  <c r="O3466" i="1"/>
  <c r="S3466" i="1" s="1"/>
  <c r="P3466" i="1"/>
  <c r="Q3466" i="1"/>
  <c r="R3466" i="1" s="1"/>
  <c r="T3466" i="1"/>
  <c r="U3466" i="1"/>
  <c r="O3467" i="1"/>
  <c r="S3467" i="1" s="1"/>
  <c r="P3467" i="1"/>
  <c r="Q3467" i="1"/>
  <c r="R3467" i="1" s="1"/>
  <c r="T3467" i="1"/>
  <c r="U3467" i="1"/>
  <c r="O3468" i="1"/>
  <c r="S3468" i="1" s="1"/>
  <c r="P3468" i="1"/>
  <c r="Q3468" i="1"/>
  <c r="R3468" i="1" s="1"/>
  <c r="T3468" i="1"/>
  <c r="U3468" i="1"/>
  <c r="O3469" i="1"/>
  <c r="S3469" i="1" s="1"/>
  <c r="P3469" i="1"/>
  <c r="Q3469" i="1"/>
  <c r="R3469" i="1" s="1"/>
  <c r="T3469" i="1"/>
  <c r="U3469" i="1"/>
  <c r="O3470" i="1"/>
  <c r="S3470" i="1" s="1"/>
  <c r="P3470" i="1"/>
  <c r="Q3470" i="1"/>
  <c r="R3470" i="1" s="1"/>
  <c r="T3470" i="1"/>
  <c r="U3470" i="1"/>
  <c r="O3471" i="1"/>
  <c r="S3471" i="1" s="1"/>
  <c r="P3471" i="1"/>
  <c r="Q3471" i="1"/>
  <c r="R3471" i="1" s="1"/>
  <c r="T3471" i="1"/>
  <c r="U3471" i="1"/>
  <c r="O3472" i="1"/>
  <c r="S3472" i="1" s="1"/>
  <c r="P3472" i="1"/>
  <c r="Q3472" i="1"/>
  <c r="R3472" i="1" s="1"/>
  <c r="T3472" i="1"/>
  <c r="U3472" i="1"/>
  <c r="O3473" i="1"/>
  <c r="S3473" i="1" s="1"/>
  <c r="P3473" i="1"/>
  <c r="Q3473" i="1"/>
  <c r="R3473" i="1" s="1"/>
  <c r="T3473" i="1"/>
  <c r="U3473" i="1"/>
  <c r="O3474" i="1"/>
  <c r="S3474" i="1" s="1"/>
  <c r="P3474" i="1"/>
  <c r="Q3474" i="1"/>
  <c r="R3474" i="1" s="1"/>
  <c r="T3474" i="1"/>
  <c r="U3474" i="1"/>
  <c r="O3475" i="1"/>
  <c r="S3475" i="1" s="1"/>
  <c r="P3475" i="1"/>
  <c r="Q3475" i="1"/>
  <c r="R3475" i="1" s="1"/>
  <c r="T3475" i="1"/>
  <c r="U3475" i="1"/>
  <c r="O3476" i="1"/>
  <c r="S3476" i="1" s="1"/>
  <c r="P3476" i="1"/>
  <c r="Q3476" i="1"/>
  <c r="R3476" i="1" s="1"/>
  <c r="T3476" i="1"/>
  <c r="U3476" i="1"/>
  <c r="O3477" i="1"/>
  <c r="S3477" i="1" s="1"/>
  <c r="P3477" i="1"/>
  <c r="Q3477" i="1"/>
  <c r="R3477" i="1" s="1"/>
  <c r="T3477" i="1"/>
  <c r="U3477" i="1"/>
  <c r="O3478" i="1"/>
  <c r="S3478" i="1" s="1"/>
  <c r="P3478" i="1"/>
  <c r="Q3478" i="1"/>
  <c r="R3478" i="1" s="1"/>
  <c r="T3478" i="1"/>
  <c r="U3478" i="1"/>
  <c r="O3479" i="1"/>
  <c r="S3479" i="1" s="1"/>
  <c r="P3479" i="1"/>
  <c r="Q3479" i="1"/>
  <c r="R3479" i="1" s="1"/>
  <c r="T3479" i="1"/>
  <c r="U3479" i="1"/>
  <c r="O3480" i="1"/>
  <c r="S3480" i="1" s="1"/>
  <c r="P3480" i="1"/>
  <c r="Q3480" i="1"/>
  <c r="R3480" i="1" s="1"/>
  <c r="T3480" i="1"/>
  <c r="U3480" i="1"/>
  <c r="O3481" i="1"/>
  <c r="S3481" i="1" s="1"/>
  <c r="P3481" i="1"/>
  <c r="Q3481" i="1"/>
  <c r="R3481" i="1" s="1"/>
  <c r="T3481" i="1"/>
  <c r="U3481" i="1"/>
  <c r="O3482" i="1"/>
  <c r="S3482" i="1" s="1"/>
  <c r="P3482" i="1"/>
  <c r="Q3482" i="1"/>
  <c r="R3482" i="1" s="1"/>
  <c r="T3482" i="1"/>
  <c r="U3482" i="1"/>
  <c r="O3483" i="1"/>
  <c r="S3483" i="1" s="1"/>
  <c r="P3483" i="1"/>
  <c r="Q3483" i="1"/>
  <c r="R3483" i="1" s="1"/>
  <c r="T3483" i="1"/>
  <c r="U3483" i="1"/>
  <c r="O3484" i="1"/>
  <c r="S3484" i="1" s="1"/>
  <c r="P3484" i="1"/>
  <c r="Q3484" i="1"/>
  <c r="R3484" i="1" s="1"/>
  <c r="T3484" i="1"/>
  <c r="U3484" i="1"/>
  <c r="O3485" i="1"/>
  <c r="S3485" i="1" s="1"/>
  <c r="P3485" i="1"/>
  <c r="Q3485" i="1"/>
  <c r="R3485" i="1" s="1"/>
  <c r="T3485" i="1"/>
  <c r="U3485" i="1"/>
  <c r="O3486" i="1"/>
  <c r="S3486" i="1" s="1"/>
  <c r="P3486" i="1"/>
  <c r="Q3486" i="1"/>
  <c r="R3486" i="1" s="1"/>
  <c r="T3486" i="1"/>
  <c r="U3486" i="1"/>
  <c r="O3487" i="1"/>
  <c r="S3487" i="1" s="1"/>
  <c r="P3487" i="1"/>
  <c r="Q3487" i="1"/>
  <c r="R3487" i="1" s="1"/>
  <c r="T3487" i="1"/>
  <c r="V3487" i="1" s="1"/>
  <c r="U3487" i="1"/>
  <c r="O3488" i="1"/>
  <c r="S3488" i="1" s="1"/>
  <c r="P3488" i="1"/>
  <c r="Q3488" i="1"/>
  <c r="R3488" i="1" s="1"/>
  <c r="T3488" i="1"/>
  <c r="U3488" i="1"/>
  <c r="O3489" i="1"/>
  <c r="S3489" i="1" s="1"/>
  <c r="P3489" i="1"/>
  <c r="Q3489" i="1"/>
  <c r="R3489" i="1" s="1"/>
  <c r="T3489" i="1"/>
  <c r="V3489" i="1" s="1"/>
  <c r="U3489" i="1"/>
  <c r="O3490" i="1"/>
  <c r="S3490" i="1" s="1"/>
  <c r="P3490" i="1"/>
  <c r="Q3490" i="1"/>
  <c r="R3490" i="1" s="1"/>
  <c r="T3490" i="1"/>
  <c r="U3490" i="1"/>
  <c r="O3491" i="1"/>
  <c r="S3491" i="1" s="1"/>
  <c r="P3491" i="1"/>
  <c r="Q3491" i="1"/>
  <c r="R3491" i="1" s="1"/>
  <c r="T3491" i="1"/>
  <c r="V3491" i="1" s="1"/>
  <c r="U3491" i="1"/>
  <c r="O3492" i="1"/>
  <c r="S3492" i="1" s="1"/>
  <c r="P3492" i="1"/>
  <c r="Q3492" i="1"/>
  <c r="R3492" i="1" s="1"/>
  <c r="T3492" i="1"/>
  <c r="U3492" i="1"/>
  <c r="O3493" i="1"/>
  <c r="S3493" i="1" s="1"/>
  <c r="P3493" i="1"/>
  <c r="Q3493" i="1"/>
  <c r="R3493" i="1" s="1"/>
  <c r="T3493" i="1"/>
  <c r="V3493" i="1" s="1"/>
  <c r="U3493" i="1"/>
  <c r="O3494" i="1"/>
  <c r="S3494" i="1" s="1"/>
  <c r="P3494" i="1"/>
  <c r="Q3494" i="1"/>
  <c r="R3494" i="1" s="1"/>
  <c r="T3494" i="1"/>
  <c r="U3494" i="1"/>
  <c r="O3495" i="1"/>
  <c r="S3495" i="1" s="1"/>
  <c r="P3495" i="1"/>
  <c r="Q3495" i="1"/>
  <c r="R3495" i="1" s="1"/>
  <c r="T3495" i="1"/>
  <c r="V3495" i="1" s="1"/>
  <c r="U3495" i="1"/>
  <c r="O3496" i="1"/>
  <c r="S3496" i="1" s="1"/>
  <c r="P3496" i="1"/>
  <c r="Q3496" i="1"/>
  <c r="R3496" i="1" s="1"/>
  <c r="T3496" i="1"/>
  <c r="U3496" i="1"/>
  <c r="O3497" i="1"/>
  <c r="S3497" i="1" s="1"/>
  <c r="P3497" i="1"/>
  <c r="Q3497" i="1"/>
  <c r="R3497" i="1" s="1"/>
  <c r="T3497" i="1"/>
  <c r="V3497" i="1" s="1"/>
  <c r="U3497" i="1"/>
  <c r="O3498" i="1"/>
  <c r="S3498" i="1" s="1"/>
  <c r="P3498" i="1"/>
  <c r="Q3498" i="1"/>
  <c r="R3498" i="1" s="1"/>
  <c r="T3498" i="1"/>
  <c r="U3498" i="1"/>
  <c r="O3499" i="1"/>
  <c r="S3499" i="1" s="1"/>
  <c r="P3499" i="1"/>
  <c r="Q3499" i="1"/>
  <c r="R3499" i="1" s="1"/>
  <c r="T3499" i="1"/>
  <c r="V3499" i="1" s="1"/>
  <c r="U3499" i="1"/>
  <c r="O3500" i="1"/>
  <c r="S3500" i="1" s="1"/>
  <c r="P3500" i="1"/>
  <c r="Q3500" i="1"/>
  <c r="R3500" i="1" s="1"/>
  <c r="T3500" i="1"/>
  <c r="U3500" i="1"/>
  <c r="O3501" i="1"/>
  <c r="S3501" i="1" s="1"/>
  <c r="P3501" i="1"/>
  <c r="Q3501" i="1"/>
  <c r="R3501" i="1" s="1"/>
  <c r="T3501" i="1"/>
  <c r="V3501" i="1" s="1"/>
  <c r="U3501" i="1"/>
  <c r="O3502" i="1"/>
  <c r="S3502" i="1" s="1"/>
  <c r="P3502" i="1"/>
  <c r="Q3502" i="1"/>
  <c r="R3502" i="1" s="1"/>
  <c r="T3502" i="1"/>
  <c r="U3502" i="1"/>
  <c r="O3503" i="1"/>
  <c r="S3503" i="1" s="1"/>
  <c r="P3503" i="1"/>
  <c r="Q3503" i="1"/>
  <c r="R3503" i="1" s="1"/>
  <c r="T3503" i="1"/>
  <c r="V3503" i="1" s="1"/>
  <c r="U3503" i="1"/>
  <c r="O3504" i="1"/>
  <c r="S3504" i="1" s="1"/>
  <c r="P3504" i="1"/>
  <c r="Q3504" i="1"/>
  <c r="R3504" i="1" s="1"/>
  <c r="T3504" i="1"/>
  <c r="U3504" i="1"/>
  <c r="O3505" i="1"/>
  <c r="S3505" i="1" s="1"/>
  <c r="P3505" i="1"/>
  <c r="Q3505" i="1"/>
  <c r="R3505" i="1" s="1"/>
  <c r="T3505" i="1"/>
  <c r="V3505" i="1" s="1"/>
  <c r="U3505" i="1"/>
  <c r="O3506" i="1"/>
  <c r="S3506" i="1" s="1"/>
  <c r="P3506" i="1"/>
  <c r="Q3506" i="1"/>
  <c r="R3506" i="1" s="1"/>
  <c r="T3506" i="1"/>
  <c r="U3506" i="1"/>
  <c r="O3507" i="1"/>
  <c r="S3507" i="1" s="1"/>
  <c r="P3507" i="1"/>
  <c r="Q3507" i="1"/>
  <c r="R3507" i="1" s="1"/>
  <c r="T3507" i="1"/>
  <c r="V3507" i="1" s="1"/>
  <c r="U3507" i="1"/>
  <c r="O3508" i="1"/>
  <c r="S3508" i="1" s="1"/>
  <c r="P3508" i="1"/>
  <c r="Q3508" i="1"/>
  <c r="R3508" i="1" s="1"/>
  <c r="T3508" i="1"/>
  <c r="U3508" i="1"/>
  <c r="O3509" i="1"/>
  <c r="S3509" i="1" s="1"/>
  <c r="P3509" i="1"/>
  <c r="Q3509" i="1"/>
  <c r="R3509" i="1" s="1"/>
  <c r="T3509" i="1"/>
  <c r="V3509" i="1" s="1"/>
  <c r="U3509" i="1"/>
  <c r="O3510" i="1"/>
  <c r="S3510" i="1" s="1"/>
  <c r="P3510" i="1"/>
  <c r="Q3510" i="1"/>
  <c r="R3510" i="1" s="1"/>
  <c r="T3510" i="1"/>
  <c r="U3510" i="1"/>
  <c r="O3511" i="1"/>
  <c r="S3511" i="1" s="1"/>
  <c r="P3511" i="1"/>
  <c r="Q3511" i="1"/>
  <c r="R3511" i="1" s="1"/>
  <c r="T3511" i="1"/>
  <c r="V3511" i="1" s="1"/>
  <c r="U3511" i="1"/>
  <c r="O3512" i="1"/>
  <c r="S3512" i="1" s="1"/>
  <c r="P3512" i="1"/>
  <c r="Q3512" i="1"/>
  <c r="R3512" i="1" s="1"/>
  <c r="T3512" i="1"/>
  <c r="U3512" i="1"/>
  <c r="O3513" i="1"/>
  <c r="S3513" i="1" s="1"/>
  <c r="P3513" i="1"/>
  <c r="Q3513" i="1"/>
  <c r="R3513" i="1" s="1"/>
  <c r="T3513" i="1"/>
  <c r="V3513" i="1" s="1"/>
  <c r="U3513" i="1"/>
  <c r="O3514" i="1"/>
  <c r="S3514" i="1" s="1"/>
  <c r="P3514" i="1"/>
  <c r="Q3514" i="1"/>
  <c r="R3514" i="1" s="1"/>
  <c r="T3514" i="1"/>
  <c r="U3514" i="1"/>
  <c r="O3515" i="1"/>
  <c r="S3515" i="1" s="1"/>
  <c r="P3515" i="1"/>
  <c r="Q3515" i="1"/>
  <c r="R3515" i="1" s="1"/>
  <c r="T3515" i="1"/>
  <c r="V3515" i="1" s="1"/>
  <c r="U3515" i="1"/>
  <c r="O3516" i="1"/>
  <c r="S3516" i="1" s="1"/>
  <c r="P3516" i="1"/>
  <c r="Q3516" i="1"/>
  <c r="R3516" i="1" s="1"/>
  <c r="T3516" i="1"/>
  <c r="U3516" i="1"/>
  <c r="O3517" i="1"/>
  <c r="S3517" i="1" s="1"/>
  <c r="P3517" i="1"/>
  <c r="Q3517" i="1"/>
  <c r="R3517" i="1" s="1"/>
  <c r="T3517" i="1"/>
  <c r="V3517" i="1" s="1"/>
  <c r="U3517" i="1"/>
  <c r="O3518" i="1"/>
  <c r="S3518" i="1" s="1"/>
  <c r="P3518" i="1"/>
  <c r="Q3518" i="1"/>
  <c r="R3518" i="1" s="1"/>
  <c r="T3518" i="1"/>
  <c r="U3518" i="1"/>
  <c r="O3519" i="1"/>
  <c r="S3519" i="1" s="1"/>
  <c r="P3519" i="1"/>
  <c r="Q3519" i="1"/>
  <c r="R3519" i="1" s="1"/>
  <c r="T3519" i="1"/>
  <c r="U3519" i="1"/>
  <c r="O3520" i="1"/>
  <c r="S3520" i="1" s="1"/>
  <c r="P3520" i="1"/>
  <c r="Q3520" i="1"/>
  <c r="R3520" i="1" s="1"/>
  <c r="T3520" i="1"/>
  <c r="U3520" i="1"/>
  <c r="O3521" i="1"/>
  <c r="S3521" i="1" s="1"/>
  <c r="P3521" i="1"/>
  <c r="Q3521" i="1"/>
  <c r="R3521" i="1" s="1"/>
  <c r="T3521" i="1"/>
  <c r="V3521" i="1" s="1"/>
  <c r="U3521" i="1"/>
  <c r="O3522" i="1"/>
  <c r="S3522" i="1" s="1"/>
  <c r="P3522" i="1"/>
  <c r="Q3522" i="1"/>
  <c r="R3522" i="1" s="1"/>
  <c r="T3522" i="1"/>
  <c r="U3522" i="1"/>
  <c r="O3523" i="1"/>
  <c r="S3523" i="1" s="1"/>
  <c r="P3523" i="1"/>
  <c r="Q3523" i="1"/>
  <c r="R3523" i="1" s="1"/>
  <c r="T3523" i="1"/>
  <c r="U3523" i="1"/>
  <c r="O3524" i="1"/>
  <c r="S3524" i="1" s="1"/>
  <c r="P3524" i="1"/>
  <c r="Q3524" i="1"/>
  <c r="R3524" i="1" s="1"/>
  <c r="T3524" i="1"/>
  <c r="U3524" i="1"/>
  <c r="O3525" i="1"/>
  <c r="S3525" i="1" s="1"/>
  <c r="P3525" i="1"/>
  <c r="Q3525" i="1"/>
  <c r="R3525" i="1" s="1"/>
  <c r="T3525" i="1"/>
  <c r="V3525" i="1" s="1"/>
  <c r="U3525" i="1"/>
  <c r="O3526" i="1"/>
  <c r="S3526" i="1" s="1"/>
  <c r="P3526" i="1"/>
  <c r="Q3526" i="1"/>
  <c r="R3526" i="1" s="1"/>
  <c r="T3526" i="1"/>
  <c r="U3526" i="1"/>
  <c r="O3527" i="1"/>
  <c r="S3527" i="1" s="1"/>
  <c r="P3527" i="1"/>
  <c r="Q3527" i="1"/>
  <c r="R3527" i="1" s="1"/>
  <c r="T3527" i="1"/>
  <c r="U3527" i="1"/>
  <c r="O3528" i="1"/>
  <c r="S3528" i="1" s="1"/>
  <c r="P3528" i="1"/>
  <c r="Q3528" i="1"/>
  <c r="R3528" i="1" s="1"/>
  <c r="T3528" i="1"/>
  <c r="U3528" i="1"/>
  <c r="O3529" i="1"/>
  <c r="S3529" i="1" s="1"/>
  <c r="P3529" i="1"/>
  <c r="Q3529" i="1"/>
  <c r="R3529" i="1" s="1"/>
  <c r="T3529" i="1"/>
  <c r="V3529" i="1" s="1"/>
  <c r="U3529" i="1"/>
  <c r="O3530" i="1"/>
  <c r="S3530" i="1" s="1"/>
  <c r="P3530" i="1"/>
  <c r="Q3530" i="1"/>
  <c r="R3530" i="1" s="1"/>
  <c r="T3530" i="1"/>
  <c r="U3530" i="1"/>
  <c r="O3531" i="1"/>
  <c r="S3531" i="1" s="1"/>
  <c r="P3531" i="1"/>
  <c r="Q3531" i="1"/>
  <c r="R3531" i="1" s="1"/>
  <c r="T3531" i="1"/>
  <c r="U3531" i="1"/>
  <c r="O3532" i="1"/>
  <c r="S3532" i="1" s="1"/>
  <c r="P3532" i="1"/>
  <c r="Q3532" i="1"/>
  <c r="R3532" i="1" s="1"/>
  <c r="T3532" i="1"/>
  <c r="U3532" i="1"/>
  <c r="O3533" i="1"/>
  <c r="S3533" i="1" s="1"/>
  <c r="P3533" i="1"/>
  <c r="Q3533" i="1"/>
  <c r="R3533" i="1" s="1"/>
  <c r="T3533" i="1"/>
  <c r="V3533" i="1" s="1"/>
  <c r="U3533" i="1"/>
  <c r="O3534" i="1"/>
  <c r="S3534" i="1" s="1"/>
  <c r="P3534" i="1"/>
  <c r="Q3534" i="1"/>
  <c r="R3534" i="1" s="1"/>
  <c r="T3534" i="1"/>
  <c r="U3534" i="1"/>
  <c r="O3535" i="1"/>
  <c r="S3535" i="1" s="1"/>
  <c r="P3535" i="1"/>
  <c r="Q3535" i="1"/>
  <c r="R3535" i="1" s="1"/>
  <c r="T3535" i="1"/>
  <c r="U3535" i="1"/>
  <c r="O3536" i="1"/>
  <c r="S3536" i="1" s="1"/>
  <c r="P3536" i="1"/>
  <c r="Q3536" i="1"/>
  <c r="R3536" i="1" s="1"/>
  <c r="T3536" i="1"/>
  <c r="U3536" i="1"/>
  <c r="O3537" i="1"/>
  <c r="S3537" i="1" s="1"/>
  <c r="P3537" i="1"/>
  <c r="Q3537" i="1"/>
  <c r="R3537" i="1" s="1"/>
  <c r="T3537" i="1"/>
  <c r="V3537" i="1" s="1"/>
  <c r="U3537" i="1"/>
  <c r="O3538" i="1"/>
  <c r="S3538" i="1" s="1"/>
  <c r="P3538" i="1"/>
  <c r="Q3538" i="1"/>
  <c r="R3538" i="1" s="1"/>
  <c r="T3538" i="1"/>
  <c r="U3538" i="1"/>
  <c r="O3539" i="1"/>
  <c r="S3539" i="1" s="1"/>
  <c r="P3539" i="1"/>
  <c r="Q3539" i="1"/>
  <c r="R3539" i="1" s="1"/>
  <c r="T3539" i="1"/>
  <c r="U3539" i="1"/>
  <c r="O3540" i="1"/>
  <c r="S3540" i="1" s="1"/>
  <c r="P3540" i="1"/>
  <c r="Q3540" i="1"/>
  <c r="R3540" i="1" s="1"/>
  <c r="T3540" i="1"/>
  <c r="U3540" i="1"/>
  <c r="O3541" i="1"/>
  <c r="S3541" i="1" s="1"/>
  <c r="P3541" i="1"/>
  <c r="Q3541" i="1"/>
  <c r="R3541" i="1" s="1"/>
  <c r="T3541" i="1"/>
  <c r="V3541" i="1" s="1"/>
  <c r="U3541" i="1"/>
  <c r="O3542" i="1"/>
  <c r="S3542" i="1" s="1"/>
  <c r="P3542" i="1"/>
  <c r="Q3542" i="1"/>
  <c r="R3542" i="1" s="1"/>
  <c r="T3542" i="1"/>
  <c r="U3542" i="1"/>
  <c r="O3543" i="1"/>
  <c r="S3543" i="1" s="1"/>
  <c r="P3543" i="1"/>
  <c r="Q3543" i="1"/>
  <c r="R3543" i="1" s="1"/>
  <c r="T3543" i="1"/>
  <c r="U3543" i="1"/>
  <c r="O3544" i="1"/>
  <c r="S3544" i="1" s="1"/>
  <c r="P3544" i="1"/>
  <c r="Q3544" i="1"/>
  <c r="R3544" i="1" s="1"/>
  <c r="T3544" i="1"/>
  <c r="U3544" i="1"/>
  <c r="O3545" i="1"/>
  <c r="S3545" i="1" s="1"/>
  <c r="P3545" i="1"/>
  <c r="Q3545" i="1"/>
  <c r="R3545" i="1" s="1"/>
  <c r="T3545" i="1"/>
  <c r="V3545" i="1" s="1"/>
  <c r="U3545" i="1"/>
  <c r="O3546" i="1"/>
  <c r="S3546" i="1" s="1"/>
  <c r="P3546" i="1"/>
  <c r="Q3546" i="1"/>
  <c r="R3546" i="1" s="1"/>
  <c r="T3546" i="1"/>
  <c r="U3546" i="1"/>
  <c r="O3547" i="1"/>
  <c r="S3547" i="1" s="1"/>
  <c r="P3547" i="1"/>
  <c r="Q3547" i="1"/>
  <c r="R3547" i="1" s="1"/>
  <c r="T3547" i="1"/>
  <c r="U3547" i="1"/>
  <c r="O3548" i="1"/>
  <c r="S3548" i="1" s="1"/>
  <c r="P3548" i="1"/>
  <c r="Q3548" i="1"/>
  <c r="R3548" i="1" s="1"/>
  <c r="T3548" i="1"/>
  <c r="U3548" i="1"/>
  <c r="O3549" i="1"/>
  <c r="S3549" i="1" s="1"/>
  <c r="P3549" i="1"/>
  <c r="Q3549" i="1"/>
  <c r="R3549" i="1" s="1"/>
  <c r="T3549" i="1"/>
  <c r="V3549" i="1" s="1"/>
  <c r="U3549" i="1"/>
  <c r="O3550" i="1"/>
  <c r="S3550" i="1" s="1"/>
  <c r="P3550" i="1"/>
  <c r="Q3550" i="1"/>
  <c r="R3550" i="1" s="1"/>
  <c r="T3550" i="1"/>
  <c r="U3550" i="1"/>
  <c r="O3551" i="1"/>
  <c r="S3551" i="1" s="1"/>
  <c r="P3551" i="1"/>
  <c r="Q3551" i="1"/>
  <c r="R3551" i="1" s="1"/>
  <c r="T3551" i="1"/>
  <c r="U3551" i="1"/>
  <c r="O3552" i="1"/>
  <c r="S3552" i="1" s="1"/>
  <c r="P3552" i="1"/>
  <c r="Q3552" i="1"/>
  <c r="R3552" i="1" s="1"/>
  <c r="T3552" i="1"/>
  <c r="U3552" i="1"/>
  <c r="O3553" i="1"/>
  <c r="S3553" i="1" s="1"/>
  <c r="P3553" i="1"/>
  <c r="Q3553" i="1"/>
  <c r="R3553" i="1" s="1"/>
  <c r="T3553" i="1"/>
  <c r="V3553" i="1" s="1"/>
  <c r="U3553" i="1"/>
  <c r="O3554" i="1"/>
  <c r="S3554" i="1" s="1"/>
  <c r="P3554" i="1"/>
  <c r="Q3554" i="1"/>
  <c r="R3554" i="1" s="1"/>
  <c r="T3554" i="1"/>
  <c r="U3554" i="1"/>
  <c r="O3555" i="1"/>
  <c r="S3555" i="1" s="1"/>
  <c r="P3555" i="1"/>
  <c r="Q3555" i="1"/>
  <c r="R3555" i="1" s="1"/>
  <c r="T3555" i="1"/>
  <c r="U3555" i="1"/>
  <c r="O3556" i="1"/>
  <c r="S3556" i="1" s="1"/>
  <c r="P3556" i="1"/>
  <c r="Q3556" i="1"/>
  <c r="R3556" i="1" s="1"/>
  <c r="T3556" i="1"/>
  <c r="U3556" i="1"/>
  <c r="O3557" i="1"/>
  <c r="S3557" i="1" s="1"/>
  <c r="P3557" i="1"/>
  <c r="Q3557" i="1"/>
  <c r="R3557" i="1" s="1"/>
  <c r="T3557" i="1"/>
  <c r="V3557" i="1" s="1"/>
  <c r="U3557" i="1"/>
  <c r="O3558" i="1"/>
  <c r="S3558" i="1" s="1"/>
  <c r="P3558" i="1"/>
  <c r="Q3558" i="1"/>
  <c r="R3558" i="1" s="1"/>
  <c r="T3558" i="1"/>
  <c r="U3558" i="1"/>
  <c r="O3559" i="1"/>
  <c r="S3559" i="1" s="1"/>
  <c r="P3559" i="1"/>
  <c r="Q3559" i="1"/>
  <c r="R3559" i="1" s="1"/>
  <c r="T3559" i="1"/>
  <c r="U3559" i="1"/>
  <c r="O3560" i="1"/>
  <c r="S3560" i="1" s="1"/>
  <c r="P3560" i="1"/>
  <c r="Q3560" i="1"/>
  <c r="R3560" i="1" s="1"/>
  <c r="T3560" i="1"/>
  <c r="U3560" i="1"/>
  <c r="O3561" i="1"/>
  <c r="S3561" i="1" s="1"/>
  <c r="P3561" i="1"/>
  <c r="Q3561" i="1"/>
  <c r="R3561" i="1" s="1"/>
  <c r="T3561" i="1"/>
  <c r="V3561" i="1" s="1"/>
  <c r="U3561" i="1"/>
  <c r="O3562" i="1"/>
  <c r="S3562" i="1" s="1"/>
  <c r="P3562" i="1"/>
  <c r="Q3562" i="1"/>
  <c r="R3562" i="1" s="1"/>
  <c r="T3562" i="1"/>
  <c r="U3562" i="1"/>
  <c r="O3563" i="1"/>
  <c r="S3563" i="1" s="1"/>
  <c r="P3563" i="1"/>
  <c r="Q3563" i="1"/>
  <c r="R3563" i="1" s="1"/>
  <c r="T3563" i="1"/>
  <c r="U3563" i="1"/>
  <c r="O3564" i="1"/>
  <c r="S3564" i="1" s="1"/>
  <c r="P3564" i="1"/>
  <c r="Q3564" i="1"/>
  <c r="R3564" i="1" s="1"/>
  <c r="T3564" i="1"/>
  <c r="U3564" i="1"/>
  <c r="O3565" i="1"/>
  <c r="S3565" i="1" s="1"/>
  <c r="P3565" i="1"/>
  <c r="Q3565" i="1"/>
  <c r="R3565" i="1" s="1"/>
  <c r="T3565" i="1"/>
  <c r="U3565" i="1"/>
  <c r="O3566" i="1"/>
  <c r="S3566" i="1" s="1"/>
  <c r="P3566" i="1"/>
  <c r="Q3566" i="1"/>
  <c r="R3566" i="1" s="1"/>
  <c r="T3566" i="1"/>
  <c r="U3566" i="1"/>
  <c r="O3567" i="1"/>
  <c r="S3567" i="1" s="1"/>
  <c r="P3567" i="1"/>
  <c r="Q3567" i="1"/>
  <c r="R3567" i="1" s="1"/>
  <c r="T3567" i="1"/>
  <c r="U3567" i="1"/>
  <c r="V3567" i="1" s="1"/>
  <c r="O3568" i="1"/>
  <c r="S3568" i="1" s="1"/>
  <c r="P3568" i="1"/>
  <c r="Q3568" i="1"/>
  <c r="R3568" i="1" s="1"/>
  <c r="T3568" i="1"/>
  <c r="U3568" i="1"/>
  <c r="O3569" i="1"/>
  <c r="S3569" i="1" s="1"/>
  <c r="P3569" i="1"/>
  <c r="Q3569" i="1"/>
  <c r="R3569" i="1" s="1"/>
  <c r="T3569" i="1"/>
  <c r="U3569" i="1"/>
  <c r="O3570" i="1"/>
  <c r="S3570" i="1" s="1"/>
  <c r="P3570" i="1"/>
  <c r="Q3570" i="1"/>
  <c r="R3570" i="1" s="1"/>
  <c r="T3570" i="1"/>
  <c r="U3570" i="1"/>
  <c r="O3571" i="1"/>
  <c r="S3571" i="1" s="1"/>
  <c r="P3571" i="1"/>
  <c r="Q3571" i="1"/>
  <c r="R3571" i="1" s="1"/>
  <c r="T3571" i="1"/>
  <c r="U3571" i="1"/>
  <c r="V3571" i="1" s="1"/>
  <c r="O3572" i="1"/>
  <c r="S3572" i="1" s="1"/>
  <c r="P3572" i="1"/>
  <c r="Q3572" i="1"/>
  <c r="R3572" i="1" s="1"/>
  <c r="T3572" i="1"/>
  <c r="U3572" i="1"/>
  <c r="V3572" i="1" s="1"/>
  <c r="O3573" i="1"/>
  <c r="S3573" i="1" s="1"/>
  <c r="P3573" i="1"/>
  <c r="Q3573" i="1"/>
  <c r="R3573" i="1" s="1"/>
  <c r="T3573" i="1"/>
  <c r="U3573" i="1"/>
  <c r="O3574" i="1"/>
  <c r="S3574" i="1" s="1"/>
  <c r="P3574" i="1"/>
  <c r="Q3574" i="1"/>
  <c r="R3574" i="1" s="1"/>
  <c r="T3574" i="1"/>
  <c r="U3574" i="1"/>
  <c r="V3574" i="1" s="1"/>
  <c r="O3575" i="1"/>
  <c r="S3575" i="1" s="1"/>
  <c r="P3575" i="1"/>
  <c r="Q3575" i="1"/>
  <c r="R3575" i="1" s="1"/>
  <c r="T3575" i="1"/>
  <c r="U3575" i="1"/>
  <c r="V3575" i="1" s="1"/>
  <c r="O3576" i="1"/>
  <c r="S3576" i="1" s="1"/>
  <c r="P3576" i="1"/>
  <c r="Q3576" i="1"/>
  <c r="R3576" i="1" s="1"/>
  <c r="T3576" i="1"/>
  <c r="U3576" i="1"/>
  <c r="V3576" i="1" s="1"/>
  <c r="O3577" i="1"/>
  <c r="S3577" i="1" s="1"/>
  <c r="P3577" i="1"/>
  <c r="Q3577" i="1"/>
  <c r="R3577" i="1" s="1"/>
  <c r="T3577" i="1"/>
  <c r="U3577" i="1"/>
  <c r="O3578" i="1"/>
  <c r="S3578" i="1" s="1"/>
  <c r="P3578" i="1"/>
  <c r="Q3578" i="1"/>
  <c r="R3578" i="1" s="1"/>
  <c r="T3578" i="1"/>
  <c r="U3578" i="1"/>
  <c r="V3578" i="1" s="1"/>
  <c r="O3579" i="1"/>
  <c r="S3579" i="1" s="1"/>
  <c r="P3579" i="1"/>
  <c r="Q3579" i="1"/>
  <c r="R3579" i="1" s="1"/>
  <c r="T3579" i="1"/>
  <c r="U3579" i="1"/>
  <c r="V3579" i="1" s="1"/>
  <c r="O3580" i="1"/>
  <c r="S3580" i="1" s="1"/>
  <c r="P3580" i="1"/>
  <c r="Q3580" i="1"/>
  <c r="R3580" i="1" s="1"/>
  <c r="T3580" i="1"/>
  <c r="U3580" i="1"/>
  <c r="V3580" i="1" s="1"/>
  <c r="O3581" i="1"/>
  <c r="S3581" i="1" s="1"/>
  <c r="P3581" i="1"/>
  <c r="Q3581" i="1"/>
  <c r="R3581" i="1" s="1"/>
  <c r="T3581" i="1"/>
  <c r="U3581" i="1"/>
  <c r="O3582" i="1"/>
  <c r="S3582" i="1" s="1"/>
  <c r="P3582" i="1"/>
  <c r="Q3582" i="1"/>
  <c r="R3582" i="1" s="1"/>
  <c r="T3582" i="1"/>
  <c r="U3582" i="1"/>
  <c r="V3582" i="1" s="1"/>
  <c r="O3583" i="1"/>
  <c r="S3583" i="1" s="1"/>
  <c r="P3583" i="1"/>
  <c r="Q3583" i="1"/>
  <c r="R3583" i="1" s="1"/>
  <c r="T3583" i="1"/>
  <c r="U3583" i="1"/>
  <c r="V3583" i="1" s="1"/>
  <c r="O3584" i="1"/>
  <c r="S3584" i="1" s="1"/>
  <c r="P3584" i="1"/>
  <c r="Q3584" i="1"/>
  <c r="R3584" i="1" s="1"/>
  <c r="T3584" i="1"/>
  <c r="U3584" i="1"/>
  <c r="V3584" i="1" s="1"/>
  <c r="O3585" i="1"/>
  <c r="S3585" i="1" s="1"/>
  <c r="P3585" i="1"/>
  <c r="Q3585" i="1"/>
  <c r="R3585" i="1" s="1"/>
  <c r="T3585" i="1"/>
  <c r="U3585" i="1"/>
  <c r="O3586" i="1"/>
  <c r="S3586" i="1" s="1"/>
  <c r="P3586" i="1"/>
  <c r="Q3586" i="1"/>
  <c r="R3586" i="1" s="1"/>
  <c r="T3586" i="1"/>
  <c r="U3586" i="1"/>
  <c r="V3586" i="1" s="1"/>
  <c r="O3587" i="1"/>
  <c r="S3587" i="1" s="1"/>
  <c r="P3587" i="1"/>
  <c r="Q3587" i="1"/>
  <c r="R3587" i="1" s="1"/>
  <c r="T3587" i="1"/>
  <c r="U3587" i="1"/>
  <c r="V3587" i="1" s="1"/>
  <c r="O3588" i="1"/>
  <c r="S3588" i="1" s="1"/>
  <c r="P3588" i="1"/>
  <c r="Q3588" i="1"/>
  <c r="R3588" i="1" s="1"/>
  <c r="T3588" i="1"/>
  <c r="U3588" i="1"/>
  <c r="O3589" i="1"/>
  <c r="P3589" i="1"/>
  <c r="Q3589" i="1"/>
  <c r="R3589" i="1" s="1"/>
  <c r="S3589" i="1"/>
  <c r="T3589" i="1"/>
  <c r="U3589" i="1"/>
  <c r="O3590" i="1"/>
  <c r="S3590" i="1" s="1"/>
  <c r="P3590" i="1"/>
  <c r="Q3590" i="1"/>
  <c r="R3590" i="1" s="1"/>
  <c r="T3590" i="1"/>
  <c r="U3590" i="1"/>
  <c r="O3591" i="1"/>
  <c r="P3591" i="1"/>
  <c r="Q3591" i="1"/>
  <c r="R3591" i="1" s="1"/>
  <c r="S3591" i="1"/>
  <c r="T3591" i="1"/>
  <c r="U3591" i="1"/>
  <c r="O3592" i="1"/>
  <c r="P3592" i="1"/>
  <c r="Q3592" i="1"/>
  <c r="R3592" i="1"/>
  <c r="S3592" i="1"/>
  <c r="T3592" i="1"/>
  <c r="V3592" i="1" s="1"/>
  <c r="U3592" i="1"/>
  <c r="O3593" i="1"/>
  <c r="P3593" i="1"/>
  <c r="Q3593" i="1"/>
  <c r="R3593" i="1"/>
  <c r="S3593" i="1"/>
  <c r="T3593" i="1"/>
  <c r="V3593" i="1" s="1"/>
  <c r="U3593" i="1"/>
  <c r="O3594" i="1"/>
  <c r="P3594" i="1"/>
  <c r="Q3594" i="1"/>
  <c r="R3594" i="1"/>
  <c r="S3594" i="1"/>
  <c r="T3594" i="1"/>
  <c r="V3594" i="1" s="1"/>
  <c r="U3594" i="1"/>
  <c r="O3595" i="1"/>
  <c r="P3595" i="1"/>
  <c r="Q3595" i="1"/>
  <c r="R3595" i="1"/>
  <c r="S3595" i="1"/>
  <c r="T3595" i="1"/>
  <c r="V3595" i="1" s="1"/>
  <c r="U3595" i="1"/>
  <c r="O3596" i="1"/>
  <c r="P3596" i="1"/>
  <c r="Q3596" i="1"/>
  <c r="R3596" i="1"/>
  <c r="S3596" i="1"/>
  <c r="T3596" i="1"/>
  <c r="V3596" i="1" s="1"/>
  <c r="U3596" i="1"/>
  <c r="O3597" i="1"/>
  <c r="P3597" i="1"/>
  <c r="Q3597" i="1"/>
  <c r="R3597" i="1"/>
  <c r="S3597" i="1"/>
  <c r="T3597" i="1"/>
  <c r="V3597" i="1" s="1"/>
  <c r="U3597" i="1"/>
  <c r="O3598" i="1"/>
  <c r="P3598" i="1"/>
  <c r="Q3598" i="1"/>
  <c r="R3598" i="1"/>
  <c r="S3598" i="1"/>
  <c r="T3598" i="1"/>
  <c r="V3598" i="1" s="1"/>
  <c r="U3598" i="1"/>
  <c r="O3599" i="1"/>
  <c r="S3599" i="1" s="1"/>
  <c r="P3599" i="1"/>
  <c r="Q3599" i="1"/>
  <c r="R3599" i="1" s="1"/>
  <c r="T3599" i="1"/>
  <c r="U3599" i="1"/>
  <c r="O3600" i="1"/>
  <c r="P3600" i="1"/>
  <c r="Q3600" i="1"/>
  <c r="R3600" i="1" s="1"/>
  <c r="S3600" i="1"/>
  <c r="T3600" i="1"/>
  <c r="U3600" i="1"/>
  <c r="O3601" i="1"/>
  <c r="S3601" i="1" s="1"/>
  <c r="P3601" i="1"/>
  <c r="Q3601" i="1"/>
  <c r="R3601" i="1" s="1"/>
  <c r="T3601" i="1"/>
  <c r="U3601" i="1"/>
  <c r="O3602" i="1"/>
  <c r="P3602" i="1"/>
  <c r="Q3602" i="1"/>
  <c r="R3602" i="1" s="1"/>
  <c r="S3602" i="1"/>
  <c r="T3602" i="1"/>
  <c r="U3602" i="1"/>
  <c r="O3603" i="1"/>
  <c r="S3603" i="1" s="1"/>
  <c r="P3603" i="1"/>
  <c r="Q3603" i="1"/>
  <c r="R3603" i="1" s="1"/>
  <c r="T3603" i="1"/>
  <c r="V3603" i="1" s="1"/>
  <c r="U3603" i="1"/>
  <c r="O3604" i="1"/>
  <c r="P3604" i="1"/>
  <c r="Q3604" i="1"/>
  <c r="R3604" i="1" s="1"/>
  <c r="S3604" i="1"/>
  <c r="T3604" i="1"/>
  <c r="U3604" i="1"/>
  <c r="O3605" i="1"/>
  <c r="S3605" i="1" s="1"/>
  <c r="P3605" i="1"/>
  <c r="Q3605" i="1"/>
  <c r="R3605" i="1" s="1"/>
  <c r="T3605" i="1"/>
  <c r="U3605" i="1"/>
  <c r="O3606" i="1"/>
  <c r="P3606" i="1"/>
  <c r="Q3606" i="1"/>
  <c r="R3606" i="1"/>
  <c r="S3606" i="1"/>
  <c r="T3606" i="1"/>
  <c r="U3606" i="1"/>
  <c r="V3606" i="1"/>
  <c r="O3607" i="1"/>
  <c r="P3607" i="1"/>
  <c r="Q3607" i="1"/>
  <c r="R3607" i="1"/>
  <c r="S3607" i="1"/>
  <c r="T3607" i="1"/>
  <c r="U3607" i="1"/>
  <c r="V3607" i="1"/>
  <c r="O3608" i="1"/>
  <c r="P3608" i="1"/>
  <c r="Q3608" i="1"/>
  <c r="R3608" i="1"/>
  <c r="S3608" i="1"/>
  <c r="T3608" i="1"/>
  <c r="U3608" i="1"/>
  <c r="V3608" i="1"/>
  <c r="O3609" i="1"/>
  <c r="P3609" i="1"/>
  <c r="Q3609" i="1"/>
  <c r="R3609" i="1"/>
  <c r="S3609" i="1"/>
  <c r="T3609" i="1"/>
  <c r="U3609" i="1"/>
  <c r="V3609" i="1"/>
  <c r="O3610" i="1"/>
  <c r="P3610" i="1"/>
  <c r="Q3610" i="1"/>
  <c r="R3610" i="1"/>
  <c r="S3610" i="1"/>
  <c r="T3610" i="1"/>
  <c r="U3610" i="1"/>
  <c r="V3610" i="1"/>
  <c r="O3611" i="1"/>
  <c r="P3611" i="1"/>
  <c r="Q3611" i="1"/>
  <c r="R3611" i="1"/>
  <c r="S3611" i="1"/>
  <c r="T3611" i="1"/>
  <c r="U3611" i="1"/>
  <c r="V3611" i="1"/>
  <c r="O3612" i="1"/>
  <c r="P3612" i="1"/>
  <c r="Q3612" i="1"/>
  <c r="R3612" i="1"/>
  <c r="S3612" i="1"/>
  <c r="T3612" i="1"/>
  <c r="U3612" i="1"/>
  <c r="V3612" i="1"/>
  <c r="O3613" i="1"/>
  <c r="P3613" i="1"/>
  <c r="Q3613" i="1"/>
  <c r="R3613" i="1"/>
  <c r="S3613" i="1"/>
  <c r="T3613" i="1"/>
  <c r="U3613" i="1"/>
  <c r="V3613" i="1"/>
  <c r="O3614" i="1"/>
  <c r="P3614" i="1"/>
  <c r="Q3614" i="1"/>
  <c r="R3614" i="1"/>
  <c r="S3614" i="1"/>
  <c r="T3614" i="1"/>
  <c r="U3614" i="1"/>
  <c r="V3614" i="1"/>
  <c r="O3615" i="1"/>
  <c r="P3615" i="1"/>
  <c r="Q3615" i="1"/>
  <c r="R3615" i="1"/>
  <c r="S3615" i="1"/>
  <c r="T3615" i="1"/>
  <c r="U3615" i="1"/>
  <c r="V3615" i="1"/>
  <c r="O3616" i="1"/>
  <c r="P3616" i="1"/>
  <c r="Q3616" i="1"/>
  <c r="R3616" i="1"/>
  <c r="S3616" i="1"/>
  <c r="T3616" i="1"/>
  <c r="U3616" i="1"/>
  <c r="V3616" i="1"/>
  <c r="O3617" i="1"/>
  <c r="P3617" i="1"/>
  <c r="Q3617" i="1"/>
  <c r="R3617" i="1"/>
  <c r="S3617" i="1"/>
  <c r="T3617" i="1"/>
  <c r="U3617" i="1"/>
  <c r="V3617" i="1"/>
  <c r="O3618" i="1"/>
  <c r="P3618" i="1"/>
  <c r="Q3618" i="1"/>
  <c r="R3618" i="1"/>
  <c r="S3618" i="1"/>
  <c r="T3618" i="1"/>
  <c r="U3618" i="1"/>
  <c r="V3618" i="1"/>
  <c r="O3619" i="1"/>
  <c r="P3619" i="1"/>
  <c r="Q3619" i="1"/>
  <c r="R3619" i="1"/>
  <c r="S3619" i="1"/>
  <c r="T3619" i="1"/>
  <c r="U3619" i="1"/>
  <c r="V3619" i="1"/>
  <c r="O3620" i="1"/>
  <c r="P3620" i="1"/>
  <c r="Q3620" i="1"/>
  <c r="R3620" i="1"/>
  <c r="S3620" i="1"/>
  <c r="T3620" i="1"/>
  <c r="U3620" i="1"/>
  <c r="V3620" i="1"/>
  <c r="O3621" i="1"/>
  <c r="P3621" i="1"/>
  <c r="Q3621" i="1"/>
  <c r="R3621" i="1"/>
  <c r="S3621" i="1"/>
  <c r="T3621" i="1"/>
  <c r="U3621" i="1"/>
  <c r="V3621" i="1"/>
  <c r="O3622" i="1"/>
  <c r="P3622" i="1"/>
  <c r="Q3622" i="1"/>
  <c r="R3622" i="1"/>
  <c r="S3622" i="1"/>
  <c r="T3622" i="1"/>
  <c r="U3622" i="1"/>
  <c r="V3622" i="1"/>
  <c r="O3623" i="1"/>
  <c r="P3623" i="1"/>
  <c r="Q3623" i="1"/>
  <c r="R3623" i="1"/>
  <c r="S3623" i="1"/>
  <c r="T3623" i="1"/>
  <c r="U3623" i="1"/>
  <c r="V3623" i="1"/>
  <c r="O3624" i="1"/>
  <c r="P3624" i="1"/>
  <c r="Q3624" i="1"/>
  <c r="R3624" i="1"/>
  <c r="S3624" i="1"/>
  <c r="T3624" i="1"/>
  <c r="U3624" i="1"/>
  <c r="V3624" i="1"/>
  <c r="O3625" i="1"/>
  <c r="P3625" i="1"/>
  <c r="Q3625" i="1"/>
  <c r="R3625" i="1" s="1"/>
  <c r="S3625" i="1"/>
  <c r="T3625" i="1"/>
  <c r="U3625" i="1"/>
  <c r="O3626" i="1"/>
  <c r="S3626" i="1" s="1"/>
  <c r="P3626" i="1"/>
  <c r="Q3626" i="1"/>
  <c r="R3626" i="1" s="1"/>
  <c r="T3626" i="1"/>
  <c r="U3626" i="1"/>
  <c r="O3627" i="1"/>
  <c r="P3627" i="1"/>
  <c r="Q3627" i="1"/>
  <c r="R3627" i="1" s="1"/>
  <c r="S3627" i="1"/>
  <c r="T3627" i="1"/>
  <c r="U3627" i="1"/>
  <c r="O3628" i="1"/>
  <c r="S3628" i="1" s="1"/>
  <c r="P3628" i="1"/>
  <c r="Q3628" i="1"/>
  <c r="R3628" i="1" s="1"/>
  <c r="T3628" i="1"/>
  <c r="U3628" i="1"/>
  <c r="O3629" i="1"/>
  <c r="P3629" i="1"/>
  <c r="Q3629" i="1"/>
  <c r="R3629" i="1" s="1"/>
  <c r="S3629" i="1"/>
  <c r="T3629" i="1"/>
  <c r="U3629" i="1"/>
  <c r="O3630" i="1"/>
  <c r="S3630" i="1" s="1"/>
  <c r="P3630" i="1"/>
  <c r="Q3630" i="1"/>
  <c r="R3630" i="1" s="1"/>
  <c r="T3630" i="1"/>
  <c r="U3630" i="1"/>
  <c r="O3631" i="1"/>
  <c r="P3631" i="1"/>
  <c r="Q3631" i="1"/>
  <c r="R3631" i="1" s="1"/>
  <c r="S3631" i="1"/>
  <c r="T3631" i="1"/>
  <c r="U3631" i="1"/>
  <c r="O3632" i="1"/>
  <c r="S3632" i="1" s="1"/>
  <c r="P3632" i="1"/>
  <c r="Q3632" i="1"/>
  <c r="R3632" i="1" s="1"/>
  <c r="T3632" i="1"/>
  <c r="U3632" i="1"/>
  <c r="O3633" i="1"/>
  <c r="P3633" i="1"/>
  <c r="Q3633" i="1"/>
  <c r="R3633" i="1" s="1"/>
  <c r="S3633" i="1"/>
  <c r="T3633" i="1"/>
  <c r="U3633" i="1"/>
  <c r="O3634" i="1"/>
  <c r="S3634" i="1" s="1"/>
  <c r="P3634" i="1"/>
  <c r="Q3634" i="1"/>
  <c r="R3634" i="1" s="1"/>
  <c r="T3634" i="1"/>
  <c r="U3634" i="1"/>
  <c r="O3635" i="1"/>
  <c r="P3635" i="1"/>
  <c r="Q3635" i="1"/>
  <c r="R3635" i="1" s="1"/>
  <c r="S3635" i="1"/>
  <c r="T3635" i="1"/>
  <c r="U3635" i="1"/>
  <c r="O3636" i="1"/>
  <c r="S3636" i="1" s="1"/>
  <c r="P3636" i="1"/>
  <c r="Q3636" i="1"/>
  <c r="R3636" i="1" s="1"/>
  <c r="T3636" i="1"/>
  <c r="U3636" i="1"/>
  <c r="O3637" i="1"/>
  <c r="P3637" i="1"/>
  <c r="Q3637" i="1"/>
  <c r="R3637" i="1" s="1"/>
  <c r="S3637" i="1"/>
  <c r="T3637" i="1"/>
  <c r="U3637" i="1"/>
  <c r="O3638" i="1"/>
  <c r="S3638" i="1" s="1"/>
  <c r="P3638" i="1"/>
  <c r="Q3638" i="1"/>
  <c r="R3638" i="1" s="1"/>
  <c r="T3638" i="1"/>
  <c r="U3638" i="1"/>
  <c r="O3639" i="1"/>
  <c r="P3639" i="1"/>
  <c r="Q3639" i="1"/>
  <c r="R3639" i="1" s="1"/>
  <c r="S3639" i="1"/>
  <c r="T3639" i="1"/>
  <c r="U3639" i="1"/>
  <c r="O3640" i="1"/>
  <c r="S3640" i="1" s="1"/>
  <c r="P3640" i="1"/>
  <c r="Q3640" i="1"/>
  <c r="R3640" i="1" s="1"/>
  <c r="T3640" i="1"/>
  <c r="U3640" i="1"/>
  <c r="O3641" i="1"/>
  <c r="P3641" i="1"/>
  <c r="Q3641" i="1"/>
  <c r="R3641" i="1" s="1"/>
  <c r="S3641" i="1"/>
  <c r="T3641" i="1"/>
  <c r="U3641" i="1"/>
  <c r="O3642" i="1"/>
  <c r="S3642" i="1" s="1"/>
  <c r="P3642" i="1"/>
  <c r="Q3642" i="1"/>
  <c r="R3642" i="1" s="1"/>
  <c r="T3642" i="1"/>
  <c r="U3642" i="1"/>
  <c r="O3643" i="1"/>
  <c r="P3643" i="1"/>
  <c r="Q3643" i="1"/>
  <c r="R3643" i="1" s="1"/>
  <c r="S3643" i="1"/>
  <c r="T3643" i="1"/>
  <c r="U3643" i="1"/>
  <c r="O3644" i="1"/>
  <c r="S3644" i="1" s="1"/>
  <c r="P3644" i="1"/>
  <c r="Q3644" i="1"/>
  <c r="R3644" i="1" s="1"/>
  <c r="T3644" i="1"/>
  <c r="U3644" i="1"/>
  <c r="O3645" i="1"/>
  <c r="P3645" i="1"/>
  <c r="Q3645" i="1"/>
  <c r="R3645" i="1" s="1"/>
  <c r="S3645" i="1"/>
  <c r="T3645" i="1"/>
  <c r="U3645" i="1"/>
  <c r="O3646" i="1"/>
  <c r="S3646" i="1" s="1"/>
  <c r="P3646" i="1"/>
  <c r="Q3646" i="1"/>
  <c r="R3646" i="1" s="1"/>
  <c r="T3646" i="1"/>
  <c r="U3646" i="1"/>
  <c r="O3647" i="1"/>
  <c r="P3647" i="1"/>
  <c r="Q3647" i="1"/>
  <c r="R3647" i="1" s="1"/>
  <c r="S3647" i="1"/>
  <c r="T3647" i="1"/>
  <c r="U3647" i="1"/>
  <c r="O3648" i="1"/>
  <c r="S3648" i="1" s="1"/>
  <c r="P3648" i="1"/>
  <c r="Q3648" i="1"/>
  <c r="R3648" i="1" s="1"/>
  <c r="T3648" i="1"/>
  <c r="U3648" i="1"/>
  <c r="O3649" i="1"/>
  <c r="P3649" i="1"/>
  <c r="Q3649" i="1"/>
  <c r="R3649" i="1" s="1"/>
  <c r="S3649" i="1"/>
  <c r="T3649" i="1"/>
  <c r="U3649" i="1"/>
  <c r="O3650" i="1"/>
  <c r="S3650" i="1" s="1"/>
  <c r="P3650" i="1"/>
  <c r="Q3650" i="1"/>
  <c r="R3650" i="1" s="1"/>
  <c r="T3650" i="1"/>
  <c r="U3650" i="1"/>
  <c r="O3651" i="1"/>
  <c r="P3651" i="1"/>
  <c r="Q3651" i="1"/>
  <c r="R3651" i="1" s="1"/>
  <c r="S3651" i="1"/>
  <c r="T3651" i="1"/>
  <c r="U3651" i="1"/>
  <c r="O3652" i="1"/>
  <c r="S3652" i="1" s="1"/>
  <c r="P3652" i="1"/>
  <c r="Q3652" i="1"/>
  <c r="R3652" i="1" s="1"/>
  <c r="T3652" i="1"/>
  <c r="U3652" i="1"/>
  <c r="O3653" i="1"/>
  <c r="P3653" i="1"/>
  <c r="Q3653" i="1"/>
  <c r="R3653" i="1" s="1"/>
  <c r="S3653" i="1"/>
  <c r="T3653" i="1"/>
  <c r="U3653" i="1"/>
  <c r="O3654" i="1"/>
  <c r="S3654" i="1" s="1"/>
  <c r="P3654" i="1"/>
  <c r="Q3654" i="1"/>
  <c r="R3654" i="1" s="1"/>
  <c r="T3654" i="1"/>
  <c r="U3654" i="1"/>
  <c r="O3655" i="1"/>
  <c r="P3655" i="1"/>
  <c r="Q3655" i="1"/>
  <c r="R3655" i="1" s="1"/>
  <c r="S3655" i="1"/>
  <c r="T3655" i="1"/>
  <c r="U3655" i="1"/>
  <c r="O3656" i="1"/>
  <c r="S3656" i="1" s="1"/>
  <c r="P3656" i="1"/>
  <c r="Q3656" i="1"/>
  <c r="R3656" i="1" s="1"/>
  <c r="T3656" i="1"/>
  <c r="U3656" i="1"/>
  <c r="O3657" i="1"/>
  <c r="P3657" i="1"/>
  <c r="Q3657" i="1"/>
  <c r="R3657" i="1" s="1"/>
  <c r="S3657" i="1"/>
  <c r="T3657" i="1"/>
  <c r="U3657" i="1"/>
  <c r="O3658" i="1"/>
  <c r="S3658" i="1" s="1"/>
  <c r="P3658" i="1"/>
  <c r="Q3658" i="1"/>
  <c r="R3658" i="1" s="1"/>
  <c r="T3658" i="1"/>
  <c r="U3658" i="1"/>
  <c r="O3659" i="1"/>
  <c r="P3659" i="1"/>
  <c r="Q3659" i="1"/>
  <c r="R3659" i="1" s="1"/>
  <c r="S3659" i="1"/>
  <c r="T3659" i="1"/>
  <c r="U3659" i="1"/>
  <c r="O3660" i="1"/>
  <c r="S3660" i="1" s="1"/>
  <c r="P3660" i="1"/>
  <c r="Q3660" i="1"/>
  <c r="R3660" i="1" s="1"/>
  <c r="T3660" i="1"/>
  <c r="U3660" i="1"/>
  <c r="O3661" i="1"/>
  <c r="P3661" i="1"/>
  <c r="Q3661" i="1"/>
  <c r="R3661" i="1" s="1"/>
  <c r="S3661" i="1"/>
  <c r="T3661" i="1"/>
  <c r="V3661" i="1" s="1"/>
  <c r="U3661" i="1"/>
  <c r="O3662" i="1"/>
  <c r="S3662" i="1" s="1"/>
  <c r="P3662" i="1"/>
  <c r="Q3662" i="1"/>
  <c r="R3662" i="1" s="1"/>
  <c r="T3662" i="1"/>
  <c r="U3662" i="1"/>
  <c r="O3663" i="1"/>
  <c r="S3663" i="1" s="1"/>
  <c r="P3663" i="1"/>
  <c r="Q3663" i="1"/>
  <c r="R3663" i="1" s="1"/>
  <c r="T3663" i="1"/>
  <c r="V3663" i="1" s="1"/>
  <c r="U3663" i="1"/>
  <c r="O3664" i="1"/>
  <c r="S3664" i="1" s="1"/>
  <c r="P3664" i="1"/>
  <c r="Q3664" i="1"/>
  <c r="R3664" i="1" s="1"/>
  <c r="T3664" i="1"/>
  <c r="V3664" i="1" s="1"/>
  <c r="U3664" i="1"/>
  <c r="O3665" i="1"/>
  <c r="S3665" i="1" s="1"/>
  <c r="P3665" i="1"/>
  <c r="Q3665" i="1"/>
  <c r="R3665" i="1" s="1"/>
  <c r="T3665" i="1"/>
  <c r="V3665" i="1" s="1"/>
  <c r="U3665" i="1"/>
  <c r="O3666" i="1"/>
  <c r="S3666" i="1" s="1"/>
  <c r="P3666" i="1"/>
  <c r="Q3666" i="1"/>
  <c r="R3666" i="1" s="1"/>
  <c r="T3666" i="1"/>
  <c r="V3666" i="1" s="1"/>
  <c r="U3666" i="1"/>
  <c r="O3667" i="1"/>
  <c r="P3667" i="1"/>
  <c r="Q3667" i="1"/>
  <c r="R3667" i="1" s="1"/>
  <c r="S3667" i="1"/>
  <c r="T3667" i="1"/>
  <c r="V3667" i="1" s="1"/>
  <c r="U3667" i="1"/>
  <c r="O3668" i="1"/>
  <c r="S3668" i="1" s="1"/>
  <c r="P3668" i="1"/>
  <c r="Q3668" i="1"/>
  <c r="R3668" i="1" s="1"/>
  <c r="T3668" i="1"/>
  <c r="U3668" i="1"/>
  <c r="O3669" i="1"/>
  <c r="P3669" i="1"/>
  <c r="Q3669" i="1"/>
  <c r="R3669" i="1" s="1"/>
  <c r="S3669" i="1"/>
  <c r="T3669" i="1"/>
  <c r="V3669" i="1" s="1"/>
  <c r="U3669" i="1"/>
  <c r="O3670" i="1"/>
  <c r="S3670" i="1" s="1"/>
  <c r="P3670" i="1"/>
  <c r="Q3670" i="1"/>
  <c r="R3670" i="1" s="1"/>
  <c r="T3670" i="1"/>
  <c r="U3670" i="1"/>
  <c r="O3671" i="1"/>
  <c r="S3671" i="1" s="1"/>
  <c r="P3671" i="1"/>
  <c r="Q3671" i="1"/>
  <c r="R3671" i="1" s="1"/>
  <c r="T3671" i="1"/>
  <c r="V3671" i="1" s="1"/>
  <c r="U3671" i="1"/>
  <c r="O3672" i="1"/>
  <c r="S3672" i="1" s="1"/>
  <c r="P3672" i="1"/>
  <c r="Q3672" i="1"/>
  <c r="R3672" i="1" s="1"/>
  <c r="T3672" i="1"/>
  <c r="V3672" i="1" s="1"/>
  <c r="U3672" i="1"/>
  <c r="O3673" i="1"/>
  <c r="S3673" i="1" s="1"/>
  <c r="P3673" i="1"/>
  <c r="Q3673" i="1"/>
  <c r="R3673" i="1" s="1"/>
  <c r="T3673" i="1"/>
  <c r="V3673" i="1" s="1"/>
  <c r="U3673" i="1"/>
  <c r="O3674" i="1"/>
  <c r="S3674" i="1" s="1"/>
  <c r="P3674" i="1"/>
  <c r="Q3674" i="1"/>
  <c r="R3674" i="1" s="1"/>
  <c r="T3674" i="1"/>
  <c r="V3674" i="1" s="1"/>
  <c r="U3674" i="1"/>
  <c r="O3675" i="1"/>
  <c r="P3675" i="1"/>
  <c r="Q3675" i="1"/>
  <c r="R3675" i="1" s="1"/>
  <c r="S3675" i="1"/>
  <c r="T3675" i="1"/>
  <c r="V3675" i="1" s="1"/>
  <c r="U3675" i="1"/>
  <c r="O3676" i="1"/>
  <c r="S3676" i="1" s="1"/>
  <c r="P3676" i="1"/>
  <c r="Q3676" i="1"/>
  <c r="R3676" i="1" s="1"/>
  <c r="T3676" i="1"/>
  <c r="U3676" i="1"/>
  <c r="O3677" i="1"/>
  <c r="P3677" i="1"/>
  <c r="Q3677" i="1"/>
  <c r="R3677" i="1" s="1"/>
  <c r="S3677" i="1"/>
  <c r="T3677" i="1"/>
  <c r="V3677" i="1" s="1"/>
  <c r="U3677" i="1"/>
  <c r="O3678" i="1"/>
  <c r="S3678" i="1" s="1"/>
  <c r="P3678" i="1"/>
  <c r="Q3678" i="1"/>
  <c r="R3678" i="1" s="1"/>
  <c r="T3678" i="1"/>
  <c r="U3678" i="1"/>
  <c r="O3679" i="1"/>
  <c r="S3679" i="1" s="1"/>
  <c r="P3679" i="1"/>
  <c r="Q3679" i="1"/>
  <c r="R3679" i="1" s="1"/>
  <c r="T3679" i="1"/>
  <c r="V3679" i="1" s="1"/>
  <c r="U3679" i="1"/>
  <c r="O3680" i="1"/>
  <c r="S3680" i="1" s="1"/>
  <c r="P3680" i="1"/>
  <c r="Q3680" i="1"/>
  <c r="R3680" i="1" s="1"/>
  <c r="T3680" i="1"/>
  <c r="V3680" i="1" s="1"/>
  <c r="U3680" i="1"/>
  <c r="O3681" i="1"/>
  <c r="S3681" i="1" s="1"/>
  <c r="P3681" i="1"/>
  <c r="Q3681" i="1"/>
  <c r="R3681" i="1" s="1"/>
  <c r="T3681" i="1"/>
  <c r="V3681" i="1" s="1"/>
  <c r="U3681" i="1"/>
  <c r="O3682" i="1"/>
  <c r="S3682" i="1" s="1"/>
  <c r="P3682" i="1"/>
  <c r="Q3682" i="1"/>
  <c r="R3682" i="1" s="1"/>
  <c r="T3682" i="1"/>
  <c r="U3682" i="1"/>
  <c r="O3683" i="1"/>
  <c r="S3683" i="1" s="1"/>
  <c r="P3683" i="1"/>
  <c r="Q3683" i="1"/>
  <c r="R3683" i="1" s="1"/>
  <c r="T3683" i="1"/>
  <c r="U3683" i="1"/>
  <c r="O3684" i="1"/>
  <c r="P3684" i="1"/>
  <c r="Q3684" i="1"/>
  <c r="R3684" i="1" s="1"/>
  <c r="S3684" i="1"/>
  <c r="T3684" i="1"/>
  <c r="U3684" i="1"/>
  <c r="O3685" i="1"/>
  <c r="S3685" i="1" s="1"/>
  <c r="P3685" i="1"/>
  <c r="Q3685" i="1"/>
  <c r="R3685" i="1" s="1"/>
  <c r="T3685" i="1"/>
  <c r="U3685" i="1"/>
  <c r="O3686" i="1"/>
  <c r="P3686" i="1"/>
  <c r="Q3686" i="1"/>
  <c r="R3686" i="1" s="1"/>
  <c r="S3686" i="1"/>
  <c r="T3686" i="1"/>
  <c r="V3686" i="1" s="1"/>
  <c r="U3686" i="1"/>
  <c r="O3687" i="1"/>
  <c r="S3687" i="1" s="1"/>
  <c r="P3687" i="1"/>
  <c r="Q3687" i="1"/>
  <c r="R3687" i="1" s="1"/>
  <c r="T3687" i="1"/>
  <c r="U3687" i="1"/>
  <c r="O3688" i="1"/>
  <c r="P3688" i="1"/>
  <c r="Q3688" i="1"/>
  <c r="R3688" i="1" s="1"/>
  <c r="S3688" i="1"/>
  <c r="T3688" i="1"/>
  <c r="U3688" i="1"/>
  <c r="O3689" i="1"/>
  <c r="S3689" i="1" s="1"/>
  <c r="P3689" i="1"/>
  <c r="Q3689" i="1"/>
  <c r="R3689" i="1" s="1"/>
  <c r="T3689" i="1"/>
  <c r="U3689" i="1"/>
  <c r="O3690" i="1"/>
  <c r="S3690" i="1" s="1"/>
  <c r="P3690" i="1"/>
  <c r="Q3690" i="1"/>
  <c r="R3690" i="1" s="1"/>
  <c r="T3690" i="1"/>
  <c r="V3690" i="1" s="1"/>
  <c r="U3690" i="1"/>
  <c r="O3691" i="1"/>
  <c r="S3691" i="1" s="1"/>
  <c r="P3691" i="1"/>
  <c r="Q3691" i="1"/>
  <c r="R3691" i="1" s="1"/>
  <c r="T3691" i="1"/>
  <c r="U3691" i="1"/>
  <c r="O3692" i="1"/>
  <c r="P3692" i="1"/>
  <c r="Q3692" i="1"/>
  <c r="R3692" i="1" s="1"/>
  <c r="S3692" i="1"/>
  <c r="T3692" i="1"/>
  <c r="U3692" i="1"/>
  <c r="O3693" i="1"/>
  <c r="S3693" i="1" s="1"/>
  <c r="P3693" i="1"/>
  <c r="Q3693" i="1"/>
  <c r="R3693" i="1" s="1"/>
  <c r="T3693" i="1"/>
  <c r="U3693" i="1"/>
  <c r="O3694" i="1"/>
  <c r="S3694" i="1" s="1"/>
  <c r="P3694" i="1"/>
  <c r="Q3694" i="1"/>
  <c r="R3694" i="1" s="1"/>
  <c r="T3694" i="1"/>
  <c r="V3694" i="1" s="1"/>
  <c r="U3694" i="1"/>
  <c r="O3695" i="1"/>
  <c r="S3695" i="1" s="1"/>
  <c r="P3695" i="1"/>
  <c r="Q3695" i="1"/>
  <c r="R3695" i="1" s="1"/>
  <c r="T3695" i="1"/>
  <c r="U3695" i="1"/>
  <c r="O3696" i="1"/>
  <c r="P3696" i="1"/>
  <c r="Q3696" i="1"/>
  <c r="R3696" i="1" s="1"/>
  <c r="S3696" i="1"/>
  <c r="T3696" i="1"/>
  <c r="U3696" i="1"/>
  <c r="O3697" i="1"/>
  <c r="S3697" i="1" s="1"/>
  <c r="P3697" i="1"/>
  <c r="Q3697" i="1"/>
  <c r="R3697" i="1" s="1"/>
  <c r="T3697" i="1"/>
  <c r="U3697" i="1"/>
  <c r="O3698" i="1"/>
  <c r="P3698" i="1"/>
  <c r="Q3698" i="1"/>
  <c r="R3698" i="1" s="1"/>
  <c r="S3698" i="1"/>
  <c r="T3698" i="1"/>
  <c r="V3698" i="1" s="1"/>
  <c r="U3698" i="1"/>
  <c r="O3699" i="1"/>
  <c r="S3699" i="1" s="1"/>
  <c r="P3699" i="1"/>
  <c r="Q3699" i="1"/>
  <c r="R3699" i="1" s="1"/>
  <c r="T3699" i="1"/>
  <c r="U3699" i="1"/>
  <c r="O3700" i="1"/>
  <c r="P3700" i="1"/>
  <c r="Q3700" i="1"/>
  <c r="R3700" i="1" s="1"/>
  <c r="S3700" i="1"/>
  <c r="T3700" i="1"/>
  <c r="U3700" i="1"/>
  <c r="O3701" i="1"/>
  <c r="S3701" i="1" s="1"/>
  <c r="P3701" i="1"/>
  <c r="Q3701" i="1"/>
  <c r="R3701" i="1" s="1"/>
  <c r="T3701" i="1"/>
  <c r="U3701" i="1"/>
  <c r="O3702" i="1"/>
  <c r="P3702" i="1"/>
  <c r="Q3702" i="1"/>
  <c r="R3702" i="1" s="1"/>
  <c r="S3702" i="1"/>
  <c r="T3702" i="1"/>
  <c r="V3702" i="1" s="1"/>
  <c r="U3702" i="1"/>
  <c r="O3703" i="1"/>
  <c r="S3703" i="1" s="1"/>
  <c r="P3703" i="1"/>
  <c r="Q3703" i="1"/>
  <c r="R3703" i="1" s="1"/>
  <c r="T3703" i="1"/>
  <c r="U3703" i="1"/>
  <c r="O3704" i="1"/>
  <c r="P3704" i="1"/>
  <c r="Q3704" i="1"/>
  <c r="R3704" i="1" s="1"/>
  <c r="S3704" i="1"/>
  <c r="T3704" i="1"/>
  <c r="U3704" i="1"/>
  <c r="O3705" i="1"/>
  <c r="S3705" i="1" s="1"/>
  <c r="P3705" i="1"/>
  <c r="Q3705" i="1"/>
  <c r="R3705" i="1" s="1"/>
  <c r="T3705" i="1"/>
  <c r="U3705" i="1"/>
  <c r="O3706" i="1"/>
  <c r="S3706" i="1" s="1"/>
  <c r="P3706" i="1"/>
  <c r="Q3706" i="1"/>
  <c r="R3706" i="1" s="1"/>
  <c r="T3706" i="1"/>
  <c r="U3706" i="1"/>
  <c r="O3707" i="1"/>
  <c r="P3707" i="1"/>
  <c r="Q3707" i="1"/>
  <c r="R3707" i="1" s="1"/>
  <c r="S3707" i="1"/>
  <c r="T3707" i="1"/>
  <c r="U3707" i="1"/>
  <c r="O3708" i="1"/>
  <c r="P3708" i="1"/>
  <c r="Q3708" i="1"/>
  <c r="R3708" i="1" s="1"/>
  <c r="S3708" i="1"/>
  <c r="T3708" i="1"/>
  <c r="V3708" i="1" s="1"/>
  <c r="U3708" i="1"/>
  <c r="O3709" i="1"/>
  <c r="P3709" i="1"/>
  <c r="Q3709" i="1"/>
  <c r="R3709" i="1" s="1"/>
  <c r="S3709" i="1"/>
  <c r="T3709" i="1"/>
  <c r="V3709" i="1" s="1"/>
  <c r="U3709" i="1"/>
  <c r="O3710" i="1"/>
  <c r="P3710" i="1"/>
  <c r="Q3710" i="1"/>
  <c r="R3710" i="1" s="1"/>
  <c r="S3710" i="1"/>
  <c r="T3710" i="1"/>
  <c r="U3710" i="1"/>
  <c r="O3711" i="1"/>
  <c r="P3711" i="1"/>
  <c r="Q3711" i="1"/>
  <c r="R3711" i="1" s="1"/>
  <c r="S3711" i="1"/>
  <c r="T3711" i="1"/>
  <c r="U3711" i="1"/>
  <c r="O3712" i="1"/>
  <c r="P3712" i="1"/>
  <c r="Q3712" i="1"/>
  <c r="R3712" i="1"/>
  <c r="S3712" i="1"/>
  <c r="T3712" i="1"/>
  <c r="V3712" i="1" s="1"/>
  <c r="U3712" i="1"/>
  <c r="O3713" i="1"/>
  <c r="P3713" i="1"/>
  <c r="Q3713" i="1"/>
  <c r="R3713" i="1" s="1"/>
  <c r="S3713" i="1"/>
  <c r="T3713" i="1"/>
  <c r="V3713" i="1" s="1"/>
  <c r="U3713" i="1"/>
  <c r="O3714" i="1"/>
  <c r="P3714" i="1"/>
  <c r="Q3714" i="1"/>
  <c r="R3714" i="1" s="1"/>
  <c r="S3714" i="1"/>
  <c r="T3714" i="1"/>
  <c r="U3714" i="1"/>
  <c r="O3715" i="1"/>
  <c r="P3715" i="1"/>
  <c r="Q3715" i="1"/>
  <c r="R3715" i="1"/>
  <c r="S3715" i="1"/>
  <c r="T3715" i="1"/>
  <c r="U3715" i="1"/>
  <c r="O3716" i="1"/>
  <c r="P3716" i="1"/>
  <c r="Q3716" i="1"/>
  <c r="R3716" i="1"/>
  <c r="S3716" i="1"/>
  <c r="T3716" i="1"/>
  <c r="V3716" i="1" s="1"/>
  <c r="U3716" i="1"/>
  <c r="O3717" i="1"/>
  <c r="P3717" i="1"/>
  <c r="Q3717" i="1"/>
  <c r="R3717" i="1" s="1"/>
  <c r="S3717" i="1"/>
  <c r="T3717" i="1"/>
  <c r="V3717" i="1" s="1"/>
  <c r="U3717" i="1"/>
  <c r="O3718" i="1"/>
  <c r="P3718" i="1"/>
  <c r="Q3718" i="1"/>
  <c r="R3718" i="1" s="1"/>
  <c r="S3718" i="1"/>
  <c r="T3718" i="1"/>
  <c r="U3718" i="1"/>
  <c r="O3719" i="1"/>
  <c r="P3719" i="1"/>
  <c r="Q3719" i="1"/>
  <c r="R3719" i="1"/>
  <c r="S3719" i="1"/>
  <c r="T3719" i="1"/>
  <c r="U3719" i="1"/>
  <c r="O3720" i="1"/>
  <c r="P3720" i="1"/>
  <c r="Q3720" i="1"/>
  <c r="R3720" i="1"/>
  <c r="S3720" i="1"/>
  <c r="T3720" i="1"/>
  <c r="V3720" i="1" s="1"/>
  <c r="U3720" i="1"/>
  <c r="O3721" i="1"/>
  <c r="P3721" i="1"/>
  <c r="Q3721" i="1"/>
  <c r="R3721" i="1" s="1"/>
  <c r="S3721" i="1"/>
  <c r="T3721" i="1"/>
  <c r="V3721" i="1" s="1"/>
  <c r="U3721" i="1"/>
  <c r="O3722" i="1"/>
  <c r="P3722" i="1"/>
  <c r="Q3722" i="1"/>
  <c r="R3722" i="1" s="1"/>
  <c r="S3722" i="1"/>
  <c r="T3722" i="1"/>
  <c r="U3722" i="1"/>
  <c r="O3723" i="1"/>
  <c r="P3723" i="1"/>
  <c r="Q3723" i="1"/>
  <c r="R3723" i="1"/>
  <c r="S3723" i="1"/>
  <c r="T3723" i="1"/>
  <c r="U3723" i="1"/>
  <c r="O3724" i="1"/>
  <c r="P3724" i="1"/>
  <c r="Q3724" i="1"/>
  <c r="R3724" i="1"/>
  <c r="S3724" i="1"/>
  <c r="T3724" i="1"/>
  <c r="V3724" i="1" s="1"/>
  <c r="U3724" i="1"/>
  <c r="O3725" i="1"/>
  <c r="P3725" i="1"/>
  <c r="Q3725" i="1"/>
  <c r="R3725" i="1" s="1"/>
  <c r="S3725" i="1"/>
  <c r="T3725" i="1"/>
  <c r="V3725" i="1" s="1"/>
  <c r="U3725" i="1"/>
  <c r="O3726" i="1"/>
  <c r="P3726" i="1"/>
  <c r="Q3726" i="1"/>
  <c r="R3726" i="1" s="1"/>
  <c r="S3726" i="1"/>
  <c r="T3726" i="1"/>
  <c r="U3726" i="1"/>
  <c r="O3727" i="1"/>
  <c r="P3727" i="1"/>
  <c r="Q3727" i="1"/>
  <c r="R3727" i="1"/>
  <c r="S3727" i="1"/>
  <c r="T3727" i="1"/>
  <c r="U3727" i="1"/>
  <c r="O3728" i="1"/>
  <c r="P3728" i="1"/>
  <c r="Q3728" i="1"/>
  <c r="R3728" i="1"/>
  <c r="S3728" i="1"/>
  <c r="T3728" i="1"/>
  <c r="V3728" i="1" s="1"/>
  <c r="U3728" i="1"/>
  <c r="O3729" i="1"/>
  <c r="P3729" i="1"/>
  <c r="Q3729" i="1"/>
  <c r="R3729" i="1" s="1"/>
  <c r="S3729" i="1"/>
  <c r="T3729" i="1"/>
  <c r="V3729" i="1" s="1"/>
  <c r="U3729" i="1"/>
  <c r="O3730" i="1"/>
  <c r="P3730" i="1"/>
  <c r="Q3730" i="1"/>
  <c r="R3730" i="1" s="1"/>
  <c r="S3730" i="1"/>
  <c r="T3730" i="1"/>
  <c r="U3730" i="1"/>
  <c r="O3731" i="1"/>
  <c r="P3731" i="1"/>
  <c r="Q3731" i="1"/>
  <c r="R3731" i="1"/>
  <c r="S3731" i="1"/>
  <c r="T3731" i="1"/>
  <c r="U3731" i="1"/>
  <c r="O3732" i="1"/>
  <c r="P3732" i="1"/>
  <c r="Q3732" i="1"/>
  <c r="R3732" i="1"/>
  <c r="S3732" i="1"/>
  <c r="T3732" i="1"/>
  <c r="V3732" i="1" s="1"/>
  <c r="U3732" i="1"/>
  <c r="O3733" i="1"/>
  <c r="S3733" i="1" s="1"/>
  <c r="P3733" i="1"/>
  <c r="Q3733" i="1"/>
  <c r="R3733" i="1" s="1"/>
  <c r="T3733" i="1"/>
  <c r="U3733" i="1"/>
  <c r="O3734" i="1"/>
  <c r="S3734" i="1" s="1"/>
  <c r="P3734" i="1"/>
  <c r="Q3734" i="1"/>
  <c r="R3734" i="1" s="1"/>
  <c r="T3734" i="1"/>
  <c r="U3734" i="1"/>
  <c r="O3735" i="1"/>
  <c r="S3735" i="1" s="1"/>
  <c r="P3735" i="1"/>
  <c r="Q3735" i="1"/>
  <c r="R3735" i="1" s="1"/>
  <c r="T3735" i="1"/>
  <c r="U3735" i="1"/>
  <c r="O3736" i="1"/>
  <c r="S3736" i="1" s="1"/>
  <c r="P3736" i="1"/>
  <c r="Q3736" i="1"/>
  <c r="R3736" i="1" s="1"/>
  <c r="T3736" i="1"/>
  <c r="U3736" i="1"/>
  <c r="O3737" i="1"/>
  <c r="S3737" i="1" s="1"/>
  <c r="P3737" i="1"/>
  <c r="Q3737" i="1"/>
  <c r="R3737" i="1" s="1"/>
  <c r="T3737" i="1"/>
  <c r="U3737" i="1"/>
  <c r="O3738" i="1"/>
  <c r="S3738" i="1" s="1"/>
  <c r="P3738" i="1"/>
  <c r="Q3738" i="1"/>
  <c r="R3738" i="1" s="1"/>
  <c r="T3738" i="1"/>
  <c r="U3738" i="1"/>
  <c r="O3739" i="1"/>
  <c r="S3739" i="1" s="1"/>
  <c r="P3739" i="1"/>
  <c r="Q3739" i="1"/>
  <c r="R3739" i="1" s="1"/>
  <c r="T3739" i="1"/>
  <c r="U3739" i="1"/>
  <c r="O3740" i="1"/>
  <c r="S3740" i="1" s="1"/>
  <c r="P3740" i="1"/>
  <c r="Q3740" i="1"/>
  <c r="R3740" i="1" s="1"/>
  <c r="T3740" i="1"/>
  <c r="U3740" i="1"/>
  <c r="O3741" i="1"/>
  <c r="S3741" i="1" s="1"/>
  <c r="P3741" i="1"/>
  <c r="Q3741" i="1"/>
  <c r="R3741" i="1" s="1"/>
  <c r="T3741" i="1"/>
  <c r="U3741" i="1"/>
  <c r="O3742" i="1"/>
  <c r="S3742" i="1" s="1"/>
  <c r="P3742" i="1"/>
  <c r="Q3742" i="1"/>
  <c r="R3742" i="1" s="1"/>
  <c r="T3742" i="1"/>
  <c r="U3742" i="1"/>
  <c r="O3743" i="1"/>
  <c r="S3743" i="1" s="1"/>
  <c r="P3743" i="1"/>
  <c r="Q3743" i="1"/>
  <c r="R3743" i="1" s="1"/>
  <c r="T3743" i="1"/>
  <c r="U3743" i="1"/>
  <c r="O3744" i="1"/>
  <c r="S3744" i="1" s="1"/>
  <c r="P3744" i="1"/>
  <c r="Q3744" i="1"/>
  <c r="R3744" i="1" s="1"/>
  <c r="T3744" i="1"/>
  <c r="U3744" i="1"/>
  <c r="O3745" i="1"/>
  <c r="S3745" i="1" s="1"/>
  <c r="P3745" i="1"/>
  <c r="Q3745" i="1"/>
  <c r="R3745" i="1" s="1"/>
  <c r="T3745" i="1"/>
  <c r="U3745" i="1"/>
  <c r="O3746" i="1"/>
  <c r="S3746" i="1" s="1"/>
  <c r="P3746" i="1"/>
  <c r="Q3746" i="1"/>
  <c r="R3746" i="1" s="1"/>
  <c r="T3746" i="1"/>
  <c r="U3746" i="1"/>
  <c r="O3747" i="1"/>
  <c r="S3747" i="1" s="1"/>
  <c r="P3747" i="1"/>
  <c r="Q3747" i="1"/>
  <c r="R3747" i="1" s="1"/>
  <c r="T3747" i="1"/>
  <c r="U3747" i="1"/>
  <c r="O3748" i="1"/>
  <c r="S3748" i="1" s="1"/>
  <c r="P3748" i="1"/>
  <c r="Q3748" i="1"/>
  <c r="R3748" i="1" s="1"/>
  <c r="T3748" i="1"/>
  <c r="U3748" i="1"/>
  <c r="O3749" i="1"/>
  <c r="S3749" i="1" s="1"/>
  <c r="P3749" i="1"/>
  <c r="Q3749" i="1"/>
  <c r="R3749" i="1" s="1"/>
  <c r="T3749" i="1"/>
  <c r="U3749" i="1"/>
  <c r="O3750" i="1"/>
  <c r="S3750" i="1" s="1"/>
  <c r="P3750" i="1"/>
  <c r="Q3750" i="1"/>
  <c r="R3750" i="1" s="1"/>
  <c r="T3750" i="1"/>
  <c r="U3750" i="1"/>
  <c r="O3751" i="1"/>
  <c r="S3751" i="1" s="1"/>
  <c r="P3751" i="1"/>
  <c r="Q3751" i="1"/>
  <c r="R3751" i="1" s="1"/>
  <c r="T3751" i="1"/>
  <c r="U3751" i="1"/>
  <c r="O3752" i="1"/>
  <c r="S3752" i="1" s="1"/>
  <c r="P3752" i="1"/>
  <c r="Q3752" i="1"/>
  <c r="R3752" i="1" s="1"/>
  <c r="T3752" i="1"/>
  <c r="U3752" i="1"/>
  <c r="O3753" i="1"/>
  <c r="S3753" i="1" s="1"/>
  <c r="P3753" i="1"/>
  <c r="Q3753" i="1"/>
  <c r="R3753" i="1" s="1"/>
  <c r="T3753" i="1"/>
  <c r="U3753" i="1"/>
  <c r="O3754" i="1"/>
  <c r="S3754" i="1" s="1"/>
  <c r="P3754" i="1"/>
  <c r="Q3754" i="1"/>
  <c r="R3754" i="1" s="1"/>
  <c r="T3754" i="1"/>
  <c r="U3754" i="1"/>
  <c r="O3755" i="1"/>
  <c r="S3755" i="1" s="1"/>
  <c r="P3755" i="1"/>
  <c r="Q3755" i="1"/>
  <c r="R3755" i="1" s="1"/>
  <c r="T3755" i="1"/>
  <c r="U3755" i="1"/>
  <c r="O3756" i="1"/>
  <c r="S3756" i="1" s="1"/>
  <c r="P3756" i="1"/>
  <c r="Q3756" i="1"/>
  <c r="R3756" i="1" s="1"/>
  <c r="T3756" i="1"/>
  <c r="U3756" i="1"/>
  <c r="O3757" i="1"/>
  <c r="S3757" i="1" s="1"/>
  <c r="P3757" i="1"/>
  <c r="Q3757" i="1"/>
  <c r="R3757" i="1" s="1"/>
  <c r="T3757" i="1"/>
  <c r="U3757" i="1"/>
  <c r="O3758" i="1"/>
  <c r="S3758" i="1" s="1"/>
  <c r="P3758" i="1"/>
  <c r="Q3758" i="1"/>
  <c r="R3758" i="1" s="1"/>
  <c r="T3758" i="1"/>
  <c r="U3758" i="1"/>
  <c r="O3759" i="1"/>
  <c r="S3759" i="1" s="1"/>
  <c r="P3759" i="1"/>
  <c r="Q3759" i="1"/>
  <c r="R3759" i="1" s="1"/>
  <c r="T3759" i="1"/>
  <c r="U3759" i="1"/>
  <c r="O3760" i="1"/>
  <c r="S3760" i="1" s="1"/>
  <c r="P3760" i="1"/>
  <c r="Q3760" i="1"/>
  <c r="R3760" i="1" s="1"/>
  <c r="T3760" i="1"/>
  <c r="U3760" i="1"/>
  <c r="O3761" i="1"/>
  <c r="S3761" i="1" s="1"/>
  <c r="P3761" i="1"/>
  <c r="Q3761" i="1"/>
  <c r="R3761" i="1" s="1"/>
  <c r="T3761" i="1"/>
  <c r="U3761" i="1"/>
  <c r="O3762" i="1"/>
  <c r="S3762" i="1" s="1"/>
  <c r="P3762" i="1"/>
  <c r="Q3762" i="1"/>
  <c r="R3762" i="1" s="1"/>
  <c r="T3762" i="1"/>
  <c r="U3762" i="1"/>
  <c r="O3763" i="1"/>
  <c r="S3763" i="1" s="1"/>
  <c r="P3763" i="1"/>
  <c r="Q3763" i="1"/>
  <c r="R3763" i="1" s="1"/>
  <c r="T3763" i="1"/>
  <c r="U3763" i="1"/>
  <c r="O3764" i="1"/>
  <c r="S3764" i="1" s="1"/>
  <c r="P3764" i="1"/>
  <c r="Q3764" i="1"/>
  <c r="R3764" i="1" s="1"/>
  <c r="T3764" i="1"/>
  <c r="U3764" i="1"/>
  <c r="O3765" i="1"/>
  <c r="S3765" i="1" s="1"/>
  <c r="P3765" i="1"/>
  <c r="Q3765" i="1"/>
  <c r="R3765" i="1" s="1"/>
  <c r="T3765" i="1"/>
  <c r="U3765" i="1"/>
  <c r="O3766" i="1"/>
  <c r="S3766" i="1" s="1"/>
  <c r="P3766" i="1"/>
  <c r="Q3766" i="1"/>
  <c r="R3766" i="1" s="1"/>
  <c r="T3766" i="1"/>
  <c r="U3766" i="1"/>
  <c r="O3767" i="1"/>
  <c r="S3767" i="1" s="1"/>
  <c r="P3767" i="1"/>
  <c r="Q3767" i="1"/>
  <c r="R3767" i="1" s="1"/>
  <c r="T3767" i="1"/>
  <c r="U3767" i="1"/>
  <c r="O3768" i="1"/>
  <c r="S3768" i="1" s="1"/>
  <c r="P3768" i="1"/>
  <c r="Q3768" i="1"/>
  <c r="R3768" i="1" s="1"/>
  <c r="T3768" i="1"/>
  <c r="U3768" i="1"/>
  <c r="O3769" i="1"/>
  <c r="S3769" i="1" s="1"/>
  <c r="P3769" i="1"/>
  <c r="Q3769" i="1"/>
  <c r="R3769" i="1" s="1"/>
  <c r="T3769" i="1"/>
  <c r="U3769" i="1"/>
  <c r="O3770" i="1"/>
  <c r="S3770" i="1" s="1"/>
  <c r="P3770" i="1"/>
  <c r="Q3770" i="1"/>
  <c r="R3770" i="1" s="1"/>
  <c r="T3770" i="1"/>
  <c r="U3770" i="1"/>
  <c r="O3771" i="1"/>
  <c r="S3771" i="1" s="1"/>
  <c r="P3771" i="1"/>
  <c r="Q3771" i="1"/>
  <c r="R3771" i="1" s="1"/>
  <c r="T3771" i="1"/>
  <c r="U3771" i="1"/>
  <c r="O3772" i="1"/>
  <c r="S3772" i="1" s="1"/>
  <c r="P3772" i="1"/>
  <c r="Q3772" i="1"/>
  <c r="R3772" i="1" s="1"/>
  <c r="T3772" i="1"/>
  <c r="U3772" i="1"/>
  <c r="O3773" i="1"/>
  <c r="S3773" i="1" s="1"/>
  <c r="P3773" i="1"/>
  <c r="Q3773" i="1"/>
  <c r="R3773" i="1" s="1"/>
  <c r="T3773" i="1"/>
  <c r="U3773" i="1"/>
  <c r="O3774" i="1"/>
  <c r="S3774" i="1" s="1"/>
  <c r="P3774" i="1"/>
  <c r="Q3774" i="1"/>
  <c r="R3774" i="1" s="1"/>
  <c r="T3774" i="1"/>
  <c r="U3774" i="1"/>
  <c r="O3775" i="1"/>
  <c r="S3775" i="1" s="1"/>
  <c r="P3775" i="1"/>
  <c r="Q3775" i="1"/>
  <c r="R3775" i="1" s="1"/>
  <c r="T3775" i="1"/>
  <c r="U3775" i="1"/>
  <c r="O3776" i="1"/>
  <c r="S3776" i="1" s="1"/>
  <c r="P3776" i="1"/>
  <c r="Q3776" i="1"/>
  <c r="R3776" i="1" s="1"/>
  <c r="T3776" i="1"/>
  <c r="U3776" i="1"/>
  <c r="O3777" i="1"/>
  <c r="S3777" i="1" s="1"/>
  <c r="P3777" i="1"/>
  <c r="Q3777" i="1"/>
  <c r="R3777" i="1" s="1"/>
  <c r="T3777" i="1"/>
  <c r="U3777" i="1"/>
  <c r="O3778" i="1"/>
  <c r="S3778" i="1" s="1"/>
  <c r="P3778" i="1"/>
  <c r="Q3778" i="1"/>
  <c r="R3778" i="1" s="1"/>
  <c r="T3778" i="1"/>
  <c r="U3778" i="1"/>
  <c r="O3779" i="1"/>
  <c r="S3779" i="1" s="1"/>
  <c r="P3779" i="1"/>
  <c r="Q3779" i="1"/>
  <c r="R3779" i="1" s="1"/>
  <c r="T3779" i="1"/>
  <c r="U3779" i="1"/>
  <c r="O3780" i="1"/>
  <c r="S3780" i="1" s="1"/>
  <c r="P3780" i="1"/>
  <c r="Q3780" i="1"/>
  <c r="R3780" i="1" s="1"/>
  <c r="T3780" i="1"/>
  <c r="U3780" i="1"/>
  <c r="O3781" i="1"/>
  <c r="S3781" i="1" s="1"/>
  <c r="P3781" i="1"/>
  <c r="Q3781" i="1"/>
  <c r="R3781" i="1" s="1"/>
  <c r="T3781" i="1"/>
  <c r="U3781" i="1"/>
  <c r="O3782" i="1"/>
  <c r="S3782" i="1" s="1"/>
  <c r="P3782" i="1"/>
  <c r="Q3782" i="1"/>
  <c r="R3782" i="1" s="1"/>
  <c r="T3782" i="1"/>
  <c r="U3782" i="1"/>
  <c r="O3783" i="1"/>
  <c r="S3783" i="1" s="1"/>
  <c r="P3783" i="1"/>
  <c r="Q3783" i="1"/>
  <c r="R3783" i="1" s="1"/>
  <c r="T3783" i="1"/>
  <c r="U3783" i="1"/>
  <c r="O3784" i="1"/>
  <c r="S3784" i="1" s="1"/>
  <c r="P3784" i="1"/>
  <c r="Q3784" i="1"/>
  <c r="R3784" i="1" s="1"/>
  <c r="T3784" i="1"/>
  <c r="U3784" i="1"/>
  <c r="O3785" i="1"/>
  <c r="S3785" i="1" s="1"/>
  <c r="P3785" i="1"/>
  <c r="Q3785" i="1"/>
  <c r="R3785" i="1" s="1"/>
  <c r="T3785" i="1"/>
  <c r="U3785" i="1"/>
  <c r="O3786" i="1"/>
  <c r="S3786" i="1" s="1"/>
  <c r="P3786" i="1"/>
  <c r="Q3786" i="1"/>
  <c r="R3786" i="1" s="1"/>
  <c r="T3786" i="1"/>
  <c r="U3786" i="1"/>
  <c r="O3787" i="1"/>
  <c r="S3787" i="1" s="1"/>
  <c r="P3787" i="1"/>
  <c r="Q3787" i="1"/>
  <c r="R3787" i="1" s="1"/>
  <c r="T3787" i="1"/>
  <c r="U3787" i="1"/>
  <c r="O3788" i="1"/>
  <c r="S3788" i="1" s="1"/>
  <c r="P3788" i="1"/>
  <c r="Q3788" i="1"/>
  <c r="R3788" i="1" s="1"/>
  <c r="T3788" i="1"/>
  <c r="U3788" i="1"/>
  <c r="O3789" i="1"/>
  <c r="S3789" i="1" s="1"/>
  <c r="P3789" i="1"/>
  <c r="Q3789" i="1"/>
  <c r="R3789" i="1" s="1"/>
  <c r="T3789" i="1"/>
  <c r="U3789" i="1"/>
  <c r="O3790" i="1"/>
  <c r="S3790" i="1" s="1"/>
  <c r="P3790" i="1"/>
  <c r="Q3790" i="1"/>
  <c r="R3790" i="1" s="1"/>
  <c r="T3790" i="1"/>
  <c r="U3790" i="1"/>
  <c r="O3791" i="1"/>
  <c r="S3791" i="1" s="1"/>
  <c r="P3791" i="1"/>
  <c r="Q3791" i="1"/>
  <c r="R3791" i="1" s="1"/>
  <c r="T3791" i="1"/>
  <c r="U3791" i="1"/>
  <c r="O3792" i="1"/>
  <c r="S3792" i="1" s="1"/>
  <c r="P3792" i="1"/>
  <c r="Q3792" i="1"/>
  <c r="R3792" i="1" s="1"/>
  <c r="T3792" i="1"/>
  <c r="U3792" i="1"/>
  <c r="O3793" i="1"/>
  <c r="S3793" i="1" s="1"/>
  <c r="P3793" i="1"/>
  <c r="Q3793" i="1"/>
  <c r="R3793" i="1" s="1"/>
  <c r="T3793" i="1"/>
  <c r="U3793" i="1"/>
  <c r="O3794" i="1"/>
  <c r="S3794" i="1" s="1"/>
  <c r="P3794" i="1"/>
  <c r="Q3794" i="1"/>
  <c r="R3794" i="1" s="1"/>
  <c r="T3794" i="1"/>
  <c r="U3794" i="1"/>
  <c r="O3795" i="1"/>
  <c r="S3795" i="1" s="1"/>
  <c r="P3795" i="1"/>
  <c r="Q3795" i="1"/>
  <c r="R3795" i="1" s="1"/>
  <c r="T3795" i="1"/>
  <c r="U3795" i="1"/>
  <c r="O3796" i="1"/>
  <c r="S3796" i="1" s="1"/>
  <c r="P3796" i="1"/>
  <c r="Q3796" i="1"/>
  <c r="R3796" i="1" s="1"/>
  <c r="T3796" i="1"/>
  <c r="U3796" i="1"/>
  <c r="O3797" i="1"/>
  <c r="S3797" i="1" s="1"/>
  <c r="P3797" i="1"/>
  <c r="Q3797" i="1"/>
  <c r="R3797" i="1" s="1"/>
  <c r="T3797" i="1"/>
  <c r="U3797" i="1"/>
  <c r="O3798" i="1"/>
  <c r="S3798" i="1" s="1"/>
  <c r="P3798" i="1"/>
  <c r="Q3798" i="1"/>
  <c r="R3798" i="1" s="1"/>
  <c r="T3798" i="1"/>
  <c r="U3798" i="1"/>
  <c r="O3799" i="1"/>
  <c r="S3799" i="1" s="1"/>
  <c r="P3799" i="1"/>
  <c r="Q3799" i="1"/>
  <c r="R3799" i="1" s="1"/>
  <c r="T3799" i="1"/>
  <c r="U3799" i="1"/>
  <c r="O3800" i="1"/>
  <c r="S3800" i="1" s="1"/>
  <c r="P3800" i="1"/>
  <c r="Q3800" i="1"/>
  <c r="R3800" i="1" s="1"/>
  <c r="T3800" i="1"/>
  <c r="U3800" i="1"/>
  <c r="O3801" i="1"/>
  <c r="S3801" i="1" s="1"/>
  <c r="P3801" i="1"/>
  <c r="Q3801" i="1"/>
  <c r="R3801" i="1" s="1"/>
  <c r="T3801" i="1"/>
  <c r="U3801" i="1"/>
  <c r="O3802" i="1"/>
  <c r="S3802" i="1" s="1"/>
  <c r="P3802" i="1"/>
  <c r="Q3802" i="1"/>
  <c r="R3802" i="1" s="1"/>
  <c r="T3802" i="1"/>
  <c r="U3802" i="1"/>
  <c r="O3803" i="1"/>
  <c r="S3803" i="1" s="1"/>
  <c r="P3803" i="1"/>
  <c r="Q3803" i="1"/>
  <c r="R3803" i="1" s="1"/>
  <c r="T3803" i="1"/>
  <c r="V3803" i="1" s="1"/>
  <c r="U3803" i="1"/>
  <c r="O3804" i="1"/>
  <c r="S3804" i="1" s="1"/>
  <c r="P3804" i="1"/>
  <c r="Q3804" i="1"/>
  <c r="R3804" i="1" s="1"/>
  <c r="T3804" i="1"/>
  <c r="U3804" i="1"/>
  <c r="O3805" i="1"/>
  <c r="S3805" i="1" s="1"/>
  <c r="P3805" i="1"/>
  <c r="Q3805" i="1"/>
  <c r="R3805" i="1" s="1"/>
  <c r="T3805" i="1"/>
  <c r="U3805" i="1"/>
  <c r="O3806" i="1"/>
  <c r="S3806" i="1" s="1"/>
  <c r="P3806" i="1"/>
  <c r="Q3806" i="1"/>
  <c r="R3806" i="1" s="1"/>
  <c r="T3806" i="1"/>
  <c r="U3806" i="1"/>
  <c r="O3807" i="1"/>
  <c r="S3807" i="1" s="1"/>
  <c r="P3807" i="1"/>
  <c r="Q3807" i="1"/>
  <c r="R3807" i="1" s="1"/>
  <c r="T3807" i="1"/>
  <c r="U3807" i="1"/>
  <c r="O3808" i="1"/>
  <c r="S3808" i="1" s="1"/>
  <c r="P3808" i="1"/>
  <c r="Q3808" i="1"/>
  <c r="R3808" i="1" s="1"/>
  <c r="T3808" i="1"/>
  <c r="U3808" i="1"/>
  <c r="O3809" i="1"/>
  <c r="P3809" i="1"/>
  <c r="Q3809" i="1"/>
  <c r="R3809" i="1" s="1"/>
  <c r="S3809" i="1"/>
  <c r="T3809" i="1"/>
  <c r="U3809" i="1"/>
  <c r="V3809" i="1" s="1"/>
  <c r="O3810" i="1"/>
  <c r="P3810" i="1"/>
  <c r="Q3810" i="1"/>
  <c r="R3810" i="1" s="1"/>
  <c r="S3810" i="1"/>
  <c r="T3810" i="1"/>
  <c r="U3810" i="1"/>
  <c r="O3811" i="1"/>
  <c r="S3811" i="1" s="1"/>
  <c r="P3811" i="1"/>
  <c r="Q3811" i="1"/>
  <c r="R3811" i="1" s="1"/>
  <c r="T3811" i="1"/>
  <c r="U3811" i="1"/>
  <c r="O3812" i="1"/>
  <c r="S3812" i="1" s="1"/>
  <c r="P3812" i="1"/>
  <c r="Q3812" i="1"/>
  <c r="R3812" i="1" s="1"/>
  <c r="T3812" i="1"/>
  <c r="U3812" i="1"/>
  <c r="O3813" i="1"/>
  <c r="S3813" i="1" s="1"/>
  <c r="P3813" i="1"/>
  <c r="Q3813" i="1"/>
  <c r="R3813" i="1" s="1"/>
  <c r="T3813" i="1"/>
  <c r="U3813" i="1"/>
  <c r="O3814" i="1"/>
  <c r="S3814" i="1" s="1"/>
  <c r="P3814" i="1"/>
  <c r="Q3814" i="1"/>
  <c r="R3814" i="1" s="1"/>
  <c r="T3814" i="1"/>
  <c r="U3814" i="1"/>
  <c r="O3815" i="1"/>
  <c r="S3815" i="1" s="1"/>
  <c r="P3815" i="1"/>
  <c r="Q3815" i="1"/>
  <c r="R3815" i="1" s="1"/>
  <c r="T3815" i="1"/>
  <c r="U3815" i="1"/>
  <c r="O3816" i="1"/>
  <c r="S3816" i="1" s="1"/>
  <c r="P3816" i="1"/>
  <c r="Q3816" i="1"/>
  <c r="R3816" i="1" s="1"/>
  <c r="T3816" i="1"/>
  <c r="U3816" i="1"/>
  <c r="O3817" i="1"/>
  <c r="S3817" i="1" s="1"/>
  <c r="P3817" i="1"/>
  <c r="Q3817" i="1"/>
  <c r="R3817" i="1" s="1"/>
  <c r="T3817" i="1"/>
  <c r="U3817" i="1"/>
  <c r="O3818" i="1"/>
  <c r="S3818" i="1" s="1"/>
  <c r="P3818" i="1"/>
  <c r="Q3818" i="1"/>
  <c r="R3818" i="1" s="1"/>
  <c r="T3818" i="1"/>
  <c r="U3818" i="1"/>
  <c r="O3819" i="1"/>
  <c r="S3819" i="1" s="1"/>
  <c r="P3819" i="1"/>
  <c r="Q3819" i="1"/>
  <c r="R3819" i="1" s="1"/>
  <c r="T3819" i="1"/>
  <c r="U3819" i="1"/>
  <c r="O3820" i="1"/>
  <c r="S3820" i="1" s="1"/>
  <c r="P3820" i="1"/>
  <c r="Q3820" i="1"/>
  <c r="R3820" i="1" s="1"/>
  <c r="T3820" i="1"/>
  <c r="U3820" i="1"/>
  <c r="O3821" i="1"/>
  <c r="S3821" i="1" s="1"/>
  <c r="P3821" i="1"/>
  <c r="Q3821" i="1"/>
  <c r="R3821" i="1" s="1"/>
  <c r="T3821" i="1"/>
  <c r="U3821" i="1"/>
  <c r="O3822" i="1"/>
  <c r="S3822" i="1" s="1"/>
  <c r="P3822" i="1"/>
  <c r="Q3822" i="1"/>
  <c r="R3822" i="1" s="1"/>
  <c r="T3822" i="1"/>
  <c r="U3822" i="1"/>
  <c r="O3823" i="1"/>
  <c r="P3823" i="1"/>
  <c r="Q3823" i="1"/>
  <c r="R3823" i="1" s="1"/>
  <c r="S3823" i="1"/>
  <c r="T3823" i="1"/>
  <c r="U3823" i="1"/>
  <c r="V3823" i="1" s="1"/>
  <c r="O3824" i="1"/>
  <c r="S3824" i="1" s="1"/>
  <c r="P3824" i="1"/>
  <c r="Q3824" i="1"/>
  <c r="R3824" i="1" s="1"/>
  <c r="T3824" i="1"/>
  <c r="U3824" i="1"/>
  <c r="O3825" i="1"/>
  <c r="S3825" i="1" s="1"/>
  <c r="P3825" i="1"/>
  <c r="Q3825" i="1"/>
  <c r="R3825" i="1" s="1"/>
  <c r="T3825" i="1"/>
  <c r="U3825" i="1"/>
  <c r="O3826" i="1"/>
  <c r="S3826" i="1" s="1"/>
  <c r="P3826" i="1"/>
  <c r="Q3826" i="1"/>
  <c r="R3826" i="1" s="1"/>
  <c r="T3826" i="1"/>
  <c r="U3826" i="1"/>
  <c r="V3826" i="1" s="1"/>
  <c r="O3827" i="1"/>
  <c r="S3827" i="1" s="1"/>
  <c r="P3827" i="1"/>
  <c r="Q3827" i="1"/>
  <c r="R3827" i="1" s="1"/>
  <c r="T3827" i="1"/>
  <c r="U3827" i="1"/>
  <c r="V3827" i="1" s="1"/>
  <c r="O3828" i="1"/>
  <c r="S3828" i="1" s="1"/>
  <c r="P3828" i="1"/>
  <c r="Q3828" i="1"/>
  <c r="R3828" i="1" s="1"/>
  <c r="T3828" i="1"/>
  <c r="U3828" i="1"/>
  <c r="V3828" i="1" s="1"/>
  <c r="O3829" i="1"/>
  <c r="S3829" i="1" s="1"/>
  <c r="P3829" i="1"/>
  <c r="Q3829" i="1"/>
  <c r="R3829" i="1" s="1"/>
  <c r="T3829" i="1"/>
  <c r="U3829" i="1"/>
  <c r="V3829" i="1" s="1"/>
  <c r="O3830" i="1"/>
  <c r="S3830" i="1" s="1"/>
  <c r="P3830" i="1"/>
  <c r="Q3830" i="1"/>
  <c r="R3830" i="1" s="1"/>
  <c r="T3830" i="1"/>
  <c r="U3830" i="1"/>
  <c r="V3830" i="1" s="1"/>
  <c r="O3831" i="1"/>
  <c r="S3831" i="1" s="1"/>
  <c r="P3831" i="1"/>
  <c r="Q3831" i="1"/>
  <c r="R3831" i="1" s="1"/>
  <c r="T3831" i="1"/>
  <c r="U3831" i="1"/>
  <c r="V3831" i="1" s="1"/>
  <c r="O3832" i="1"/>
  <c r="S3832" i="1" s="1"/>
  <c r="P3832" i="1"/>
  <c r="Q3832" i="1"/>
  <c r="R3832" i="1" s="1"/>
  <c r="T3832" i="1"/>
  <c r="U3832" i="1"/>
  <c r="V3832" i="1" s="1"/>
  <c r="O3833" i="1"/>
  <c r="S3833" i="1" s="1"/>
  <c r="P3833" i="1"/>
  <c r="Q3833" i="1"/>
  <c r="R3833" i="1" s="1"/>
  <c r="T3833" i="1"/>
  <c r="U3833" i="1"/>
  <c r="V3833" i="1" s="1"/>
  <c r="O3834" i="1"/>
  <c r="S3834" i="1" s="1"/>
  <c r="P3834" i="1"/>
  <c r="Q3834" i="1"/>
  <c r="R3834" i="1" s="1"/>
  <c r="T3834" i="1"/>
  <c r="U3834" i="1"/>
  <c r="V3834" i="1" s="1"/>
  <c r="O3835" i="1"/>
  <c r="S3835" i="1" s="1"/>
  <c r="P3835" i="1"/>
  <c r="Q3835" i="1"/>
  <c r="R3835" i="1" s="1"/>
  <c r="T3835" i="1"/>
  <c r="U3835" i="1"/>
  <c r="V3835" i="1" s="1"/>
  <c r="O3836" i="1"/>
  <c r="S3836" i="1" s="1"/>
  <c r="P3836" i="1"/>
  <c r="Q3836" i="1"/>
  <c r="R3836" i="1" s="1"/>
  <c r="T3836" i="1"/>
  <c r="U3836" i="1"/>
  <c r="V3836" i="1" s="1"/>
  <c r="O3837" i="1"/>
  <c r="S3837" i="1" s="1"/>
  <c r="P3837" i="1"/>
  <c r="Q3837" i="1"/>
  <c r="R3837" i="1" s="1"/>
  <c r="T3837" i="1"/>
  <c r="U3837" i="1"/>
  <c r="V3837" i="1" s="1"/>
  <c r="O3838" i="1"/>
  <c r="S3838" i="1" s="1"/>
  <c r="P3838" i="1"/>
  <c r="Q3838" i="1"/>
  <c r="R3838" i="1" s="1"/>
  <c r="T3838" i="1"/>
  <c r="U3838" i="1"/>
  <c r="V3838" i="1" s="1"/>
  <c r="O3839" i="1"/>
  <c r="S3839" i="1" s="1"/>
  <c r="P3839" i="1"/>
  <c r="Q3839" i="1"/>
  <c r="R3839" i="1" s="1"/>
  <c r="T3839" i="1"/>
  <c r="U3839" i="1"/>
  <c r="V3839" i="1" s="1"/>
  <c r="O3840" i="1"/>
  <c r="S3840" i="1" s="1"/>
  <c r="P3840" i="1"/>
  <c r="Q3840" i="1"/>
  <c r="R3840" i="1" s="1"/>
  <c r="T3840" i="1"/>
  <c r="U3840" i="1"/>
  <c r="O3841" i="1"/>
  <c r="S3841" i="1" s="1"/>
  <c r="P3841" i="1"/>
  <c r="Q3841" i="1"/>
  <c r="R3841" i="1" s="1"/>
  <c r="T3841" i="1"/>
  <c r="U3841" i="1"/>
  <c r="V3841" i="1" s="1"/>
  <c r="O3842" i="1"/>
  <c r="S3842" i="1" s="1"/>
  <c r="P3842" i="1"/>
  <c r="Q3842" i="1"/>
  <c r="R3842" i="1" s="1"/>
  <c r="T3842" i="1"/>
  <c r="U3842" i="1"/>
  <c r="V3842" i="1" s="1"/>
  <c r="O3843" i="1"/>
  <c r="S3843" i="1" s="1"/>
  <c r="P3843" i="1"/>
  <c r="Q3843" i="1"/>
  <c r="R3843" i="1" s="1"/>
  <c r="T3843" i="1"/>
  <c r="U3843" i="1"/>
  <c r="V3843" i="1" s="1"/>
  <c r="O3844" i="1"/>
  <c r="S3844" i="1" s="1"/>
  <c r="P3844" i="1"/>
  <c r="Q3844" i="1"/>
  <c r="R3844" i="1" s="1"/>
  <c r="T3844" i="1"/>
  <c r="U3844" i="1"/>
  <c r="O3845" i="1"/>
  <c r="S3845" i="1" s="1"/>
  <c r="P3845" i="1"/>
  <c r="Q3845" i="1"/>
  <c r="R3845" i="1" s="1"/>
  <c r="T3845" i="1"/>
  <c r="U3845" i="1"/>
  <c r="O3846" i="1"/>
  <c r="S3846" i="1" s="1"/>
  <c r="P3846" i="1"/>
  <c r="Q3846" i="1"/>
  <c r="R3846" i="1" s="1"/>
  <c r="T3846" i="1"/>
  <c r="U3846" i="1"/>
  <c r="O3847" i="1"/>
  <c r="S3847" i="1" s="1"/>
  <c r="P3847" i="1"/>
  <c r="Q3847" i="1"/>
  <c r="R3847" i="1" s="1"/>
  <c r="T3847" i="1"/>
  <c r="U3847" i="1"/>
  <c r="O3848" i="1"/>
  <c r="P3848" i="1"/>
  <c r="Q3848" i="1"/>
  <c r="R3848" i="1" s="1"/>
  <c r="S3848" i="1"/>
  <c r="T3848" i="1"/>
  <c r="U3848" i="1"/>
  <c r="O3849" i="1"/>
  <c r="S3849" i="1" s="1"/>
  <c r="P3849" i="1"/>
  <c r="Q3849" i="1"/>
  <c r="R3849" i="1" s="1"/>
  <c r="T3849" i="1"/>
  <c r="U3849" i="1"/>
  <c r="O3850" i="1"/>
  <c r="S3850" i="1" s="1"/>
  <c r="P3850" i="1"/>
  <c r="Q3850" i="1"/>
  <c r="R3850" i="1" s="1"/>
  <c r="T3850" i="1"/>
  <c r="U3850" i="1"/>
  <c r="O3851" i="1"/>
  <c r="S3851" i="1" s="1"/>
  <c r="P3851" i="1"/>
  <c r="Q3851" i="1"/>
  <c r="R3851" i="1" s="1"/>
  <c r="T3851" i="1"/>
  <c r="U3851" i="1"/>
  <c r="O3852" i="1"/>
  <c r="S3852" i="1" s="1"/>
  <c r="P3852" i="1"/>
  <c r="Q3852" i="1"/>
  <c r="R3852" i="1" s="1"/>
  <c r="T3852" i="1"/>
  <c r="U3852" i="1"/>
  <c r="O3853" i="1"/>
  <c r="S3853" i="1" s="1"/>
  <c r="P3853" i="1"/>
  <c r="Q3853" i="1"/>
  <c r="R3853" i="1" s="1"/>
  <c r="T3853" i="1"/>
  <c r="U3853" i="1"/>
  <c r="O3854" i="1"/>
  <c r="S3854" i="1" s="1"/>
  <c r="P3854" i="1"/>
  <c r="Q3854" i="1"/>
  <c r="R3854" i="1" s="1"/>
  <c r="T3854" i="1"/>
  <c r="U3854" i="1"/>
  <c r="O3855" i="1"/>
  <c r="P3855" i="1"/>
  <c r="Q3855" i="1"/>
  <c r="R3855" i="1" s="1"/>
  <c r="S3855" i="1"/>
  <c r="T3855" i="1"/>
  <c r="U3855" i="1"/>
  <c r="V3855" i="1" s="1"/>
  <c r="O3856" i="1"/>
  <c r="S3856" i="1" s="1"/>
  <c r="P3856" i="1"/>
  <c r="Q3856" i="1"/>
  <c r="R3856" i="1" s="1"/>
  <c r="T3856" i="1"/>
  <c r="U3856" i="1"/>
  <c r="O3857" i="1"/>
  <c r="S3857" i="1" s="1"/>
  <c r="P3857" i="1"/>
  <c r="Q3857" i="1"/>
  <c r="R3857" i="1" s="1"/>
  <c r="T3857" i="1"/>
  <c r="U3857" i="1"/>
  <c r="O3858" i="1"/>
  <c r="S3858" i="1" s="1"/>
  <c r="P3858" i="1"/>
  <c r="Q3858" i="1"/>
  <c r="R3858" i="1" s="1"/>
  <c r="T3858" i="1"/>
  <c r="U3858" i="1"/>
  <c r="O3859" i="1"/>
  <c r="S3859" i="1" s="1"/>
  <c r="P3859" i="1"/>
  <c r="Q3859" i="1"/>
  <c r="R3859" i="1" s="1"/>
  <c r="T3859" i="1"/>
  <c r="U3859" i="1"/>
  <c r="O3860" i="1"/>
  <c r="S3860" i="1" s="1"/>
  <c r="P3860" i="1"/>
  <c r="Q3860" i="1"/>
  <c r="R3860" i="1" s="1"/>
  <c r="T3860" i="1"/>
  <c r="U3860" i="1"/>
  <c r="O3861" i="1"/>
  <c r="S3861" i="1" s="1"/>
  <c r="P3861" i="1"/>
  <c r="Q3861" i="1"/>
  <c r="R3861" i="1" s="1"/>
  <c r="T3861" i="1"/>
  <c r="U3861" i="1"/>
  <c r="O3862" i="1"/>
  <c r="S3862" i="1" s="1"/>
  <c r="P3862" i="1"/>
  <c r="Q3862" i="1"/>
  <c r="R3862" i="1" s="1"/>
  <c r="T3862" i="1"/>
  <c r="U3862" i="1"/>
  <c r="V3862" i="1" s="1"/>
  <c r="O3863" i="1"/>
  <c r="S3863" i="1" s="1"/>
  <c r="P3863" i="1"/>
  <c r="Q3863" i="1"/>
  <c r="R3863" i="1" s="1"/>
  <c r="T3863" i="1"/>
  <c r="U3863" i="1"/>
  <c r="V3863" i="1" s="1"/>
  <c r="O3864" i="1"/>
  <c r="S3864" i="1" s="1"/>
  <c r="P3864" i="1"/>
  <c r="Q3864" i="1"/>
  <c r="R3864" i="1" s="1"/>
  <c r="T3864" i="1"/>
  <c r="U3864" i="1"/>
  <c r="V3864" i="1" s="1"/>
  <c r="O3865" i="1"/>
  <c r="S3865" i="1" s="1"/>
  <c r="P3865" i="1"/>
  <c r="Q3865" i="1"/>
  <c r="R3865" i="1" s="1"/>
  <c r="T3865" i="1"/>
  <c r="U3865" i="1"/>
  <c r="O3866" i="1"/>
  <c r="S3866" i="1" s="1"/>
  <c r="P3866" i="1"/>
  <c r="Q3866" i="1"/>
  <c r="R3866" i="1" s="1"/>
  <c r="T3866" i="1"/>
  <c r="U3866" i="1"/>
  <c r="V3866" i="1" s="1"/>
  <c r="O3867" i="1"/>
  <c r="S3867" i="1" s="1"/>
  <c r="P3867" i="1"/>
  <c r="Q3867" i="1"/>
  <c r="R3867" i="1" s="1"/>
  <c r="T3867" i="1"/>
  <c r="U3867" i="1"/>
  <c r="V3867" i="1" s="1"/>
  <c r="O3868" i="1"/>
  <c r="S3868" i="1" s="1"/>
  <c r="P3868" i="1"/>
  <c r="Q3868" i="1"/>
  <c r="R3868" i="1" s="1"/>
  <c r="T3868" i="1"/>
  <c r="U3868" i="1"/>
  <c r="V3868" i="1" s="1"/>
  <c r="O3869" i="1"/>
  <c r="S3869" i="1" s="1"/>
  <c r="P3869" i="1"/>
  <c r="Q3869" i="1"/>
  <c r="R3869" i="1" s="1"/>
  <c r="T3869" i="1"/>
  <c r="U3869" i="1"/>
  <c r="V3869" i="1" s="1"/>
  <c r="O3870" i="1"/>
  <c r="S3870" i="1" s="1"/>
  <c r="P3870" i="1"/>
  <c r="Q3870" i="1"/>
  <c r="R3870" i="1" s="1"/>
  <c r="T3870" i="1"/>
  <c r="U3870" i="1"/>
  <c r="V3870" i="1" s="1"/>
  <c r="O3871" i="1"/>
  <c r="P3871" i="1"/>
  <c r="Q3871" i="1"/>
  <c r="R3871" i="1"/>
  <c r="S3871" i="1"/>
  <c r="T3871" i="1"/>
  <c r="U3871" i="1"/>
  <c r="V3871" i="1"/>
  <c r="O3872" i="1"/>
  <c r="P3872" i="1"/>
  <c r="Q3872" i="1"/>
  <c r="R3872" i="1"/>
  <c r="S3872" i="1"/>
  <c r="T3872" i="1"/>
  <c r="U3872" i="1"/>
  <c r="V3872" i="1"/>
  <c r="O3873" i="1"/>
  <c r="P3873" i="1"/>
  <c r="Q3873" i="1"/>
  <c r="R3873" i="1"/>
  <c r="S3873" i="1"/>
  <c r="T3873" i="1"/>
  <c r="U3873" i="1"/>
  <c r="V3873" i="1"/>
  <c r="O3874" i="1"/>
  <c r="P3874" i="1"/>
  <c r="Q3874" i="1"/>
  <c r="R3874" i="1"/>
  <c r="S3874" i="1"/>
  <c r="T3874" i="1"/>
  <c r="U3874" i="1"/>
  <c r="V3874" i="1"/>
  <c r="O3875" i="1"/>
  <c r="P3875" i="1"/>
  <c r="Q3875" i="1"/>
  <c r="R3875" i="1"/>
  <c r="S3875" i="1"/>
  <c r="T3875" i="1"/>
  <c r="U3875" i="1"/>
  <c r="V3875" i="1"/>
  <c r="O3876" i="1"/>
  <c r="P3876" i="1"/>
  <c r="Q3876" i="1"/>
  <c r="R3876" i="1"/>
  <c r="S3876" i="1"/>
  <c r="T3876" i="1"/>
  <c r="U3876" i="1"/>
  <c r="V3876" i="1"/>
  <c r="O3877" i="1"/>
  <c r="P3877" i="1"/>
  <c r="Q3877" i="1"/>
  <c r="R3877" i="1"/>
  <c r="S3877" i="1"/>
  <c r="T3877" i="1"/>
  <c r="U3877" i="1"/>
  <c r="V3877" i="1"/>
  <c r="O3878" i="1"/>
  <c r="S3878" i="1" s="1"/>
  <c r="P3878" i="1"/>
  <c r="Q3878" i="1"/>
  <c r="R3878" i="1" s="1"/>
  <c r="T3878" i="1"/>
  <c r="V3878" i="1" s="1"/>
  <c r="U3878" i="1"/>
  <c r="O3879" i="1"/>
  <c r="S3879" i="1" s="1"/>
  <c r="P3879" i="1"/>
  <c r="Q3879" i="1"/>
  <c r="R3879" i="1" s="1"/>
  <c r="T3879" i="1"/>
  <c r="U3879" i="1"/>
  <c r="O3880" i="1"/>
  <c r="S3880" i="1" s="1"/>
  <c r="P3880" i="1"/>
  <c r="Q3880" i="1"/>
  <c r="R3880" i="1" s="1"/>
  <c r="T3880" i="1"/>
  <c r="U3880" i="1"/>
  <c r="V3880" i="1" s="1"/>
  <c r="O3881" i="1"/>
  <c r="S3881" i="1" s="1"/>
  <c r="P3881" i="1"/>
  <c r="Q3881" i="1"/>
  <c r="R3881" i="1" s="1"/>
  <c r="T3881" i="1"/>
  <c r="U3881" i="1"/>
  <c r="O3882" i="1"/>
  <c r="S3882" i="1" s="1"/>
  <c r="P3882" i="1"/>
  <c r="Q3882" i="1"/>
  <c r="R3882" i="1" s="1"/>
  <c r="T3882" i="1"/>
  <c r="U3882" i="1"/>
  <c r="O3883" i="1"/>
  <c r="S3883" i="1" s="1"/>
  <c r="P3883" i="1"/>
  <c r="Q3883" i="1"/>
  <c r="R3883" i="1" s="1"/>
  <c r="T3883" i="1"/>
  <c r="U3883" i="1"/>
  <c r="O3884" i="1"/>
  <c r="S3884" i="1" s="1"/>
  <c r="P3884" i="1"/>
  <c r="Q3884" i="1"/>
  <c r="R3884" i="1" s="1"/>
  <c r="T3884" i="1"/>
  <c r="U3884" i="1"/>
  <c r="V3884" i="1" s="1"/>
  <c r="O3885" i="1"/>
  <c r="S3885" i="1" s="1"/>
  <c r="P3885" i="1"/>
  <c r="Q3885" i="1"/>
  <c r="R3885" i="1" s="1"/>
  <c r="T3885" i="1"/>
  <c r="U3885" i="1"/>
  <c r="O3886" i="1"/>
  <c r="S3886" i="1" s="1"/>
  <c r="P3886" i="1"/>
  <c r="Q3886" i="1"/>
  <c r="R3886" i="1" s="1"/>
  <c r="T3886" i="1"/>
  <c r="U3886" i="1"/>
  <c r="O3887" i="1"/>
  <c r="S3887" i="1" s="1"/>
  <c r="P3887" i="1"/>
  <c r="Q3887" i="1"/>
  <c r="R3887" i="1" s="1"/>
  <c r="T3887" i="1"/>
  <c r="U3887" i="1"/>
  <c r="O3888" i="1"/>
  <c r="S3888" i="1" s="1"/>
  <c r="P3888" i="1"/>
  <c r="Q3888" i="1"/>
  <c r="R3888" i="1" s="1"/>
  <c r="T3888" i="1"/>
  <c r="U3888" i="1"/>
  <c r="V3888" i="1" s="1"/>
  <c r="O3889" i="1"/>
  <c r="S3889" i="1" s="1"/>
  <c r="P3889" i="1"/>
  <c r="Q3889" i="1"/>
  <c r="R3889" i="1" s="1"/>
  <c r="T3889" i="1"/>
  <c r="U3889" i="1"/>
  <c r="O3890" i="1"/>
  <c r="S3890" i="1" s="1"/>
  <c r="P3890" i="1"/>
  <c r="Q3890" i="1"/>
  <c r="R3890" i="1" s="1"/>
  <c r="T3890" i="1"/>
  <c r="U3890" i="1"/>
  <c r="O3891" i="1"/>
  <c r="S3891" i="1" s="1"/>
  <c r="P3891" i="1"/>
  <c r="Q3891" i="1"/>
  <c r="R3891" i="1" s="1"/>
  <c r="T3891" i="1"/>
  <c r="U3891" i="1"/>
  <c r="O3892" i="1"/>
  <c r="S3892" i="1" s="1"/>
  <c r="P3892" i="1"/>
  <c r="Q3892" i="1"/>
  <c r="R3892" i="1" s="1"/>
  <c r="T3892" i="1"/>
  <c r="U3892" i="1"/>
  <c r="V3892" i="1" s="1"/>
  <c r="O3893" i="1"/>
  <c r="S3893" i="1" s="1"/>
  <c r="P3893" i="1"/>
  <c r="Q3893" i="1"/>
  <c r="R3893" i="1" s="1"/>
  <c r="T3893" i="1"/>
  <c r="U3893" i="1"/>
  <c r="O3894" i="1"/>
  <c r="S3894" i="1" s="1"/>
  <c r="P3894" i="1"/>
  <c r="Q3894" i="1"/>
  <c r="R3894" i="1" s="1"/>
  <c r="T3894" i="1"/>
  <c r="U3894" i="1"/>
  <c r="O3895" i="1"/>
  <c r="S3895" i="1" s="1"/>
  <c r="P3895" i="1"/>
  <c r="Q3895" i="1"/>
  <c r="R3895" i="1" s="1"/>
  <c r="T3895" i="1"/>
  <c r="U3895" i="1"/>
  <c r="O3896" i="1"/>
  <c r="S3896" i="1" s="1"/>
  <c r="P3896" i="1"/>
  <c r="Q3896" i="1"/>
  <c r="R3896" i="1" s="1"/>
  <c r="T3896" i="1"/>
  <c r="U3896" i="1"/>
  <c r="V3896" i="1" s="1"/>
  <c r="O3897" i="1"/>
  <c r="S3897" i="1" s="1"/>
  <c r="P3897" i="1"/>
  <c r="Q3897" i="1"/>
  <c r="R3897" i="1" s="1"/>
  <c r="T3897" i="1"/>
  <c r="U3897" i="1"/>
  <c r="O3898" i="1"/>
  <c r="S3898" i="1" s="1"/>
  <c r="P3898" i="1"/>
  <c r="Q3898" i="1"/>
  <c r="R3898" i="1" s="1"/>
  <c r="T3898" i="1"/>
  <c r="U3898" i="1"/>
  <c r="O3899" i="1"/>
  <c r="S3899" i="1" s="1"/>
  <c r="P3899" i="1"/>
  <c r="Q3899" i="1"/>
  <c r="R3899" i="1" s="1"/>
  <c r="T3899" i="1"/>
  <c r="U3899" i="1"/>
  <c r="O3900" i="1"/>
  <c r="S3900" i="1" s="1"/>
  <c r="P3900" i="1"/>
  <c r="Q3900" i="1"/>
  <c r="R3900" i="1" s="1"/>
  <c r="T3900" i="1"/>
  <c r="U3900" i="1"/>
  <c r="V3900" i="1" s="1"/>
  <c r="O3901" i="1"/>
  <c r="S3901" i="1" s="1"/>
  <c r="P3901" i="1"/>
  <c r="Q3901" i="1"/>
  <c r="R3901" i="1" s="1"/>
  <c r="T3901" i="1"/>
  <c r="U3901" i="1"/>
  <c r="O3902" i="1"/>
  <c r="S3902" i="1" s="1"/>
  <c r="P3902" i="1"/>
  <c r="Q3902" i="1"/>
  <c r="R3902" i="1" s="1"/>
  <c r="T3902" i="1"/>
  <c r="U3902" i="1"/>
  <c r="O3903" i="1"/>
  <c r="S3903" i="1" s="1"/>
  <c r="P3903" i="1"/>
  <c r="Q3903" i="1"/>
  <c r="R3903" i="1" s="1"/>
  <c r="T3903" i="1"/>
  <c r="U3903" i="1"/>
  <c r="O3904" i="1"/>
  <c r="S3904" i="1" s="1"/>
  <c r="P3904" i="1"/>
  <c r="Q3904" i="1"/>
  <c r="R3904" i="1" s="1"/>
  <c r="T3904" i="1"/>
  <c r="U3904" i="1"/>
  <c r="V3904" i="1" s="1"/>
  <c r="O3905" i="1"/>
  <c r="S3905" i="1" s="1"/>
  <c r="P3905" i="1"/>
  <c r="Q3905" i="1"/>
  <c r="R3905" i="1" s="1"/>
  <c r="T3905" i="1"/>
  <c r="U3905" i="1"/>
  <c r="O3906" i="1"/>
  <c r="S3906" i="1" s="1"/>
  <c r="P3906" i="1"/>
  <c r="Q3906" i="1"/>
  <c r="R3906" i="1" s="1"/>
  <c r="T3906" i="1"/>
  <c r="U3906" i="1"/>
  <c r="O3907" i="1"/>
  <c r="S3907" i="1" s="1"/>
  <c r="P3907" i="1"/>
  <c r="Q3907" i="1"/>
  <c r="R3907" i="1" s="1"/>
  <c r="T3907" i="1"/>
  <c r="U3907" i="1"/>
  <c r="O3908" i="1"/>
  <c r="S3908" i="1" s="1"/>
  <c r="P3908" i="1"/>
  <c r="Q3908" i="1"/>
  <c r="R3908" i="1" s="1"/>
  <c r="T3908" i="1"/>
  <c r="U3908" i="1"/>
  <c r="O3909" i="1"/>
  <c r="S3909" i="1" s="1"/>
  <c r="P3909" i="1"/>
  <c r="Q3909" i="1"/>
  <c r="R3909" i="1" s="1"/>
  <c r="T3909" i="1"/>
  <c r="U3909" i="1"/>
  <c r="O3910" i="1"/>
  <c r="S3910" i="1" s="1"/>
  <c r="P3910" i="1"/>
  <c r="Q3910" i="1"/>
  <c r="R3910" i="1" s="1"/>
  <c r="T3910" i="1"/>
  <c r="U3910" i="1"/>
  <c r="V3910" i="1" s="1"/>
  <c r="O3911" i="1"/>
  <c r="S3911" i="1" s="1"/>
  <c r="P3911" i="1"/>
  <c r="Q3911" i="1"/>
  <c r="R3911" i="1" s="1"/>
  <c r="T3911" i="1"/>
  <c r="U3911" i="1"/>
  <c r="O3912" i="1"/>
  <c r="S3912" i="1" s="1"/>
  <c r="P3912" i="1"/>
  <c r="Q3912" i="1"/>
  <c r="R3912" i="1" s="1"/>
  <c r="T3912" i="1"/>
  <c r="U3912" i="1"/>
  <c r="O3913" i="1"/>
  <c r="S3913" i="1" s="1"/>
  <c r="P3913" i="1"/>
  <c r="Q3913" i="1"/>
  <c r="R3913" i="1" s="1"/>
  <c r="T3913" i="1"/>
  <c r="U3913" i="1"/>
  <c r="O3914" i="1"/>
  <c r="S3914" i="1" s="1"/>
  <c r="P3914" i="1"/>
  <c r="Q3914" i="1"/>
  <c r="R3914" i="1" s="1"/>
  <c r="T3914" i="1"/>
  <c r="U3914" i="1"/>
  <c r="V3914" i="1" s="1"/>
  <c r="O3915" i="1"/>
  <c r="S3915" i="1" s="1"/>
  <c r="P3915" i="1"/>
  <c r="Q3915" i="1"/>
  <c r="R3915" i="1" s="1"/>
  <c r="T3915" i="1"/>
  <c r="U3915" i="1"/>
  <c r="O3916" i="1"/>
  <c r="S3916" i="1" s="1"/>
  <c r="P3916" i="1"/>
  <c r="Q3916" i="1"/>
  <c r="R3916" i="1" s="1"/>
  <c r="T3916" i="1"/>
  <c r="U3916" i="1"/>
  <c r="O3917" i="1"/>
  <c r="S3917" i="1" s="1"/>
  <c r="P3917" i="1"/>
  <c r="Q3917" i="1"/>
  <c r="R3917" i="1" s="1"/>
  <c r="T3917" i="1"/>
  <c r="U3917" i="1"/>
  <c r="O3918" i="1"/>
  <c r="S3918" i="1" s="1"/>
  <c r="P3918" i="1"/>
  <c r="Q3918" i="1"/>
  <c r="R3918" i="1" s="1"/>
  <c r="T3918" i="1"/>
  <c r="U3918" i="1"/>
  <c r="O3919" i="1"/>
  <c r="S3919" i="1" s="1"/>
  <c r="P3919" i="1"/>
  <c r="Q3919" i="1"/>
  <c r="R3919" i="1" s="1"/>
  <c r="T3919" i="1"/>
  <c r="U3919" i="1"/>
  <c r="O3920" i="1"/>
  <c r="S3920" i="1" s="1"/>
  <c r="P3920" i="1"/>
  <c r="Q3920" i="1"/>
  <c r="R3920" i="1" s="1"/>
  <c r="T3920" i="1"/>
  <c r="U3920" i="1"/>
  <c r="O3921" i="1"/>
  <c r="S3921" i="1" s="1"/>
  <c r="P3921" i="1"/>
  <c r="Q3921" i="1"/>
  <c r="R3921" i="1" s="1"/>
  <c r="T3921" i="1"/>
  <c r="U3921" i="1"/>
  <c r="O3922" i="1"/>
  <c r="S3922" i="1" s="1"/>
  <c r="P3922" i="1"/>
  <c r="Q3922" i="1"/>
  <c r="R3922" i="1" s="1"/>
  <c r="T3922" i="1"/>
  <c r="U3922" i="1"/>
  <c r="O3923" i="1"/>
  <c r="S3923" i="1" s="1"/>
  <c r="P3923" i="1"/>
  <c r="Q3923" i="1"/>
  <c r="R3923" i="1" s="1"/>
  <c r="T3923" i="1"/>
  <c r="U3923" i="1"/>
  <c r="O3924" i="1"/>
  <c r="S3924" i="1" s="1"/>
  <c r="P3924" i="1"/>
  <c r="Q3924" i="1"/>
  <c r="R3924" i="1" s="1"/>
  <c r="T3924" i="1"/>
  <c r="U3924" i="1"/>
  <c r="O3925" i="1"/>
  <c r="S3925" i="1" s="1"/>
  <c r="P3925" i="1"/>
  <c r="Q3925" i="1"/>
  <c r="R3925" i="1" s="1"/>
  <c r="T3925" i="1"/>
  <c r="U3925" i="1"/>
  <c r="O3926" i="1"/>
  <c r="S3926" i="1" s="1"/>
  <c r="P3926" i="1"/>
  <c r="Q3926" i="1"/>
  <c r="R3926" i="1" s="1"/>
  <c r="T3926" i="1"/>
  <c r="U3926" i="1"/>
  <c r="V3926" i="1" s="1"/>
  <c r="O3927" i="1"/>
  <c r="S3927" i="1" s="1"/>
  <c r="P3927" i="1"/>
  <c r="Q3927" i="1"/>
  <c r="R3927" i="1" s="1"/>
  <c r="T3927" i="1"/>
  <c r="U3927" i="1"/>
  <c r="O3928" i="1"/>
  <c r="S3928" i="1" s="1"/>
  <c r="P3928" i="1"/>
  <c r="Q3928" i="1"/>
  <c r="R3928" i="1" s="1"/>
  <c r="T3928" i="1"/>
  <c r="U3928" i="1"/>
  <c r="O3929" i="1"/>
  <c r="S3929" i="1" s="1"/>
  <c r="P3929" i="1"/>
  <c r="Q3929" i="1"/>
  <c r="R3929" i="1" s="1"/>
  <c r="T3929" i="1"/>
  <c r="U3929" i="1"/>
  <c r="O3930" i="1"/>
  <c r="S3930" i="1" s="1"/>
  <c r="P3930" i="1"/>
  <c r="Q3930" i="1"/>
  <c r="R3930" i="1" s="1"/>
  <c r="T3930" i="1"/>
  <c r="U3930" i="1"/>
  <c r="V3930" i="1" s="1"/>
  <c r="O3931" i="1"/>
  <c r="S3931" i="1" s="1"/>
  <c r="P3931" i="1"/>
  <c r="Q3931" i="1"/>
  <c r="R3931" i="1" s="1"/>
  <c r="T3931" i="1"/>
  <c r="U3931" i="1"/>
  <c r="O3932" i="1"/>
  <c r="S3932" i="1" s="1"/>
  <c r="P3932" i="1"/>
  <c r="Q3932" i="1"/>
  <c r="R3932" i="1" s="1"/>
  <c r="T3932" i="1"/>
  <c r="U3932" i="1"/>
  <c r="O3933" i="1"/>
  <c r="S3933" i="1" s="1"/>
  <c r="P3933" i="1"/>
  <c r="Q3933" i="1"/>
  <c r="R3933" i="1" s="1"/>
  <c r="T3933" i="1"/>
  <c r="U3933" i="1"/>
  <c r="O3934" i="1"/>
  <c r="S3934" i="1" s="1"/>
  <c r="P3934" i="1"/>
  <c r="Q3934" i="1"/>
  <c r="R3934" i="1" s="1"/>
  <c r="T3934" i="1"/>
  <c r="U3934" i="1"/>
  <c r="O3935" i="1"/>
  <c r="S3935" i="1" s="1"/>
  <c r="P3935" i="1"/>
  <c r="Q3935" i="1"/>
  <c r="R3935" i="1" s="1"/>
  <c r="T3935" i="1"/>
  <c r="U3935" i="1"/>
  <c r="O3936" i="1"/>
  <c r="S3936" i="1" s="1"/>
  <c r="P3936" i="1"/>
  <c r="Q3936" i="1"/>
  <c r="R3936" i="1" s="1"/>
  <c r="T3936" i="1"/>
  <c r="U3936" i="1"/>
  <c r="V3936" i="1" s="1"/>
  <c r="O3937" i="1"/>
  <c r="S3937" i="1" s="1"/>
  <c r="P3937" i="1"/>
  <c r="Q3937" i="1"/>
  <c r="R3937" i="1" s="1"/>
  <c r="T3937" i="1"/>
  <c r="U3937" i="1"/>
  <c r="O3938" i="1"/>
  <c r="S3938" i="1" s="1"/>
  <c r="P3938" i="1"/>
  <c r="Q3938" i="1"/>
  <c r="R3938" i="1" s="1"/>
  <c r="T3938" i="1"/>
  <c r="U3938" i="1"/>
  <c r="O3939" i="1"/>
  <c r="S3939" i="1" s="1"/>
  <c r="P3939" i="1"/>
  <c r="Q3939" i="1"/>
  <c r="R3939" i="1" s="1"/>
  <c r="T3939" i="1"/>
  <c r="U3939" i="1"/>
  <c r="O3940" i="1"/>
  <c r="S3940" i="1" s="1"/>
  <c r="P3940" i="1"/>
  <c r="Q3940" i="1"/>
  <c r="R3940" i="1" s="1"/>
  <c r="T3940" i="1"/>
  <c r="U3940" i="1"/>
  <c r="V3940" i="1" s="1"/>
  <c r="O3941" i="1"/>
  <c r="S3941" i="1" s="1"/>
  <c r="P3941" i="1"/>
  <c r="Q3941" i="1"/>
  <c r="R3941" i="1" s="1"/>
  <c r="T3941" i="1"/>
  <c r="U3941" i="1"/>
  <c r="O3942" i="1"/>
  <c r="S3942" i="1" s="1"/>
  <c r="P3942" i="1"/>
  <c r="Q3942" i="1"/>
  <c r="R3942" i="1" s="1"/>
  <c r="T3942" i="1"/>
  <c r="U3942" i="1"/>
  <c r="O3943" i="1"/>
  <c r="S3943" i="1" s="1"/>
  <c r="P3943" i="1"/>
  <c r="Q3943" i="1"/>
  <c r="R3943" i="1" s="1"/>
  <c r="T3943" i="1"/>
  <c r="U3943" i="1"/>
  <c r="O3944" i="1"/>
  <c r="S3944" i="1" s="1"/>
  <c r="P3944" i="1"/>
  <c r="Q3944" i="1"/>
  <c r="R3944" i="1" s="1"/>
  <c r="T3944" i="1"/>
  <c r="U3944" i="1"/>
  <c r="V3944" i="1" s="1"/>
  <c r="O3945" i="1"/>
  <c r="S3945" i="1" s="1"/>
  <c r="P3945" i="1"/>
  <c r="Q3945" i="1"/>
  <c r="R3945" i="1" s="1"/>
  <c r="T3945" i="1"/>
  <c r="U3945" i="1"/>
  <c r="O3946" i="1"/>
  <c r="S3946" i="1" s="1"/>
  <c r="P3946" i="1"/>
  <c r="Q3946" i="1"/>
  <c r="R3946" i="1" s="1"/>
  <c r="T3946" i="1"/>
  <c r="U3946" i="1"/>
  <c r="O3947" i="1"/>
  <c r="S3947" i="1" s="1"/>
  <c r="P3947" i="1"/>
  <c r="Q3947" i="1"/>
  <c r="R3947" i="1" s="1"/>
  <c r="T3947" i="1"/>
  <c r="U3947" i="1"/>
  <c r="O3948" i="1"/>
  <c r="S3948" i="1" s="1"/>
  <c r="P3948" i="1"/>
  <c r="Q3948" i="1"/>
  <c r="R3948" i="1" s="1"/>
  <c r="T3948" i="1"/>
  <c r="U3948" i="1"/>
  <c r="V3948" i="1" s="1"/>
  <c r="O3949" i="1"/>
  <c r="S3949" i="1" s="1"/>
  <c r="P3949" i="1"/>
  <c r="Q3949" i="1"/>
  <c r="R3949" i="1" s="1"/>
  <c r="T3949" i="1"/>
  <c r="U3949" i="1"/>
  <c r="O3950" i="1"/>
  <c r="S3950" i="1" s="1"/>
  <c r="P3950" i="1"/>
  <c r="Q3950" i="1"/>
  <c r="R3950" i="1" s="1"/>
  <c r="T3950" i="1"/>
  <c r="U3950" i="1"/>
  <c r="O3951" i="1"/>
  <c r="S3951" i="1" s="1"/>
  <c r="P3951" i="1"/>
  <c r="Q3951" i="1"/>
  <c r="R3951" i="1" s="1"/>
  <c r="T3951" i="1"/>
  <c r="U3951" i="1"/>
  <c r="O3952" i="1"/>
  <c r="S3952" i="1" s="1"/>
  <c r="P3952" i="1"/>
  <c r="Q3952" i="1"/>
  <c r="R3952" i="1" s="1"/>
  <c r="T3952" i="1"/>
  <c r="U3952" i="1"/>
  <c r="O3953" i="1"/>
  <c r="S3953" i="1" s="1"/>
  <c r="P3953" i="1"/>
  <c r="Q3953" i="1"/>
  <c r="R3953" i="1" s="1"/>
  <c r="T3953" i="1"/>
  <c r="U3953" i="1"/>
  <c r="O3954" i="1"/>
  <c r="S3954" i="1" s="1"/>
  <c r="P3954" i="1"/>
  <c r="Q3954" i="1"/>
  <c r="R3954" i="1" s="1"/>
  <c r="T3954" i="1"/>
  <c r="U3954" i="1"/>
  <c r="O3955" i="1"/>
  <c r="S3955" i="1" s="1"/>
  <c r="P3955" i="1"/>
  <c r="Q3955" i="1"/>
  <c r="R3955" i="1" s="1"/>
  <c r="T3955" i="1"/>
  <c r="U3955" i="1"/>
  <c r="O3956" i="1"/>
  <c r="S3956" i="1" s="1"/>
  <c r="P3956" i="1"/>
  <c r="Q3956" i="1"/>
  <c r="R3956" i="1" s="1"/>
  <c r="T3956" i="1"/>
  <c r="U3956" i="1"/>
  <c r="O3957" i="1"/>
  <c r="S3957" i="1" s="1"/>
  <c r="P3957" i="1"/>
  <c r="Q3957" i="1"/>
  <c r="R3957" i="1" s="1"/>
  <c r="T3957" i="1"/>
  <c r="U3957" i="1"/>
  <c r="O3958" i="1"/>
  <c r="S3958" i="1" s="1"/>
  <c r="P3958" i="1"/>
  <c r="Q3958" i="1"/>
  <c r="R3958" i="1" s="1"/>
  <c r="T3958" i="1"/>
  <c r="U3958" i="1"/>
  <c r="V3958" i="1" s="1"/>
  <c r="O3959" i="1"/>
  <c r="S3959" i="1" s="1"/>
  <c r="P3959" i="1"/>
  <c r="Q3959" i="1"/>
  <c r="R3959" i="1" s="1"/>
  <c r="T3959" i="1"/>
  <c r="U3959" i="1"/>
  <c r="O3960" i="1"/>
  <c r="S3960" i="1" s="1"/>
  <c r="P3960" i="1"/>
  <c r="Q3960" i="1"/>
  <c r="R3960" i="1" s="1"/>
  <c r="T3960" i="1"/>
  <c r="U3960" i="1"/>
  <c r="O3961" i="1"/>
  <c r="S3961" i="1" s="1"/>
  <c r="P3961" i="1"/>
  <c r="Q3961" i="1"/>
  <c r="R3961" i="1" s="1"/>
  <c r="T3961" i="1"/>
  <c r="U3961" i="1"/>
  <c r="O3962" i="1"/>
  <c r="S3962" i="1" s="1"/>
  <c r="P3962" i="1"/>
  <c r="Q3962" i="1"/>
  <c r="R3962" i="1" s="1"/>
  <c r="T3962" i="1"/>
  <c r="U3962" i="1"/>
  <c r="V3962" i="1" s="1"/>
  <c r="O3963" i="1"/>
  <c r="S3963" i="1" s="1"/>
  <c r="P3963" i="1"/>
  <c r="Q3963" i="1"/>
  <c r="R3963" i="1" s="1"/>
  <c r="T3963" i="1"/>
  <c r="U3963" i="1"/>
  <c r="O3964" i="1"/>
  <c r="S3964" i="1" s="1"/>
  <c r="P3964" i="1"/>
  <c r="Q3964" i="1"/>
  <c r="R3964" i="1" s="1"/>
  <c r="T3964" i="1"/>
  <c r="U3964" i="1"/>
  <c r="O3965" i="1"/>
  <c r="S3965" i="1" s="1"/>
  <c r="P3965" i="1"/>
  <c r="Q3965" i="1"/>
  <c r="R3965" i="1" s="1"/>
  <c r="T3965" i="1"/>
  <c r="U3965" i="1"/>
  <c r="O3966" i="1"/>
  <c r="S3966" i="1" s="1"/>
  <c r="P3966" i="1"/>
  <c r="Q3966" i="1"/>
  <c r="R3966" i="1" s="1"/>
  <c r="T3966" i="1"/>
  <c r="U3966" i="1"/>
  <c r="O3967" i="1"/>
  <c r="S3967" i="1" s="1"/>
  <c r="P3967" i="1"/>
  <c r="Q3967" i="1"/>
  <c r="R3967" i="1" s="1"/>
  <c r="T3967" i="1"/>
  <c r="U3967" i="1"/>
  <c r="O3968" i="1"/>
  <c r="S3968" i="1" s="1"/>
  <c r="P3968" i="1"/>
  <c r="Q3968" i="1"/>
  <c r="R3968" i="1" s="1"/>
  <c r="T3968" i="1"/>
  <c r="U3968" i="1"/>
  <c r="V3968" i="1" s="1"/>
  <c r="O3969" i="1"/>
  <c r="S3969" i="1" s="1"/>
  <c r="P3969" i="1"/>
  <c r="Q3969" i="1"/>
  <c r="R3969" i="1" s="1"/>
  <c r="T3969" i="1"/>
  <c r="U3969" i="1"/>
  <c r="O3970" i="1"/>
  <c r="S3970" i="1" s="1"/>
  <c r="P3970" i="1"/>
  <c r="Q3970" i="1"/>
  <c r="R3970" i="1" s="1"/>
  <c r="T3970" i="1"/>
  <c r="U3970" i="1"/>
  <c r="O3971" i="1"/>
  <c r="S3971" i="1" s="1"/>
  <c r="P3971" i="1"/>
  <c r="Q3971" i="1"/>
  <c r="R3971" i="1" s="1"/>
  <c r="T3971" i="1"/>
  <c r="U3971" i="1"/>
  <c r="O3972" i="1"/>
  <c r="S3972" i="1" s="1"/>
  <c r="P3972" i="1"/>
  <c r="Q3972" i="1"/>
  <c r="R3972" i="1" s="1"/>
  <c r="T3972" i="1"/>
  <c r="U3972" i="1"/>
  <c r="V3972" i="1" s="1"/>
  <c r="O3973" i="1"/>
  <c r="S3973" i="1" s="1"/>
  <c r="P3973" i="1"/>
  <c r="Q3973" i="1"/>
  <c r="R3973" i="1" s="1"/>
  <c r="T3973" i="1"/>
  <c r="U3973" i="1"/>
  <c r="O3974" i="1"/>
  <c r="S3974" i="1" s="1"/>
  <c r="P3974" i="1"/>
  <c r="Q3974" i="1"/>
  <c r="R3974" i="1" s="1"/>
  <c r="T3974" i="1"/>
  <c r="U3974" i="1"/>
  <c r="O3975" i="1"/>
  <c r="S3975" i="1" s="1"/>
  <c r="P3975" i="1"/>
  <c r="Q3975" i="1"/>
  <c r="R3975" i="1" s="1"/>
  <c r="T3975" i="1"/>
  <c r="U3975" i="1"/>
  <c r="O3976" i="1"/>
  <c r="S3976" i="1" s="1"/>
  <c r="P3976" i="1"/>
  <c r="Q3976" i="1"/>
  <c r="R3976" i="1" s="1"/>
  <c r="T3976" i="1"/>
  <c r="U3976" i="1"/>
  <c r="V3976" i="1" s="1"/>
  <c r="O3977" i="1"/>
  <c r="S3977" i="1" s="1"/>
  <c r="P3977" i="1"/>
  <c r="Q3977" i="1"/>
  <c r="R3977" i="1" s="1"/>
  <c r="T3977" i="1"/>
  <c r="U3977" i="1"/>
  <c r="O3978" i="1"/>
  <c r="S3978" i="1" s="1"/>
  <c r="P3978" i="1"/>
  <c r="Q3978" i="1"/>
  <c r="R3978" i="1" s="1"/>
  <c r="T3978" i="1"/>
  <c r="U3978" i="1"/>
  <c r="O3979" i="1"/>
  <c r="S3979" i="1" s="1"/>
  <c r="P3979" i="1"/>
  <c r="Q3979" i="1"/>
  <c r="R3979" i="1" s="1"/>
  <c r="T3979" i="1"/>
  <c r="U3979" i="1"/>
  <c r="O3980" i="1"/>
  <c r="S3980" i="1" s="1"/>
  <c r="P3980" i="1"/>
  <c r="Q3980" i="1"/>
  <c r="R3980" i="1" s="1"/>
  <c r="T3980" i="1"/>
  <c r="U3980" i="1"/>
  <c r="V3980" i="1" s="1"/>
  <c r="O3981" i="1"/>
  <c r="P3981" i="1"/>
  <c r="Q3981" i="1"/>
  <c r="R3981" i="1" s="1"/>
  <c r="S3981" i="1"/>
  <c r="T3981" i="1"/>
  <c r="U3981" i="1"/>
  <c r="O3982" i="1"/>
  <c r="S3982" i="1" s="1"/>
  <c r="P3982" i="1"/>
  <c r="Q3982" i="1"/>
  <c r="R3982" i="1" s="1"/>
  <c r="T3982" i="1"/>
  <c r="U3982" i="1"/>
  <c r="V3982" i="1" s="1"/>
  <c r="O3983" i="1"/>
  <c r="S3983" i="1" s="1"/>
  <c r="P3983" i="1"/>
  <c r="Q3983" i="1"/>
  <c r="R3983" i="1" s="1"/>
  <c r="T3983" i="1"/>
  <c r="U3983" i="1"/>
  <c r="O3984" i="1"/>
  <c r="S3984" i="1" s="1"/>
  <c r="P3984" i="1"/>
  <c r="Q3984" i="1"/>
  <c r="R3984" i="1" s="1"/>
  <c r="T3984" i="1"/>
  <c r="U3984" i="1"/>
  <c r="O3985" i="1"/>
  <c r="S3985" i="1" s="1"/>
  <c r="P3985" i="1"/>
  <c r="Q3985" i="1"/>
  <c r="R3985" i="1" s="1"/>
  <c r="T3985" i="1"/>
  <c r="U3985" i="1"/>
  <c r="O3986" i="1"/>
  <c r="S3986" i="1" s="1"/>
  <c r="P3986" i="1"/>
  <c r="Q3986" i="1"/>
  <c r="R3986" i="1" s="1"/>
  <c r="T3986" i="1"/>
  <c r="U3986" i="1"/>
  <c r="O3987" i="1"/>
  <c r="S3987" i="1" s="1"/>
  <c r="P3987" i="1"/>
  <c r="Q3987" i="1"/>
  <c r="R3987" i="1" s="1"/>
  <c r="T3987" i="1"/>
  <c r="U3987" i="1"/>
  <c r="O3988" i="1"/>
  <c r="S3988" i="1" s="1"/>
  <c r="P3988" i="1"/>
  <c r="Q3988" i="1"/>
  <c r="R3988" i="1" s="1"/>
  <c r="T3988" i="1"/>
  <c r="U3988" i="1"/>
  <c r="O3989" i="1"/>
  <c r="S3989" i="1" s="1"/>
  <c r="P3989" i="1"/>
  <c r="Q3989" i="1"/>
  <c r="R3989" i="1" s="1"/>
  <c r="T3989" i="1"/>
  <c r="U3989" i="1"/>
  <c r="O3990" i="1"/>
  <c r="S3990" i="1" s="1"/>
  <c r="P3990" i="1"/>
  <c r="Q3990" i="1"/>
  <c r="R3990" i="1" s="1"/>
  <c r="T3990" i="1"/>
  <c r="U3990" i="1"/>
  <c r="V3990" i="1" s="1"/>
  <c r="O3991" i="1"/>
  <c r="S3991" i="1" s="1"/>
  <c r="P3991" i="1"/>
  <c r="Q3991" i="1"/>
  <c r="R3991" i="1" s="1"/>
  <c r="T3991" i="1"/>
  <c r="U3991" i="1"/>
  <c r="O3992" i="1"/>
  <c r="S3992" i="1" s="1"/>
  <c r="P3992" i="1"/>
  <c r="Q3992" i="1"/>
  <c r="R3992" i="1" s="1"/>
  <c r="T3992" i="1"/>
  <c r="U3992" i="1"/>
  <c r="O3993" i="1"/>
  <c r="S3993" i="1" s="1"/>
  <c r="P3993" i="1"/>
  <c r="Q3993" i="1"/>
  <c r="R3993" i="1" s="1"/>
  <c r="T3993" i="1"/>
  <c r="U3993" i="1"/>
  <c r="O3994" i="1"/>
  <c r="S3994" i="1" s="1"/>
  <c r="P3994" i="1"/>
  <c r="Q3994" i="1"/>
  <c r="R3994" i="1" s="1"/>
  <c r="T3994" i="1"/>
  <c r="U3994" i="1"/>
  <c r="O3995" i="1"/>
  <c r="S3995" i="1" s="1"/>
  <c r="P3995" i="1"/>
  <c r="Q3995" i="1"/>
  <c r="R3995" i="1" s="1"/>
  <c r="T3995" i="1"/>
  <c r="U3995" i="1"/>
  <c r="O3996" i="1"/>
  <c r="S3996" i="1" s="1"/>
  <c r="P3996" i="1"/>
  <c r="Q3996" i="1"/>
  <c r="R3996" i="1" s="1"/>
  <c r="T3996" i="1"/>
  <c r="U3996" i="1"/>
  <c r="O3997" i="1"/>
  <c r="S3997" i="1" s="1"/>
  <c r="P3997" i="1"/>
  <c r="Q3997" i="1"/>
  <c r="R3997" i="1" s="1"/>
  <c r="T3997" i="1"/>
  <c r="U3997" i="1"/>
  <c r="O3998" i="1"/>
  <c r="S3998" i="1" s="1"/>
  <c r="P3998" i="1"/>
  <c r="Q3998" i="1"/>
  <c r="R3998" i="1" s="1"/>
  <c r="T3998" i="1"/>
  <c r="U3998" i="1"/>
  <c r="O3999" i="1"/>
  <c r="S3999" i="1" s="1"/>
  <c r="P3999" i="1"/>
  <c r="Q3999" i="1"/>
  <c r="R3999" i="1" s="1"/>
  <c r="T3999" i="1"/>
  <c r="U3999" i="1"/>
  <c r="O4000" i="1"/>
  <c r="S4000" i="1" s="1"/>
  <c r="P4000" i="1"/>
  <c r="Q4000" i="1"/>
  <c r="R4000" i="1" s="1"/>
  <c r="T4000" i="1"/>
  <c r="U4000" i="1"/>
  <c r="V4000" i="1" s="1"/>
  <c r="O4001" i="1"/>
  <c r="S4001" i="1" s="1"/>
  <c r="P4001" i="1"/>
  <c r="Q4001" i="1"/>
  <c r="R4001" i="1" s="1"/>
  <c r="T4001" i="1"/>
  <c r="U4001" i="1"/>
  <c r="O4002" i="1"/>
  <c r="S4002" i="1" s="1"/>
  <c r="P4002" i="1"/>
  <c r="Q4002" i="1"/>
  <c r="R4002" i="1" s="1"/>
  <c r="T4002" i="1"/>
  <c r="U4002" i="1"/>
  <c r="O4003" i="1"/>
  <c r="S4003" i="1" s="1"/>
  <c r="P4003" i="1"/>
  <c r="Q4003" i="1"/>
  <c r="R4003" i="1" s="1"/>
  <c r="T4003" i="1"/>
  <c r="U4003" i="1"/>
  <c r="O4004" i="1"/>
  <c r="S4004" i="1" s="1"/>
  <c r="P4004" i="1"/>
  <c r="Q4004" i="1"/>
  <c r="R4004" i="1" s="1"/>
  <c r="T4004" i="1"/>
  <c r="U4004" i="1"/>
  <c r="V4004" i="1" s="1"/>
  <c r="O4005" i="1"/>
  <c r="S4005" i="1" s="1"/>
  <c r="P4005" i="1"/>
  <c r="Q4005" i="1"/>
  <c r="R4005" i="1" s="1"/>
  <c r="T4005" i="1"/>
  <c r="U4005" i="1"/>
  <c r="O4006" i="1"/>
  <c r="S4006" i="1" s="1"/>
  <c r="P4006" i="1"/>
  <c r="Q4006" i="1"/>
  <c r="R4006" i="1" s="1"/>
  <c r="T4006" i="1"/>
  <c r="U4006" i="1"/>
  <c r="O4007" i="1"/>
  <c r="S4007" i="1" s="1"/>
  <c r="P4007" i="1"/>
  <c r="Q4007" i="1"/>
  <c r="R4007" i="1" s="1"/>
  <c r="T4007" i="1"/>
  <c r="U4007" i="1"/>
  <c r="O4008" i="1"/>
  <c r="S4008" i="1" s="1"/>
  <c r="P4008" i="1"/>
  <c r="Q4008" i="1"/>
  <c r="R4008" i="1" s="1"/>
  <c r="T4008" i="1"/>
  <c r="U4008" i="1"/>
  <c r="O4009" i="1"/>
  <c r="S4009" i="1" s="1"/>
  <c r="P4009" i="1"/>
  <c r="Q4009" i="1"/>
  <c r="R4009" i="1" s="1"/>
  <c r="T4009" i="1"/>
  <c r="U4009" i="1"/>
  <c r="O4010" i="1"/>
  <c r="S4010" i="1" s="1"/>
  <c r="P4010" i="1"/>
  <c r="Q4010" i="1"/>
  <c r="R4010" i="1" s="1"/>
  <c r="T4010" i="1"/>
  <c r="U4010" i="1"/>
  <c r="O4011" i="1"/>
  <c r="S4011" i="1" s="1"/>
  <c r="P4011" i="1"/>
  <c r="Q4011" i="1"/>
  <c r="R4011" i="1" s="1"/>
  <c r="T4011" i="1"/>
  <c r="U4011" i="1"/>
  <c r="O4012" i="1"/>
  <c r="S4012" i="1" s="1"/>
  <c r="P4012" i="1"/>
  <c r="Q4012" i="1"/>
  <c r="R4012" i="1" s="1"/>
  <c r="T4012" i="1"/>
  <c r="U4012" i="1"/>
  <c r="O4013" i="1"/>
  <c r="S4013" i="1" s="1"/>
  <c r="P4013" i="1"/>
  <c r="Q4013" i="1"/>
  <c r="R4013" i="1" s="1"/>
  <c r="T4013" i="1"/>
  <c r="U4013" i="1"/>
  <c r="O4014" i="1"/>
  <c r="S4014" i="1" s="1"/>
  <c r="P4014" i="1"/>
  <c r="Q4014" i="1"/>
  <c r="R4014" i="1" s="1"/>
  <c r="T4014" i="1"/>
  <c r="U4014" i="1"/>
  <c r="O4015" i="1"/>
  <c r="S4015" i="1" s="1"/>
  <c r="P4015" i="1"/>
  <c r="Q4015" i="1"/>
  <c r="R4015" i="1" s="1"/>
  <c r="T4015" i="1"/>
  <c r="U4015" i="1"/>
  <c r="O4016" i="1"/>
  <c r="S4016" i="1" s="1"/>
  <c r="P4016" i="1"/>
  <c r="Q4016" i="1"/>
  <c r="R4016" i="1" s="1"/>
  <c r="T4016" i="1"/>
  <c r="U4016" i="1"/>
  <c r="O4017" i="1"/>
  <c r="P4017" i="1"/>
  <c r="Q4017" i="1"/>
  <c r="R4017" i="1" s="1"/>
  <c r="S4017" i="1"/>
  <c r="T4017" i="1"/>
  <c r="U4017" i="1"/>
  <c r="O4018" i="1"/>
  <c r="S4018" i="1" s="1"/>
  <c r="P4018" i="1"/>
  <c r="Q4018" i="1"/>
  <c r="R4018" i="1" s="1"/>
  <c r="T4018" i="1"/>
  <c r="U4018" i="1"/>
  <c r="O4019" i="1"/>
  <c r="S4019" i="1" s="1"/>
  <c r="P4019" i="1"/>
  <c r="Q4019" i="1"/>
  <c r="R4019" i="1" s="1"/>
  <c r="T4019" i="1"/>
  <c r="U4019" i="1"/>
  <c r="O4020" i="1"/>
  <c r="S4020" i="1" s="1"/>
  <c r="P4020" i="1"/>
  <c r="Q4020" i="1"/>
  <c r="R4020" i="1" s="1"/>
  <c r="T4020" i="1"/>
  <c r="U4020" i="1"/>
  <c r="O4021" i="1"/>
  <c r="S4021" i="1" s="1"/>
  <c r="P4021" i="1"/>
  <c r="Q4021" i="1"/>
  <c r="R4021" i="1" s="1"/>
  <c r="T4021" i="1"/>
  <c r="U4021" i="1"/>
  <c r="O4022" i="1"/>
  <c r="S4022" i="1" s="1"/>
  <c r="P4022" i="1"/>
  <c r="Q4022" i="1"/>
  <c r="R4022" i="1" s="1"/>
  <c r="T4022" i="1"/>
  <c r="U4022" i="1"/>
  <c r="O4023" i="1"/>
  <c r="S4023" i="1" s="1"/>
  <c r="P4023" i="1"/>
  <c r="Q4023" i="1"/>
  <c r="R4023" i="1" s="1"/>
  <c r="T4023" i="1"/>
  <c r="U4023" i="1"/>
  <c r="O4024" i="1"/>
  <c r="S4024" i="1" s="1"/>
  <c r="P4024" i="1"/>
  <c r="Q4024" i="1"/>
  <c r="R4024" i="1" s="1"/>
  <c r="T4024" i="1"/>
  <c r="U4024" i="1"/>
  <c r="O4025" i="1"/>
  <c r="S4025" i="1" s="1"/>
  <c r="P4025" i="1"/>
  <c r="Q4025" i="1"/>
  <c r="R4025" i="1" s="1"/>
  <c r="T4025" i="1"/>
  <c r="U4025" i="1"/>
  <c r="O4026" i="1"/>
  <c r="S4026" i="1" s="1"/>
  <c r="P4026" i="1"/>
  <c r="Q4026" i="1"/>
  <c r="R4026" i="1" s="1"/>
  <c r="T4026" i="1"/>
  <c r="U4026" i="1"/>
  <c r="O4027" i="1"/>
  <c r="S4027" i="1" s="1"/>
  <c r="P4027" i="1"/>
  <c r="Q4027" i="1"/>
  <c r="R4027" i="1" s="1"/>
  <c r="T4027" i="1"/>
  <c r="U4027" i="1"/>
  <c r="O4028" i="1"/>
  <c r="S4028" i="1" s="1"/>
  <c r="P4028" i="1"/>
  <c r="Q4028" i="1"/>
  <c r="R4028" i="1" s="1"/>
  <c r="T4028" i="1"/>
  <c r="U4028" i="1"/>
  <c r="O4029" i="1"/>
  <c r="P4029" i="1"/>
  <c r="Q4029" i="1"/>
  <c r="R4029" i="1" s="1"/>
  <c r="S4029" i="1"/>
  <c r="T4029" i="1"/>
  <c r="U4029" i="1"/>
  <c r="O4030" i="1"/>
  <c r="S4030" i="1" s="1"/>
  <c r="P4030" i="1"/>
  <c r="Q4030" i="1"/>
  <c r="R4030" i="1" s="1"/>
  <c r="T4030" i="1"/>
  <c r="U4030" i="1"/>
  <c r="O4031" i="1"/>
  <c r="S4031" i="1" s="1"/>
  <c r="P4031" i="1"/>
  <c r="Q4031" i="1"/>
  <c r="R4031" i="1" s="1"/>
  <c r="T4031" i="1"/>
  <c r="U4031" i="1"/>
  <c r="O4032" i="1"/>
  <c r="S4032" i="1" s="1"/>
  <c r="P4032" i="1"/>
  <c r="Q4032" i="1"/>
  <c r="R4032" i="1" s="1"/>
  <c r="T4032" i="1"/>
  <c r="U4032" i="1"/>
  <c r="O4033" i="1"/>
  <c r="S4033" i="1" s="1"/>
  <c r="P4033" i="1"/>
  <c r="Q4033" i="1"/>
  <c r="R4033" i="1" s="1"/>
  <c r="T4033" i="1"/>
  <c r="U4033" i="1"/>
  <c r="O4034" i="1"/>
  <c r="S4034" i="1" s="1"/>
  <c r="P4034" i="1"/>
  <c r="Q4034" i="1"/>
  <c r="R4034" i="1" s="1"/>
  <c r="T4034" i="1"/>
  <c r="U4034" i="1"/>
  <c r="O4035" i="1"/>
  <c r="S4035" i="1" s="1"/>
  <c r="P4035" i="1"/>
  <c r="Q4035" i="1"/>
  <c r="R4035" i="1" s="1"/>
  <c r="T4035" i="1"/>
  <c r="U4035" i="1"/>
  <c r="O4036" i="1"/>
  <c r="S4036" i="1" s="1"/>
  <c r="P4036" i="1"/>
  <c r="Q4036" i="1"/>
  <c r="R4036" i="1" s="1"/>
  <c r="T4036" i="1"/>
  <c r="U4036" i="1"/>
  <c r="O4037" i="1"/>
  <c r="P4037" i="1"/>
  <c r="Q4037" i="1"/>
  <c r="R4037" i="1" s="1"/>
  <c r="S4037" i="1"/>
  <c r="T4037" i="1"/>
  <c r="U4037" i="1"/>
  <c r="O4038" i="1"/>
  <c r="S4038" i="1" s="1"/>
  <c r="P4038" i="1"/>
  <c r="Q4038" i="1"/>
  <c r="R4038" i="1" s="1"/>
  <c r="T4038" i="1"/>
  <c r="U4038" i="1"/>
  <c r="O4039" i="1"/>
  <c r="S4039" i="1" s="1"/>
  <c r="P4039" i="1"/>
  <c r="Q4039" i="1"/>
  <c r="R4039" i="1" s="1"/>
  <c r="T4039" i="1"/>
  <c r="U4039" i="1"/>
  <c r="O4040" i="1"/>
  <c r="S4040" i="1" s="1"/>
  <c r="P4040" i="1"/>
  <c r="Q4040" i="1"/>
  <c r="R4040" i="1" s="1"/>
  <c r="T4040" i="1"/>
  <c r="U4040" i="1"/>
  <c r="O4041" i="1"/>
  <c r="S4041" i="1" s="1"/>
  <c r="P4041" i="1"/>
  <c r="Q4041" i="1"/>
  <c r="R4041" i="1" s="1"/>
  <c r="T4041" i="1"/>
  <c r="U4041" i="1"/>
  <c r="O4042" i="1"/>
  <c r="S4042" i="1" s="1"/>
  <c r="P4042" i="1"/>
  <c r="Q4042" i="1"/>
  <c r="R4042" i="1" s="1"/>
  <c r="T4042" i="1"/>
  <c r="U4042" i="1"/>
  <c r="O4043" i="1"/>
  <c r="S4043" i="1" s="1"/>
  <c r="P4043" i="1"/>
  <c r="Q4043" i="1"/>
  <c r="R4043" i="1" s="1"/>
  <c r="T4043" i="1"/>
  <c r="U4043" i="1"/>
  <c r="O4044" i="1"/>
  <c r="S4044" i="1" s="1"/>
  <c r="P4044" i="1"/>
  <c r="Q4044" i="1"/>
  <c r="R4044" i="1" s="1"/>
  <c r="T4044" i="1"/>
  <c r="U4044" i="1"/>
  <c r="O4045" i="1"/>
  <c r="P4045" i="1"/>
  <c r="Q4045" i="1"/>
  <c r="R4045" i="1" s="1"/>
  <c r="S4045" i="1"/>
  <c r="T4045" i="1"/>
  <c r="U4045" i="1"/>
  <c r="O4046" i="1"/>
  <c r="S4046" i="1" s="1"/>
  <c r="P4046" i="1"/>
  <c r="Q4046" i="1"/>
  <c r="R4046" i="1" s="1"/>
  <c r="T4046" i="1"/>
  <c r="U4046" i="1"/>
  <c r="O4047" i="1"/>
  <c r="S4047" i="1" s="1"/>
  <c r="P4047" i="1"/>
  <c r="Q4047" i="1"/>
  <c r="R4047" i="1" s="1"/>
  <c r="T4047" i="1"/>
  <c r="U4047" i="1"/>
  <c r="O4048" i="1"/>
  <c r="S4048" i="1" s="1"/>
  <c r="P4048" i="1"/>
  <c r="Q4048" i="1"/>
  <c r="R4048" i="1" s="1"/>
  <c r="T4048" i="1"/>
  <c r="U4048" i="1"/>
  <c r="O4049" i="1"/>
  <c r="S4049" i="1" s="1"/>
  <c r="P4049" i="1"/>
  <c r="Q4049" i="1"/>
  <c r="R4049" i="1" s="1"/>
  <c r="T4049" i="1"/>
  <c r="U4049" i="1"/>
  <c r="O4050" i="1"/>
  <c r="S4050" i="1" s="1"/>
  <c r="P4050" i="1"/>
  <c r="Q4050" i="1"/>
  <c r="R4050" i="1" s="1"/>
  <c r="T4050" i="1"/>
  <c r="U4050" i="1"/>
  <c r="O4051" i="1"/>
  <c r="S4051" i="1" s="1"/>
  <c r="P4051" i="1"/>
  <c r="Q4051" i="1"/>
  <c r="R4051" i="1" s="1"/>
  <c r="T4051" i="1"/>
  <c r="U4051" i="1"/>
  <c r="O4052" i="1"/>
  <c r="S4052" i="1" s="1"/>
  <c r="P4052" i="1"/>
  <c r="Q4052" i="1"/>
  <c r="R4052" i="1" s="1"/>
  <c r="T4052" i="1"/>
  <c r="U4052" i="1"/>
  <c r="O4053" i="1"/>
  <c r="P4053" i="1"/>
  <c r="Q4053" i="1"/>
  <c r="R4053" i="1" s="1"/>
  <c r="S4053" i="1"/>
  <c r="T4053" i="1"/>
  <c r="U4053" i="1"/>
  <c r="O4054" i="1"/>
  <c r="S4054" i="1" s="1"/>
  <c r="P4054" i="1"/>
  <c r="Q4054" i="1"/>
  <c r="R4054" i="1" s="1"/>
  <c r="T4054" i="1"/>
  <c r="U4054" i="1"/>
  <c r="O4055" i="1"/>
  <c r="S4055" i="1" s="1"/>
  <c r="P4055" i="1"/>
  <c r="Q4055" i="1"/>
  <c r="R4055" i="1" s="1"/>
  <c r="T4055" i="1"/>
  <c r="U4055" i="1"/>
  <c r="O4056" i="1"/>
  <c r="S4056" i="1" s="1"/>
  <c r="P4056" i="1"/>
  <c r="Q4056" i="1"/>
  <c r="R4056" i="1" s="1"/>
  <c r="T4056" i="1"/>
  <c r="U4056" i="1"/>
  <c r="O4057" i="1"/>
  <c r="S4057" i="1" s="1"/>
  <c r="P4057" i="1"/>
  <c r="Q4057" i="1"/>
  <c r="R4057" i="1" s="1"/>
  <c r="T4057" i="1"/>
  <c r="U4057" i="1"/>
  <c r="O4058" i="1"/>
  <c r="S4058" i="1" s="1"/>
  <c r="P4058" i="1"/>
  <c r="Q4058" i="1"/>
  <c r="R4058" i="1" s="1"/>
  <c r="T4058" i="1"/>
  <c r="U4058" i="1"/>
  <c r="O4059" i="1"/>
  <c r="S4059" i="1" s="1"/>
  <c r="P4059" i="1"/>
  <c r="Q4059" i="1"/>
  <c r="R4059" i="1" s="1"/>
  <c r="T4059" i="1"/>
  <c r="U4059" i="1"/>
  <c r="O4060" i="1"/>
  <c r="S4060" i="1" s="1"/>
  <c r="P4060" i="1"/>
  <c r="Q4060" i="1"/>
  <c r="R4060" i="1" s="1"/>
  <c r="T4060" i="1"/>
  <c r="U4060" i="1"/>
  <c r="O4061" i="1"/>
  <c r="P4061" i="1"/>
  <c r="Q4061" i="1"/>
  <c r="R4061" i="1" s="1"/>
  <c r="S4061" i="1"/>
  <c r="T4061" i="1"/>
  <c r="U4061" i="1"/>
  <c r="O4062" i="1"/>
  <c r="S4062" i="1" s="1"/>
  <c r="P4062" i="1"/>
  <c r="Q4062" i="1"/>
  <c r="R4062" i="1" s="1"/>
  <c r="T4062" i="1"/>
  <c r="U4062" i="1"/>
  <c r="O4063" i="1"/>
  <c r="S4063" i="1" s="1"/>
  <c r="P4063" i="1"/>
  <c r="Q4063" i="1"/>
  <c r="R4063" i="1" s="1"/>
  <c r="T4063" i="1"/>
  <c r="U4063" i="1"/>
  <c r="O4064" i="1"/>
  <c r="S4064" i="1" s="1"/>
  <c r="P4064" i="1"/>
  <c r="Q4064" i="1"/>
  <c r="R4064" i="1" s="1"/>
  <c r="T4064" i="1"/>
  <c r="U4064" i="1"/>
  <c r="O4065" i="1"/>
  <c r="S4065" i="1" s="1"/>
  <c r="P4065" i="1"/>
  <c r="Q4065" i="1"/>
  <c r="R4065" i="1" s="1"/>
  <c r="T4065" i="1"/>
  <c r="U4065" i="1"/>
  <c r="O4066" i="1"/>
  <c r="S4066" i="1" s="1"/>
  <c r="P4066" i="1"/>
  <c r="Q4066" i="1"/>
  <c r="R4066" i="1" s="1"/>
  <c r="T4066" i="1"/>
  <c r="U4066" i="1"/>
  <c r="O4067" i="1"/>
  <c r="S4067" i="1" s="1"/>
  <c r="P4067" i="1"/>
  <c r="Q4067" i="1"/>
  <c r="R4067" i="1" s="1"/>
  <c r="T4067" i="1"/>
  <c r="U4067" i="1"/>
  <c r="O4068" i="1"/>
  <c r="S4068" i="1" s="1"/>
  <c r="P4068" i="1"/>
  <c r="Q4068" i="1"/>
  <c r="R4068" i="1" s="1"/>
  <c r="T4068" i="1"/>
  <c r="U4068" i="1"/>
  <c r="O4069" i="1"/>
  <c r="P4069" i="1"/>
  <c r="Q4069" i="1"/>
  <c r="R4069" i="1" s="1"/>
  <c r="S4069" i="1"/>
  <c r="T4069" i="1"/>
  <c r="U4069" i="1"/>
  <c r="O4070" i="1"/>
  <c r="S4070" i="1" s="1"/>
  <c r="P4070" i="1"/>
  <c r="Q4070" i="1"/>
  <c r="R4070" i="1" s="1"/>
  <c r="T4070" i="1"/>
  <c r="U4070" i="1"/>
  <c r="O4071" i="1"/>
  <c r="S4071" i="1" s="1"/>
  <c r="P4071" i="1"/>
  <c r="Q4071" i="1"/>
  <c r="R4071" i="1" s="1"/>
  <c r="T4071" i="1"/>
  <c r="U4071" i="1"/>
  <c r="O4072" i="1"/>
  <c r="S4072" i="1" s="1"/>
  <c r="P4072" i="1"/>
  <c r="Q4072" i="1"/>
  <c r="R4072" i="1" s="1"/>
  <c r="T4072" i="1"/>
  <c r="U4072" i="1"/>
  <c r="O4073" i="1"/>
  <c r="S4073" i="1" s="1"/>
  <c r="P4073" i="1"/>
  <c r="Q4073" i="1"/>
  <c r="R4073" i="1" s="1"/>
  <c r="T4073" i="1"/>
  <c r="U4073" i="1"/>
  <c r="O4074" i="1"/>
  <c r="S4074" i="1" s="1"/>
  <c r="P4074" i="1"/>
  <c r="Q4074" i="1"/>
  <c r="R4074" i="1" s="1"/>
  <c r="T4074" i="1"/>
  <c r="U4074" i="1"/>
  <c r="O4075" i="1"/>
  <c r="S4075" i="1" s="1"/>
  <c r="P4075" i="1"/>
  <c r="Q4075" i="1"/>
  <c r="R4075" i="1" s="1"/>
  <c r="T4075" i="1"/>
  <c r="U4075" i="1"/>
  <c r="O4076" i="1"/>
  <c r="S4076" i="1" s="1"/>
  <c r="P4076" i="1"/>
  <c r="Q4076" i="1"/>
  <c r="R4076" i="1" s="1"/>
  <c r="T4076" i="1"/>
  <c r="U4076" i="1"/>
  <c r="O4077" i="1"/>
  <c r="P4077" i="1"/>
  <c r="Q4077" i="1"/>
  <c r="R4077" i="1" s="1"/>
  <c r="S4077" i="1"/>
  <c r="T4077" i="1"/>
  <c r="U4077" i="1"/>
  <c r="O4078" i="1"/>
  <c r="S4078" i="1" s="1"/>
  <c r="P4078" i="1"/>
  <c r="Q4078" i="1"/>
  <c r="R4078" i="1" s="1"/>
  <c r="T4078" i="1"/>
  <c r="U4078" i="1"/>
  <c r="O4079" i="1"/>
  <c r="S4079" i="1" s="1"/>
  <c r="P4079" i="1"/>
  <c r="Q4079" i="1"/>
  <c r="R4079" i="1" s="1"/>
  <c r="T4079" i="1"/>
  <c r="U4079" i="1"/>
  <c r="O4080" i="1"/>
  <c r="S4080" i="1" s="1"/>
  <c r="P4080" i="1"/>
  <c r="Q4080" i="1"/>
  <c r="R4080" i="1" s="1"/>
  <c r="T4080" i="1"/>
  <c r="U4080" i="1"/>
  <c r="O4081" i="1"/>
  <c r="S4081" i="1" s="1"/>
  <c r="P4081" i="1"/>
  <c r="Q4081" i="1"/>
  <c r="R4081" i="1" s="1"/>
  <c r="T4081" i="1"/>
  <c r="U4081" i="1"/>
  <c r="O4082" i="1"/>
  <c r="S4082" i="1" s="1"/>
  <c r="P4082" i="1"/>
  <c r="Q4082" i="1"/>
  <c r="R4082" i="1" s="1"/>
  <c r="T4082" i="1"/>
  <c r="U4082" i="1"/>
  <c r="O4083" i="1"/>
  <c r="S4083" i="1" s="1"/>
  <c r="P4083" i="1"/>
  <c r="Q4083" i="1"/>
  <c r="R4083" i="1" s="1"/>
  <c r="T4083" i="1"/>
  <c r="U4083" i="1"/>
  <c r="O4084" i="1"/>
  <c r="S4084" i="1" s="1"/>
  <c r="P4084" i="1"/>
  <c r="Q4084" i="1"/>
  <c r="R4084" i="1" s="1"/>
  <c r="T4084" i="1"/>
  <c r="U4084" i="1"/>
  <c r="O4085" i="1"/>
  <c r="P4085" i="1"/>
  <c r="Q4085" i="1"/>
  <c r="R4085" i="1" s="1"/>
  <c r="S4085" i="1"/>
  <c r="T4085" i="1"/>
  <c r="U4085" i="1"/>
  <c r="O4086" i="1"/>
  <c r="S4086" i="1" s="1"/>
  <c r="P4086" i="1"/>
  <c r="Q4086" i="1"/>
  <c r="R4086" i="1" s="1"/>
  <c r="T4086" i="1"/>
  <c r="U4086" i="1"/>
  <c r="O4087" i="1"/>
  <c r="S4087" i="1" s="1"/>
  <c r="P4087" i="1"/>
  <c r="Q4087" i="1"/>
  <c r="R4087" i="1" s="1"/>
  <c r="T4087" i="1"/>
  <c r="U4087" i="1"/>
  <c r="O4088" i="1"/>
  <c r="S4088" i="1" s="1"/>
  <c r="P4088" i="1"/>
  <c r="Q4088" i="1"/>
  <c r="R4088" i="1" s="1"/>
  <c r="T4088" i="1"/>
  <c r="U4088" i="1"/>
  <c r="O4089" i="1"/>
  <c r="S4089" i="1" s="1"/>
  <c r="P4089" i="1"/>
  <c r="Q4089" i="1"/>
  <c r="R4089" i="1" s="1"/>
  <c r="T4089" i="1"/>
  <c r="U4089" i="1"/>
  <c r="O4090" i="1"/>
  <c r="S4090" i="1" s="1"/>
  <c r="P4090" i="1"/>
  <c r="Q4090" i="1"/>
  <c r="R4090" i="1" s="1"/>
  <c r="T4090" i="1"/>
  <c r="U4090" i="1"/>
  <c r="O4091" i="1"/>
  <c r="S4091" i="1" s="1"/>
  <c r="P4091" i="1"/>
  <c r="Q4091" i="1"/>
  <c r="R4091" i="1" s="1"/>
  <c r="T4091" i="1"/>
  <c r="U4091" i="1"/>
  <c r="O4092" i="1"/>
  <c r="S4092" i="1" s="1"/>
  <c r="P4092" i="1"/>
  <c r="Q4092" i="1"/>
  <c r="R4092" i="1" s="1"/>
  <c r="T4092" i="1"/>
  <c r="U4092" i="1"/>
  <c r="O4093" i="1"/>
  <c r="S4093" i="1" s="1"/>
  <c r="P4093" i="1"/>
  <c r="Q4093" i="1"/>
  <c r="R4093" i="1" s="1"/>
  <c r="T4093" i="1"/>
  <c r="U4093" i="1"/>
  <c r="O4094" i="1"/>
  <c r="S4094" i="1" s="1"/>
  <c r="P4094" i="1"/>
  <c r="Q4094" i="1"/>
  <c r="R4094" i="1" s="1"/>
  <c r="T4094" i="1"/>
  <c r="U4094" i="1"/>
  <c r="O4095" i="1"/>
  <c r="S4095" i="1" s="1"/>
  <c r="P4095" i="1"/>
  <c r="Q4095" i="1"/>
  <c r="R4095" i="1" s="1"/>
  <c r="T4095" i="1"/>
  <c r="U4095" i="1"/>
  <c r="O4096" i="1"/>
  <c r="S4096" i="1" s="1"/>
  <c r="P4096" i="1"/>
  <c r="Q4096" i="1"/>
  <c r="R4096" i="1" s="1"/>
  <c r="T4096" i="1"/>
  <c r="U4096" i="1"/>
  <c r="O4097" i="1"/>
  <c r="S4097" i="1" s="1"/>
  <c r="P4097" i="1"/>
  <c r="Q4097" i="1"/>
  <c r="R4097" i="1" s="1"/>
  <c r="T4097" i="1"/>
  <c r="U4097" i="1"/>
  <c r="O4098" i="1"/>
  <c r="S4098" i="1" s="1"/>
  <c r="P4098" i="1"/>
  <c r="Q4098" i="1"/>
  <c r="R4098" i="1" s="1"/>
  <c r="T4098" i="1"/>
  <c r="U4098" i="1"/>
  <c r="O4099" i="1"/>
  <c r="S4099" i="1" s="1"/>
  <c r="P4099" i="1"/>
  <c r="Q4099" i="1"/>
  <c r="R4099" i="1" s="1"/>
  <c r="T4099" i="1"/>
  <c r="U4099" i="1"/>
  <c r="O4100" i="1"/>
  <c r="S4100" i="1" s="1"/>
  <c r="P4100" i="1"/>
  <c r="Q4100" i="1"/>
  <c r="R4100" i="1" s="1"/>
  <c r="T4100" i="1"/>
  <c r="U4100" i="1"/>
  <c r="O4101" i="1"/>
  <c r="S4101" i="1" s="1"/>
  <c r="P4101" i="1"/>
  <c r="Q4101" i="1"/>
  <c r="R4101" i="1" s="1"/>
  <c r="T4101" i="1"/>
  <c r="U4101" i="1"/>
  <c r="O4102" i="1"/>
  <c r="S4102" i="1" s="1"/>
  <c r="P4102" i="1"/>
  <c r="Q4102" i="1"/>
  <c r="R4102" i="1" s="1"/>
  <c r="T4102" i="1"/>
  <c r="U4102" i="1"/>
  <c r="O4103" i="1"/>
  <c r="S4103" i="1" s="1"/>
  <c r="P4103" i="1"/>
  <c r="Q4103" i="1"/>
  <c r="R4103" i="1" s="1"/>
  <c r="T4103" i="1"/>
  <c r="V4103" i="1" s="1"/>
  <c r="U4103" i="1"/>
  <c r="O4104" i="1"/>
  <c r="S4104" i="1" s="1"/>
  <c r="P4104" i="1"/>
  <c r="Q4104" i="1"/>
  <c r="R4104" i="1" s="1"/>
  <c r="T4104" i="1"/>
  <c r="U4104" i="1"/>
  <c r="O4105" i="1"/>
  <c r="S4105" i="1" s="1"/>
  <c r="P4105" i="1"/>
  <c r="Q4105" i="1"/>
  <c r="R4105" i="1" s="1"/>
  <c r="T4105" i="1"/>
  <c r="U4105" i="1"/>
  <c r="O4106" i="1"/>
  <c r="P4106" i="1"/>
  <c r="Q4106" i="1"/>
  <c r="R4106" i="1" s="1"/>
  <c r="S4106" i="1"/>
  <c r="T4106" i="1"/>
  <c r="U4106" i="1"/>
  <c r="O4107" i="1"/>
  <c r="S4107" i="1" s="1"/>
  <c r="P4107" i="1"/>
  <c r="Q4107" i="1"/>
  <c r="R4107" i="1" s="1"/>
  <c r="T4107" i="1"/>
  <c r="U4107" i="1"/>
  <c r="O4108" i="1"/>
  <c r="S4108" i="1" s="1"/>
  <c r="P4108" i="1"/>
  <c r="Q4108" i="1"/>
  <c r="R4108" i="1" s="1"/>
  <c r="T4108" i="1"/>
  <c r="U4108" i="1"/>
  <c r="O4109" i="1"/>
  <c r="S4109" i="1" s="1"/>
  <c r="P4109" i="1"/>
  <c r="Q4109" i="1"/>
  <c r="R4109" i="1" s="1"/>
  <c r="T4109" i="1"/>
  <c r="V4109" i="1" s="1"/>
  <c r="U4109" i="1"/>
  <c r="O4110" i="1"/>
  <c r="S4110" i="1" s="1"/>
  <c r="P4110" i="1"/>
  <c r="Q4110" i="1"/>
  <c r="R4110" i="1" s="1"/>
  <c r="T4110" i="1"/>
  <c r="U4110" i="1"/>
  <c r="O4111" i="1"/>
  <c r="S4111" i="1" s="1"/>
  <c r="P4111" i="1"/>
  <c r="Q4111" i="1"/>
  <c r="R4111" i="1" s="1"/>
  <c r="T4111" i="1"/>
  <c r="U4111" i="1"/>
  <c r="O4112" i="1"/>
  <c r="S4112" i="1" s="1"/>
  <c r="P4112" i="1"/>
  <c r="Q4112" i="1"/>
  <c r="R4112" i="1" s="1"/>
  <c r="T4112" i="1"/>
  <c r="U4112" i="1"/>
  <c r="O4113" i="1"/>
  <c r="S4113" i="1" s="1"/>
  <c r="P4113" i="1"/>
  <c r="Q4113" i="1"/>
  <c r="R4113" i="1" s="1"/>
  <c r="T4113" i="1"/>
  <c r="U4113" i="1"/>
  <c r="O4114" i="1"/>
  <c r="S4114" i="1" s="1"/>
  <c r="P4114" i="1"/>
  <c r="Q4114" i="1"/>
  <c r="R4114" i="1" s="1"/>
  <c r="T4114" i="1"/>
  <c r="U4114" i="1"/>
  <c r="O4115" i="1"/>
  <c r="S4115" i="1" s="1"/>
  <c r="P4115" i="1"/>
  <c r="Q4115" i="1"/>
  <c r="R4115" i="1" s="1"/>
  <c r="T4115" i="1"/>
  <c r="U4115" i="1"/>
  <c r="O4116" i="1"/>
  <c r="S4116" i="1" s="1"/>
  <c r="P4116" i="1"/>
  <c r="Q4116" i="1"/>
  <c r="R4116" i="1" s="1"/>
  <c r="T4116" i="1"/>
  <c r="U4116" i="1"/>
  <c r="O4117" i="1"/>
  <c r="S4117" i="1" s="1"/>
  <c r="P4117" i="1"/>
  <c r="Q4117" i="1"/>
  <c r="R4117" i="1" s="1"/>
  <c r="T4117" i="1"/>
  <c r="U4117" i="1"/>
  <c r="O4118" i="1"/>
  <c r="S4118" i="1" s="1"/>
  <c r="P4118" i="1"/>
  <c r="Q4118" i="1"/>
  <c r="R4118" i="1" s="1"/>
  <c r="T4118" i="1"/>
  <c r="U4118" i="1"/>
  <c r="O4119" i="1"/>
  <c r="S4119" i="1" s="1"/>
  <c r="P4119" i="1"/>
  <c r="Q4119" i="1"/>
  <c r="R4119" i="1" s="1"/>
  <c r="T4119" i="1"/>
  <c r="V4119" i="1" s="1"/>
  <c r="U4119" i="1"/>
  <c r="O4120" i="1"/>
  <c r="S4120" i="1" s="1"/>
  <c r="P4120" i="1"/>
  <c r="Q4120" i="1"/>
  <c r="R4120" i="1" s="1"/>
  <c r="T4120" i="1"/>
  <c r="U4120" i="1"/>
  <c r="O4121" i="1"/>
  <c r="S4121" i="1" s="1"/>
  <c r="P4121" i="1"/>
  <c r="Q4121" i="1"/>
  <c r="R4121" i="1" s="1"/>
  <c r="T4121" i="1"/>
  <c r="U4121" i="1"/>
  <c r="O4122" i="1"/>
  <c r="P4122" i="1"/>
  <c r="Q4122" i="1"/>
  <c r="R4122" i="1" s="1"/>
  <c r="S4122" i="1"/>
  <c r="T4122" i="1"/>
  <c r="U4122" i="1"/>
  <c r="O4123" i="1"/>
  <c r="S4123" i="1" s="1"/>
  <c r="P4123" i="1"/>
  <c r="Q4123" i="1"/>
  <c r="R4123" i="1" s="1"/>
  <c r="T4123" i="1"/>
  <c r="U4123" i="1"/>
  <c r="O4124" i="1"/>
  <c r="S4124" i="1" s="1"/>
  <c r="P4124" i="1"/>
  <c r="Q4124" i="1"/>
  <c r="R4124" i="1" s="1"/>
  <c r="T4124" i="1"/>
  <c r="U4124" i="1"/>
  <c r="O4125" i="1"/>
  <c r="S4125" i="1" s="1"/>
  <c r="P4125" i="1"/>
  <c r="Q4125" i="1"/>
  <c r="R4125" i="1" s="1"/>
  <c r="T4125" i="1"/>
  <c r="V4125" i="1" s="1"/>
  <c r="U4125" i="1"/>
  <c r="O4126" i="1"/>
  <c r="S4126" i="1" s="1"/>
  <c r="P4126" i="1"/>
  <c r="Q4126" i="1"/>
  <c r="R4126" i="1" s="1"/>
  <c r="T4126" i="1"/>
  <c r="U4126" i="1"/>
  <c r="O4127" i="1"/>
  <c r="S4127" i="1" s="1"/>
  <c r="P4127" i="1"/>
  <c r="Q4127" i="1"/>
  <c r="R4127" i="1" s="1"/>
  <c r="T4127" i="1"/>
  <c r="U4127" i="1"/>
  <c r="O4128" i="1"/>
  <c r="S4128" i="1" s="1"/>
  <c r="P4128" i="1"/>
  <c r="Q4128" i="1"/>
  <c r="R4128" i="1" s="1"/>
  <c r="T4128" i="1"/>
  <c r="U4128" i="1"/>
  <c r="O4129" i="1"/>
  <c r="S4129" i="1" s="1"/>
  <c r="P4129" i="1"/>
  <c r="Q4129" i="1"/>
  <c r="R4129" i="1" s="1"/>
  <c r="T4129" i="1"/>
  <c r="U4129" i="1"/>
  <c r="O4130" i="1"/>
  <c r="S4130" i="1" s="1"/>
  <c r="P4130" i="1"/>
  <c r="Q4130" i="1"/>
  <c r="R4130" i="1" s="1"/>
  <c r="T4130" i="1"/>
  <c r="U4130" i="1"/>
  <c r="O4131" i="1"/>
  <c r="S4131" i="1" s="1"/>
  <c r="P4131" i="1"/>
  <c r="Q4131" i="1"/>
  <c r="R4131" i="1" s="1"/>
  <c r="T4131" i="1"/>
  <c r="U4131" i="1"/>
  <c r="O4132" i="1"/>
  <c r="S4132" i="1" s="1"/>
  <c r="P4132" i="1"/>
  <c r="Q4132" i="1"/>
  <c r="R4132" i="1" s="1"/>
  <c r="T4132" i="1"/>
  <c r="U4132" i="1"/>
  <c r="O4133" i="1"/>
  <c r="S4133" i="1" s="1"/>
  <c r="P4133" i="1"/>
  <c r="Q4133" i="1"/>
  <c r="R4133" i="1" s="1"/>
  <c r="T4133" i="1"/>
  <c r="U4133" i="1"/>
  <c r="O4134" i="1"/>
  <c r="S4134" i="1" s="1"/>
  <c r="P4134" i="1"/>
  <c r="Q4134" i="1"/>
  <c r="R4134" i="1" s="1"/>
  <c r="T4134" i="1"/>
  <c r="U4134" i="1"/>
  <c r="O4135" i="1"/>
  <c r="S4135" i="1" s="1"/>
  <c r="P4135" i="1"/>
  <c r="Q4135" i="1"/>
  <c r="R4135" i="1" s="1"/>
  <c r="T4135" i="1"/>
  <c r="V4135" i="1" s="1"/>
  <c r="U4135" i="1"/>
  <c r="O4136" i="1"/>
  <c r="S4136" i="1" s="1"/>
  <c r="P4136" i="1"/>
  <c r="Q4136" i="1"/>
  <c r="R4136" i="1" s="1"/>
  <c r="T4136" i="1"/>
  <c r="U4136" i="1"/>
  <c r="O4137" i="1"/>
  <c r="S4137" i="1" s="1"/>
  <c r="P4137" i="1"/>
  <c r="Q4137" i="1"/>
  <c r="R4137" i="1" s="1"/>
  <c r="T4137" i="1"/>
  <c r="U4137" i="1"/>
  <c r="O4138" i="1"/>
  <c r="P4138" i="1"/>
  <c r="Q4138" i="1"/>
  <c r="R4138" i="1" s="1"/>
  <c r="S4138" i="1"/>
  <c r="T4138" i="1"/>
  <c r="U4138" i="1"/>
  <c r="O4139" i="1"/>
  <c r="S4139" i="1" s="1"/>
  <c r="P4139" i="1"/>
  <c r="Q4139" i="1"/>
  <c r="R4139" i="1" s="1"/>
  <c r="T4139" i="1"/>
  <c r="U4139" i="1"/>
  <c r="O4140" i="1"/>
  <c r="S4140" i="1" s="1"/>
  <c r="P4140" i="1"/>
  <c r="Q4140" i="1"/>
  <c r="R4140" i="1" s="1"/>
  <c r="T4140" i="1"/>
  <c r="U4140" i="1"/>
  <c r="O4141" i="1"/>
  <c r="S4141" i="1" s="1"/>
  <c r="P4141" i="1"/>
  <c r="Q4141" i="1"/>
  <c r="R4141" i="1" s="1"/>
  <c r="T4141" i="1"/>
  <c r="V4141" i="1" s="1"/>
  <c r="U4141" i="1"/>
  <c r="O4142" i="1"/>
  <c r="S4142" i="1" s="1"/>
  <c r="P4142" i="1"/>
  <c r="Q4142" i="1"/>
  <c r="R4142" i="1" s="1"/>
  <c r="T4142" i="1"/>
  <c r="U4142" i="1"/>
  <c r="O4143" i="1"/>
  <c r="S4143" i="1" s="1"/>
  <c r="P4143" i="1"/>
  <c r="Q4143" i="1"/>
  <c r="R4143" i="1" s="1"/>
  <c r="T4143" i="1"/>
  <c r="U4143" i="1"/>
  <c r="O4144" i="1"/>
  <c r="S4144" i="1" s="1"/>
  <c r="P4144" i="1"/>
  <c r="Q4144" i="1"/>
  <c r="R4144" i="1" s="1"/>
  <c r="T4144" i="1"/>
  <c r="U4144" i="1"/>
  <c r="O4145" i="1"/>
  <c r="S4145" i="1" s="1"/>
  <c r="P4145" i="1"/>
  <c r="Q4145" i="1"/>
  <c r="R4145" i="1" s="1"/>
  <c r="T4145" i="1"/>
  <c r="U4145" i="1"/>
  <c r="O4146" i="1"/>
  <c r="S4146" i="1" s="1"/>
  <c r="P4146" i="1"/>
  <c r="Q4146" i="1"/>
  <c r="R4146" i="1" s="1"/>
  <c r="T4146" i="1"/>
  <c r="U4146" i="1"/>
  <c r="O4147" i="1"/>
  <c r="S4147" i="1" s="1"/>
  <c r="P4147" i="1"/>
  <c r="Q4147" i="1"/>
  <c r="R4147" i="1" s="1"/>
  <c r="T4147" i="1"/>
  <c r="U4147" i="1"/>
  <c r="O4148" i="1"/>
  <c r="S4148" i="1" s="1"/>
  <c r="P4148" i="1"/>
  <c r="Q4148" i="1"/>
  <c r="R4148" i="1" s="1"/>
  <c r="T4148" i="1"/>
  <c r="U4148" i="1"/>
  <c r="O4149" i="1"/>
  <c r="S4149" i="1" s="1"/>
  <c r="P4149" i="1"/>
  <c r="Q4149" i="1"/>
  <c r="R4149" i="1" s="1"/>
  <c r="T4149" i="1"/>
  <c r="U4149" i="1"/>
  <c r="O4150" i="1"/>
  <c r="S4150" i="1" s="1"/>
  <c r="P4150" i="1"/>
  <c r="Q4150" i="1"/>
  <c r="R4150" i="1" s="1"/>
  <c r="T4150" i="1"/>
  <c r="U4150" i="1"/>
  <c r="O4151" i="1"/>
  <c r="S4151" i="1" s="1"/>
  <c r="P4151" i="1"/>
  <c r="Q4151" i="1"/>
  <c r="R4151" i="1" s="1"/>
  <c r="T4151" i="1"/>
  <c r="V4151" i="1" s="1"/>
  <c r="U4151" i="1"/>
  <c r="O4152" i="1"/>
  <c r="S4152" i="1" s="1"/>
  <c r="P4152" i="1"/>
  <c r="Q4152" i="1"/>
  <c r="R4152" i="1" s="1"/>
  <c r="T4152" i="1"/>
  <c r="U4152" i="1"/>
  <c r="O4153" i="1"/>
  <c r="S4153" i="1" s="1"/>
  <c r="P4153" i="1"/>
  <c r="Q4153" i="1"/>
  <c r="R4153" i="1" s="1"/>
  <c r="T4153" i="1"/>
  <c r="U4153" i="1"/>
  <c r="O4154" i="1"/>
  <c r="P4154" i="1"/>
  <c r="Q4154" i="1"/>
  <c r="R4154" i="1" s="1"/>
  <c r="S4154" i="1"/>
  <c r="T4154" i="1"/>
  <c r="U4154" i="1"/>
  <c r="O4155" i="1"/>
  <c r="S4155" i="1" s="1"/>
  <c r="P4155" i="1"/>
  <c r="Q4155" i="1"/>
  <c r="R4155" i="1" s="1"/>
  <c r="T4155" i="1"/>
  <c r="U4155" i="1"/>
  <c r="O4156" i="1"/>
  <c r="S4156" i="1" s="1"/>
  <c r="P4156" i="1"/>
  <c r="Q4156" i="1"/>
  <c r="R4156" i="1" s="1"/>
  <c r="T4156" i="1"/>
  <c r="U4156" i="1"/>
  <c r="O4157" i="1"/>
  <c r="S4157" i="1" s="1"/>
  <c r="P4157" i="1"/>
  <c r="Q4157" i="1"/>
  <c r="R4157" i="1" s="1"/>
  <c r="T4157" i="1"/>
  <c r="V4157" i="1" s="1"/>
  <c r="U4157" i="1"/>
  <c r="O4158" i="1"/>
  <c r="S4158" i="1" s="1"/>
  <c r="P4158" i="1"/>
  <c r="Q4158" i="1"/>
  <c r="R4158" i="1" s="1"/>
  <c r="T4158" i="1"/>
  <c r="U4158" i="1"/>
  <c r="O4159" i="1"/>
  <c r="S4159" i="1" s="1"/>
  <c r="P4159" i="1"/>
  <c r="Q4159" i="1"/>
  <c r="R4159" i="1" s="1"/>
  <c r="T4159" i="1"/>
  <c r="U4159" i="1"/>
  <c r="O4160" i="1"/>
  <c r="S4160" i="1" s="1"/>
  <c r="P4160" i="1"/>
  <c r="Q4160" i="1"/>
  <c r="R4160" i="1" s="1"/>
  <c r="T4160" i="1"/>
  <c r="U4160" i="1"/>
  <c r="O4161" i="1"/>
  <c r="S4161" i="1" s="1"/>
  <c r="P4161" i="1"/>
  <c r="Q4161" i="1"/>
  <c r="R4161" i="1" s="1"/>
  <c r="T4161" i="1"/>
  <c r="U4161" i="1"/>
  <c r="O4162" i="1"/>
  <c r="S4162" i="1" s="1"/>
  <c r="P4162" i="1"/>
  <c r="Q4162" i="1"/>
  <c r="R4162" i="1" s="1"/>
  <c r="T4162" i="1"/>
  <c r="U4162" i="1"/>
  <c r="O4163" i="1"/>
  <c r="S4163" i="1" s="1"/>
  <c r="P4163" i="1"/>
  <c r="Q4163" i="1"/>
  <c r="R4163" i="1" s="1"/>
  <c r="T4163" i="1"/>
  <c r="U4163" i="1"/>
  <c r="O4164" i="1"/>
  <c r="S4164" i="1" s="1"/>
  <c r="P4164" i="1"/>
  <c r="Q4164" i="1"/>
  <c r="R4164" i="1" s="1"/>
  <c r="T4164" i="1"/>
  <c r="U4164" i="1"/>
  <c r="O4165" i="1"/>
  <c r="S4165" i="1" s="1"/>
  <c r="P4165" i="1"/>
  <c r="Q4165" i="1"/>
  <c r="R4165" i="1" s="1"/>
  <c r="T4165" i="1"/>
  <c r="U4165" i="1"/>
  <c r="O4166" i="1"/>
  <c r="S4166" i="1" s="1"/>
  <c r="P4166" i="1"/>
  <c r="Q4166" i="1"/>
  <c r="R4166" i="1" s="1"/>
  <c r="T4166" i="1"/>
  <c r="U4166" i="1"/>
  <c r="O4167" i="1"/>
  <c r="S4167" i="1" s="1"/>
  <c r="P4167" i="1"/>
  <c r="Q4167" i="1"/>
  <c r="R4167" i="1" s="1"/>
  <c r="T4167" i="1"/>
  <c r="V4167" i="1" s="1"/>
  <c r="U4167" i="1"/>
  <c r="O4168" i="1"/>
  <c r="S4168" i="1" s="1"/>
  <c r="P4168" i="1"/>
  <c r="Q4168" i="1"/>
  <c r="R4168" i="1" s="1"/>
  <c r="T4168" i="1"/>
  <c r="U4168" i="1"/>
  <c r="O4169" i="1"/>
  <c r="S4169" i="1" s="1"/>
  <c r="P4169" i="1"/>
  <c r="Q4169" i="1"/>
  <c r="R4169" i="1" s="1"/>
  <c r="T4169" i="1"/>
  <c r="U4169" i="1"/>
  <c r="O4170" i="1"/>
  <c r="P4170" i="1"/>
  <c r="Q4170" i="1"/>
  <c r="R4170" i="1" s="1"/>
  <c r="S4170" i="1"/>
  <c r="T4170" i="1"/>
  <c r="U4170" i="1"/>
  <c r="O4171" i="1"/>
  <c r="S4171" i="1" s="1"/>
  <c r="P4171" i="1"/>
  <c r="Q4171" i="1"/>
  <c r="R4171" i="1" s="1"/>
  <c r="T4171" i="1"/>
  <c r="U4171" i="1"/>
  <c r="O4172" i="1"/>
  <c r="S4172" i="1" s="1"/>
  <c r="P4172" i="1"/>
  <c r="Q4172" i="1"/>
  <c r="R4172" i="1" s="1"/>
  <c r="T4172" i="1"/>
  <c r="U4172" i="1"/>
  <c r="O4173" i="1"/>
  <c r="S4173" i="1" s="1"/>
  <c r="P4173" i="1"/>
  <c r="Q4173" i="1"/>
  <c r="R4173" i="1" s="1"/>
  <c r="T4173" i="1"/>
  <c r="V4173" i="1" s="1"/>
  <c r="U4173" i="1"/>
  <c r="O4174" i="1"/>
  <c r="S4174" i="1" s="1"/>
  <c r="P4174" i="1"/>
  <c r="Q4174" i="1"/>
  <c r="R4174" i="1" s="1"/>
  <c r="T4174" i="1"/>
  <c r="U4174" i="1"/>
  <c r="O4175" i="1"/>
  <c r="S4175" i="1" s="1"/>
  <c r="P4175" i="1"/>
  <c r="Q4175" i="1"/>
  <c r="R4175" i="1" s="1"/>
  <c r="T4175" i="1"/>
  <c r="U4175" i="1"/>
  <c r="O4176" i="1"/>
  <c r="S4176" i="1" s="1"/>
  <c r="P4176" i="1"/>
  <c r="Q4176" i="1"/>
  <c r="R4176" i="1" s="1"/>
  <c r="T4176" i="1"/>
  <c r="U4176" i="1"/>
  <c r="O4177" i="1"/>
  <c r="S4177" i="1" s="1"/>
  <c r="P4177" i="1"/>
  <c r="Q4177" i="1"/>
  <c r="R4177" i="1" s="1"/>
  <c r="T4177" i="1"/>
  <c r="U4177" i="1"/>
  <c r="O4178" i="1"/>
  <c r="S4178" i="1" s="1"/>
  <c r="P4178" i="1"/>
  <c r="Q4178" i="1"/>
  <c r="R4178" i="1" s="1"/>
  <c r="T4178" i="1"/>
  <c r="U4178" i="1"/>
  <c r="O4179" i="1"/>
  <c r="S4179" i="1" s="1"/>
  <c r="P4179" i="1"/>
  <c r="Q4179" i="1"/>
  <c r="R4179" i="1" s="1"/>
  <c r="T4179" i="1"/>
  <c r="U4179" i="1"/>
  <c r="O4180" i="1"/>
  <c r="S4180" i="1" s="1"/>
  <c r="P4180" i="1"/>
  <c r="Q4180" i="1"/>
  <c r="R4180" i="1" s="1"/>
  <c r="T4180" i="1"/>
  <c r="U4180" i="1"/>
  <c r="O4181" i="1"/>
  <c r="S4181" i="1" s="1"/>
  <c r="P4181" i="1"/>
  <c r="Q4181" i="1"/>
  <c r="R4181" i="1" s="1"/>
  <c r="T4181" i="1"/>
  <c r="U4181" i="1"/>
  <c r="O4182" i="1"/>
  <c r="S4182" i="1" s="1"/>
  <c r="P4182" i="1"/>
  <c r="Q4182" i="1"/>
  <c r="R4182" i="1" s="1"/>
  <c r="T4182" i="1"/>
  <c r="U4182" i="1"/>
  <c r="O4183" i="1"/>
  <c r="S4183" i="1" s="1"/>
  <c r="P4183" i="1"/>
  <c r="Q4183" i="1"/>
  <c r="R4183" i="1" s="1"/>
  <c r="T4183" i="1"/>
  <c r="V4183" i="1" s="1"/>
  <c r="U4183" i="1"/>
  <c r="O4184" i="1"/>
  <c r="S4184" i="1" s="1"/>
  <c r="P4184" i="1"/>
  <c r="Q4184" i="1"/>
  <c r="R4184" i="1" s="1"/>
  <c r="T4184" i="1"/>
  <c r="U4184" i="1"/>
  <c r="O4185" i="1"/>
  <c r="S4185" i="1" s="1"/>
  <c r="P4185" i="1"/>
  <c r="Q4185" i="1"/>
  <c r="R4185" i="1" s="1"/>
  <c r="T4185" i="1"/>
  <c r="U4185" i="1"/>
  <c r="O4186" i="1"/>
  <c r="S4186" i="1" s="1"/>
  <c r="P4186" i="1"/>
  <c r="Q4186" i="1"/>
  <c r="R4186" i="1" s="1"/>
  <c r="T4186" i="1"/>
  <c r="U4186" i="1"/>
  <c r="O4187" i="1"/>
  <c r="S4187" i="1" s="1"/>
  <c r="P4187" i="1"/>
  <c r="Q4187" i="1"/>
  <c r="R4187" i="1" s="1"/>
  <c r="T4187" i="1"/>
  <c r="V4187" i="1" s="1"/>
  <c r="U4187" i="1"/>
  <c r="O4188" i="1"/>
  <c r="S4188" i="1" s="1"/>
  <c r="P4188" i="1"/>
  <c r="Q4188" i="1"/>
  <c r="R4188" i="1" s="1"/>
  <c r="T4188" i="1"/>
  <c r="U4188" i="1"/>
  <c r="O4189" i="1"/>
  <c r="S4189" i="1" s="1"/>
  <c r="P4189" i="1"/>
  <c r="Q4189" i="1"/>
  <c r="R4189" i="1" s="1"/>
  <c r="T4189" i="1"/>
  <c r="U4189" i="1"/>
  <c r="O4190" i="1"/>
  <c r="S4190" i="1" s="1"/>
  <c r="P4190" i="1"/>
  <c r="Q4190" i="1"/>
  <c r="R4190" i="1" s="1"/>
  <c r="T4190" i="1"/>
  <c r="U4190" i="1"/>
  <c r="O4191" i="1"/>
  <c r="S4191" i="1" s="1"/>
  <c r="P4191" i="1"/>
  <c r="Q4191" i="1"/>
  <c r="R4191" i="1" s="1"/>
  <c r="T4191" i="1"/>
  <c r="V4191" i="1" s="1"/>
  <c r="U4191" i="1"/>
  <c r="O4192" i="1"/>
  <c r="S4192" i="1" s="1"/>
  <c r="P4192" i="1"/>
  <c r="Q4192" i="1"/>
  <c r="R4192" i="1" s="1"/>
  <c r="T4192" i="1"/>
  <c r="U4192" i="1"/>
  <c r="O4193" i="1"/>
  <c r="S4193" i="1" s="1"/>
  <c r="P4193" i="1"/>
  <c r="Q4193" i="1"/>
  <c r="R4193" i="1" s="1"/>
  <c r="T4193" i="1"/>
  <c r="U4193" i="1"/>
  <c r="O4194" i="1"/>
  <c r="S4194" i="1" s="1"/>
  <c r="P4194" i="1"/>
  <c r="Q4194" i="1"/>
  <c r="R4194" i="1" s="1"/>
  <c r="T4194" i="1"/>
  <c r="U4194" i="1"/>
  <c r="O4195" i="1"/>
  <c r="S4195" i="1" s="1"/>
  <c r="P4195" i="1"/>
  <c r="Q4195" i="1"/>
  <c r="R4195" i="1" s="1"/>
  <c r="T4195" i="1"/>
  <c r="V4195" i="1" s="1"/>
  <c r="U4195" i="1"/>
  <c r="O4196" i="1"/>
  <c r="S4196" i="1" s="1"/>
  <c r="P4196" i="1"/>
  <c r="Q4196" i="1"/>
  <c r="R4196" i="1" s="1"/>
  <c r="T4196" i="1"/>
  <c r="U4196" i="1"/>
  <c r="O4197" i="1"/>
  <c r="S4197" i="1" s="1"/>
  <c r="P4197" i="1"/>
  <c r="Q4197" i="1"/>
  <c r="R4197" i="1" s="1"/>
  <c r="T4197" i="1"/>
  <c r="U4197" i="1"/>
  <c r="O4198" i="1"/>
  <c r="S4198" i="1" s="1"/>
  <c r="P4198" i="1"/>
  <c r="Q4198" i="1"/>
  <c r="R4198" i="1" s="1"/>
  <c r="T4198" i="1"/>
  <c r="U4198" i="1"/>
  <c r="O4199" i="1"/>
  <c r="S4199" i="1" s="1"/>
  <c r="P4199" i="1"/>
  <c r="Q4199" i="1"/>
  <c r="R4199" i="1" s="1"/>
  <c r="T4199" i="1"/>
  <c r="V4199" i="1" s="1"/>
  <c r="U4199" i="1"/>
  <c r="O4200" i="1"/>
  <c r="S4200" i="1" s="1"/>
  <c r="P4200" i="1"/>
  <c r="Q4200" i="1"/>
  <c r="R4200" i="1" s="1"/>
  <c r="T4200" i="1"/>
  <c r="U4200" i="1"/>
  <c r="O4201" i="1"/>
  <c r="S4201" i="1" s="1"/>
  <c r="P4201" i="1"/>
  <c r="Q4201" i="1"/>
  <c r="R4201" i="1" s="1"/>
  <c r="T4201" i="1"/>
  <c r="U4201" i="1"/>
  <c r="O4202" i="1"/>
  <c r="S4202" i="1" s="1"/>
  <c r="P4202" i="1"/>
  <c r="Q4202" i="1"/>
  <c r="R4202" i="1" s="1"/>
  <c r="T4202" i="1"/>
  <c r="U4202" i="1"/>
  <c r="O4203" i="1"/>
  <c r="S4203" i="1" s="1"/>
  <c r="P4203" i="1"/>
  <c r="Q4203" i="1"/>
  <c r="R4203" i="1" s="1"/>
  <c r="T4203" i="1"/>
  <c r="V4203" i="1" s="1"/>
  <c r="U4203" i="1"/>
  <c r="O4204" i="1"/>
  <c r="S4204" i="1" s="1"/>
  <c r="P4204" i="1"/>
  <c r="Q4204" i="1"/>
  <c r="R4204" i="1" s="1"/>
  <c r="T4204" i="1"/>
  <c r="U4204" i="1"/>
  <c r="O4205" i="1"/>
  <c r="S4205" i="1" s="1"/>
  <c r="P4205" i="1"/>
  <c r="Q4205" i="1"/>
  <c r="R4205" i="1" s="1"/>
  <c r="T4205" i="1"/>
  <c r="U4205" i="1"/>
  <c r="O4206" i="1"/>
  <c r="S4206" i="1" s="1"/>
  <c r="P4206" i="1"/>
  <c r="Q4206" i="1"/>
  <c r="R4206" i="1" s="1"/>
  <c r="T4206" i="1"/>
  <c r="U4206" i="1"/>
  <c r="O4207" i="1"/>
  <c r="S4207" i="1" s="1"/>
  <c r="P4207" i="1"/>
  <c r="Q4207" i="1"/>
  <c r="R4207" i="1" s="1"/>
  <c r="T4207" i="1"/>
  <c r="V4207" i="1" s="1"/>
  <c r="U4207" i="1"/>
  <c r="O4208" i="1"/>
  <c r="S4208" i="1" s="1"/>
  <c r="P4208" i="1"/>
  <c r="Q4208" i="1"/>
  <c r="R4208" i="1" s="1"/>
  <c r="T4208" i="1"/>
  <c r="U4208" i="1"/>
  <c r="O4209" i="1"/>
  <c r="S4209" i="1" s="1"/>
  <c r="P4209" i="1"/>
  <c r="Q4209" i="1"/>
  <c r="R4209" i="1" s="1"/>
  <c r="T4209" i="1"/>
  <c r="U4209" i="1"/>
  <c r="O4210" i="1"/>
  <c r="S4210" i="1" s="1"/>
  <c r="P4210" i="1"/>
  <c r="Q4210" i="1"/>
  <c r="R4210" i="1" s="1"/>
  <c r="T4210" i="1"/>
  <c r="U4210" i="1"/>
  <c r="O4211" i="1"/>
  <c r="S4211" i="1" s="1"/>
  <c r="P4211" i="1"/>
  <c r="Q4211" i="1"/>
  <c r="R4211" i="1" s="1"/>
  <c r="T4211" i="1"/>
  <c r="V4211" i="1" s="1"/>
  <c r="U4211" i="1"/>
  <c r="O4212" i="1"/>
  <c r="S4212" i="1" s="1"/>
  <c r="P4212" i="1"/>
  <c r="Q4212" i="1"/>
  <c r="R4212" i="1" s="1"/>
  <c r="T4212" i="1"/>
  <c r="U4212" i="1"/>
  <c r="O4213" i="1"/>
  <c r="S4213" i="1" s="1"/>
  <c r="P4213" i="1"/>
  <c r="Q4213" i="1"/>
  <c r="R4213" i="1" s="1"/>
  <c r="T4213" i="1"/>
  <c r="U4213" i="1"/>
  <c r="O4214" i="1"/>
  <c r="S4214" i="1" s="1"/>
  <c r="P4214" i="1"/>
  <c r="Q4214" i="1"/>
  <c r="R4214" i="1" s="1"/>
  <c r="T4214" i="1"/>
  <c r="U4214" i="1"/>
  <c r="O4215" i="1"/>
  <c r="S4215" i="1" s="1"/>
  <c r="P4215" i="1"/>
  <c r="Q4215" i="1"/>
  <c r="R4215" i="1" s="1"/>
  <c r="T4215" i="1"/>
  <c r="V4215" i="1" s="1"/>
  <c r="U4215" i="1"/>
  <c r="O4216" i="1"/>
  <c r="S4216" i="1" s="1"/>
  <c r="P4216" i="1"/>
  <c r="Q4216" i="1"/>
  <c r="R4216" i="1" s="1"/>
  <c r="T4216" i="1"/>
  <c r="U4216" i="1"/>
  <c r="O4217" i="1"/>
  <c r="S4217" i="1" s="1"/>
  <c r="P4217" i="1"/>
  <c r="Q4217" i="1"/>
  <c r="R4217" i="1" s="1"/>
  <c r="T4217" i="1"/>
  <c r="U4217" i="1"/>
  <c r="O4218" i="1"/>
  <c r="S4218" i="1" s="1"/>
  <c r="P4218" i="1"/>
  <c r="Q4218" i="1"/>
  <c r="R4218" i="1" s="1"/>
  <c r="T4218" i="1"/>
  <c r="U4218" i="1"/>
  <c r="O4219" i="1"/>
  <c r="S4219" i="1" s="1"/>
  <c r="P4219" i="1"/>
  <c r="Q4219" i="1"/>
  <c r="R4219" i="1" s="1"/>
  <c r="T4219" i="1"/>
  <c r="V4219" i="1" s="1"/>
  <c r="U4219" i="1"/>
  <c r="O4220" i="1"/>
  <c r="S4220" i="1" s="1"/>
  <c r="P4220" i="1"/>
  <c r="Q4220" i="1"/>
  <c r="R4220" i="1" s="1"/>
  <c r="T4220" i="1"/>
  <c r="U4220" i="1"/>
  <c r="O4221" i="1"/>
  <c r="S4221" i="1" s="1"/>
  <c r="P4221" i="1"/>
  <c r="Q4221" i="1"/>
  <c r="R4221" i="1" s="1"/>
  <c r="T4221" i="1"/>
  <c r="U4221" i="1"/>
  <c r="O4222" i="1"/>
  <c r="S4222" i="1" s="1"/>
  <c r="P4222" i="1"/>
  <c r="Q4222" i="1"/>
  <c r="R4222" i="1" s="1"/>
  <c r="T4222" i="1"/>
  <c r="U4222" i="1"/>
  <c r="O4223" i="1"/>
  <c r="S4223" i="1" s="1"/>
  <c r="P4223" i="1"/>
  <c r="Q4223" i="1"/>
  <c r="R4223" i="1" s="1"/>
  <c r="T4223" i="1"/>
  <c r="V4223" i="1" s="1"/>
  <c r="U4223" i="1"/>
  <c r="O4224" i="1"/>
  <c r="S4224" i="1" s="1"/>
  <c r="P4224" i="1"/>
  <c r="Q4224" i="1"/>
  <c r="R4224" i="1" s="1"/>
  <c r="T4224" i="1"/>
  <c r="U4224" i="1"/>
  <c r="O4225" i="1"/>
  <c r="S4225" i="1" s="1"/>
  <c r="P4225" i="1"/>
  <c r="Q4225" i="1"/>
  <c r="R4225" i="1" s="1"/>
  <c r="T4225" i="1"/>
  <c r="U4225" i="1"/>
  <c r="O4226" i="1"/>
  <c r="S4226" i="1" s="1"/>
  <c r="P4226" i="1"/>
  <c r="Q4226" i="1"/>
  <c r="R4226" i="1" s="1"/>
  <c r="T4226" i="1"/>
  <c r="U4226" i="1"/>
  <c r="O4227" i="1"/>
  <c r="S4227" i="1" s="1"/>
  <c r="P4227" i="1"/>
  <c r="Q4227" i="1"/>
  <c r="R4227" i="1" s="1"/>
  <c r="T4227" i="1"/>
  <c r="V4227" i="1" s="1"/>
  <c r="U4227" i="1"/>
  <c r="O4228" i="1"/>
  <c r="S4228" i="1" s="1"/>
  <c r="P4228" i="1"/>
  <c r="Q4228" i="1"/>
  <c r="R4228" i="1" s="1"/>
  <c r="T4228" i="1"/>
  <c r="U4228" i="1"/>
  <c r="O4229" i="1"/>
  <c r="S4229" i="1" s="1"/>
  <c r="P4229" i="1"/>
  <c r="Q4229" i="1"/>
  <c r="R4229" i="1" s="1"/>
  <c r="T4229" i="1"/>
  <c r="U4229" i="1"/>
  <c r="O4230" i="1"/>
  <c r="S4230" i="1" s="1"/>
  <c r="P4230" i="1"/>
  <c r="Q4230" i="1"/>
  <c r="R4230" i="1" s="1"/>
  <c r="T4230" i="1"/>
  <c r="U4230" i="1"/>
  <c r="O4231" i="1"/>
  <c r="S4231" i="1" s="1"/>
  <c r="P4231" i="1"/>
  <c r="Q4231" i="1"/>
  <c r="R4231" i="1" s="1"/>
  <c r="T4231" i="1"/>
  <c r="V4231" i="1" s="1"/>
  <c r="U4231" i="1"/>
  <c r="O4232" i="1"/>
  <c r="S4232" i="1" s="1"/>
  <c r="P4232" i="1"/>
  <c r="Q4232" i="1"/>
  <c r="R4232" i="1" s="1"/>
  <c r="T4232" i="1"/>
  <c r="U4232" i="1"/>
  <c r="O4233" i="1"/>
  <c r="S4233" i="1" s="1"/>
  <c r="P4233" i="1"/>
  <c r="Q4233" i="1"/>
  <c r="R4233" i="1" s="1"/>
  <c r="T4233" i="1"/>
  <c r="U4233" i="1"/>
  <c r="O4234" i="1"/>
  <c r="S4234" i="1" s="1"/>
  <c r="P4234" i="1"/>
  <c r="Q4234" i="1"/>
  <c r="R4234" i="1" s="1"/>
  <c r="T4234" i="1"/>
  <c r="U4234" i="1"/>
  <c r="O4235" i="1"/>
  <c r="S4235" i="1" s="1"/>
  <c r="P4235" i="1"/>
  <c r="Q4235" i="1"/>
  <c r="R4235" i="1" s="1"/>
  <c r="T4235" i="1"/>
  <c r="V4235" i="1" s="1"/>
  <c r="U4235" i="1"/>
  <c r="O4236" i="1"/>
  <c r="S4236" i="1" s="1"/>
  <c r="P4236" i="1"/>
  <c r="Q4236" i="1"/>
  <c r="R4236" i="1" s="1"/>
  <c r="T4236" i="1"/>
  <c r="U4236" i="1"/>
  <c r="O4237" i="1"/>
  <c r="S4237" i="1" s="1"/>
  <c r="P4237" i="1"/>
  <c r="Q4237" i="1"/>
  <c r="R4237" i="1" s="1"/>
  <c r="T4237" i="1"/>
  <c r="U4237" i="1"/>
  <c r="O4238" i="1"/>
  <c r="S4238" i="1" s="1"/>
  <c r="P4238" i="1"/>
  <c r="Q4238" i="1"/>
  <c r="R4238" i="1" s="1"/>
  <c r="T4238" i="1"/>
  <c r="U4238" i="1"/>
  <c r="O4239" i="1"/>
  <c r="S4239" i="1" s="1"/>
  <c r="P4239" i="1"/>
  <c r="Q4239" i="1"/>
  <c r="R4239" i="1" s="1"/>
  <c r="T4239" i="1"/>
  <c r="V4239" i="1" s="1"/>
  <c r="U4239" i="1"/>
  <c r="O4240" i="1"/>
  <c r="S4240" i="1" s="1"/>
  <c r="P4240" i="1"/>
  <c r="Q4240" i="1"/>
  <c r="R4240" i="1" s="1"/>
  <c r="T4240" i="1"/>
  <c r="U4240" i="1"/>
  <c r="O4241" i="1"/>
  <c r="S4241" i="1" s="1"/>
  <c r="P4241" i="1"/>
  <c r="Q4241" i="1"/>
  <c r="R4241" i="1" s="1"/>
  <c r="T4241" i="1"/>
  <c r="U4241" i="1"/>
  <c r="O4242" i="1"/>
  <c r="S4242" i="1" s="1"/>
  <c r="P4242" i="1"/>
  <c r="Q4242" i="1"/>
  <c r="R4242" i="1" s="1"/>
  <c r="T4242" i="1"/>
  <c r="U4242" i="1"/>
  <c r="O4243" i="1"/>
  <c r="S4243" i="1" s="1"/>
  <c r="P4243" i="1"/>
  <c r="Q4243" i="1"/>
  <c r="R4243" i="1" s="1"/>
  <c r="T4243" i="1"/>
  <c r="V4243" i="1" s="1"/>
  <c r="U4243" i="1"/>
  <c r="O4244" i="1"/>
  <c r="S4244" i="1" s="1"/>
  <c r="P4244" i="1"/>
  <c r="Q4244" i="1"/>
  <c r="R4244" i="1" s="1"/>
  <c r="T4244" i="1"/>
  <c r="U4244" i="1"/>
  <c r="O4245" i="1"/>
  <c r="S4245" i="1" s="1"/>
  <c r="P4245" i="1"/>
  <c r="Q4245" i="1"/>
  <c r="R4245" i="1" s="1"/>
  <c r="T4245" i="1"/>
  <c r="U4245" i="1"/>
  <c r="V4245" i="1"/>
  <c r="O4246" i="1"/>
  <c r="P4246" i="1"/>
  <c r="Q4246" i="1"/>
  <c r="R4246" i="1"/>
  <c r="S4246" i="1"/>
  <c r="T4246" i="1"/>
  <c r="U4246" i="1"/>
  <c r="V4246" i="1"/>
  <c r="O4247" i="1"/>
  <c r="P4247" i="1"/>
  <c r="Q4247" i="1"/>
  <c r="R4247" i="1"/>
  <c r="S4247" i="1"/>
  <c r="T4247" i="1"/>
  <c r="U4247" i="1"/>
  <c r="V4247" i="1"/>
  <c r="O4248" i="1"/>
  <c r="P4248" i="1"/>
  <c r="Q4248" i="1"/>
  <c r="R4248" i="1"/>
  <c r="S4248" i="1"/>
  <c r="T4248" i="1"/>
  <c r="U4248" i="1"/>
  <c r="V4248" i="1"/>
  <c r="O4249" i="1"/>
  <c r="P4249" i="1"/>
  <c r="Q4249" i="1"/>
  <c r="R4249" i="1"/>
  <c r="S4249" i="1"/>
  <c r="T4249" i="1"/>
  <c r="U4249" i="1"/>
  <c r="V4249" i="1"/>
  <c r="O4250" i="1"/>
  <c r="P4250" i="1"/>
  <c r="Q4250" i="1"/>
  <c r="R4250" i="1"/>
  <c r="S4250" i="1"/>
  <c r="T4250" i="1"/>
  <c r="U4250" i="1"/>
  <c r="V4250" i="1"/>
  <c r="O4251" i="1"/>
  <c r="P4251" i="1"/>
  <c r="Q4251" i="1"/>
  <c r="R4251" i="1"/>
  <c r="S4251" i="1"/>
  <c r="T4251" i="1"/>
  <c r="U4251" i="1"/>
  <c r="O4252" i="1"/>
  <c r="P4252" i="1"/>
  <c r="Q4252" i="1"/>
  <c r="R4252" i="1"/>
  <c r="S4252" i="1"/>
  <c r="T4252" i="1"/>
  <c r="U4252" i="1"/>
  <c r="V4252" i="1"/>
  <c r="O4253" i="1"/>
  <c r="P4253" i="1"/>
  <c r="Q4253" i="1"/>
  <c r="R4253" i="1"/>
  <c r="S4253" i="1"/>
  <c r="T4253" i="1"/>
  <c r="U4253" i="1"/>
  <c r="V4253" i="1"/>
  <c r="O4254" i="1"/>
  <c r="P4254" i="1"/>
  <c r="Q4254" i="1"/>
  <c r="R4254" i="1"/>
  <c r="S4254" i="1"/>
  <c r="T4254" i="1"/>
  <c r="U4254" i="1"/>
  <c r="V4254" i="1"/>
  <c r="O4255" i="1"/>
  <c r="P4255" i="1"/>
  <c r="Q4255" i="1"/>
  <c r="R4255" i="1"/>
  <c r="S4255" i="1"/>
  <c r="T4255" i="1"/>
  <c r="U4255" i="1"/>
  <c r="V4255" i="1"/>
  <c r="O4256" i="1"/>
  <c r="P4256" i="1"/>
  <c r="Q4256" i="1"/>
  <c r="R4256" i="1"/>
  <c r="S4256" i="1"/>
  <c r="T4256" i="1"/>
  <c r="U4256" i="1"/>
  <c r="V4256" i="1"/>
  <c r="O4257" i="1"/>
  <c r="P4257" i="1"/>
  <c r="Q4257" i="1"/>
  <c r="R4257" i="1"/>
  <c r="S4257" i="1"/>
  <c r="T4257" i="1"/>
  <c r="U4257" i="1"/>
  <c r="V4257" i="1"/>
  <c r="O4258" i="1"/>
  <c r="P4258" i="1"/>
  <c r="Q4258" i="1"/>
  <c r="R4258" i="1"/>
  <c r="S4258" i="1"/>
  <c r="T4258" i="1"/>
  <c r="U4258" i="1"/>
  <c r="V4258" i="1"/>
  <c r="O4259" i="1"/>
  <c r="P4259" i="1"/>
  <c r="Q4259" i="1"/>
  <c r="R4259" i="1"/>
  <c r="S4259" i="1"/>
  <c r="T4259" i="1"/>
  <c r="U4259" i="1"/>
  <c r="V4259" i="1"/>
  <c r="O4260" i="1"/>
  <c r="P4260" i="1"/>
  <c r="Q4260" i="1"/>
  <c r="R4260" i="1"/>
  <c r="S4260" i="1"/>
  <c r="T4260" i="1"/>
  <c r="U4260" i="1"/>
  <c r="V4260" i="1"/>
  <c r="O4261" i="1"/>
  <c r="P4261" i="1"/>
  <c r="Q4261" i="1"/>
  <c r="R4261" i="1"/>
  <c r="S4261" i="1"/>
  <c r="T4261" i="1"/>
  <c r="U4261" i="1"/>
  <c r="V4261" i="1"/>
  <c r="O4262" i="1"/>
  <c r="P4262" i="1"/>
  <c r="Q4262" i="1"/>
  <c r="R4262" i="1"/>
  <c r="S4262" i="1"/>
  <c r="T4262" i="1"/>
  <c r="U4262" i="1"/>
  <c r="V4262" i="1"/>
  <c r="O4263" i="1"/>
  <c r="P4263" i="1"/>
  <c r="Q4263" i="1"/>
  <c r="R4263" i="1"/>
  <c r="S4263" i="1"/>
  <c r="T4263" i="1"/>
  <c r="U4263" i="1"/>
  <c r="V4263" i="1"/>
  <c r="O4264" i="1"/>
  <c r="P4264" i="1"/>
  <c r="Q4264" i="1"/>
  <c r="R4264" i="1"/>
  <c r="S4264" i="1"/>
  <c r="T4264" i="1"/>
  <c r="U4264" i="1"/>
  <c r="V4264" i="1"/>
  <c r="O4265" i="1"/>
  <c r="P4265" i="1"/>
  <c r="Q4265" i="1"/>
  <c r="R4265" i="1"/>
  <c r="S4265" i="1"/>
  <c r="T4265" i="1"/>
  <c r="U4265" i="1"/>
  <c r="V4265" i="1"/>
  <c r="O4266" i="1"/>
  <c r="P4266" i="1"/>
  <c r="Q4266" i="1"/>
  <c r="R4266" i="1"/>
  <c r="S4266" i="1"/>
  <c r="T4266" i="1"/>
  <c r="U4266" i="1"/>
  <c r="V4266" i="1"/>
  <c r="O4267" i="1"/>
  <c r="P4267" i="1"/>
  <c r="Q4267" i="1"/>
  <c r="R4267" i="1"/>
  <c r="S4267" i="1"/>
  <c r="T4267" i="1"/>
  <c r="U4267" i="1"/>
  <c r="V4267" i="1"/>
  <c r="O4268" i="1"/>
  <c r="P4268" i="1"/>
  <c r="Q4268" i="1"/>
  <c r="R4268" i="1"/>
  <c r="S4268" i="1"/>
  <c r="T4268" i="1"/>
  <c r="U4268" i="1"/>
  <c r="V4268" i="1"/>
  <c r="O4269" i="1"/>
  <c r="P4269" i="1"/>
  <c r="Q4269" i="1"/>
  <c r="R4269" i="1"/>
  <c r="S4269" i="1"/>
  <c r="T4269" i="1"/>
  <c r="U4269" i="1"/>
  <c r="V4269" i="1"/>
  <c r="O4270" i="1"/>
  <c r="P4270" i="1"/>
  <c r="Q4270" i="1"/>
  <c r="R4270" i="1"/>
  <c r="S4270" i="1"/>
  <c r="T4270" i="1"/>
  <c r="U4270" i="1"/>
  <c r="V4270" i="1"/>
  <c r="O4271" i="1"/>
  <c r="P4271" i="1"/>
  <c r="Q4271" i="1"/>
  <c r="R4271" i="1"/>
  <c r="S4271" i="1"/>
  <c r="T4271" i="1"/>
  <c r="U4271" i="1"/>
  <c r="V4271" i="1"/>
  <c r="O4272" i="1"/>
  <c r="P4272" i="1"/>
  <c r="Q4272" i="1"/>
  <c r="R4272" i="1"/>
  <c r="S4272" i="1"/>
  <c r="T4272" i="1"/>
  <c r="U4272" i="1"/>
  <c r="V4272" i="1"/>
  <c r="O4273" i="1"/>
  <c r="P4273" i="1"/>
  <c r="Q4273" i="1"/>
  <c r="R4273" i="1"/>
  <c r="S4273" i="1"/>
  <c r="T4273" i="1"/>
  <c r="U4273" i="1"/>
  <c r="V4273" i="1"/>
  <c r="O4274" i="1"/>
  <c r="P4274" i="1"/>
  <c r="Q4274" i="1"/>
  <c r="R4274" i="1"/>
  <c r="S4274" i="1"/>
  <c r="T4274" i="1"/>
  <c r="U4274" i="1"/>
  <c r="V4274" i="1"/>
  <c r="O4275" i="1"/>
  <c r="P4275" i="1"/>
  <c r="Q4275" i="1"/>
  <c r="R4275" i="1"/>
  <c r="S4275" i="1"/>
  <c r="T4275" i="1"/>
  <c r="U4275" i="1"/>
  <c r="V4275" i="1"/>
  <c r="O4276" i="1"/>
  <c r="P4276" i="1"/>
  <c r="Q4276" i="1"/>
  <c r="R4276" i="1"/>
  <c r="S4276" i="1"/>
  <c r="T4276" i="1"/>
  <c r="U4276" i="1"/>
  <c r="V4276" i="1"/>
  <c r="O4277" i="1"/>
  <c r="P4277" i="1"/>
  <c r="Q4277" i="1"/>
  <c r="R4277" i="1"/>
  <c r="S4277" i="1"/>
  <c r="T4277" i="1"/>
  <c r="U4277" i="1"/>
  <c r="V4277" i="1"/>
  <c r="O4278" i="1"/>
  <c r="P4278" i="1"/>
  <c r="Q4278" i="1"/>
  <c r="R4278" i="1"/>
  <c r="S4278" i="1"/>
  <c r="T4278" i="1"/>
  <c r="U4278" i="1"/>
  <c r="V4278" i="1"/>
  <c r="O4279" i="1"/>
  <c r="P4279" i="1"/>
  <c r="Q4279" i="1"/>
  <c r="R4279" i="1"/>
  <c r="S4279" i="1"/>
  <c r="T4279" i="1"/>
  <c r="U4279" i="1"/>
  <c r="V4279" i="1"/>
  <c r="O4280" i="1"/>
  <c r="P4280" i="1"/>
  <c r="Q4280" i="1"/>
  <c r="R4280" i="1"/>
  <c r="S4280" i="1"/>
  <c r="T4280" i="1"/>
  <c r="U4280" i="1"/>
  <c r="V4280" i="1"/>
  <c r="O4281" i="1"/>
  <c r="P4281" i="1"/>
  <c r="Q4281" i="1"/>
  <c r="R4281" i="1"/>
  <c r="S4281" i="1"/>
  <c r="T4281" i="1"/>
  <c r="U4281" i="1"/>
  <c r="V4281" i="1"/>
  <c r="O4282" i="1"/>
  <c r="P4282" i="1"/>
  <c r="Q4282" i="1"/>
  <c r="R4282" i="1"/>
  <c r="S4282" i="1"/>
  <c r="T4282" i="1"/>
  <c r="U4282" i="1"/>
  <c r="V4282" i="1"/>
  <c r="O4283" i="1"/>
  <c r="P4283" i="1"/>
  <c r="Q4283" i="1"/>
  <c r="R4283" i="1"/>
  <c r="S4283" i="1"/>
  <c r="T4283" i="1"/>
  <c r="U4283" i="1"/>
  <c r="V4283" i="1"/>
  <c r="O4284" i="1"/>
  <c r="P4284" i="1"/>
  <c r="Q4284" i="1"/>
  <c r="R4284" i="1"/>
  <c r="S4284" i="1"/>
  <c r="T4284" i="1"/>
  <c r="U4284" i="1"/>
  <c r="V4284" i="1"/>
  <c r="O4285" i="1"/>
  <c r="P4285" i="1"/>
  <c r="Q4285" i="1"/>
  <c r="R4285" i="1"/>
  <c r="S4285" i="1"/>
  <c r="T4285" i="1"/>
  <c r="U4285" i="1"/>
  <c r="V4285" i="1"/>
  <c r="O4286" i="1"/>
  <c r="P4286" i="1"/>
  <c r="Q4286" i="1"/>
  <c r="R4286" i="1"/>
  <c r="S4286" i="1"/>
  <c r="T4286" i="1"/>
  <c r="U4286" i="1"/>
  <c r="V4286" i="1"/>
  <c r="O4287" i="1"/>
  <c r="P4287" i="1"/>
  <c r="Q4287" i="1"/>
  <c r="R4287" i="1"/>
  <c r="S4287" i="1"/>
  <c r="T4287" i="1"/>
  <c r="U4287" i="1"/>
  <c r="V4287" i="1"/>
  <c r="O4288" i="1"/>
  <c r="P4288" i="1"/>
  <c r="Q4288" i="1"/>
  <c r="R4288" i="1"/>
  <c r="S4288" i="1"/>
  <c r="T4288" i="1"/>
  <c r="U4288" i="1"/>
  <c r="V4288" i="1"/>
  <c r="O4289" i="1"/>
  <c r="P4289" i="1"/>
  <c r="Q4289" i="1"/>
  <c r="R4289" i="1"/>
  <c r="S4289" i="1"/>
  <c r="T4289" i="1"/>
  <c r="U4289" i="1"/>
  <c r="V4289" i="1"/>
  <c r="O4290" i="1"/>
  <c r="P4290" i="1"/>
  <c r="Q4290" i="1"/>
  <c r="R4290" i="1"/>
  <c r="S4290" i="1"/>
  <c r="T4290" i="1"/>
  <c r="U4290" i="1"/>
  <c r="V4290" i="1"/>
  <c r="O4291" i="1"/>
  <c r="P4291" i="1"/>
  <c r="Q4291" i="1"/>
  <c r="R4291" i="1"/>
  <c r="S4291" i="1"/>
  <c r="T4291" i="1"/>
  <c r="U4291" i="1"/>
  <c r="V4291" i="1"/>
  <c r="O4292" i="1"/>
  <c r="P4292" i="1"/>
  <c r="Q4292" i="1"/>
  <c r="R4292" i="1"/>
  <c r="S4292" i="1"/>
  <c r="T4292" i="1"/>
  <c r="U4292" i="1"/>
  <c r="V4292" i="1"/>
  <c r="O4293" i="1"/>
  <c r="P4293" i="1"/>
  <c r="Q4293" i="1"/>
  <c r="R4293" i="1"/>
  <c r="S4293" i="1"/>
  <c r="T4293" i="1"/>
  <c r="U4293" i="1"/>
  <c r="V4293" i="1"/>
  <c r="O4294" i="1"/>
  <c r="P4294" i="1"/>
  <c r="Q4294" i="1"/>
  <c r="R4294" i="1"/>
  <c r="S4294" i="1"/>
  <c r="T4294" i="1"/>
  <c r="U4294" i="1"/>
  <c r="V4294" i="1"/>
  <c r="O4295" i="1"/>
  <c r="P4295" i="1"/>
  <c r="Q4295" i="1"/>
  <c r="R4295" i="1"/>
  <c r="S4295" i="1"/>
  <c r="T4295" i="1"/>
  <c r="U4295" i="1"/>
  <c r="V4295" i="1"/>
  <c r="O4296" i="1"/>
  <c r="P4296" i="1"/>
  <c r="Q4296" i="1"/>
  <c r="R4296" i="1"/>
  <c r="S4296" i="1"/>
  <c r="T4296" i="1"/>
  <c r="U4296" i="1"/>
  <c r="V4296" i="1"/>
  <c r="O4297" i="1"/>
  <c r="P4297" i="1"/>
  <c r="Q4297" i="1"/>
  <c r="R4297" i="1"/>
  <c r="S4297" i="1"/>
  <c r="T4297" i="1"/>
  <c r="U4297" i="1"/>
  <c r="V4297" i="1"/>
  <c r="O4298" i="1"/>
  <c r="P4298" i="1"/>
  <c r="Q4298" i="1"/>
  <c r="R4298" i="1"/>
  <c r="S4298" i="1"/>
  <c r="T4298" i="1"/>
  <c r="U4298" i="1"/>
  <c r="V4298" i="1"/>
  <c r="O4299" i="1"/>
  <c r="P4299" i="1"/>
  <c r="Q4299" i="1"/>
  <c r="R4299" i="1"/>
  <c r="S4299" i="1"/>
  <c r="T4299" i="1"/>
  <c r="U4299" i="1"/>
  <c r="V4299" i="1"/>
  <c r="O4300" i="1"/>
  <c r="P4300" i="1"/>
  <c r="Q4300" i="1"/>
  <c r="R4300" i="1"/>
  <c r="S4300" i="1"/>
  <c r="T4300" i="1"/>
  <c r="U4300" i="1"/>
  <c r="V4300" i="1"/>
  <c r="O4301" i="1"/>
  <c r="P4301" i="1"/>
  <c r="Q4301" i="1"/>
  <c r="R4301" i="1"/>
  <c r="S4301" i="1"/>
  <c r="T4301" i="1"/>
  <c r="U4301" i="1"/>
  <c r="V4301" i="1"/>
  <c r="O4302" i="1"/>
  <c r="P4302" i="1"/>
  <c r="Q4302" i="1"/>
  <c r="R4302" i="1"/>
  <c r="S4302" i="1"/>
  <c r="T4302" i="1"/>
  <c r="U4302" i="1"/>
  <c r="V4302" i="1"/>
  <c r="O4303" i="1"/>
  <c r="P4303" i="1"/>
  <c r="Q4303" i="1"/>
  <c r="R4303" i="1"/>
  <c r="S4303" i="1"/>
  <c r="T4303" i="1"/>
  <c r="U4303" i="1"/>
  <c r="V4303" i="1"/>
  <c r="O4304" i="1"/>
  <c r="P4304" i="1"/>
  <c r="Q4304" i="1"/>
  <c r="R4304" i="1"/>
  <c r="S4304" i="1"/>
  <c r="T4304" i="1"/>
  <c r="U4304" i="1"/>
  <c r="V4304" i="1"/>
  <c r="O4305" i="1"/>
  <c r="P4305" i="1"/>
  <c r="Q4305" i="1"/>
  <c r="R4305" i="1"/>
  <c r="S4305" i="1"/>
  <c r="T4305" i="1"/>
  <c r="U4305" i="1"/>
  <c r="V4305" i="1"/>
  <c r="O4306" i="1"/>
  <c r="P4306" i="1"/>
  <c r="Q4306" i="1"/>
  <c r="R4306" i="1"/>
  <c r="S4306" i="1"/>
  <c r="T4306" i="1"/>
  <c r="U4306" i="1"/>
  <c r="V4306" i="1"/>
  <c r="O4307" i="1"/>
  <c r="P4307" i="1"/>
  <c r="Q4307" i="1"/>
  <c r="R4307" i="1"/>
  <c r="S4307" i="1"/>
  <c r="T4307" i="1"/>
  <c r="U4307" i="1"/>
  <c r="V4307" i="1"/>
  <c r="O4308" i="1"/>
  <c r="P4308" i="1"/>
  <c r="Q4308" i="1"/>
  <c r="R4308" i="1"/>
  <c r="S4308" i="1"/>
  <c r="T4308" i="1"/>
  <c r="U4308" i="1"/>
  <c r="V4308" i="1"/>
  <c r="O4309" i="1"/>
  <c r="P4309" i="1"/>
  <c r="Q4309" i="1"/>
  <c r="R4309" i="1"/>
  <c r="S4309" i="1"/>
  <c r="T4309" i="1"/>
  <c r="U4309" i="1"/>
  <c r="V4309" i="1"/>
  <c r="O4310" i="1"/>
  <c r="P4310" i="1"/>
  <c r="Q4310" i="1"/>
  <c r="R4310" i="1"/>
  <c r="S4310" i="1"/>
  <c r="T4310" i="1"/>
  <c r="U4310" i="1"/>
  <c r="V4310" i="1"/>
  <c r="O4311" i="1"/>
  <c r="P4311" i="1"/>
  <c r="Q4311" i="1"/>
  <c r="R4311" i="1"/>
  <c r="S4311" i="1"/>
  <c r="T4311" i="1"/>
  <c r="U4311" i="1"/>
  <c r="V4311" i="1"/>
  <c r="O4312" i="1"/>
  <c r="P4312" i="1"/>
  <c r="Q4312" i="1"/>
  <c r="R4312" i="1"/>
  <c r="S4312" i="1"/>
  <c r="T4312" i="1"/>
  <c r="U4312" i="1"/>
  <c r="V4312" i="1"/>
  <c r="O4313" i="1"/>
  <c r="P4313" i="1"/>
  <c r="Q4313" i="1"/>
  <c r="R4313" i="1"/>
  <c r="S4313" i="1"/>
  <c r="T4313" i="1"/>
  <c r="U4313" i="1"/>
  <c r="V4313" i="1"/>
  <c r="O4314" i="1"/>
  <c r="P4314" i="1"/>
  <c r="Q4314" i="1"/>
  <c r="R4314" i="1"/>
  <c r="S4314" i="1"/>
  <c r="T4314" i="1"/>
  <c r="U4314" i="1"/>
  <c r="V4314" i="1"/>
  <c r="O4315" i="1"/>
  <c r="P4315" i="1"/>
  <c r="Q4315" i="1"/>
  <c r="R4315" i="1"/>
  <c r="S4315" i="1"/>
  <c r="T4315" i="1"/>
  <c r="U4315" i="1"/>
  <c r="V4315" i="1"/>
  <c r="O4316" i="1"/>
  <c r="P4316" i="1"/>
  <c r="Q4316" i="1"/>
  <c r="R4316" i="1"/>
  <c r="S4316" i="1"/>
  <c r="T4316" i="1"/>
  <c r="U4316" i="1"/>
  <c r="V4316" i="1"/>
  <c r="O4317" i="1"/>
  <c r="P4317" i="1"/>
  <c r="Q4317" i="1"/>
  <c r="R4317" i="1"/>
  <c r="S4317" i="1"/>
  <c r="T4317" i="1"/>
  <c r="U4317" i="1"/>
  <c r="V4317" i="1"/>
  <c r="O4318" i="1"/>
  <c r="P4318" i="1"/>
  <c r="Q4318" i="1"/>
  <c r="R4318" i="1"/>
  <c r="S4318" i="1"/>
  <c r="T4318" i="1"/>
  <c r="U4318" i="1"/>
  <c r="V4318" i="1"/>
  <c r="O4319" i="1"/>
  <c r="P4319" i="1"/>
  <c r="Q4319" i="1"/>
  <c r="R4319" i="1"/>
  <c r="S4319" i="1"/>
  <c r="T4319" i="1"/>
  <c r="U4319" i="1"/>
  <c r="V4319" i="1"/>
  <c r="O4320" i="1"/>
  <c r="P4320" i="1"/>
  <c r="Q4320" i="1"/>
  <c r="R4320" i="1"/>
  <c r="S4320" i="1"/>
  <c r="T4320" i="1"/>
  <c r="U4320" i="1"/>
  <c r="V4320" i="1"/>
  <c r="O4321" i="1"/>
  <c r="P4321" i="1"/>
  <c r="Q4321" i="1"/>
  <c r="R4321" i="1"/>
  <c r="S4321" i="1"/>
  <c r="T4321" i="1"/>
  <c r="U4321" i="1"/>
  <c r="V4321" i="1"/>
  <c r="O4322" i="1"/>
  <c r="P4322" i="1"/>
  <c r="Q4322" i="1"/>
  <c r="R4322" i="1"/>
  <c r="S4322" i="1"/>
  <c r="T4322" i="1"/>
  <c r="U4322" i="1"/>
  <c r="V4322" i="1"/>
  <c r="O4323" i="1"/>
  <c r="P4323" i="1"/>
  <c r="Q4323" i="1"/>
  <c r="R4323" i="1"/>
  <c r="S4323" i="1"/>
  <c r="T4323" i="1"/>
  <c r="U4323" i="1"/>
  <c r="V4323" i="1"/>
  <c r="O4324" i="1"/>
  <c r="P4324" i="1"/>
  <c r="Q4324" i="1"/>
  <c r="R4324" i="1"/>
  <c r="S4324" i="1"/>
  <c r="T4324" i="1"/>
  <c r="U4324" i="1"/>
  <c r="V4324" i="1"/>
  <c r="O4325" i="1"/>
  <c r="P4325" i="1"/>
  <c r="Q4325" i="1"/>
  <c r="R4325" i="1"/>
  <c r="S4325" i="1"/>
  <c r="T4325" i="1"/>
  <c r="U4325" i="1"/>
  <c r="V4325" i="1"/>
  <c r="O4326" i="1"/>
  <c r="P4326" i="1"/>
  <c r="Q4326" i="1"/>
  <c r="R4326" i="1"/>
  <c r="S4326" i="1"/>
  <c r="T4326" i="1"/>
  <c r="U4326" i="1"/>
  <c r="V4326" i="1"/>
  <c r="O4327" i="1"/>
  <c r="P4327" i="1"/>
  <c r="Q4327" i="1"/>
  <c r="R4327" i="1"/>
  <c r="S4327" i="1"/>
  <c r="T4327" i="1"/>
  <c r="U4327" i="1"/>
  <c r="V4327" i="1"/>
  <c r="O4328" i="1"/>
  <c r="P4328" i="1"/>
  <c r="Q4328" i="1"/>
  <c r="R4328" i="1"/>
  <c r="S4328" i="1"/>
  <c r="T4328" i="1"/>
  <c r="U4328" i="1"/>
  <c r="V4328" i="1"/>
  <c r="O4329" i="1"/>
  <c r="P4329" i="1"/>
  <c r="Q4329" i="1"/>
  <c r="R4329" i="1"/>
  <c r="S4329" i="1"/>
  <c r="T4329" i="1"/>
  <c r="U4329" i="1"/>
  <c r="V4329" i="1"/>
  <c r="O4330" i="1"/>
  <c r="P4330" i="1"/>
  <c r="Q4330" i="1"/>
  <c r="R4330" i="1"/>
  <c r="S4330" i="1"/>
  <c r="T4330" i="1"/>
  <c r="U4330" i="1"/>
  <c r="V4330" i="1"/>
  <c r="O4331" i="1"/>
  <c r="P4331" i="1"/>
  <c r="Q4331" i="1"/>
  <c r="R4331" i="1"/>
  <c r="S4331" i="1"/>
  <c r="T4331" i="1"/>
  <c r="U4331" i="1"/>
  <c r="V4331" i="1"/>
  <c r="O4332" i="1"/>
  <c r="P4332" i="1"/>
  <c r="Q4332" i="1"/>
  <c r="R4332" i="1"/>
  <c r="S4332" i="1"/>
  <c r="T4332" i="1"/>
  <c r="U4332" i="1"/>
  <c r="V4332" i="1"/>
  <c r="O4333" i="1"/>
  <c r="P4333" i="1"/>
  <c r="Q4333" i="1"/>
  <c r="R4333" i="1"/>
  <c r="S4333" i="1"/>
  <c r="T4333" i="1"/>
  <c r="U4333" i="1"/>
  <c r="V4333" i="1"/>
  <c r="O4334" i="1"/>
  <c r="P4334" i="1"/>
  <c r="Q4334" i="1"/>
  <c r="R4334" i="1"/>
  <c r="S4334" i="1"/>
  <c r="T4334" i="1"/>
  <c r="U4334" i="1"/>
  <c r="V4334" i="1"/>
  <c r="O4335" i="1"/>
  <c r="P4335" i="1"/>
  <c r="Q4335" i="1"/>
  <c r="R4335" i="1"/>
  <c r="S4335" i="1"/>
  <c r="T4335" i="1"/>
  <c r="U4335" i="1"/>
  <c r="V4335" i="1"/>
  <c r="O4336" i="1"/>
  <c r="P4336" i="1"/>
  <c r="Q4336" i="1"/>
  <c r="R4336" i="1"/>
  <c r="S4336" i="1"/>
  <c r="T4336" i="1"/>
  <c r="U4336" i="1"/>
  <c r="V4336" i="1"/>
  <c r="O4337" i="1"/>
  <c r="P4337" i="1"/>
  <c r="Q4337" i="1"/>
  <c r="R4337" i="1"/>
  <c r="S4337" i="1"/>
  <c r="T4337" i="1"/>
  <c r="U4337" i="1"/>
  <c r="V4337" i="1"/>
  <c r="O4338" i="1"/>
  <c r="P4338" i="1"/>
  <c r="Q4338" i="1"/>
  <c r="R4338" i="1"/>
  <c r="S4338" i="1"/>
  <c r="T4338" i="1"/>
  <c r="U4338" i="1"/>
  <c r="V4338" i="1"/>
  <c r="O4339" i="1"/>
  <c r="P4339" i="1"/>
  <c r="Q4339" i="1"/>
  <c r="R4339" i="1"/>
  <c r="S4339" i="1"/>
  <c r="T4339" i="1"/>
  <c r="U4339" i="1"/>
  <c r="V4339" i="1"/>
  <c r="O4340" i="1"/>
  <c r="P4340" i="1"/>
  <c r="Q4340" i="1"/>
  <c r="R4340" i="1"/>
  <c r="S4340" i="1"/>
  <c r="T4340" i="1"/>
  <c r="U4340" i="1"/>
  <c r="V4340" i="1"/>
  <c r="O4341" i="1"/>
  <c r="P4341" i="1"/>
  <c r="Q4341" i="1"/>
  <c r="R4341" i="1"/>
  <c r="S4341" i="1"/>
  <c r="T4341" i="1"/>
  <c r="U4341" i="1"/>
  <c r="V4341" i="1"/>
  <c r="O4342" i="1"/>
  <c r="P4342" i="1"/>
  <c r="Q4342" i="1"/>
  <c r="R4342" i="1"/>
  <c r="S4342" i="1"/>
  <c r="T4342" i="1"/>
  <c r="U4342" i="1"/>
  <c r="V4342" i="1"/>
  <c r="O4343" i="1"/>
  <c r="P4343" i="1"/>
  <c r="Q4343" i="1"/>
  <c r="R4343" i="1"/>
  <c r="S4343" i="1"/>
  <c r="T4343" i="1"/>
  <c r="U4343" i="1"/>
  <c r="V4343" i="1"/>
  <c r="O4344" i="1"/>
  <c r="P4344" i="1"/>
  <c r="Q4344" i="1"/>
  <c r="R4344" i="1"/>
  <c r="S4344" i="1"/>
  <c r="T4344" i="1"/>
  <c r="U4344" i="1"/>
  <c r="V4344" i="1"/>
  <c r="O4345" i="1"/>
  <c r="P4345" i="1"/>
  <c r="Q4345" i="1"/>
  <c r="R4345" i="1"/>
  <c r="S4345" i="1"/>
  <c r="T4345" i="1"/>
  <c r="U4345" i="1"/>
  <c r="V4345" i="1"/>
  <c r="O4346" i="1"/>
  <c r="P4346" i="1"/>
  <c r="Q4346" i="1"/>
  <c r="R4346" i="1"/>
  <c r="S4346" i="1"/>
  <c r="T4346" i="1"/>
  <c r="U4346" i="1"/>
  <c r="V4346" i="1"/>
  <c r="O4347" i="1"/>
  <c r="P4347" i="1"/>
  <c r="Q4347" i="1"/>
  <c r="R4347" i="1"/>
  <c r="S4347" i="1"/>
  <c r="T4347" i="1"/>
  <c r="U4347" i="1"/>
  <c r="V4347" i="1"/>
  <c r="O4348" i="1"/>
  <c r="P4348" i="1"/>
  <c r="Q4348" i="1"/>
  <c r="R4348" i="1"/>
  <c r="S4348" i="1"/>
  <c r="T4348" i="1"/>
  <c r="U4348" i="1"/>
  <c r="V4348" i="1"/>
  <c r="O4349" i="1"/>
  <c r="P4349" i="1"/>
  <c r="Q4349" i="1"/>
  <c r="R4349" i="1"/>
  <c r="S4349" i="1"/>
  <c r="T4349" i="1"/>
  <c r="U4349" i="1"/>
  <c r="V4349" i="1"/>
  <c r="O4350" i="1"/>
  <c r="P4350" i="1"/>
  <c r="Q4350" i="1"/>
  <c r="R4350" i="1"/>
  <c r="S4350" i="1"/>
  <c r="T4350" i="1"/>
  <c r="U4350" i="1"/>
  <c r="V4350" i="1"/>
  <c r="O4351" i="1"/>
  <c r="P4351" i="1"/>
  <c r="Q4351" i="1"/>
  <c r="R4351" i="1"/>
  <c r="S4351" i="1"/>
  <c r="T4351" i="1"/>
  <c r="U4351" i="1"/>
  <c r="V4351" i="1"/>
  <c r="O4352" i="1"/>
  <c r="P4352" i="1"/>
  <c r="Q4352" i="1"/>
  <c r="R4352" i="1"/>
  <c r="S4352" i="1"/>
  <c r="T4352" i="1"/>
  <c r="U4352" i="1"/>
  <c r="V4352" i="1"/>
  <c r="O4353" i="1"/>
  <c r="P4353" i="1"/>
  <c r="Q4353" i="1"/>
  <c r="R4353" i="1"/>
  <c r="S4353" i="1"/>
  <c r="T4353" i="1"/>
  <c r="U4353" i="1"/>
  <c r="V4353" i="1"/>
  <c r="O4354" i="1"/>
  <c r="P4354" i="1"/>
  <c r="Q4354" i="1"/>
  <c r="R4354" i="1"/>
  <c r="S4354" i="1"/>
  <c r="T4354" i="1"/>
  <c r="U4354" i="1"/>
  <c r="V4354" i="1"/>
  <c r="O4355" i="1"/>
  <c r="P4355" i="1"/>
  <c r="Q4355" i="1"/>
  <c r="R4355" i="1"/>
  <c r="S4355" i="1"/>
  <c r="T4355" i="1"/>
  <c r="U4355" i="1"/>
  <c r="V4355" i="1"/>
  <c r="O4356" i="1"/>
  <c r="P4356" i="1"/>
  <c r="Q4356" i="1"/>
  <c r="R4356" i="1"/>
  <c r="S4356" i="1"/>
  <c r="T4356" i="1"/>
  <c r="U4356" i="1"/>
  <c r="V4356" i="1"/>
  <c r="O4357" i="1"/>
  <c r="P4357" i="1"/>
  <c r="Q4357" i="1"/>
  <c r="R4357" i="1"/>
  <c r="S4357" i="1"/>
  <c r="T4357" i="1"/>
  <c r="U4357" i="1"/>
  <c r="V4357" i="1"/>
  <c r="O4358" i="1"/>
  <c r="P4358" i="1"/>
  <c r="Q4358" i="1"/>
  <c r="R4358" i="1"/>
  <c r="S4358" i="1"/>
  <c r="T4358" i="1"/>
  <c r="U4358" i="1"/>
  <c r="V4358" i="1"/>
  <c r="O4359" i="1"/>
  <c r="P4359" i="1"/>
  <c r="Q4359" i="1"/>
  <c r="R4359" i="1"/>
  <c r="S4359" i="1"/>
  <c r="T4359" i="1"/>
  <c r="U4359" i="1"/>
  <c r="V4359" i="1"/>
  <c r="O4360" i="1"/>
  <c r="P4360" i="1"/>
  <c r="Q4360" i="1"/>
  <c r="R4360" i="1"/>
  <c r="S4360" i="1"/>
  <c r="T4360" i="1"/>
  <c r="U4360" i="1"/>
  <c r="V4360" i="1"/>
  <c r="O4361" i="1"/>
  <c r="P4361" i="1"/>
  <c r="Q4361" i="1"/>
  <c r="R4361" i="1"/>
  <c r="S4361" i="1"/>
  <c r="T4361" i="1"/>
  <c r="U4361" i="1"/>
  <c r="V4361" i="1"/>
  <c r="O4362" i="1"/>
  <c r="P4362" i="1"/>
  <c r="Q4362" i="1"/>
  <c r="R4362" i="1"/>
  <c r="S4362" i="1"/>
  <c r="T4362" i="1"/>
  <c r="U4362" i="1"/>
  <c r="V4362" i="1"/>
  <c r="O4363" i="1"/>
  <c r="P4363" i="1"/>
  <c r="Q4363" i="1"/>
  <c r="R4363" i="1"/>
  <c r="S4363" i="1"/>
  <c r="T4363" i="1"/>
  <c r="U4363" i="1"/>
  <c r="V4363" i="1"/>
  <c r="O4364" i="1"/>
  <c r="P4364" i="1"/>
  <c r="Q4364" i="1"/>
  <c r="R4364" i="1"/>
  <c r="S4364" i="1"/>
  <c r="T4364" i="1"/>
  <c r="U4364" i="1"/>
  <c r="V4364" i="1"/>
  <c r="O4365" i="1"/>
  <c r="P4365" i="1"/>
  <c r="Q4365" i="1"/>
  <c r="R4365" i="1"/>
  <c r="S4365" i="1"/>
  <c r="T4365" i="1"/>
  <c r="U4365" i="1"/>
  <c r="V4365" i="1"/>
  <c r="O4366" i="1"/>
  <c r="P4366" i="1"/>
  <c r="Q4366" i="1"/>
  <c r="R4366" i="1"/>
  <c r="S4366" i="1"/>
  <c r="T4366" i="1"/>
  <c r="U4366" i="1"/>
  <c r="V4366" i="1"/>
  <c r="O4367" i="1"/>
  <c r="P4367" i="1"/>
  <c r="Q4367" i="1"/>
  <c r="R4367" i="1"/>
  <c r="S4367" i="1"/>
  <c r="T4367" i="1"/>
  <c r="U4367" i="1"/>
  <c r="V4367" i="1"/>
  <c r="O4368" i="1"/>
  <c r="P4368" i="1"/>
  <c r="Q4368" i="1"/>
  <c r="R4368" i="1"/>
  <c r="S4368" i="1"/>
  <c r="T4368" i="1"/>
  <c r="U4368" i="1"/>
  <c r="V4368" i="1"/>
  <c r="O4369" i="1"/>
  <c r="P4369" i="1"/>
  <c r="Q4369" i="1"/>
  <c r="R4369" i="1"/>
  <c r="S4369" i="1"/>
  <c r="T4369" i="1"/>
  <c r="U4369" i="1"/>
  <c r="V4369" i="1"/>
  <c r="O4370" i="1"/>
  <c r="P4370" i="1"/>
  <c r="Q4370" i="1"/>
  <c r="R4370" i="1"/>
  <c r="S4370" i="1"/>
  <c r="T4370" i="1"/>
  <c r="U4370" i="1"/>
  <c r="V4370" i="1"/>
  <c r="O4371" i="1"/>
  <c r="P4371" i="1"/>
  <c r="Q4371" i="1"/>
  <c r="R4371" i="1"/>
  <c r="S4371" i="1"/>
  <c r="T4371" i="1"/>
  <c r="U4371" i="1"/>
  <c r="V4371" i="1"/>
  <c r="O4372" i="1"/>
  <c r="P4372" i="1"/>
  <c r="Q4372" i="1"/>
  <c r="R4372" i="1"/>
  <c r="S4372" i="1"/>
  <c r="T4372" i="1"/>
  <c r="U4372" i="1"/>
  <c r="V4372" i="1"/>
  <c r="O4373" i="1"/>
  <c r="P4373" i="1"/>
  <c r="Q4373" i="1"/>
  <c r="R4373" i="1"/>
  <c r="S4373" i="1"/>
  <c r="T4373" i="1"/>
  <c r="U4373" i="1"/>
  <c r="V4373" i="1"/>
  <c r="O4374" i="1"/>
  <c r="P4374" i="1"/>
  <c r="Q4374" i="1"/>
  <c r="R4374" i="1"/>
  <c r="S4374" i="1"/>
  <c r="T4374" i="1"/>
  <c r="U4374" i="1"/>
  <c r="V4374" i="1"/>
  <c r="O4375" i="1"/>
  <c r="P4375" i="1"/>
  <c r="Q4375" i="1"/>
  <c r="R4375" i="1"/>
  <c r="S4375" i="1"/>
  <c r="T4375" i="1"/>
  <c r="U4375" i="1"/>
  <c r="V4375" i="1"/>
  <c r="O4376" i="1"/>
  <c r="P4376" i="1"/>
  <c r="Q4376" i="1"/>
  <c r="R4376" i="1"/>
  <c r="S4376" i="1"/>
  <c r="T4376" i="1"/>
  <c r="U4376" i="1"/>
  <c r="V4376" i="1"/>
  <c r="O4377" i="1"/>
  <c r="P4377" i="1"/>
  <c r="Q4377" i="1"/>
  <c r="R4377" i="1"/>
  <c r="S4377" i="1"/>
  <c r="T4377" i="1"/>
  <c r="U4377" i="1"/>
  <c r="V4377" i="1"/>
  <c r="O4378" i="1"/>
  <c r="P4378" i="1"/>
  <c r="Q4378" i="1"/>
  <c r="R4378" i="1"/>
  <c r="S4378" i="1"/>
  <c r="T4378" i="1"/>
  <c r="U4378" i="1"/>
  <c r="V4378" i="1"/>
  <c r="O4379" i="1"/>
  <c r="P4379" i="1"/>
  <c r="Q4379" i="1"/>
  <c r="R4379" i="1"/>
  <c r="S4379" i="1"/>
  <c r="T4379" i="1"/>
  <c r="U4379" i="1"/>
  <c r="V4379" i="1"/>
  <c r="O4380" i="1"/>
  <c r="P4380" i="1"/>
  <c r="Q4380" i="1"/>
  <c r="R4380" i="1"/>
  <c r="S4380" i="1"/>
  <c r="T4380" i="1"/>
  <c r="U4380" i="1"/>
  <c r="V4380" i="1"/>
  <c r="O4381" i="1"/>
  <c r="P4381" i="1"/>
  <c r="Q4381" i="1"/>
  <c r="R4381" i="1"/>
  <c r="S4381" i="1"/>
  <c r="T4381" i="1"/>
  <c r="U4381" i="1"/>
  <c r="V4381" i="1"/>
  <c r="O4382" i="1"/>
  <c r="P4382" i="1"/>
  <c r="Q4382" i="1"/>
  <c r="R4382" i="1"/>
  <c r="S4382" i="1"/>
  <c r="T4382" i="1"/>
  <c r="U4382" i="1"/>
  <c r="V4382" i="1"/>
  <c r="O4383" i="1"/>
  <c r="P4383" i="1"/>
  <c r="Q4383" i="1"/>
  <c r="R4383" i="1"/>
  <c r="S4383" i="1"/>
  <c r="T4383" i="1"/>
  <c r="U4383" i="1"/>
  <c r="V4383" i="1"/>
  <c r="O4384" i="1"/>
  <c r="P4384" i="1"/>
  <c r="Q4384" i="1"/>
  <c r="R4384" i="1"/>
  <c r="S4384" i="1"/>
  <c r="T4384" i="1"/>
  <c r="U4384" i="1"/>
  <c r="V4384" i="1"/>
  <c r="O4385" i="1"/>
  <c r="P4385" i="1"/>
  <c r="Q4385" i="1"/>
  <c r="R4385" i="1"/>
  <c r="S4385" i="1"/>
  <c r="T4385" i="1"/>
  <c r="U4385" i="1"/>
  <c r="V4385" i="1"/>
  <c r="O4386" i="1"/>
  <c r="P4386" i="1"/>
  <c r="Q4386" i="1"/>
  <c r="R4386" i="1"/>
  <c r="S4386" i="1"/>
  <c r="T4386" i="1"/>
  <c r="U4386" i="1"/>
  <c r="V4386" i="1"/>
  <c r="O4387" i="1"/>
  <c r="P4387" i="1"/>
  <c r="Q4387" i="1"/>
  <c r="R4387" i="1"/>
  <c r="S4387" i="1"/>
  <c r="T4387" i="1"/>
  <c r="U4387" i="1"/>
  <c r="V4387" i="1"/>
  <c r="O4388" i="1"/>
  <c r="P4388" i="1"/>
  <c r="Q4388" i="1"/>
  <c r="R4388" i="1"/>
  <c r="S4388" i="1"/>
  <c r="T4388" i="1"/>
  <c r="U4388" i="1"/>
  <c r="V4388" i="1"/>
  <c r="O4389" i="1"/>
  <c r="P4389" i="1"/>
  <c r="Q4389" i="1"/>
  <c r="R4389" i="1"/>
  <c r="S4389" i="1"/>
  <c r="T4389" i="1"/>
  <c r="U4389" i="1"/>
  <c r="V4389" i="1"/>
  <c r="O4390" i="1"/>
  <c r="P4390" i="1"/>
  <c r="Q4390" i="1"/>
  <c r="R4390" i="1"/>
  <c r="S4390" i="1"/>
  <c r="T4390" i="1"/>
  <c r="U4390" i="1"/>
  <c r="V4390" i="1"/>
  <c r="O4391" i="1"/>
  <c r="P4391" i="1"/>
  <c r="Q4391" i="1"/>
  <c r="R4391" i="1"/>
  <c r="S4391" i="1"/>
  <c r="T4391" i="1"/>
  <c r="U4391" i="1"/>
  <c r="V4391" i="1"/>
  <c r="O4392" i="1"/>
  <c r="P4392" i="1"/>
  <c r="Q4392" i="1"/>
  <c r="R4392" i="1"/>
  <c r="S4392" i="1"/>
  <c r="T4392" i="1"/>
  <c r="U4392" i="1"/>
  <c r="V4392" i="1"/>
  <c r="O4393" i="1"/>
  <c r="P4393" i="1"/>
  <c r="Q4393" i="1"/>
  <c r="R4393" i="1"/>
  <c r="S4393" i="1"/>
  <c r="T4393" i="1"/>
  <c r="U4393" i="1"/>
  <c r="V4393" i="1"/>
  <c r="O4394" i="1"/>
  <c r="P4394" i="1"/>
  <c r="Q4394" i="1"/>
  <c r="R4394" i="1"/>
  <c r="S4394" i="1"/>
  <c r="T4394" i="1"/>
  <c r="U4394" i="1"/>
  <c r="V4394" i="1"/>
  <c r="O4395" i="1"/>
  <c r="P4395" i="1"/>
  <c r="Q4395" i="1"/>
  <c r="R4395" i="1"/>
  <c r="S4395" i="1"/>
  <c r="T4395" i="1"/>
  <c r="U4395" i="1"/>
  <c r="V4395" i="1"/>
  <c r="O4396" i="1"/>
  <c r="P4396" i="1"/>
  <c r="Q4396" i="1"/>
  <c r="R4396" i="1"/>
  <c r="S4396" i="1"/>
  <c r="T4396" i="1"/>
  <c r="U4396" i="1"/>
  <c r="V4396" i="1"/>
  <c r="O4397" i="1"/>
  <c r="P4397" i="1"/>
  <c r="Q4397" i="1"/>
  <c r="R4397" i="1"/>
  <c r="S4397" i="1"/>
  <c r="T4397" i="1"/>
  <c r="U4397" i="1"/>
  <c r="V4397" i="1"/>
  <c r="O4398" i="1"/>
  <c r="P4398" i="1"/>
  <c r="Q4398" i="1"/>
  <c r="R4398" i="1"/>
  <c r="S4398" i="1"/>
  <c r="T4398" i="1"/>
  <c r="U4398" i="1"/>
  <c r="V4398" i="1"/>
  <c r="O4399" i="1"/>
  <c r="P4399" i="1"/>
  <c r="Q4399" i="1"/>
  <c r="R4399" i="1"/>
  <c r="S4399" i="1"/>
  <c r="T4399" i="1"/>
  <c r="U4399" i="1"/>
  <c r="V4399" i="1"/>
  <c r="O4400" i="1"/>
  <c r="P4400" i="1"/>
  <c r="Q4400" i="1"/>
  <c r="R4400" i="1"/>
  <c r="S4400" i="1"/>
  <c r="T4400" i="1"/>
  <c r="U4400" i="1"/>
  <c r="V4400" i="1"/>
  <c r="O4401" i="1"/>
  <c r="P4401" i="1"/>
  <c r="Q4401" i="1"/>
  <c r="R4401" i="1"/>
  <c r="S4401" i="1"/>
  <c r="T4401" i="1"/>
  <c r="U4401" i="1"/>
  <c r="V4401" i="1"/>
  <c r="O4402" i="1"/>
  <c r="P4402" i="1"/>
  <c r="Q4402" i="1"/>
  <c r="R4402" i="1"/>
  <c r="S4402" i="1"/>
  <c r="T4402" i="1"/>
  <c r="U4402" i="1"/>
  <c r="V4402" i="1"/>
  <c r="O4403" i="1"/>
  <c r="P4403" i="1"/>
  <c r="Q4403" i="1"/>
  <c r="R4403" i="1"/>
  <c r="S4403" i="1"/>
  <c r="T4403" i="1"/>
  <c r="U4403" i="1"/>
  <c r="V4403" i="1"/>
  <c r="O4404" i="1"/>
  <c r="P4404" i="1"/>
  <c r="Q4404" i="1"/>
  <c r="R4404" i="1"/>
  <c r="S4404" i="1"/>
  <c r="T4404" i="1"/>
  <c r="U4404" i="1"/>
  <c r="V4404" i="1"/>
  <c r="O4405" i="1"/>
  <c r="P4405" i="1"/>
  <c r="Q4405" i="1"/>
  <c r="R4405" i="1"/>
  <c r="S4405" i="1"/>
  <c r="T4405" i="1"/>
  <c r="U4405" i="1"/>
  <c r="V4405" i="1"/>
  <c r="O4406" i="1"/>
  <c r="P4406" i="1"/>
  <c r="Q4406" i="1"/>
  <c r="R4406" i="1"/>
  <c r="S4406" i="1"/>
  <c r="T4406" i="1"/>
  <c r="U4406" i="1"/>
  <c r="V4406" i="1"/>
  <c r="O4407" i="1"/>
  <c r="P4407" i="1"/>
  <c r="Q4407" i="1"/>
  <c r="R4407" i="1"/>
  <c r="S4407" i="1"/>
  <c r="T4407" i="1"/>
  <c r="U4407" i="1"/>
  <c r="O4408" i="1"/>
  <c r="P4408" i="1"/>
  <c r="Q4408" i="1"/>
  <c r="R4408" i="1"/>
  <c r="S4408" i="1"/>
  <c r="T4408" i="1"/>
  <c r="V4408" i="1" s="1"/>
  <c r="U4408" i="1"/>
  <c r="O4409" i="1"/>
  <c r="P4409" i="1"/>
  <c r="Q4409" i="1"/>
  <c r="R4409" i="1" s="1"/>
  <c r="S4409" i="1"/>
  <c r="T4409" i="1"/>
  <c r="U4409" i="1"/>
  <c r="O4410" i="1"/>
  <c r="P4410" i="1"/>
  <c r="Q4410" i="1"/>
  <c r="R4410" i="1"/>
  <c r="S4410" i="1"/>
  <c r="T4410" i="1"/>
  <c r="U4410" i="1"/>
  <c r="O4411" i="1"/>
  <c r="P4411" i="1"/>
  <c r="Q4411" i="1"/>
  <c r="R4411" i="1"/>
  <c r="S4411" i="1"/>
  <c r="T4411" i="1"/>
  <c r="U4411" i="1"/>
  <c r="O4412" i="1"/>
  <c r="P4412" i="1"/>
  <c r="Q4412" i="1"/>
  <c r="R4412" i="1"/>
  <c r="S4412" i="1"/>
  <c r="T4412" i="1"/>
  <c r="V4412" i="1" s="1"/>
  <c r="U4412" i="1"/>
  <c r="O4413" i="1"/>
  <c r="P4413" i="1"/>
  <c r="Q4413" i="1"/>
  <c r="R4413" i="1" s="1"/>
  <c r="S4413" i="1"/>
  <c r="T4413" i="1"/>
  <c r="U4413" i="1"/>
  <c r="O4414" i="1"/>
  <c r="P4414" i="1"/>
  <c r="Q4414" i="1"/>
  <c r="R4414" i="1"/>
  <c r="S4414" i="1"/>
  <c r="T4414" i="1"/>
  <c r="U4414" i="1"/>
  <c r="O4415" i="1"/>
  <c r="P4415" i="1"/>
  <c r="Q4415" i="1"/>
  <c r="R4415" i="1"/>
  <c r="S4415" i="1"/>
  <c r="T4415" i="1"/>
  <c r="U4415" i="1"/>
  <c r="O4416" i="1"/>
  <c r="P4416" i="1"/>
  <c r="Q4416" i="1"/>
  <c r="R4416" i="1"/>
  <c r="S4416" i="1"/>
  <c r="T4416" i="1"/>
  <c r="V4416" i="1" s="1"/>
  <c r="U4416" i="1"/>
  <c r="O4417" i="1"/>
  <c r="P4417" i="1"/>
  <c r="Q4417" i="1"/>
  <c r="R4417" i="1" s="1"/>
  <c r="S4417" i="1"/>
  <c r="T4417" i="1"/>
  <c r="U4417" i="1"/>
  <c r="O4418" i="1"/>
  <c r="P4418" i="1"/>
  <c r="Q4418" i="1"/>
  <c r="R4418" i="1"/>
  <c r="S4418" i="1"/>
  <c r="T4418" i="1"/>
  <c r="U4418" i="1"/>
  <c r="O4419" i="1"/>
  <c r="P4419" i="1"/>
  <c r="Q4419" i="1"/>
  <c r="R4419" i="1"/>
  <c r="S4419" i="1"/>
  <c r="T4419" i="1"/>
  <c r="U4419" i="1"/>
  <c r="O4420" i="1"/>
  <c r="P4420" i="1"/>
  <c r="Q4420" i="1"/>
  <c r="R4420" i="1"/>
  <c r="S4420" i="1"/>
  <c r="T4420" i="1"/>
  <c r="V4420" i="1" s="1"/>
  <c r="U4420" i="1"/>
  <c r="O4421" i="1"/>
  <c r="P4421" i="1"/>
  <c r="Q4421" i="1"/>
  <c r="R4421" i="1" s="1"/>
  <c r="S4421" i="1"/>
  <c r="T4421" i="1"/>
  <c r="U4421" i="1"/>
  <c r="O4422" i="1"/>
  <c r="P4422" i="1"/>
  <c r="Q4422" i="1"/>
  <c r="R4422" i="1"/>
  <c r="S4422" i="1"/>
  <c r="T4422" i="1"/>
  <c r="U4422" i="1"/>
  <c r="O4423" i="1"/>
  <c r="P4423" i="1"/>
  <c r="Q4423" i="1"/>
  <c r="R4423" i="1"/>
  <c r="S4423" i="1"/>
  <c r="T4423" i="1"/>
  <c r="U4423" i="1"/>
  <c r="O4424" i="1"/>
  <c r="P4424" i="1"/>
  <c r="Q4424" i="1"/>
  <c r="R4424" i="1"/>
  <c r="S4424" i="1"/>
  <c r="T4424" i="1"/>
  <c r="V4424" i="1" s="1"/>
  <c r="U4424" i="1"/>
  <c r="O4425" i="1"/>
  <c r="P4425" i="1"/>
  <c r="Q4425" i="1"/>
  <c r="R4425" i="1" s="1"/>
  <c r="S4425" i="1"/>
  <c r="T4425" i="1"/>
  <c r="U4425" i="1"/>
  <c r="O4426" i="1"/>
  <c r="P4426" i="1"/>
  <c r="Q4426" i="1"/>
  <c r="R4426" i="1"/>
  <c r="S4426" i="1"/>
  <c r="T4426" i="1"/>
  <c r="U4426" i="1"/>
  <c r="O4427" i="1"/>
  <c r="P4427" i="1"/>
  <c r="Q4427" i="1"/>
  <c r="R4427" i="1"/>
  <c r="S4427" i="1"/>
  <c r="T4427" i="1"/>
  <c r="U4427" i="1"/>
  <c r="O4428" i="1"/>
  <c r="P4428" i="1"/>
  <c r="Q4428" i="1"/>
  <c r="R4428" i="1"/>
  <c r="S4428" i="1"/>
  <c r="T4428" i="1"/>
  <c r="V4428" i="1" s="1"/>
  <c r="U4428" i="1"/>
  <c r="O4429" i="1"/>
  <c r="P4429" i="1"/>
  <c r="Q4429" i="1"/>
  <c r="R4429" i="1" s="1"/>
  <c r="S4429" i="1"/>
  <c r="T4429" i="1"/>
  <c r="U4429" i="1"/>
  <c r="O4430" i="1"/>
  <c r="P4430" i="1"/>
  <c r="Q4430" i="1"/>
  <c r="R4430" i="1"/>
  <c r="S4430" i="1"/>
  <c r="T4430" i="1"/>
  <c r="U4430" i="1"/>
  <c r="O4431" i="1"/>
  <c r="P4431" i="1"/>
  <c r="Q4431" i="1"/>
  <c r="R4431" i="1"/>
  <c r="S4431" i="1"/>
  <c r="T4431" i="1"/>
  <c r="U4431" i="1"/>
  <c r="O4432" i="1"/>
  <c r="P4432" i="1"/>
  <c r="Q4432" i="1"/>
  <c r="R4432" i="1"/>
  <c r="S4432" i="1"/>
  <c r="T4432" i="1"/>
  <c r="V4432" i="1" s="1"/>
  <c r="U4432" i="1"/>
  <c r="O4433" i="1"/>
  <c r="P4433" i="1"/>
  <c r="Q4433" i="1"/>
  <c r="R4433" i="1" s="1"/>
  <c r="S4433" i="1"/>
  <c r="T4433" i="1"/>
  <c r="U4433" i="1"/>
  <c r="O4434" i="1"/>
  <c r="P4434" i="1"/>
  <c r="Q4434" i="1"/>
  <c r="R4434" i="1"/>
  <c r="S4434" i="1"/>
  <c r="T4434" i="1"/>
  <c r="U4434" i="1"/>
  <c r="O4435" i="1"/>
  <c r="P4435" i="1"/>
  <c r="Q4435" i="1"/>
  <c r="R4435" i="1"/>
  <c r="S4435" i="1"/>
  <c r="T4435" i="1"/>
  <c r="U4435" i="1"/>
  <c r="O4436" i="1"/>
  <c r="P4436" i="1"/>
  <c r="Q4436" i="1"/>
  <c r="R4436" i="1"/>
  <c r="S4436" i="1"/>
  <c r="T4436" i="1"/>
  <c r="V4436" i="1" s="1"/>
  <c r="U4436" i="1"/>
  <c r="O4437" i="1"/>
  <c r="P4437" i="1"/>
  <c r="Q4437" i="1"/>
  <c r="R4437" i="1" s="1"/>
  <c r="S4437" i="1"/>
  <c r="T4437" i="1"/>
  <c r="U4437" i="1"/>
  <c r="O4438" i="1"/>
  <c r="P4438" i="1"/>
  <c r="Q4438" i="1"/>
  <c r="R4438" i="1"/>
  <c r="S4438" i="1"/>
  <c r="T4438" i="1"/>
  <c r="U4438" i="1"/>
  <c r="O4439" i="1"/>
  <c r="P4439" i="1"/>
  <c r="Q4439" i="1"/>
  <c r="R4439" i="1"/>
  <c r="S4439" i="1"/>
  <c r="T4439" i="1"/>
  <c r="U4439" i="1"/>
  <c r="O4440" i="1"/>
  <c r="P4440" i="1"/>
  <c r="Q4440" i="1"/>
  <c r="R4440" i="1"/>
  <c r="S4440" i="1"/>
  <c r="T4440" i="1"/>
  <c r="V4440" i="1" s="1"/>
  <c r="U4440" i="1"/>
  <c r="O4441" i="1"/>
  <c r="P4441" i="1"/>
  <c r="Q4441" i="1"/>
  <c r="R4441" i="1" s="1"/>
  <c r="S4441" i="1"/>
  <c r="T4441" i="1"/>
  <c r="U4441" i="1"/>
  <c r="O4442" i="1"/>
  <c r="P4442" i="1"/>
  <c r="Q4442" i="1"/>
  <c r="R4442" i="1"/>
  <c r="S4442" i="1"/>
  <c r="T4442" i="1"/>
  <c r="U4442" i="1"/>
  <c r="O4443" i="1"/>
  <c r="P4443" i="1"/>
  <c r="Q4443" i="1"/>
  <c r="R4443" i="1"/>
  <c r="S4443" i="1"/>
  <c r="T4443" i="1"/>
  <c r="U4443" i="1"/>
  <c r="O4444" i="1"/>
  <c r="P4444" i="1"/>
  <c r="Q4444" i="1"/>
  <c r="R4444" i="1"/>
  <c r="S4444" i="1"/>
  <c r="T4444" i="1"/>
  <c r="V4444" i="1" s="1"/>
  <c r="U4444" i="1"/>
  <c r="O4445" i="1"/>
  <c r="P4445" i="1"/>
  <c r="Q4445" i="1"/>
  <c r="R4445" i="1" s="1"/>
  <c r="S4445" i="1"/>
  <c r="T4445" i="1"/>
  <c r="U4445" i="1"/>
  <c r="O4446" i="1"/>
  <c r="P4446" i="1"/>
  <c r="Q4446" i="1"/>
  <c r="R4446" i="1"/>
  <c r="S4446" i="1"/>
  <c r="T4446" i="1"/>
  <c r="U4446" i="1"/>
  <c r="O4447" i="1"/>
  <c r="P4447" i="1"/>
  <c r="Q4447" i="1"/>
  <c r="R4447" i="1"/>
  <c r="S4447" i="1"/>
  <c r="T4447" i="1"/>
  <c r="U4447" i="1"/>
  <c r="O4448" i="1"/>
  <c r="P4448" i="1"/>
  <c r="Q4448" i="1"/>
  <c r="R4448" i="1"/>
  <c r="S4448" i="1"/>
  <c r="T4448" i="1"/>
  <c r="V4448" i="1" s="1"/>
  <c r="U4448" i="1"/>
  <c r="O4449" i="1"/>
  <c r="P4449" i="1"/>
  <c r="Q4449" i="1"/>
  <c r="R4449" i="1" s="1"/>
  <c r="S4449" i="1"/>
  <c r="T4449" i="1"/>
  <c r="U4449" i="1"/>
  <c r="O4450" i="1"/>
  <c r="P4450" i="1"/>
  <c r="Q4450" i="1"/>
  <c r="R4450" i="1"/>
  <c r="S4450" i="1"/>
  <c r="T4450" i="1"/>
  <c r="U4450" i="1"/>
  <c r="O4451" i="1"/>
  <c r="P4451" i="1"/>
  <c r="Q4451" i="1"/>
  <c r="R4451" i="1"/>
  <c r="S4451" i="1"/>
  <c r="T4451" i="1"/>
  <c r="U4451" i="1"/>
  <c r="O4452" i="1"/>
  <c r="P4452" i="1"/>
  <c r="Q4452" i="1"/>
  <c r="R4452" i="1"/>
  <c r="S4452" i="1"/>
  <c r="T4452" i="1"/>
  <c r="V4452" i="1" s="1"/>
  <c r="U4452" i="1"/>
  <c r="O4453" i="1"/>
  <c r="P4453" i="1"/>
  <c r="Q4453" i="1"/>
  <c r="R4453" i="1" s="1"/>
  <c r="S4453" i="1"/>
  <c r="T4453" i="1"/>
  <c r="U4453" i="1"/>
  <c r="O4454" i="1"/>
  <c r="P4454" i="1"/>
  <c r="Q4454" i="1"/>
  <c r="R4454" i="1"/>
  <c r="S4454" i="1"/>
  <c r="T4454" i="1"/>
  <c r="U4454" i="1"/>
  <c r="O4455" i="1"/>
  <c r="P4455" i="1"/>
  <c r="Q4455" i="1"/>
  <c r="R4455" i="1"/>
  <c r="S4455" i="1"/>
  <c r="T4455" i="1"/>
  <c r="U4455" i="1"/>
  <c r="O4456" i="1"/>
  <c r="P4456" i="1"/>
  <c r="Q4456" i="1"/>
  <c r="R4456" i="1"/>
  <c r="S4456" i="1"/>
  <c r="T4456" i="1"/>
  <c r="V4456" i="1" s="1"/>
  <c r="U4456" i="1"/>
  <c r="O4457" i="1"/>
  <c r="P4457" i="1"/>
  <c r="Q4457" i="1"/>
  <c r="R4457" i="1" s="1"/>
  <c r="S4457" i="1"/>
  <c r="T4457" i="1"/>
  <c r="U4457" i="1"/>
  <c r="O4458" i="1"/>
  <c r="P4458" i="1"/>
  <c r="Q4458" i="1"/>
  <c r="R4458" i="1"/>
  <c r="S4458" i="1"/>
  <c r="T4458" i="1"/>
  <c r="U4458" i="1"/>
  <c r="O4459" i="1"/>
  <c r="P4459" i="1"/>
  <c r="Q4459" i="1"/>
  <c r="R4459" i="1"/>
  <c r="S4459" i="1"/>
  <c r="T4459" i="1"/>
  <c r="U4459" i="1"/>
  <c r="O4460" i="1"/>
  <c r="P4460" i="1"/>
  <c r="Q4460" i="1"/>
  <c r="R4460" i="1"/>
  <c r="S4460" i="1"/>
  <c r="T4460" i="1"/>
  <c r="V4460" i="1" s="1"/>
  <c r="U4460" i="1"/>
  <c r="O4461" i="1"/>
  <c r="P4461" i="1"/>
  <c r="Q4461" i="1"/>
  <c r="R4461" i="1" s="1"/>
  <c r="S4461" i="1"/>
  <c r="T4461" i="1"/>
  <c r="U4461" i="1"/>
  <c r="O4462" i="1"/>
  <c r="P4462" i="1"/>
  <c r="Q4462" i="1"/>
  <c r="R4462" i="1"/>
  <c r="S4462" i="1"/>
  <c r="T4462" i="1"/>
  <c r="U4462" i="1"/>
  <c r="O4463" i="1"/>
  <c r="P4463" i="1"/>
  <c r="Q4463" i="1"/>
  <c r="R4463" i="1"/>
  <c r="S4463" i="1"/>
  <c r="T4463" i="1"/>
  <c r="U4463" i="1"/>
  <c r="O4464" i="1"/>
  <c r="P4464" i="1"/>
  <c r="Q4464" i="1"/>
  <c r="R4464" i="1"/>
  <c r="S4464" i="1"/>
  <c r="T4464" i="1"/>
  <c r="V4464" i="1" s="1"/>
  <c r="U4464" i="1"/>
  <c r="O4465" i="1"/>
  <c r="P4465" i="1"/>
  <c r="Q4465" i="1"/>
  <c r="R4465" i="1" s="1"/>
  <c r="S4465" i="1"/>
  <c r="T4465" i="1"/>
  <c r="U4465" i="1"/>
  <c r="O4466" i="1"/>
  <c r="P4466" i="1"/>
  <c r="Q4466" i="1"/>
  <c r="R4466" i="1"/>
  <c r="S4466" i="1"/>
  <c r="T4466" i="1"/>
  <c r="U4466" i="1"/>
  <c r="O4467" i="1"/>
  <c r="P4467" i="1"/>
  <c r="Q4467" i="1"/>
  <c r="R4467" i="1"/>
  <c r="S4467" i="1"/>
  <c r="T4467" i="1"/>
  <c r="U4467" i="1"/>
  <c r="O4468" i="1"/>
  <c r="P4468" i="1"/>
  <c r="Q4468" i="1"/>
  <c r="R4468" i="1"/>
  <c r="S4468" i="1"/>
  <c r="T4468" i="1"/>
  <c r="V4468" i="1" s="1"/>
  <c r="U4468" i="1"/>
  <c r="O4469" i="1"/>
  <c r="P4469" i="1"/>
  <c r="Q4469" i="1"/>
  <c r="R4469" i="1" s="1"/>
  <c r="S4469" i="1"/>
  <c r="T4469" i="1"/>
  <c r="U4469" i="1"/>
  <c r="O4470" i="1"/>
  <c r="P4470" i="1"/>
  <c r="Q4470" i="1"/>
  <c r="R4470" i="1"/>
  <c r="S4470" i="1"/>
  <c r="T4470" i="1"/>
  <c r="U4470" i="1"/>
  <c r="O4471" i="1"/>
  <c r="P4471" i="1"/>
  <c r="Q4471" i="1"/>
  <c r="R4471" i="1"/>
  <c r="S4471" i="1"/>
  <c r="T4471" i="1"/>
  <c r="U4471" i="1"/>
  <c r="O4472" i="1"/>
  <c r="P4472" i="1"/>
  <c r="Q4472" i="1"/>
  <c r="R4472" i="1"/>
  <c r="S4472" i="1"/>
  <c r="T4472" i="1"/>
  <c r="V4472" i="1" s="1"/>
  <c r="U4472" i="1"/>
  <c r="O4473" i="1"/>
  <c r="P4473" i="1"/>
  <c r="Q4473" i="1"/>
  <c r="R4473" i="1" s="1"/>
  <c r="S4473" i="1"/>
  <c r="T4473" i="1"/>
  <c r="U4473" i="1"/>
  <c r="O4474" i="1"/>
  <c r="P4474" i="1"/>
  <c r="Q4474" i="1"/>
  <c r="R4474" i="1"/>
  <c r="S4474" i="1"/>
  <c r="T4474" i="1"/>
  <c r="U4474" i="1"/>
  <c r="O4475" i="1"/>
  <c r="P4475" i="1"/>
  <c r="Q4475" i="1"/>
  <c r="R4475" i="1"/>
  <c r="S4475" i="1"/>
  <c r="T4475" i="1"/>
  <c r="U4475" i="1"/>
  <c r="O4476" i="1"/>
  <c r="P4476" i="1"/>
  <c r="Q4476" i="1"/>
  <c r="R4476" i="1"/>
  <c r="S4476" i="1"/>
  <c r="T4476" i="1"/>
  <c r="V4476" i="1" s="1"/>
  <c r="U4476" i="1"/>
  <c r="O4477" i="1"/>
  <c r="P4477" i="1"/>
  <c r="Q4477" i="1"/>
  <c r="R4477" i="1" s="1"/>
  <c r="S4477" i="1"/>
  <c r="T4477" i="1"/>
  <c r="U4477" i="1"/>
  <c r="O4478" i="1"/>
  <c r="P4478" i="1"/>
  <c r="Q4478" i="1"/>
  <c r="R4478" i="1"/>
  <c r="S4478" i="1"/>
  <c r="T4478" i="1"/>
  <c r="U4478" i="1"/>
  <c r="O4479" i="1"/>
  <c r="P4479" i="1"/>
  <c r="Q4479" i="1"/>
  <c r="R4479" i="1"/>
  <c r="S4479" i="1"/>
  <c r="T4479" i="1"/>
  <c r="U4479" i="1"/>
  <c r="O4480" i="1"/>
  <c r="P4480" i="1"/>
  <c r="Q4480" i="1"/>
  <c r="R4480" i="1"/>
  <c r="S4480" i="1"/>
  <c r="T4480" i="1"/>
  <c r="V4480" i="1" s="1"/>
  <c r="U4480" i="1"/>
  <c r="O4481" i="1"/>
  <c r="P4481" i="1"/>
  <c r="Q4481" i="1"/>
  <c r="R4481" i="1" s="1"/>
  <c r="S4481" i="1"/>
  <c r="T4481" i="1"/>
  <c r="U4481" i="1"/>
  <c r="O4482" i="1"/>
  <c r="P4482" i="1"/>
  <c r="Q4482" i="1"/>
  <c r="R4482" i="1"/>
  <c r="S4482" i="1"/>
  <c r="T4482" i="1"/>
  <c r="U4482" i="1"/>
  <c r="O4483" i="1"/>
  <c r="P4483" i="1"/>
  <c r="Q4483" i="1"/>
  <c r="R4483" i="1"/>
  <c r="S4483" i="1"/>
  <c r="T4483" i="1"/>
  <c r="U4483" i="1"/>
  <c r="O4484" i="1"/>
  <c r="P4484" i="1"/>
  <c r="Q4484" i="1"/>
  <c r="R4484" i="1"/>
  <c r="S4484" i="1"/>
  <c r="T4484" i="1"/>
  <c r="V4484" i="1" s="1"/>
  <c r="U4484" i="1"/>
  <c r="O4485" i="1"/>
  <c r="P4485" i="1"/>
  <c r="Q4485" i="1"/>
  <c r="R4485" i="1" s="1"/>
  <c r="S4485" i="1"/>
  <c r="T4485" i="1"/>
  <c r="U4485" i="1"/>
  <c r="O4486" i="1"/>
  <c r="P4486" i="1"/>
  <c r="Q4486" i="1"/>
  <c r="R4486" i="1"/>
  <c r="S4486" i="1"/>
  <c r="T4486" i="1"/>
  <c r="U4486" i="1"/>
  <c r="O4487" i="1"/>
  <c r="P4487" i="1"/>
  <c r="Q4487" i="1"/>
  <c r="R4487" i="1"/>
  <c r="S4487" i="1"/>
  <c r="T4487" i="1"/>
  <c r="U4487" i="1"/>
  <c r="O4488" i="1"/>
  <c r="P4488" i="1"/>
  <c r="Q4488" i="1"/>
  <c r="R4488" i="1"/>
  <c r="S4488" i="1"/>
  <c r="T4488" i="1"/>
  <c r="V4488" i="1" s="1"/>
  <c r="U4488" i="1"/>
  <c r="O4489" i="1"/>
  <c r="P4489" i="1"/>
  <c r="Q4489" i="1"/>
  <c r="R4489" i="1" s="1"/>
  <c r="S4489" i="1"/>
  <c r="T4489" i="1"/>
  <c r="U4489" i="1"/>
  <c r="O4490" i="1"/>
  <c r="P4490" i="1"/>
  <c r="Q4490" i="1"/>
  <c r="R4490" i="1"/>
  <c r="S4490" i="1"/>
  <c r="T4490" i="1"/>
  <c r="U4490" i="1"/>
  <c r="O4491" i="1"/>
  <c r="P4491" i="1"/>
  <c r="Q4491" i="1"/>
  <c r="R4491" i="1"/>
  <c r="S4491" i="1"/>
  <c r="T4491" i="1"/>
  <c r="U4491" i="1"/>
  <c r="O4492" i="1"/>
  <c r="P4492" i="1"/>
  <c r="Q4492" i="1"/>
  <c r="R4492" i="1"/>
  <c r="S4492" i="1"/>
  <c r="T4492" i="1"/>
  <c r="V4492" i="1" s="1"/>
  <c r="U4492" i="1"/>
  <c r="O4493" i="1"/>
  <c r="P4493" i="1"/>
  <c r="Q4493" i="1"/>
  <c r="R4493" i="1" s="1"/>
  <c r="S4493" i="1"/>
  <c r="T4493" i="1"/>
  <c r="U4493" i="1"/>
  <c r="O4494" i="1"/>
  <c r="P4494" i="1"/>
  <c r="Q4494" i="1"/>
  <c r="R4494" i="1"/>
  <c r="S4494" i="1"/>
  <c r="T4494" i="1"/>
  <c r="U4494" i="1"/>
  <c r="O4495" i="1"/>
  <c r="P4495" i="1"/>
  <c r="Q4495" i="1"/>
  <c r="R4495" i="1"/>
  <c r="S4495" i="1"/>
  <c r="T4495" i="1"/>
  <c r="U4495" i="1"/>
  <c r="O4496" i="1"/>
  <c r="P4496" i="1"/>
  <c r="Q4496" i="1"/>
  <c r="R4496" i="1"/>
  <c r="S4496" i="1"/>
  <c r="T4496" i="1"/>
  <c r="V4496" i="1" s="1"/>
  <c r="U4496" i="1"/>
  <c r="O4497" i="1"/>
  <c r="P4497" i="1"/>
  <c r="Q4497" i="1"/>
  <c r="R4497" i="1" s="1"/>
  <c r="S4497" i="1"/>
  <c r="T4497" i="1"/>
  <c r="U4497" i="1"/>
  <c r="O4498" i="1"/>
  <c r="P4498" i="1"/>
  <c r="Q4498" i="1"/>
  <c r="R4498" i="1"/>
  <c r="S4498" i="1"/>
  <c r="T4498" i="1"/>
  <c r="U4498" i="1"/>
  <c r="O4499" i="1"/>
  <c r="P4499" i="1"/>
  <c r="Q4499" i="1"/>
  <c r="R4499" i="1"/>
  <c r="S4499" i="1"/>
  <c r="T4499" i="1"/>
  <c r="U4499" i="1"/>
  <c r="O4500" i="1"/>
  <c r="P4500" i="1"/>
  <c r="Q4500" i="1"/>
  <c r="R4500" i="1"/>
  <c r="S4500" i="1"/>
  <c r="T4500" i="1"/>
  <c r="V4500" i="1" s="1"/>
  <c r="U4500" i="1"/>
  <c r="O4501" i="1"/>
  <c r="P4501" i="1"/>
  <c r="Q4501" i="1"/>
  <c r="R4501" i="1" s="1"/>
  <c r="S4501" i="1"/>
  <c r="T4501" i="1"/>
  <c r="U4501" i="1"/>
  <c r="O4502" i="1"/>
  <c r="P4502" i="1"/>
  <c r="Q4502" i="1"/>
  <c r="R4502" i="1"/>
  <c r="S4502" i="1"/>
  <c r="T4502" i="1"/>
  <c r="U4502" i="1"/>
  <c r="O4503" i="1"/>
  <c r="P4503" i="1"/>
  <c r="Q4503" i="1"/>
  <c r="R4503" i="1"/>
  <c r="S4503" i="1"/>
  <c r="T4503" i="1"/>
  <c r="U4503" i="1"/>
  <c r="O4504" i="1"/>
  <c r="P4504" i="1"/>
  <c r="Q4504" i="1"/>
  <c r="R4504" i="1"/>
  <c r="S4504" i="1"/>
  <c r="T4504" i="1"/>
  <c r="V4504" i="1" s="1"/>
  <c r="U4504" i="1"/>
  <c r="O4505" i="1"/>
  <c r="P4505" i="1"/>
  <c r="Q4505" i="1"/>
  <c r="R4505" i="1" s="1"/>
  <c r="S4505" i="1"/>
  <c r="T4505" i="1"/>
  <c r="U4505" i="1"/>
  <c r="O4506" i="1"/>
  <c r="P4506" i="1"/>
  <c r="Q4506" i="1"/>
  <c r="R4506" i="1"/>
  <c r="S4506" i="1"/>
  <c r="T4506" i="1"/>
  <c r="U4506" i="1"/>
  <c r="O4507" i="1"/>
  <c r="P4507" i="1"/>
  <c r="Q4507" i="1"/>
  <c r="R4507" i="1"/>
  <c r="S4507" i="1"/>
  <c r="T4507" i="1"/>
  <c r="U4507" i="1"/>
  <c r="O4508" i="1"/>
  <c r="P4508" i="1"/>
  <c r="Q4508" i="1"/>
  <c r="R4508" i="1"/>
  <c r="S4508" i="1"/>
  <c r="T4508" i="1"/>
  <c r="V4508" i="1" s="1"/>
  <c r="U4508" i="1"/>
  <c r="O4509" i="1"/>
  <c r="P4509" i="1"/>
  <c r="Q4509" i="1"/>
  <c r="R4509" i="1" s="1"/>
  <c r="S4509" i="1"/>
  <c r="T4509" i="1"/>
  <c r="U4509" i="1"/>
  <c r="O4510" i="1"/>
  <c r="P4510" i="1"/>
  <c r="Q4510" i="1"/>
  <c r="R4510" i="1"/>
  <c r="S4510" i="1"/>
  <c r="T4510" i="1"/>
  <c r="U4510" i="1"/>
  <c r="O4511" i="1"/>
  <c r="P4511" i="1"/>
  <c r="Q4511" i="1"/>
  <c r="R4511" i="1"/>
  <c r="S4511" i="1"/>
  <c r="T4511" i="1"/>
  <c r="U4511" i="1"/>
  <c r="O4512" i="1"/>
  <c r="P4512" i="1"/>
  <c r="Q4512" i="1"/>
  <c r="R4512" i="1"/>
  <c r="S4512" i="1"/>
  <c r="T4512" i="1"/>
  <c r="V4512" i="1" s="1"/>
  <c r="U4512" i="1"/>
  <c r="O4513" i="1"/>
  <c r="P4513" i="1"/>
  <c r="Q4513" i="1"/>
  <c r="R4513" i="1" s="1"/>
  <c r="S4513" i="1"/>
  <c r="T4513" i="1"/>
  <c r="U4513" i="1"/>
  <c r="O4514" i="1"/>
  <c r="P4514" i="1"/>
  <c r="Q4514" i="1"/>
  <c r="R4514" i="1"/>
  <c r="S4514" i="1"/>
  <c r="T4514" i="1"/>
  <c r="U4514" i="1"/>
  <c r="O4515" i="1"/>
  <c r="P4515" i="1"/>
  <c r="Q4515" i="1"/>
  <c r="R4515" i="1"/>
  <c r="S4515" i="1"/>
  <c r="T4515" i="1"/>
  <c r="U4515" i="1"/>
  <c r="O4516" i="1"/>
  <c r="P4516" i="1"/>
  <c r="Q4516" i="1"/>
  <c r="R4516" i="1"/>
  <c r="S4516" i="1"/>
  <c r="T4516" i="1"/>
  <c r="V4516" i="1" s="1"/>
  <c r="U4516" i="1"/>
  <c r="O4517" i="1"/>
  <c r="P4517" i="1"/>
  <c r="Q4517" i="1"/>
  <c r="R4517" i="1" s="1"/>
  <c r="S4517" i="1"/>
  <c r="T4517" i="1"/>
  <c r="U4517" i="1"/>
  <c r="O4518" i="1"/>
  <c r="P4518" i="1"/>
  <c r="Q4518" i="1"/>
  <c r="R4518" i="1"/>
  <c r="S4518" i="1"/>
  <c r="T4518" i="1"/>
  <c r="U4518" i="1"/>
  <c r="O4519" i="1"/>
  <c r="P4519" i="1"/>
  <c r="Q4519" i="1"/>
  <c r="R4519" i="1"/>
  <c r="S4519" i="1"/>
  <c r="T4519" i="1"/>
  <c r="U4519" i="1"/>
  <c r="O4520" i="1"/>
  <c r="P4520" i="1"/>
  <c r="Q4520" i="1"/>
  <c r="R4520" i="1"/>
  <c r="S4520" i="1"/>
  <c r="T4520" i="1"/>
  <c r="V4520" i="1" s="1"/>
  <c r="U4520" i="1"/>
  <c r="O4521" i="1"/>
  <c r="P4521" i="1"/>
  <c r="Q4521" i="1"/>
  <c r="R4521" i="1" s="1"/>
  <c r="S4521" i="1"/>
  <c r="T4521" i="1"/>
  <c r="U4521" i="1"/>
  <c r="O4522" i="1"/>
  <c r="P4522" i="1"/>
  <c r="Q4522" i="1"/>
  <c r="R4522" i="1"/>
  <c r="S4522" i="1"/>
  <c r="T4522" i="1"/>
  <c r="U4522" i="1"/>
  <c r="O4523" i="1"/>
  <c r="P4523" i="1"/>
  <c r="Q4523" i="1"/>
  <c r="R4523" i="1"/>
  <c r="S4523" i="1"/>
  <c r="T4523" i="1"/>
  <c r="U4523" i="1"/>
  <c r="O4524" i="1"/>
  <c r="P4524" i="1"/>
  <c r="Q4524" i="1"/>
  <c r="R4524" i="1"/>
  <c r="S4524" i="1"/>
  <c r="T4524" i="1"/>
  <c r="V4524" i="1" s="1"/>
  <c r="U4524" i="1"/>
  <c r="O4525" i="1"/>
  <c r="P4525" i="1"/>
  <c r="Q4525" i="1"/>
  <c r="R4525" i="1" s="1"/>
  <c r="S4525" i="1"/>
  <c r="T4525" i="1"/>
  <c r="U4525" i="1"/>
  <c r="O4526" i="1"/>
  <c r="P4526" i="1"/>
  <c r="Q4526" i="1"/>
  <c r="R4526" i="1"/>
  <c r="S4526" i="1"/>
  <c r="T4526" i="1"/>
  <c r="U4526" i="1"/>
  <c r="O4527" i="1"/>
  <c r="P4527" i="1"/>
  <c r="Q4527" i="1"/>
  <c r="R4527" i="1"/>
  <c r="S4527" i="1"/>
  <c r="T4527" i="1"/>
  <c r="U4527" i="1"/>
  <c r="O4528" i="1"/>
  <c r="P4528" i="1"/>
  <c r="Q4528" i="1"/>
  <c r="R4528" i="1"/>
  <c r="S4528" i="1"/>
  <c r="T4528" i="1"/>
  <c r="V4528" i="1" s="1"/>
  <c r="U4528" i="1"/>
  <c r="O4529" i="1"/>
  <c r="P4529" i="1"/>
  <c r="Q4529" i="1"/>
  <c r="R4529" i="1" s="1"/>
  <c r="S4529" i="1"/>
  <c r="T4529" i="1"/>
  <c r="U4529" i="1"/>
  <c r="O4530" i="1"/>
  <c r="P4530" i="1"/>
  <c r="Q4530" i="1"/>
  <c r="R4530" i="1"/>
  <c r="S4530" i="1"/>
  <c r="T4530" i="1"/>
  <c r="U4530" i="1"/>
  <c r="O4531" i="1"/>
  <c r="P4531" i="1"/>
  <c r="Q4531" i="1"/>
  <c r="R4531" i="1"/>
  <c r="S4531" i="1"/>
  <c r="T4531" i="1"/>
  <c r="U4531" i="1"/>
  <c r="O4532" i="1"/>
  <c r="P4532" i="1"/>
  <c r="Q4532" i="1"/>
  <c r="R4532" i="1"/>
  <c r="S4532" i="1"/>
  <c r="T4532" i="1"/>
  <c r="V4532" i="1" s="1"/>
  <c r="U4532" i="1"/>
  <c r="O4533" i="1"/>
  <c r="P4533" i="1"/>
  <c r="Q4533" i="1"/>
  <c r="R4533" i="1" s="1"/>
  <c r="S4533" i="1"/>
  <c r="T4533" i="1"/>
  <c r="U4533" i="1"/>
  <c r="O4534" i="1"/>
  <c r="P4534" i="1"/>
  <c r="Q4534" i="1"/>
  <c r="R4534" i="1"/>
  <c r="S4534" i="1"/>
  <c r="T4534" i="1"/>
  <c r="U4534" i="1"/>
  <c r="O4535" i="1"/>
  <c r="P4535" i="1"/>
  <c r="Q4535" i="1"/>
  <c r="R4535" i="1"/>
  <c r="S4535" i="1"/>
  <c r="T4535" i="1"/>
  <c r="U4535" i="1"/>
  <c r="O4536" i="1"/>
  <c r="P4536" i="1"/>
  <c r="Q4536" i="1"/>
  <c r="R4536" i="1"/>
  <c r="S4536" i="1"/>
  <c r="T4536" i="1"/>
  <c r="V4536" i="1" s="1"/>
  <c r="U4536" i="1"/>
  <c r="O4537" i="1"/>
  <c r="P4537" i="1"/>
  <c r="Q4537" i="1"/>
  <c r="R4537" i="1" s="1"/>
  <c r="S4537" i="1"/>
  <c r="T4537" i="1"/>
  <c r="V4537" i="1" s="1"/>
  <c r="U4537" i="1"/>
  <c r="O4538" i="1"/>
  <c r="P4538" i="1"/>
  <c r="Q4538" i="1"/>
  <c r="R4538" i="1" s="1"/>
  <c r="S4538" i="1"/>
  <c r="T4538" i="1"/>
  <c r="U4538" i="1"/>
  <c r="O4539" i="1"/>
  <c r="P4539" i="1"/>
  <c r="Q4539" i="1"/>
  <c r="R4539" i="1"/>
  <c r="S4539" i="1"/>
  <c r="T4539" i="1"/>
  <c r="U4539" i="1"/>
  <c r="O4540" i="1"/>
  <c r="P4540" i="1"/>
  <c r="Q4540" i="1"/>
  <c r="R4540" i="1"/>
  <c r="S4540" i="1"/>
  <c r="T4540" i="1"/>
  <c r="V4540" i="1" s="1"/>
  <c r="U4540" i="1"/>
  <c r="O4541" i="1"/>
  <c r="P4541" i="1"/>
  <c r="Q4541" i="1"/>
  <c r="R4541" i="1" s="1"/>
  <c r="S4541" i="1"/>
  <c r="T4541" i="1"/>
  <c r="U4541" i="1"/>
  <c r="O4542" i="1"/>
  <c r="P4542" i="1"/>
  <c r="Q4542" i="1"/>
  <c r="R4542" i="1"/>
  <c r="S4542" i="1"/>
  <c r="T4542" i="1"/>
  <c r="U4542" i="1"/>
  <c r="O4543" i="1"/>
  <c r="P4543" i="1"/>
  <c r="Q4543" i="1"/>
  <c r="R4543" i="1"/>
  <c r="S4543" i="1"/>
  <c r="T4543" i="1"/>
  <c r="U4543" i="1"/>
  <c r="O4544" i="1"/>
  <c r="P4544" i="1"/>
  <c r="Q4544" i="1"/>
  <c r="R4544" i="1"/>
  <c r="S4544" i="1"/>
  <c r="T4544" i="1"/>
  <c r="V4544" i="1" s="1"/>
  <c r="U4544" i="1"/>
  <c r="O4545" i="1"/>
  <c r="P4545" i="1"/>
  <c r="Q4545" i="1"/>
  <c r="R4545" i="1" s="1"/>
  <c r="S4545" i="1"/>
  <c r="T4545" i="1"/>
  <c r="V4545" i="1" s="1"/>
  <c r="U4545" i="1"/>
  <c r="O4546" i="1"/>
  <c r="P4546" i="1"/>
  <c r="Q4546" i="1"/>
  <c r="R4546" i="1" s="1"/>
  <c r="S4546" i="1"/>
  <c r="T4546" i="1"/>
  <c r="U4546" i="1"/>
  <c r="O4547" i="1"/>
  <c r="P4547" i="1"/>
  <c r="Q4547" i="1"/>
  <c r="R4547" i="1"/>
  <c r="S4547" i="1"/>
  <c r="T4547" i="1"/>
  <c r="U4547" i="1"/>
  <c r="O4548" i="1"/>
  <c r="P4548" i="1"/>
  <c r="Q4548" i="1"/>
  <c r="R4548" i="1"/>
  <c r="S4548" i="1"/>
  <c r="T4548" i="1"/>
  <c r="V4548" i="1" s="1"/>
  <c r="U4548" i="1"/>
  <c r="O4549" i="1"/>
  <c r="P4549" i="1"/>
  <c r="Q4549" i="1"/>
  <c r="R4549" i="1" s="1"/>
  <c r="S4549" i="1"/>
  <c r="T4549" i="1"/>
  <c r="U4549" i="1"/>
  <c r="O4550" i="1"/>
  <c r="P4550" i="1"/>
  <c r="Q4550" i="1"/>
  <c r="R4550" i="1"/>
  <c r="S4550" i="1"/>
  <c r="T4550" i="1"/>
  <c r="U4550" i="1"/>
  <c r="O4551" i="1"/>
  <c r="P4551" i="1"/>
  <c r="Q4551" i="1"/>
  <c r="R4551" i="1"/>
  <c r="S4551" i="1"/>
  <c r="T4551" i="1"/>
  <c r="U4551" i="1"/>
  <c r="O4552" i="1"/>
  <c r="P4552" i="1"/>
  <c r="Q4552" i="1"/>
  <c r="R4552" i="1"/>
  <c r="S4552" i="1"/>
  <c r="T4552" i="1"/>
  <c r="V4552" i="1" s="1"/>
  <c r="U4552" i="1"/>
  <c r="O4553" i="1"/>
  <c r="P4553" i="1"/>
  <c r="Q4553" i="1"/>
  <c r="R4553" i="1" s="1"/>
  <c r="S4553" i="1"/>
  <c r="T4553" i="1"/>
  <c r="V4553" i="1" s="1"/>
  <c r="U4553" i="1"/>
  <c r="O4554" i="1"/>
  <c r="P4554" i="1"/>
  <c r="Q4554" i="1"/>
  <c r="R4554" i="1" s="1"/>
  <c r="S4554" i="1"/>
  <c r="T4554" i="1"/>
  <c r="U4554" i="1"/>
  <c r="O4555" i="1"/>
  <c r="P4555" i="1"/>
  <c r="Q4555" i="1"/>
  <c r="R4555" i="1"/>
  <c r="S4555" i="1"/>
  <c r="T4555" i="1"/>
  <c r="U4555" i="1"/>
  <c r="O4556" i="1"/>
  <c r="P4556" i="1"/>
  <c r="Q4556" i="1"/>
  <c r="R4556" i="1"/>
  <c r="S4556" i="1"/>
  <c r="T4556" i="1"/>
  <c r="V4556" i="1" s="1"/>
  <c r="U4556" i="1"/>
  <c r="O4557" i="1"/>
  <c r="P4557" i="1"/>
  <c r="Q4557" i="1"/>
  <c r="R4557" i="1" s="1"/>
  <c r="S4557" i="1"/>
  <c r="T4557" i="1"/>
  <c r="U4557" i="1"/>
  <c r="O4558" i="1"/>
  <c r="P4558" i="1"/>
  <c r="Q4558" i="1"/>
  <c r="R4558" i="1"/>
  <c r="S4558" i="1"/>
  <c r="T4558" i="1"/>
  <c r="U4558" i="1"/>
  <c r="O4559" i="1"/>
  <c r="P4559" i="1"/>
  <c r="Q4559" i="1"/>
  <c r="R4559" i="1"/>
  <c r="S4559" i="1"/>
  <c r="T4559" i="1"/>
  <c r="U4559" i="1"/>
  <c r="O4560" i="1"/>
  <c r="P4560" i="1"/>
  <c r="Q4560" i="1"/>
  <c r="R4560" i="1"/>
  <c r="S4560" i="1"/>
  <c r="T4560" i="1"/>
  <c r="V4560" i="1" s="1"/>
  <c r="U4560" i="1"/>
  <c r="O4561" i="1"/>
  <c r="P4561" i="1"/>
  <c r="Q4561" i="1"/>
  <c r="R4561" i="1" s="1"/>
  <c r="S4561" i="1"/>
  <c r="T4561" i="1"/>
  <c r="V4561" i="1" s="1"/>
  <c r="U4561" i="1"/>
  <c r="O4562" i="1"/>
  <c r="P4562" i="1"/>
  <c r="Q4562" i="1"/>
  <c r="R4562" i="1" s="1"/>
  <c r="S4562" i="1"/>
  <c r="T4562" i="1"/>
  <c r="U4562" i="1"/>
  <c r="O4563" i="1"/>
  <c r="P4563" i="1"/>
  <c r="Q4563" i="1"/>
  <c r="R4563" i="1"/>
  <c r="S4563" i="1"/>
  <c r="T4563" i="1"/>
  <c r="U4563" i="1"/>
  <c r="O4564" i="1"/>
  <c r="P4564" i="1"/>
  <c r="Q4564" i="1"/>
  <c r="R4564" i="1"/>
  <c r="S4564" i="1"/>
  <c r="T4564" i="1"/>
  <c r="V4564" i="1" s="1"/>
  <c r="U4564" i="1"/>
  <c r="O4565" i="1"/>
  <c r="P4565" i="1"/>
  <c r="Q4565" i="1"/>
  <c r="R4565" i="1" s="1"/>
  <c r="S4565" i="1"/>
  <c r="T4565" i="1"/>
  <c r="U4565" i="1"/>
  <c r="O4566" i="1"/>
  <c r="P4566" i="1"/>
  <c r="Q4566" i="1"/>
  <c r="R4566" i="1"/>
  <c r="S4566" i="1"/>
  <c r="T4566" i="1"/>
  <c r="U4566" i="1"/>
  <c r="O4567" i="1"/>
  <c r="P4567" i="1"/>
  <c r="Q4567" i="1"/>
  <c r="R4567" i="1"/>
  <c r="S4567" i="1"/>
  <c r="T4567" i="1"/>
  <c r="U4567" i="1"/>
  <c r="O4568" i="1"/>
  <c r="P4568" i="1"/>
  <c r="Q4568" i="1"/>
  <c r="R4568" i="1"/>
  <c r="S4568" i="1"/>
  <c r="T4568" i="1"/>
  <c r="V4568" i="1" s="1"/>
  <c r="U4568" i="1"/>
  <c r="O4569" i="1"/>
  <c r="P4569" i="1"/>
  <c r="Q4569" i="1"/>
  <c r="R4569" i="1" s="1"/>
  <c r="S4569" i="1"/>
  <c r="T4569" i="1"/>
  <c r="V4569" i="1" s="1"/>
  <c r="U4569" i="1"/>
  <c r="O4570" i="1"/>
  <c r="P4570" i="1"/>
  <c r="Q4570" i="1"/>
  <c r="R4570" i="1" s="1"/>
  <c r="S4570" i="1"/>
  <c r="T4570" i="1"/>
  <c r="U4570" i="1"/>
  <c r="O4571" i="1"/>
  <c r="P4571" i="1"/>
  <c r="Q4571" i="1"/>
  <c r="R4571" i="1"/>
  <c r="S4571" i="1"/>
  <c r="T4571" i="1"/>
  <c r="U4571" i="1"/>
  <c r="O4572" i="1"/>
  <c r="P4572" i="1"/>
  <c r="Q4572" i="1"/>
  <c r="R4572" i="1"/>
  <c r="S4572" i="1"/>
  <c r="T4572" i="1"/>
  <c r="V4572" i="1" s="1"/>
  <c r="U4572" i="1"/>
  <c r="O4573" i="1"/>
  <c r="P4573" i="1"/>
  <c r="Q4573" i="1"/>
  <c r="R4573" i="1" s="1"/>
  <c r="S4573" i="1"/>
  <c r="T4573" i="1"/>
  <c r="U4573" i="1"/>
  <c r="O4574" i="1"/>
  <c r="P4574" i="1"/>
  <c r="Q4574" i="1"/>
  <c r="R4574" i="1"/>
  <c r="S4574" i="1"/>
  <c r="T4574" i="1"/>
  <c r="U4574" i="1"/>
  <c r="O4575" i="1"/>
  <c r="P4575" i="1"/>
  <c r="Q4575" i="1"/>
  <c r="R4575" i="1"/>
  <c r="S4575" i="1"/>
  <c r="T4575" i="1"/>
  <c r="U4575" i="1"/>
  <c r="O4576" i="1"/>
  <c r="P4576" i="1"/>
  <c r="Q4576" i="1"/>
  <c r="R4576" i="1"/>
  <c r="S4576" i="1"/>
  <c r="T4576" i="1"/>
  <c r="V4576" i="1" s="1"/>
  <c r="U4576" i="1"/>
  <c r="O4577" i="1"/>
  <c r="P4577" i="1"/>
  <c r="Q4577" i="1"/>
  <c r="R4577" i="1" s="1"/>
  <c r="S4577" i="1"/>
  <c r="T4577" i="1"/>
  <c r="V4577" i="1" s="1"/>
  <c r="U4577" i="1"/>
  <c r="O4578" i="1"/>
  <c r="P4578" i="1"/>
  <c r="Q4578" i="1"/>
  <c r="R4578" i="1" s="1"/>
  <c r="S4578" i="1"/>
  <c r="T4578" i="1"/>
  <c r="U4578" i="1"/>
  <c r="O4579" i="1"/>
  <c r="P4579" i="1"/>
  <c r="Q4579" i="1"/>
  <c r="R4579" i="1"/>
  <c r="S4579" i="1"/>
  <c r="T4579" i="1"/>
  <c r="U4579" i="1"/>
  <c r="O4580" i="1"/>
  <c r="P4580" i="1"/>
  <c r="Q4580" i="1"/>
  <c r="R4580" i="1"/>
  <c r="S4580" i="1"/>
  <c r="T4580" i="1"/>
  <c r="V4580" i="1" s="1"/>
  <c r="U4580" i="1"/>
  <c r="O4581" i="1"/>
  <c r="P4581" i="1"/>
  <c r="Q4581" i="1"/>
  <c r="R4581" i="1" s="1"/>
  <c r="S4581" i="1"/>
  <c r="T4581" i="1"/>
  <c r="U4581" i="1"/>
  <c r="O4582" i="1"/>
  <c r="P4582" i="1"/>
  <c r="Q4582" i="1"/>
  <c r="R4582" i="1"/>
  <c r="S4582" i="1"/>
  <c r="T4582" i="1"/>
  <c r="U4582" i="1"/>
  <c r="O4583" i="1"/>
  <c r="P4583" i="1"/>
  <c r="Q4583" i="1"/>
  <c r="R4583" i="1"/>
  <c r="S4583" i="1"/>
  <c r="T4583" i="1"/>
  <c r="U4583" i="1"/>
  <c r="O4584" i="1"/>
  <c r="P4584" i="1"/>
  <c r="Q4584" i="1"/>
  <c r="R4584" i="1"/>
  <c r="S4584" i="1"/>
  <c r="T4584" i="1"/>
  <c r="V4584" i="1" s="1"/>
  <c r="U4584" i="1"/>
  <c r="O4585" i="1"/>
  <c r="P4585" i="1"/>
  <c r="Q4585" i="1"/>
  <c r="R4585" i="1" s="1"/>
  <c r="S4585" i="1"/>
  <c r="T4585" i="1"/>
  <c r="V4585" i="1" s="1"/>
  <c r="U4585" i="1"/>
  <c r="O4586" i="1"/>
  <c r="P4586" i="1"/>
  <c r="Q4586" i="1"/>
  <c r="R4586" i="1" s="1"/>
  <c r="S4586" i="1"/>
  <c r="T4586" i="1"/>
  <c r="U4586" i="1"/>
  <c r="O4587" i="1"/>
  <c r="P4587" i="1"/>
  <c r="Q4587" i="1"/>
  <c r="R4587" i="1"/>
  <c r="S4587" i="1"/>
  <c r="T4587" i="1"/>
  <c r="U4587" i="1"/>
  <c r="O4588" i="1"/>
  <c r="P4588" i="1"/>
  <c r="Q4588" i="1"/>
  <c r="R4588" i="1"/>
  <c r="S4588" i="1"/>
  <c r="T4588" i="1"/>
  <c r="V4588" i="1" s="1"/>
  <c r="U4588" i="1"/>
  <c r="O4589" i="1"/>
  <c r="P4589" i="1"/>
  <c r="Q4589" i="1"/>
  <c r="R4589" i="1" s="1"/>
  <c r="S4589" i="1"/>
  <c r="T4589" i="1"/>
  <c r="U4589" i="1"/>
  <c r="O4590" i="1"/>
  <c r="P4590" i="1"/>
  <c r="Q4590" i="1"/>
  <c r="R4590" i="1"/>
  <c r="S4590" i="1"/>
  <c r="T4590" i="1"/>
  <c r="U4590" i="1"/>
  <c r="O4591" i="1"/>
  <c r="P4591" i="1"/>
  <c r="Q4591" i="1"/>
  <c r="R4591" i="1"/>
  <c r="S4591" i="1"/>
  <c r="T4591" i="1"/>
  <c r="U4591" i="1"/>
  <c r="O4592" i="1"/>
  <c r="P4592" i="1"/>
  <c r="Q4592" i="1"/>
  <c r="R4592" i="1"/>
  <c r="S4592" i="1"/>
  <c r="T4592" i="1"/>
  <c r="V4592" i="1" s="1"/>
  <c r="U4592" i="1"/>
  <c r="O4593" i="1"/>
  <c r="P4593" i="1"/>
  <c r="Q4593" i="1"/>
  <c r="R4593" i="1" s="1"/>
  <c r="S4593" i="1"/>
  <c r="T4593" i="1"/>
  <c r="V4593" i="1" s="1"/>
  <c r="U4593" i="1"/>
  <c r="O4594" i="1"/>
  <c r="P4594" i="1"/>
  <c r="Q4594" i="1"/>
  <c r="R4594" i="1" s="1"/>
  <c r="S4594" i="1"/>
  <c r="T4594" i="1"/>
  <c r="U4594" i="1"/>
  <c r="O4595" i="1"/>
  <c r="P4595" i="1"/>
  <c r="Q4595" i="1"/>
  <c r="R4595" i="1"/>
  <c r="S4595" i="1"/>
  <c r="T4595" i="1"/>
  <c r="U4595" i="1"/>
  <c r="O4596" i="1"/>
  <c r="P4596" i="1"/>
  <c r="Q4596" i="1"/>
  <c r="R4596" i="1"/>
  <c r="S4596" i="1"/>
  <c r="T4596" i="1"/>
  <c r="V4596" i="1" s="1"/>
  <c r="U4596" i="1"/>
  <c r="O4597" i="1"/>
  <c r="P4597" i="1"/>
  <c r="Q4597" i="1"/>
  <c r="R4597" i="1" s="1"/>
  <c r="S4597" i="1"/>
  <c r="T4597" i="1"/>
  <c r="U4597" i="1"/>
  <c r="O4598" i="1"/>
  <c r="P4598" i="1"/>
  <c r="Q4598" i="1"/>
  <c r="R4598" i="1"/>
  <c r="S4598" i="1"/>
  <c r="T4598" i="1"/>
  <c r="U4598" i="1"/>
  <c r="O4599" i="1"/>
  <c r="P4599" i="1"/>
  <c r="Q4599" i="1"/>
  <c r="R4599" i="1"/>
  <c r="S4599" i="1"/>
  <c r="T4599" i="1"/>
  <c r="U4599" i="1"/>
  <c r="O4600" i="1"/>
  <c r="P4600" i="1"/>
  <c r="Q4600" i="1"/>
  <c r="R4600" i="1"/>
  <c r="S4600" i="1"/>
  <c r="T4600" i="1"/>
  <c r="V4600" i="1" s="1"/>
  <c r="U4600" i="1"/>
  <c r="O4601" i="1"/>
  <c r="P4601" i="1"/>
  <c r="Q4601" i="1"/>
  <c r="R4601" i="1" s="1"/>
  <c r="S4601" i="1"/>
  <c r="T4601" i="1"/>
  <c r="U4601" i="1"/>
  <c r="O4602" i="1"/>
  <c r="P4602" i="1"/>
  <c r="Q4602" i="1"/>
  <c r="R4602" i="1" s="1"/>
  <c r="S4602" i="1"/>
  <c r="T4602" i="1"/>
  <c r="U4602" i="1"/>
  <c r="O4603" i="1"/>
  <c r="P4603" i="1"/>
  <c r="Q4603" i="1"/>
  <c r="R4603" i="1"/>
  <c r="S4603" i="1"/>
  <c r="T4603" i="1"/>
  <c r="U4603" i="1"/>
  <c r="O4604" i="1"/>
  <c r="P4604" i="1"/>
  <c r="Q4604" i="1"/>
  <c r="R4604" i="1"/>
  <c r="S4604" i="1"/>
  <c r="T4604" i="1"/>
  <c r="V4604" i="1" s="1"/>
  <c r="U4604" i="1"/>
  <c r="O4605" i="1"/>
  <c r="P4605" i="1"/>
  <c r="Q4605" i="1"/>
  <c r="R4605" i="1" s="1"/>
  <c r="S4605" i="1"/>
  <c r="T4605" i="1"/>
  <c r="U4605" i="1"/>
  <c r="O4606" i="1"/>
  <c r="P4606" i="1"/>
  <c r="Q4606" i="1"/>
  <c r="R4606" i="1"/>
  <c r="S4606" i="1"/>
  <c r="T4606" i="1"/>
  <c r="U4606" i="1"/>
  <c r="O4607" i="1"/>
  <c r="P4607" i="1"/>
  <c r="Q4607" i="1"/>
  <c r="R4607" i="1"/>
  <c r="S4607" i="1"/>
  <c r="T4607" i="1"/>
  <c r="U4607" i="1"/>
  <c r="O4608" i="1"/>
  <c r="P4608" i="1"/>
  <c r="Q4608" i="1"/>
  <c r="R4608" i="1"/>
  <c r="S4608" i="1"/>
  <c r="T4608" i="1"/>
  <c r="V4608" i="1" s="1"/>
  <c r="U4608" i="1"/>
  <c r="O4609" i="1"/>
  <c r="P4609" i="1"/>
  <c r="Q4609" i="1"/>
  <c r="R4609" i="1" s="1"/>
  <c r="S4609" i="1"/>
  <c r="T4609" i="1"/>
  <c r="V4609" i="1" s="1"/>
  <c r="U4609" i="1"/>
  <c r="O4610" i="1"/>
  <c r="P4610" i="1"/>
  <c r="Q4610" i="1"/>
  <c r="R4610" i="1" s="1"/>
  <c r="S4610" i="1"/>
  <c r="T4610" i="1"/>
  <c r="U4610" i="1"/>
  <c r="O4611" i="1"/>
  <c r="P4611" i="1"/>
  <c r="Q4611" i="1"/>
  <c r="R4611" i="1"/>
  <c r="S4611" i="1"/>
  <c r="T4611" i="1"/>
  <c r="U4611" i="1"/>
  <c r="O4612" i="1"/>
  <c r="P4612" i="1"/>
  <c r="Q4612" i="1"/>
  <c r="R4612" i="1"/>
  <c r="S4612" i="1"/>
  <c r="T4612" i="1"/>
  <c r="V4612" i="1" s="1"/>
  <c r="U4612" i="1"/>
  <c r="O4613" i="1"/>
  <c r="P4613" i="1"/>
  <c r="Q4613" i="1"/>
  <c r="R4613" i="1" s="1"/>
  <c r="S4613" i="1"/>
  <c r="T4613" i="1"/>
  <c r="U4613" i="1"/>
  <c r="O4614" i="1"/>
  <c r="P4614" i="1"/>
  <c r="Q4614" i="1"/>
  <c r="R4614" i="1"/>
  <c r="S4614" i="1"/>
  <c r="T4614" i="1"/>
  <c r="U4614" i="1"/>
  <c r="O4615" i="1"/>
  <c r="P4615" i="1"/>
  <c r="Q4615" i="1"/>
  <c r="R4615" i="1"/>
  <c r="S4615" i="1"/>
  <c r="T4615" i="1"/>
  <c r="U4615" i="1"/>
  <c r="O4616" i="1"/>
  <c r="P4616" i="1"/>
  <c r="Q4616" i="1"/>
  <c r="R4616" i="1"/>
  <c r="S4616" i="1"/>
  <c r="T4616" i="1"/>
  <c r="V4616" i="1" s="1"/>
  <c r="U4616" i="1"/>
  <c r="O4617" i="1"/>
  <c r="P4617" i="1"/>
  <c r="Q4617" i="1"/>
  <c r="R4617" i="1" s="1"/>
  <c r="S4617" i="1"/>
  <c r="T4617" i="1"/>
  <c r="U4617" i="1"/>
  <c r="O4618" i="1"/>
  <c r="P4618" i="1"/>
  <c r="Q4618" i="1"/>
  <c r="R4618" i="1"/>
  <c r="S4618" i="1"/>
  <c r="T4618" i="1"/>
  <c r="U4618" i="1"/>
  <c r="O4619" i="1"/>
  <c r="P4619" i="1"/>
  <c r="Q4619" i="1"/>
  <c r="R4619" i="1"/>
  <c r="S4619" i="1"/>
  <c r="T4619" i="1"/>
  <c r="U4619" i="1"/>
  <c r="O4620" i="1"/>
  <c r="P4620" i="1"/>
  <c r="Q4620" i="1"/>
  <c r="R4620" i="1"/>
  <c r="S4620" i="1"/>
  <c r="T4620" i="1"/>
  <c r="V4620" i="1" s="1"/>
  <c r="U4620" i="1"/>
  <c r="O4621" i="1"/>
  <c r="P4621" i="1"/>
  <c r="Q4621" i="1"/>
  <c r="R4621" i="1" s="1"/>
  <c r="S4621" i="1"/>
  <c r="T4621" i="1"/>
  <c r="U4621" i="1"/>
  <c r="O4622" i="1"/>
  <c r="P4622" i="1"/>
  <c r="Q4622" i="1"/>
  <c r="R4622" i="1"/>
  <c r="S4622" i="1"/>
  <c r="T4622" i="1"/>
  <c r="U4622" i="1"/>
  <c r="O4623" i="1"/>
  <c r="P4623" i="1"/>
  <c r="Q4623" i="1"/>
  <c r="R4623" i="1"/>
  <c r="S4623" i="1"/>
  <c r="T4623" i="1"/>
  <c r="U4623" i="1"/>
  <c r="O4624" i="1"/>
  <c r="P4624" i="1"/>
  <c r="Q4624" i="1"/>
  <c r="R4624" i="1"/>
  <c r="S4624" i="1"/>
  <c r="T4624" i="1"/>
  <c r="V4624" i="1" s="1"/>
  <c r="U4624" i="1"/>
  <c r="O4625" i="1"/>
  <c r="P4625" i="1"/>
  <c r="Q4625" i="1"/>
  <c r="R4625" i="1" s="1"/>
  <c r="S4625" i="1"/>
  <c r="T4625" i="1"/>
  <c r="V4625" i="1" s="1"/>
  <c r="U4625" i="1"/>
  <c r="O4626" i="1"/>
  <c r="P4626" i="1"/>
  <c r="Q4626" i="1"/>
  <c r="R4626" i="1" s="1"/>
  <c r="S4626" i="1"/>
  <c r="T4626" i="1"/>
  <c r="U4626" i="1"/>
  <c r="O4627" i="1"/>
  <c r="P4627" i="1"/>
  <c r="Q4627" i="1"/>
  <c r="R4627" i="1"/>
  <c r="S4627" i="1"/>
  <c r="T4627" i="1"/>
  <c r="U4627" i="1"/>
  <c r="O4628" i="1"/>
  <c r="P4628" i="1"/>
  <c r="Q4628" i="1"/>
  <c r="R4628" i="1"/>
  <c r="S4628" i="1"/>
  <c r="T4628" i="1"/>
  <c r="V4628" i="1" s="1"/>
  <c r="U4628" i="1"/>
  <c r="O4629" i="1"/>
  <c r="P4629" i="1"/>
  <c r="Q4629" i="1"/>
  <c r="R4629" i="1" s="1"/>
  <c r="S4629" i="1"/>
  <c r="T4629" i="1"/>
  <c r="U4629" i="1"/>
  <c r="O4630" i="1"/>
  <c r="P4630" i="1"/>
  <c r="Q4630" i="1"/>
  <c r="R4630" i="1"/>
  <c r="S4630" i="1"/>
  <c r="T4630" i="1"/>
  <c r="U4630" i="1"/>
  <c r="O4631" i="1"/>
  <c r="P4631" i="1"/>
  <c r="Q4631" i="1"/>
  <c r="R4631" i="1"/>
  <c r="S4631" i="1"/>
  <c r="T4631" i="1"/>
  <c r="U4631" i="1"/>
  <c r="O4632" i="1"/>
  <c r="P4632" i="1"/>
  <c r="Q4632" i="1"/>
  <c r="R4632" i="1"/>
  <c r="S4632" i="1"/>
  <c r="T4632" i="1"/>
  <c r="V4632" i="1" s="1"/>
  <c r="U4632" i="1"/>
  <c r="O4633" i="1"/>
  <c r="S4633" i="1" s="1"/>
  <c r="P4633" i="1"/>
  <c r="Q4633" i="1"/>
  <c r="R4633" i="1" s="1"/>
  <c r="T4633" i="1"/>
  <c r="U4633" i="1"/>
  <c r="O4634" i="1"/>
  <c r="P4634" i="1"/>
  <c r="Q4634" i="1"/>
  <c r="R4634" i="1"/>
  <c r="S4634" i="1"/>
  <c r="T4634" i="1"/>
  <c r="U4634" i="1"/>
  <c r="O4635" i="1"/>
  <c r="P4635" i="1"/>
  <c r="Q4635" i="1"/>
  <c r="R4635" i="1"/>
  <c r="S4635" i="1"/>
  <c r="T4635" i="1"/>
  <c r="U4635" i="1"/>
  <c r="O4636" i="1"/>
  <c r="P4636" i="1"/>
  <c r="Q4636" i="1"/>
  <c r="R4636" i="1"/>
  <c r="S4636" i="1"/>
  <c r="T4636" i="1"/>
  <c r="V4636" i="1" s="1"/>
  <c r="U4636" i="1"/>
  <c r="O4637" i="1"/>
  <c r="P4637" i="1"/>
  <c r="Q4637" i="1"/>
  <c r="R4637" i="1" s="1"/>
  <c r="S4637" i="1"/>
  <c r="T4637" i="1"/>
  <c r="U4637" i="1"/>
  <c r="O4638" i="1"/>
  <c r="P4638" i="1"/>
  <c r="Q4638" i="1"/>
  <c r="R4638" i="1"/>
  <c r="S4638" i="1"/>
  <c r="T4638" i="1"/>
  <c r="V4638" i="1" s="1"/>
  <c r="U4638" i="1"/>
  <c r="O4639" i="1"/>
  <c r="P4639" i="1"/>
  <c r="Q4639" i="1"/>
  <c r="R4639" i="1" s="1"/>
  <c r="S4639" i="1"/>
  <c r="T4639" i="1"/>
  <c r="U4639" i="1"/>
  <c r="O4640" i="1"/>
  <c r="P4640" i="1"/>
  <c r="Q4640" i="1"/>
  <c r="R4640" i="1"/>
  <c r="S4640" i="1"/>
  <c r="T4640" i="1"/>
  <c r="V4640" i="1" s="1"/>
  <c r="U4640" i="1"/>
  <c r="O4641" i="1"/>
  <c r="S4641" i="1" s="1"/>
  <c r="P4641" i="1"/>
  <c r="Q4641" i="1"/>
  <c r="R4641" i="1" s="1"/>
  <c r="T4641" i="1"/>
  <c r="V4641" i="1" s="1"/>
  <c r="U4641" i="1"/>
  <c r="O4642" i="1"/>
  <c r="P4642" i="1"/>
  <c r="Q4642" i="1"/>
  <c r="R4642" i="1" s="1"/>
  <c r="S4642" i="1"/>
  <c r="T4642" i="1"/>
  <c r="U4642" i="1"/>
  <c r="O4643" i="1"/>
  <c r="P4643" i="1"/>
  <c r="Q4643" i="1"/>
  <c r="R4643" i="1"/>
  <c r="S4643" i="1"/>
  <c r="T4643" i="1"/>
  <c r="U4643" i="1"/>
  <c r="O4644" i="1"/>
  <c r="P4644" i="1"/>
  <c r="Q4644" i="1"/>
  <c r="R4644" i="1"/>
  <c r="S4644" i="1"/>
  <c r="T4644" i="1"/>
  <c r="V4644" i="1" s="1"/>
  <c r="U4644" i="1"/>
  <c r="O4645" i="1"/>
  <c r="S4645" i="1" s="1"/>
  <c r="P4645" i="1"/>
  <c r="Q4645" i="1"/>
  <c r="R4645" i="1" s="1"/>
  <c r="T4645" i="1"/>
  <c r="U4645" i="1"/>
  <c r="O4646" i="1"/>
  <c r="P4646" i="1"/>
  <c r="Q4646" i="1"/>
  <c r="R4646" i="1"/>
  <c r="S4646" i="1"/>
  <c r="T4646" i="1"/>
  <c r="U4646" i="1"/>
  <c r="O4647" i="1"/>
  <c r="P4647" i="1"/>
  <c r="Q4647" i="1"/>
  <c r="R4647" i="1"/>
  <c r="S4647" i="1"/>
  <c r="T4647" i="1"/>
  <c r="U4647" i="1"/>
  <c r="O4648" i="1"/>
  <c r="P4648" i="1"/>
  <c r="Q4648" i="1"/>
  <c r="R4648" i="1"/>
  <c r="S4648" i="1"/>
  <c r="T4648" i="1"/>
  <c r="V4648" i="1" s="1"/>
  <c r="U4648" i="1"/>
  <c r="O4649" i="1"/>
  <c r="S4649" i="1" s="1"/>
  <c r="P4649" i="1"/>
  <c r="Q4649" i="1"/>
  <c r="R4649" i="1" s="1"/>
  <c r="T4649" i="1"/>
  <c r="U4649" i="1"/>
  <c r="O4650" i="1"/>
  <c r="P4650" i="1"/>
  <c r="Q4650" i="1"/>
  <c r="R4650" i="1"/>
  <c r="S4650" i="1"/>
  <c r="T4650" i="1"/>
  <c r="U4650" i="1"/>
  <c r="O4651" i="1"/>
  <c r="P4651" i="1"/>
  <c r="Q4651" i="1"/>
  <c r="R4651" i="1"/>
  <c r="S4651" i="1"/>
  <c r="T4651" i="1"/>
  <c r="U4651" i="1"/>
  <c r="O4652" i="1"/>
  <c r="P4652" i="1"/>
  <c r="Q4652" i="1"/>
  <c r="R4652" i="1"/>
  <c r="S4652" i="1"/>
  <c r="T4652" i="1"/>
  <c r="V4652" i="1" s="1"/>
  <c r="U4652" i="1"/>
  <c r="O4653" i="1"/>
  <c r="P4653" i="1"/>
  <c r="Q4653" i="1"/>
  <c r="R4653" i="1" s="1"/>
  <c r="S4653" i="1"/>
  <c r="T4653" i="1"/>
  <c r="U4653" i="1"/>
  <c r="O4654" i="1"/>
  <c r="P4654" i="1"/>
  <c r="Q4654" i="1"/>
  <c r="R4654" i="1"/>
  <c r="S4654" i="1"/>
  <c r="T4654" i="1"/>
  <c r="V4654" i="1" s="1"/>
  <c r="U4654" i="1"/>
  <c r="O4655" i="1"/>
  <c r="P4655" i="1"/>
  <c r="Q4655" i="1"/>
  <c r="R4655" i="1" s="1"/>
  <c r="S4655" i="1"/>
  <c r="T4655" i="1"/>
  <c r="U4655" i="1"/>
  <c r="O4656" i="1"/>
  <c r="P4656" i="1"/>
  <c r="Q4656" i="1"/>
  <c r="R4656" i="1"/>
  <c r="S4656" i="1"/>
  <c r="T4656" i="1"/>
  <c r="V4656" i="1" s="1"/>
  <c r="U4656" i="1"/>
  <c r="O4657" i="1"/>
  <c r="S4657" i="1" s="1"/>
  <c r="P4657" i="1"/>
  <c r="Q4657" i="1"/>
  <c r="R4657" i="1" s="1"/>
  <c r="T4657" i="1"/>
  <c r="V4657" i="1" s="1"/>
  <c r="U4657" i="1"/>
  <c r="O4658" i="1"/>
  <c r="P4658" i="1"/>
  <c r="Q4658" i="1"/>
  <c r="R4658" i="1" s="1"/>
  <c r="S4658" i="1"/>
  <c r="T4658" i="1"/>
  <c r="U4658" i="1"/>
  <c r="O4659" i="1"/>
  <c r="P4659" i="1"/>
  <c r="Q4659" i="1"/>
  <c r="R4659" i="1"/>
  <c r="S4659" i="1"/>
  <c r="T4659" i="1"/>
  <c r="U4659" i="1"/>
  <c r="O4660" i="1"/>
  <c r="P4660" i="1"/>
  <c r="Q4660" i="1"/>
  <c r="R4660" i="1"/>
  <c r="S4660" i="1"/>
  <c r="T4660" i="1"/>
  <c r="V4660" i="1" s="1"/>
  <c r="U4660" i="1"/>
  <c r="O4661" i="1"/>
  <c r="S4661" i="1" s="1"/>
  <c r="P4661" i="1"/>
  <c r="Q4661" i="1"/>
  <c r="R4661" i="1" s="1"/>
  <c r="T4661" i="1"/>
  <c r="U4661" i="1"/>
  <c r="O4662" i="1"/>
  <c r="P4662" i="1"/>
  <c r="Q4662" i="1"/>
  <c r="R4662" i="1"/>
  <c r="S4662" i="1"/>
  <c r="T4662" i="1"/>
  <c r="U4662" i="1"/>
  <c r="O4663" i="1"/>
  <c r="P4663" i="1"/>
  <c r="Q4663" i="1"/>
  <c r="R4663" i="1"/>
  <c r="S4663" i="1"/>
  <c r="T4663" i="1"/>
  <c r="U4663" i="1"/>
  <c r="O4664" i="1"/>
  <c r="P4664" i="1"/>
  <c r="Q4664" i="1"/>
  <c r="R4664" i="1"/>
  <c r="S4664" i="1"/>
  <c r="T4664" i="1"/>
  <c r="V4664" i="1" s="1"/>
  <c r="U4664" i="1"/>
  <c r="O4665" i="1"/>
  <c r="S4665" i="1" s="1"/>
  <c r="P4665" i="1"/>
  <c r="Q4665" i="1"/>
  <c r="R4665" i="1" s="1"/>
  <c r="T4665" i="1"/>
  <c r="U4665" i="1"/>
  <c r="O4666" i="1"/>
  <c r="P4666" i="1"/>
  <c r="Q4666" i="1"/>
  <c r="R4666" i="1"/>
  <c r="S4666" i="1"/>
  <c r="T4666" i="1"/>
  <c r="U4666" i="1"/>
  <c r="O4667" i="1"/>
  <c r="P4667" i="1"/>
  <c r="Q4667" i="1"/>
  <c r="R4667" i="1"/>
  <c r="S4667" i="1"/>
  <c r="T4667" i="1"/>
  <c r="U4667" i="1"/>
  <c r="O4668" i="1"/>
  <c r="P4668" i="1"/>
  <c r="Q4668" i="1"/>
  <c r="R4668" i="1"/>
  <c r="S4668" i="1"/>
  <c r="T4668" i="1"/>
  <c r="V4668" i="1" s="1"/>
  <c r="U4668" i="1"/>
  <c r="O4669" i="1"/>
  <c r="P4669" i="1"/>
  <c r="Q4669" i="1"/>
  <c r="R4669" i="1" s="1"/>
  <c r="S4669" i="1"/>
  <c r="T4669" i="1"/>
  <c r="U4669" i="1"/>
  <c r="O4670" i="1"/>
  <c r="P4670" i="1"/>
  <c r="Q4670" i="1"/>
  <c r="R4670" i="1"/>
  <c r="S4670" i="1"/>
  <c r="T4670" i="1"/>
  <c r="V4670" i="1" s="1"/>
  <c r="U4670" i="1"/>
  <c r="O4671" i="1"/>
  <c r="P4671" i="1"/>
  <c r="Q4671" i="1"/>
  <c r="R4671" i="1" s="1"/>
  <c r="S4671" i="1"/>
  <c r="T4671" i="1"/>
  <c r="U4671" i="1"/>
  <c r="O4672" i="1"/>
  <c r="P4672" i="1"/>
  <c r="Q4672" i="1"/>
  <c r="R4672" i="1"/>
  <c r="S4672" i="1"/>
  <c r="T4672" i="1"/>
  <c r="V4672" i="1" s="1"/>
  <c r="U4672" i="1"/>
  <c r="O4673" i="1"/>
  <c r="S4673" i="1" s="1"/>
  <c r="P4673" i="1"/>
  <c r="Q4673" i="1"/>
  <c r="R4673" i="1" s="1"/>
  <c r="T4673" i="1"/>
  <c r="V4673" i="1" s="1"/>
  <c r="U4673" i="1"/>
  <c r="O4674" i="1"/>
  <c r="P4674" i="1"/>
  <c r="Q4674" i="1"/>
  <c r="R4674" i="1" s="1"/>
  <c r="S4674" i="1"/>
  <c r="T4674" i="1"/>
  <c r="U4674" i="1"/>
  <c r="O4675" i="1"/>
  <c r="P4675" i="1"/>
  <c r="Q4675" i="1"/>
  <c r="R4675" i="1"/>
  <c r="S4675" i="1"/>
  <c r="T4675" i="1"/>
  <c r="U4675" i="1"/>
  <c r="O4676" i="1"/>
  <c r="P4676" i="1"/>
  <c r="Q4676" i="1"/>
  <c r="R4676" i="1"/>
  <c r="S4676" i="1"/>
  <c r="T4676" i="1"/>
  <c r="V4676" i="1" s="1"/>
  <c r="U4676" i="1"/>
  <c r="O4677" i="1"/>
  <c r="S4677" i="1" s="1"/>
  <c r="P4677" i="1"/>
  <c r="Q4677" i="1"/>
  <c r="R4677" i="1" s="1"/>
  <c r="T4677" i="1"/>
  <c r="U4677" i="1"/>
  <c r="O4678" i="1"/>
  <c r="P4678" i="1"/>
  <c r="Q4678" i="1"/>
  <c r="R4678" i="1"/>
  <c r="S4678" i="1"/>
  <c r="T4678" i="1"/>
  <c r="U4678" i="1"/>
  <c r="O4679" i="1"/>
  <c r="P4679" i="1"/>
  <c r="Q4679" i="1"/>
  <c r="R4679" i="1"/>
  <c r="S4679" i="1"/>
  <c r="T4679" i="1"/>
  <c r="U4679" i="1"/>
  <c r="O4680" i="1"/>
  <c r="P4680" i="1"/>
  <c r="Q4680" i="1"/>
  <c r="R4680" i="1"/>
  <c r="S4680" i="1"/>
  <c r="T4680" i="1"/>
  <c r="V4680" i="1" s="1"/>
  <c r="U4680" i="1"/>
  <c r="O4681" i="1"/>
  <c r="S4681" i="1" s="1"/>
  <c r="P4681" i="1"/>
  <c r="Q4681" i="1"/>
  <c r="R4681" i="1" s="1"/>
  <c r="T4681" i="1"/>
  <c r="U4681" i="1"/>
  <c r="O4682" i="1"/>
  <c r="S4682" i="1" s="1"/>
  <c r="P4682" i="1"/>
  <c r="Q4682" i="1"/>
  <c r="R4682" i="1" s="1"/>
  <c r="T4682" i="1"/>
  <c r="U4682" i="1"/>
  <c r="O4683" i="1"/>
  <c r="P4683" i="1"/>
  <c r="Q4683" i="1"/>
  <c r="R4683" i="1" s="1"/>
  <c r="S4683" i="1"/>
  <c r="T4683" i="1"/>
  <c r="U4683" i="1"/>
  <c r="O4684" i="1"/>
  <c r="P4684" i="1"/>
  <c r="Q4684" i="1"/>
  <c r="R4684" i="1"/>
  <c r="S4684" i="1"/>
  <c r="T4684" i="1"/>
  <c r="V4684" i="1" s="1"/>
  <c r="U4684" i="1"/>
  <c r="O4685" i="1"/>
  <c r="S4685" i="1" s="1"/>
  <c r="P4685" i="1"/>
  <c r="Q4685" i="1"/>
  <c r="R4685" i="1" s="1"/>
  <c r="T4685" i="1"/>
  <c r="U4685" i="1"/>
  <c r="O4686" i="1"/>
  <c r="S4686" i="1" s="1"/>
  <c r="P4686" i="1"/>
  <c r="Q4686" i="1"/>
  <c r="R4686" i="1" s="1"/>
  <c r="T4686" i="1"/>
  <c r="U4686" i="1"/>
  <c r="O4687" i="1"/>
  <c r="P4687" i="1"/>
  <c r="Q4687" i="1"/>
  <c r="R4687" i="1"/>
  <c r="S4687" i="1"/>
  <c r="T4687" i="1"/>
  <c r="U4687" i="1"/>
  <c r="O4688" i="1"/>
  <c r="S4688" i="1" s="1"/>
  <c r="P4688" i="1"/>
  <c r="Q4688" i="1"/>
  <c r="R4688" i="1"/>
  <c r="T4688" i="1"/>
  <c r="V4688" i="1" s="1"/>
  <c r="U4688" i="1"/>
  <c r="O4689" i="1"/>
  <c r="P4689" i="1"/>
  <c r="Q4689" i="1"/>
  <c r="R4689" i="1" s="1"/>
  <c r="S4689" i="1"/>
  <c r="T4689" i="1"/>
  <c r="U4689" i="1"/>
  <c r="O4690" i="1"/>
  <c r="P4690" i="1"/>
  <c r="Q4690" i="1"/>
  <c r="R4690" i="1" s="1"/>
  <c r="S4690" i="1"/>
  <c r="T4690" i="1"/>
  <c r="U4690" i="1"/>
  <c r="O4691" i="1"/>
  <c r="P4691" i="1"/>
  <c r="Q4691" i="1"/>
  <c r="R4691" i="1"/>
  <c r="S4691" i="1"/>
  <c r="T4691" i="1"/>
  <c r="U4691" i="1"/>
  <c r="O4692" i="1"/>
  <c r="P4692" i="1"/>
  <c r="Q4692" i="1"/>
  <c r="R4692" i="1" s="1"/>
  <c r="S4692" i="1"/>
  <c r="T4692" i="1"/>
  <c r="U4692" i="1"/>
  <c r="O4693" i="1"/>
  <c r="P4693" i="1"/>
  <c r="Q4693" i="1"/>
  <c r="R4693" i="1" s="1"/>
  <c r="S4693" i="1"/>
  <c r="T4693" i="1"/>
  <c r="V4693" i="1" s="1"/>
  <c r="U4693" i="1"/>
  <c r="O4694" i="1"/>
  <c r="P4694" i="1"/>
  <c r="Q4694" i="1"/>
  <c r="R4694" i="1" s="1"/>
  <c r="S4694" i="1"/>
  <c r="T4694" i="1"/>
  <c r="U4694" i="1"/>
  <c r="O4695" i="1"/>
  <c r="S4695" i="1" s="1"/>
  <c r="P4695" i="1"/>
  <c r="Q4695" i="1"/>
  <c r="R4695" i="1" s="1"/>
  <c r="T4695" i="1"/>
  <c r="U4695" i="1"/>
  <c r="O4696" i="1"/>
  <c r="P4696" i="1"/>
  <c r="Q4696" i="1"/>
  <c r="R4696" i="1" s="1"/>
  <c r="S4696" i="1"/>
  <c r="T4696" i="1"/>
  <c r="U4696" i="1"/>
  <c r="O4697" i="1"/>
  <c r="P4697" i="1"/>
  <c r="Q4697" i="1"/>
  <c r="R4697" i="1"/>
  <c r="S4697" i="1"/>
  <c r="T4697" i="1"/>
  <c r="U4697" i="1"/>
  <c r="O4698" i="1"/>
  <c r="S4698" i="1" s="1"/>
  <c r="P4698" i="1"/>
  <c r="Q4698" i="1"/>
  <c r="R4698" i="1" s="1"/>
  <c r="T4698" i="1"/>
  <c r="U4698" i="1"/>
  <c r="O4699" i="1"/>
  <c r="P4699" i="1"/>
  <c r="Q4699" i="1"/>
  <c r="R4699" i="1" s="1"/>
  <c r="S4699" i="1"/>
  <c r="T4699" i="1"/>
  <c r="U4699" i="1"/>
  <c r="O4700" i="1"/>
  <c r="S4700" i="1" s="1"/>
  <c r="P4700" i="1"/>
  <c r="Q4700" i="1"/>
  <c r="R4700" i="1"/>
  <c r="T4700" i="1"/>
  <c r="U4700" i="1"/>
  <c r="O4701" i="1"/>
  <c r="S4701" i="1" s="1"/>
  <c r="P4701" i="1"/>
  <c r="Q4701" i="1"/>
  <c r="R4701" i="1" s="1"/>
  <c r="T4701" i="1"/>
  <c r="U4701" i="1"/>
  <c r="O4702" i="1"/>
  <c r="S4702" i="1" s="1"/>
  <c r="P4702" i="1"/>
  <c r="Q4702" i="1"/>
  <c r="R4702" i="1" s="1"/>
  <c r="T4702" i="1"/>
  <c r="U4702" i="1"/>
  <c r="O4703" i="1"/>
  <c r="S4703" i="1" s="1"/>
  <c r="P4703" i="1"/>
  <c r="Q4703" i="1"/>
  <c r="R4703" i="1" s="1"/>
  <c r="T4703" i="1"/>
  <c r="U4703" i="1"/>
  <c r="O4704" i="1"/>
  <c r="S4704" i="1" s="1"/>
  <c r="P4704" i="1"/>
  <c r="Q4704" i="1"/>
  <c r="R4704" i="1" s="1"/>
  <c r="T4704" i="1"/>
  <c r="U4704" i="1"/>
  <c r="V4704" i="1"/>
  <c r="O4705" i="1"/>
  <c r="P4705" i="1"/>
  <c r="Q4705" i="1"/>
  <c r="R4705" i="1"/>
  <c r="S4705" i="1"/>
  <c r="T4705" i="1"/>
  <c r="U4705" i="1"/>
  <c r="V4705" i="1"/>
  <c r="O4706" i="1"/>
  <c r="S4706" i="1" s="1"/>
  <c r="P4706" i="1"/>
  <c r="Q4706" i="1"/>
  <c r="R4706" i="1"/>
  <c r="T4706" i="1"/>
  <c r="U4706" i="1"/>
  <c r="O4707" i="1"/>
  <c r="P4707" i="1"/>
  <c r="Q4707" i="1"/>
  <c r="R4707" i="1"/>
  <c r="S4707" i="1"/>
  <c r="T4707" i="1"/>
  <c r="V4707" i="1" s="1"/>
  <c r="U4707" i="1"/>
  <c r="O4708" i="1"/>
  <c r="S4708" i="1" s="1"/>
  <c r="P4708" i="1"/>
  <c r="Q4708" i="1"/>
  <c r="R4708" i="1" s="1"/>
  <c r="T4708" i="1"/>
  <c r="U4708" i="1"/>
  <c r="O4709" i="1"/>
  <c r="S4709" i="1" s="1"/>
  <c r="P4709" i="1"/>
  <c r="Q4709" i="1"/>
  <c r="R4709" i="1" s="1"/>
  <c r="T4709" i="1"/>
  <c r="U4709" i="1"/>
  <c r="O4710" i="1"/>
  <c r="S4710" i="1" s="1"/>
  <c r="P4710" i="1"/>
  <c r="Q4710" i="1"/>
  <c r="R4710" i="1" s="1"/>
  <c r="T4710" i="1"/>
  <c r="U4710" i="1"/>
  <c r="O4711" i="1"/>
  <c r="P4711" i="1"/>
  <c r="Q4711" i="1"/>
  <c r="R4711" i="1" s="1"/>
  <c r="S4711" i="1"/>
  <c r="T4711" i="1"/>
  <c r="V4711" i="1" s="1"/>
  <c r="U4711" i="1"/>
  <c r="O4712" i="1"/>
  <c r="S4712" i="1" s="1"/>
  <c r="P4712" i="1"/>
  <c r="Q4712" i="1"/>
  <c r="R4712" i="1" s="1"/>
  <c r="T4712" i="1"/>
  <c r="U4712" i="1"/>
  <c r="O4713" i="1"/>
  <c r="S4713" i="1" s="1"/>
  <c r="P4713" i="1"/>
  <c r="Q4713" i="1"/>
  <c r="R4713" i="1"/>
  <c r="T4713" i="1"/>
  <c r="U4713" i="1"/>
  <c r="O4714" i="1"/>
  <c r="P4714" i="1"/>
  <c r="Q4714" i="1"/>
  <c r="R4714" i="1" s="1"/>
  <c r="S4714" i="1"/>
  <c r="T4714" i="1"/>
  <c r="U4714" i="1"/>
  <c r="O4715" i="1"/>
  <c r="S4715" i="1" s="1"/>
  <c r="P4715" i="1"/>
  <c r="Q4715" i="1"/>
  <c r="R4715" i="1"/>
  <c r="T4715" i="1"/>
  <c r="U4715" i="1"/>
  <c r="O4716" i="1"/>
  <c r="S4716" i="1" s="1"/>
  <c r="P4716" i="1"/>
  <c r="Q4716" i="1"/>
  <c r="R4716" i="1" s="1"/>
  <c r="T4716" i="1"/>
  <c r="U4716" i="1"/>
  <c r="V4716" i="1"/>
  <c r="O4717" i="1"/>
  <c r="S4717" i="1" s="1"/>
  <c r="P4717" i="1"/>
  <c r="Q4717" i="1"/>
  <c r="R4717" i="1"/>
  <c r="T4717" i="1"/>
  <c r="U4717" i="1"/>
  <c r="O4718" i="1"/>
  <c r="S4718" i="1" s="1"/>
  <c r="P4718" i="1"/>
  <c r="Q4718" i="1"/>
  <c r="R4718" i="1"/>
  <c r="T4718" i="1"/>
  <c r="U4718" i="1"/>
  <c r="O4719" i="1"/>
  <c r="S4719" i="1" s="1"/>
  <c r="P4719" i="1"/>
  <c r="Q4719" i="1"/>
  <c r="R4719" i="1"/>
  <c r="T4719" i="1"/>
  <c r="U4719" i="1"/>
  <c r="O4720" i="1"/>
  <c r="S4720" i="1" s="1"/>
  <c r="P4720" i="1"/>
  <c r="Q4720" i="1"/>
  <c r="R4720" i="1" s="1"/>
  <c r="T4720" i="1"/>
  <c r="U4720" i="1"/>
  <c r="V4720" i="1"/>
  <c r="O4721" i="1"/>
  <c r="S4721" i="1" s="1"/>
  <c r="P4721" i="1"/>
  <c r="Q4721" i="1"/>
  <c r="R4721" i="1"/>
  <c r="T4721" i="1"/>
  <c r="U4721" i="1"/>
  <c r="V4721" i="1" s="1"/>
  <c r="O4722" i="1"/>
  <c r="S4722" i="1" s="1"/>
  <c r="P4722" i="1"/>
  <c r="Q4722" i="1"/>
  <c r="R4722" i="1" s="1"/>
  <c r="T4722" i="1"/>
  <c r="V4722" i="1" s="1"/>
  <c r="U4722" i="1"/>
  <c r="O4723" i="1"/>
  <c r="S4723" i="1" s="1"/>
  <c r="P4723" i="1"/>
  <c r="Q4723" i="1"/>
  <c r="R4723" i="1" s="1"/>
  <c r="T4723" i="1"/>
  <c r="U4723" i="1"/>
  <c r="O4724" i="1"/>
  <c r="S4724" i="1" s="1"/>
  <c r="P4724" i="1"/>
  <c r="Q4724" i="1"/>
  <c r="R4724" i="1" s="1"/>
  <c r="T4724" i="1"/>
  <c r="U4724" i="1"/>
  <c r="O4725" i="1"/>
  <c r="S4725" i="1" s="1"/>
  <c r="P4725" i="1"/>
  <c r="Q4725" i="1"/>
  <c r="R4725" i="1" s="1"/>
  <c r="T4725" i="1"/>
  <c r="U4725" i="1"/>
  <c r="V4725" i="1" s="1"/>
  <c r="O4726" i="1"/>
  <c r="S4726" i="1" s="1"/>
  <c r="P4726" i="1"/>
  <c r="Q4726" i="1"/>
  <c r="R4726" i="1" s="1"/>
  <c r="T4726" i="1"/>
  <c r="U4726" i="1"/>
  <c r="V4726" i="1"/>
  <c r="O4727" i="1"/>
  <c r="S4727" i="1" s="1"/>
  <c r="P4727" i="1"/>
  <c r="Q4727" i="1"/>
  <c r="R4727" i="1"/>
  <c r="T4727" i="1"/>
  <c r="V4727" i="1" s="1"/>
  <c r="U4727" i="1"/>
  <c r="O4728" i="1"/>
  <c r="P4728" i="1"/>
  <c r="Q4728" i="1"/>
  <c r="R4728" i="1" s="1"/>
  <c r="S4728" i="1"/>
  <c r="T4728" i="1"/>
  <c r="U4728" i="1"/>
  <c r="O4729" i="1"/>
  <c r="S4729" i="1" s="1"/>
  <c r="P4729" i="1"/>
  <c r="Q4729" i="1"/>
  <c r="R4729" i="1"/>
  <c r="T4729" i="1"/>
  <c r="U4729" i="1"/>
  <c r="O4730" i="1"/>
  <c r="S4730" i="1" s="1"/>
  <c r="P4730" i="1"/>
  <c r="Q4730" i="1"/>
  <c r="R4730" i="1" s="1"/>
  <c r="T4730" i="1"/>
  <c r="U4730" i="1"/>
  <c r="O4731" i="1"/>
  <c r="S4731" i="1" s="1"/>
  <c r="P4731" i="1"/>
  <c r="Q4731" i="1"/>
  <c r="R4731" i="1" s="1"/>
  <c r="T4731" i="1"/>
  <c r="U4731" i="1"/>
  <c r="O4732" i="1"/>
  <c r="P4732" i="1"/>
  <c r="Q4732" i="1"/>
  <c r="R4732" i="1"/>
  <c r="S4732" i="1"/>
  <c r="T4732" i="1"/>
  <c r="V4732" i="1" s="1"/>
  <c r="U4732" i="1"/>
  <c r="O4733" i="1"/>
  <c r="S4733" i="1" s="1"/>
  <c r="P4733" i="1"/>
  <c r="Q4733" i="1"/>
  <c r="R4733" i="1" s="1"/>
  <c r="T4733" i="1"/>
  <c r="U4733" i="1"/>
  <c r="O4734" i="1"/>
  <c r="P4734" i="1"/>
  <c r="Q4734" i="1"/>
  <c r="R4734" i="1" s="1"/>
  <c r="S4734" i="1"/>
  <c r="T4734" i="1"/>
  <c r="V4734" i="1" s="1"/>
  <c r="U4734" i="1"/>
  <c r="O4735" i="1"/>
  <c r="S4735" i="1" s="1"/>
  <c r="P4735" i="1"/>
  <c r="Q4735" i="1"/>
  <c r="R4735" i="1" s="1"/>
  <c r="T4735" i="1"/>
  <c r="U4735" i="1"/>
  <c r="O4736" i="1"/>
  <c r="S4736" i="1" s="1"/>
  <c r="P4736" i="1"/>
  <c r="Q4736" i="1"/>
  <c r="R4736" i="1"/>
  <c r="T4736" i="1"/>
  <c r="U4736" i="1"/>
  <c r="O4737" i="1"/>
  <c r="S4737" i="1" s="1"/>
  <c r="P4737" i="1"/>
  <c r="Q4737" i="1"/>
  <c r="R4737" i="1" s="1"/>
  <c r="T4737" i="1"/>
  <c r="U4737" i="1"/>
  <c r="O4738" i="1"/>
  <c r="S4738" i="1" s="1"/>
  <c r="P4738" i="1"/>
  <c r="Q4738" i="1"/>
  <c r="R4738" i="1" s="1"/>
  <c r="T4738" i="1"/>
  <c r="U4738" i="1"/>
  <c r="O4739" i="1"/>
  <c r="S4739" i="1" s="1"/>
  <c r="P4739" i="1"/>
  <c r="Q4739" i="1"/>
  <c r="R4739" i="1" s="1"/>
  <c r="T4739" i="1"/>
  <c r="V4739" i="1" s="1"/>
  <c r="U4739" i="1"/>
  <c r="O4740" i="1"/>
  <c r="S4740" i="1" s="1"/>
  <c r="P4740" i="1"/>
  <c r="Q4740" i="1"/>
  <c r="R4740" i="1"/>
  <c r="T4740" i="1"/>
  <c r="V4740" i="1" s="1"/>
  <c r="U4740" i="1"/>
  <c r="O4741" i="1"/>
  <c r="S4741" i="1" s="1"/>
  <c r="P4741" i="1"/>
  <c r="Q4741" i="1"/>
  <c r="R4741" i="1" s="1"/>
  <c r="T4741" i="1"/>
  <c r="V4741" i="1" s="1"/>
  <c r="U4741" i="1"/>
  <c r="O4742" i="1"/>
  <c r="S4742" i="1" s="1"/>
  <c r="P4742" i="1"/>
  <c r="Q4742" i="1"/>
  <c r="R4742" i="1" s="1"/>
  <c r="T4742" i="1"/>
  <c r="U4742" i="1"/>
  <c r="O4743" i="1"/>
  <c r="S4743" i="1" s="1"/>
  <c r="P4743" i="1"/>
  <c r="Q4743" i="1"/>
  <c r="R4743" i="1" s="1"/>
  <c r="T4743" i="1"/>
  <c r="U4743" i="1"/>
  <c r="O4744" i="1"/>
  <c r="S4744" i="1" s="1"/>
  <c r="P4744" i="1"/>
  <c r="Q4744" i="1"/>
  <c r="R4744" i="1" s="1"/>
  <c r="T4744" i="1"/>
  <c r="U4744" i="1"/>
  <c r="O4745" i="1"/>
  <c r="S4745" i="1" s="1"/>
  <c r="P4745" i="1"/>
  <c r="Q4745" i="1"/>
  <c r="R4745" i="1" s="1"/>
  <c r="T4745" i="1"/>
  <c r="V4745" i="1" s="1"/>
  <c r="U4745" i="1"/>
  <c r="O4746" i="1"/>
  <c r="S4746" i="1" s="1"/>
  <c r="P4746" i="1"/>
  <c r="Q4746" i="1"/>
  <c r="R4746" i="1" s="1"/>
  <c r="T4746" i="1"/>
  <c r="U4746" i="1"/>
  <c r="O4747" i="1"/>
  <c r="S4747" i="1" s="1"/>
  <c r="P4747" i="1"/>
  <c r="Q4747" i="1"/>
  <c r="R4747" i="1" s="1"/>
  <c r="T4747" i="1"/>
  <c r="U4747" i="1"/>
  <c r="O4748" i="1"/>
  <c r="S4748" i="1" s="1"/>
  <c r="P4748" i="1"/>
  <c r="Q4748" i="1"/>
  <c r="R4748" i="1" s="1"/>
  <c r="T4748" i="1"/>
  <c r="U4748" i="1"/>
  <c r="O4749" i="1"/>
  <c r="S4749" i="1" s="1"/>
  <c r="P4749" i="1"/>
  <c r="Q4749" i="1"/>
  <c r="R4749" i="1" s="1"/>
  <c r="T4749" i="1"/>
  <c r="U4749" i="1"/>
  <c r="V4749" i="1" s="1"/>
  <c r="O4750" i="1"/>
  <c r="S4750" i="1" s="1"/>
  <c r="P4750" i="1"/>
  <c r="Q4750" i="1"/>
  <c r="R4750" i="1" s="1"/>
  <c r="T4750" i="1"/>
  <c r="U4750" i="1"/>
  <c r="O4751" i="1"/>
  <c r="S4751" i="1" s="1"/>
  <c r="P4751" i="1"/>
  <c r="Q4751" i="1"/>
  <c r="R4751" i="1"/>
  <c r="T4751" i="1"/>
  <c r="U4751" i="1"/>
  <c r="O4752" i="1"/>
  <c r="S4752" i="1" s="1"/>
  <c r="P4752" i="1"/>
  <c r="Q4752" i="1"/>
  <c r="R4752" i="1" s="1"/>
  <c r="T4752" i="1"/>
  <c r="U4752" i="1"/>
  <c r="O4753" i="1"/>
  <c r="S4753" i="1" s="1"/>
  <c r="P4753" i="1"/>
  <c r="Q4753" i="1"/>
  <c r="R4753" i="1" s="1"/>
  <c r="T4753" i="1"/>
  <c r="U4753" i="1"/>
  <c r="V4753" i="1" s="1"/>
  <c r="O4754" i="1"/>
  <c r="P4754" i="1"/>
  <c r="Q4754" i="1"/>
  <c r="R4754" i="1" s="1"/>
  <c r="S4754" i="1"/>
  <c r="T4754" i="1"/>
  <c r="U4754" i="1"/>
  <c r="V4754" i="1" s="1"/>
  <c r="O4755" i="1"/>
  <c r="S4755" i="1" s="1"/>
  <c r="P4755" i="1"/>
  <c r="Q4755" i="1"/>
  <c r="R4755" i="1" s="1"/>
  <c r="T4755" i="1"/>
  <c r="U4755" i="1"/>
  <c r="V4755" i="1"/>
  <c r="O4756" i="1"/>
  <c r="S4756" i="1" s="1"/>
  <c r="P4756" i="1"/>
  <c r="Q4756" i="1"/>
  <c r="R4756" i="1"/>
  <c r="T4756" i="1"/>
  <c r="V4756" i="1" s="1"/>
  <c r="U4756" i="1"/>
  <c r="O4757" i="1"/>
  <c r="S4757" i="1" s="1"/>
  <c r="P4757" i="1"/>
  <c r="Q4757" i="1"/>
  <c r="R4757" i="1"/>
  <c r="T4757" i="1"/>
  <c r="V4757" i="1" s="1"/>
  <c r="U4757" i="1"/>
  <c r="O4758" i="1"/>
  <c r="S4758" i="1" s="1"/>
  <c r="P4758" i="1"/>
  <c r="Q4758" i="1"/>
  <c r="R4758" i="1" s="1"/>
  <c r="T4758" i="1"/>
  <c r="U4758" i="1"/>
  <c r="O4759" i="1"/>
  <c r="S4759" i="1" s="1"/>
  <c r="P4759" i="1"/>
  <c r="Q4759" i="1"/>
  <c r="R4759" i="1" s="1"/>
  <c r="T4759" i="1"/>
  <c r="U4759" i="1"/>
  <c r="O4760" i="1"/>
  <c r="S4760" i="1" s="1"/>
  <c r="P4760" i="1"/>
  <c r="Q4760" i="1"/>
  <c r="R4760" i="1" s="1"/>
  <c r="T4760" i="1"/>
  <c r="U4760" i="1"/>
  <c r="V4760" i="1" s="1"/>
  <c r="O4761" i="1"/>
  <c r="S4761" i="1" s="1"/>
  <c r="P4761" i="1"/>
  <c r="Q4761" i="1"/>
  <c r="R4761" i="1" s="1"/>
  <c r="T4761" i="1"/>
  <c r="U4761" i="1"/>
  <c r="O4762" i="1"/>
  <c r="S4762" i="1" s="1"/>
  <c r="P4762" i="1"/>
  <c r="Q4762" i="1"/>
  <c r="R4762" i="1"/>
  <c r="T4762" i="1"/>
  <c r="U4762" i="1"/>
  <c r="O4763" i="1"/>
  <c r="P4763" i="1"/>
  <c r="Q4763" i="1"/>
  <c r="R4763" i="1" s="1"/>
  <c r="S4763" i="1"/>
  <c r="T4763" i="1"/>
  <c r="U4763" i="1"/>
  <c r="O4764" i="1"/>
  <c r="S4764" i="1" s="1"/>
  <c r="P4764" i="1"/>
  <c r="Q4764" i="1"/>
  <c r="R4764" i="1" s="1"/>
  <c r="T4764" i="1"/>
  <c r="U4764" i="1"/>
  <c r="V4764" i="1" s="1"/>
  <c r="O4765" i="1"/>
  <c r="P4765" i="1"/>
  <c r="Q4765" i="1"/>
  <c r="R4765" i="1" s="1"/>
  <c r="S4765" i="1"/>
  <c r="T4765" i="1"/>
  <c r="U4765" i="1"/>
  <c r="V4765" i="1" s="1"/>
  <c r="O4766" i="1"/>
  <c r="S4766" i="1" s="1"/>
  <c r="P4766" i="1"/>
  <c r="Q4766" i="1"/>
  <c r="R4766" i="1" s="1"/>
  <c r="T4766" i="1"/>
  <c r="U4766" i="1"/>
  <c r="V4766" i="1"/>
  <c r="O4767" i="1"/>
  <c r="S4767" i="1" s="1"/>
  <c r="P4767" i="1"/>
  <c r="Q4767" i="1"/>
  <c r="R4767" i="1"/>
  <c r="T4767" i="1"/>
  <c r="V4767" i="1" s="1"/>
  <c r="U4767" i="1"/>
  <c r="O4768" i="1"/>
  <c r="S4768" i="1" s="1"/>
  <c r="P4768" i="1"/>
  <c r="Q4768" i="1"/>
  <c r="R4768" i="1" s="1"/>
  <c r="T4768" i="1"/>
  <c r="U4768" i="1"/>
  <c r="O4769" i="1"/>
  <c r="S4769" i="1" s="1"/>
  <c r="P4769" i="1"/>
  <c r="Q4769" i="1"/>
  <c r="R4769" i="1" s="1"/>
  <c r="T4769" i="1"/>
  <c r="U4769" i="1"/>
  <c r="O4770" i="1"/>
  <c r="S4770" i="1" s="1"/>
  <c r="P4770" i="1"/>
  <c r="Q4770" i="1"/>
  <c r="R4770" i="1" s="1"/>
  <c r="T4770" i="1"/>
  <c r="V4770" i="1" s="1"/>
  <c r="U4770" i="1"/>
  <c r="O4771" i="1"/>
  <c r="S4771" i="1" s="1"/>
  <c r="P4771" i="1"/>
  <c r="Q4771" i="1"/>
  <c r="R4771" i="1" s="1"/>
  <c r="T4771" i="1"/>
  <c r="U4771" i="1"/>
  <c r="O4772" i="1"/>
  <c r="S4772" i="1" s="1"/>
  <c r="P4772" i="1"/>
  <c r="Q4772" i="1"/>
  <c r="R4772" i="1" s="1"/>
  <c r="T4772" i="1"/>
  <c r="U4772" i="1"/>
  <c r="O4773" i="1"/>
  <c r="S4773" i="1" s="1"/>
  <c r="P4773" i="1"/>
  <c r="Q4773" i="1"/>
  <c r="R4773" i="1" s="1"/>
  <c r="T4773" i="1"/>
  <c r="U4773" i="1"/>
  <c r="O4774" i="1"/>
  <c r="S4774" i="1" s="1"/>
  <c r="P4774" i="1"/>
  <c r="Q4774" i="1"/>
  <c r="R4774" i="1"/>
  <c r="T4774" i="1"/>
  <c r="U4774" i="1"/>
  <c r="O4775" i="1"/>
  <c r="S4775" i="1" s="1"/>
  <c r="P4775" i="1"/>
  <c r="Q4775" i="1"/>
  <c r="R4775" i="1" s="1"/>
  <c r="T4775" i="1"/>
  <c r="U4775" i="1"/>
  <c r="O4776" i="1"/>
  <c r="S4776" i="1" s="1"/>
  <c r="P4776" i="1"/>
  <c r="Q4776" i="1"/>
  <c r="R4776" i="1" s="1"/>
  <c r="T4776" i="1"/>
  <c r="V4776" i="1" s="1"/>
  <c r="U4776" i="1"/>
  <c r="O4777" i="1"/>
  <c r="S4777" i="1" s="1"/>
  <c r="P4777" i="1"/>
  <c r="Q4777" i="1"/>
  <c r="R4777" i="1" s="1"/>
  <c r="T4777" i="1"/>
  <c r="V4777" i="1" s="1"/>
  <c r="U4777" i="1"/>
  <c r="O4778" i="1"/>
  <c r="S4778" i="1" s="1"/>
  <c r="P4778" i="1"/>
  <c r="Q4778" i="1"/>
  <c r="R4778" i="1" s="1"/>
  <c r="T4778" i="1"/>
  <c r="U4778" i="1"/>
  <c r="O4779" i="1"/>
  <c r="S4779" i="1" s="1"/>
  <c r="P4779" i="1"/>
  <c r="Q4779" i="1"/>
  <c r="R4779" i="1"/>
  <c r="T4779" i="1"/>
  <c r="U4779" i="1"/>
  <c r="O4780" i="1"/>
  <c r="S4780" i="1" s="1"/>
  <c r="P4780" i="1"/>
  <c r="Q4780" i="1"/>
  <c r="R4780" i="1" s="1"/>
  <c r="T4780" i="1"/>
  <c r="U4780" i="1"/>
  <c r="O4781" i="1"/>
  <c r="S4781" i="1" s="1"/>
  <c r="P4781" i="1"/>
  <c r="Q4781" i="1"/>
  <c r="R4781" i="1" s="1"/>
  <c r="T4781" i="1"/>
  <c r="U4781" i="1"/>
  <c r="O4782" i="1"/>
  <c r="S4782" i="1" s="1"/>
  <c r="P4782" i="1"/>
  <c r="Q4782" i="1"/>
  <c r="R4782" i="1" s="1"/>
  <c r="T4782" i="1"/>
  <c r="U4782" i="1"/>
  <c r="V4782" i="1" s="1"/>
  <c r="O4783" i="1"/>
  <c r="S4783" i="1" s="1"/>
  <c r="P4783" i="1"/>
  <c r="Q4783" i="1"/>
  <c r="R4783" i="1" s="1"/>
  <c r="T4783" i="1"/>
  <c r="U4783" i="1"/>
  <c r="O4784" i="1"/>
  <c r="S4784" i="1" s="1"/>
  <c r="P4784" i="1"/>
  <c r="Q4784" i="1"/>
  <c r="R4784" i="1" s="1"/>
  <c r="T4784" i="1"/>
  <c r="U4784" i="1"/>
  <c r="O4785" i="1"/>
  <c r="S4785" i="1" s="1"/>
  <c r="P4785" i="1"/>
  <c r="Q4785" i="1"/>
  <c r="R4785" i="1" s="1"/>
  <c r="T4785" i="1"/>
  <c r="V4785" i="1" s="1"/>
  <c r="U4785" i="1"/>
  <c r="O4786" i="1"/>
  <c r="S4786" i="1" s="1"/>
  <c r="P4786" i="1"/>
  <c r="Q4786" i="1"/>
  <c r="R4786" i="1" s="1"/>
  <c r="T4786" i="1"/>
  <c r="V4786" i="1" s="1"/>
  <c r="U4786" i="1"/>
  <c r="O4787" i="1"/>
  <c r="S4787" i="1" s="1"/>
  <c r="P4787" i="1"/>
  <c r="Q4787" i="1"/>
  <c r="R4787" i="1"/>
  <c r="T4787" i="1"/>
  <c r="U4787" i="1"/>
  <c r="O4788" i="1"/>
  <c r="S4788" i="1" s="1"/>
  <c r="P4788" i="1"/>
  <c r="Q4788" i="1"/>
  <c r="R4788" i="1"/>
  <c r="T4788" i="1"/>
  <c r="U4788" i="1"/>
  <c r="O4789" i="1"/>
  <c r="S4789" i="1" s="1"/>
  <c r="P4789" i="1"/>
  <c r="Q4789" i="1"/>
  <c r="R4789" i="1"/>
  <c r="T4789" i="1"/>
  <c r="U4789" i="1"/>
  <c r="O4790" i="1"/>
  <c r="S4790" i="1" s="1"/>
  <c r="P4790" i="1"/>
  <c r="Q4790" i="1"/>
  <c r="R4790" i="1" s="1"/>
  <c r="T4790" i="1"/>
  <c r="V4790" i="1" s="1"/>
  <c r="U4790" i="1"/>
  <c r="O4791" i="1"/>
  <c r="S4791" i="1" s="1"/>
  <c r="P4791" i="1"/>
  <c r="Q4791" i="1"/>
  <c r="R4791" i="1"/>
  <c r="T4791" i="1"/>
  <c r="U4791" i="1"/>
  <c r="O4792" i="1"/>
  <c r="S4792" i="1" s="1"/>
  <c r="P4792" i="1"/>
  <c r="Q4792" i="1"/>
  <c r="R4792" i="1" s="1"/>
  <c r="T4792" i="1"/>
  <c r="V4792" i="1" s="1"/>
  <c r="U4792" i="1"/>
  <c r="O4793" i="1"/>
  <c r="S4793" i="1" s="1"/>
  <c r="P4793" i="1"/>
  <c r="Q4793" i="1"/>
  <c r="R4793" i="1" s="1"/>
  <c r="T4793" i="1"/>
  <c r="U4793" i="1"/>
  <c r="O4794" i="1"/>
  <c r="S4794" i="1" s="1"/>
  <c r="P4794" i="1"/>
  <c r="Q4794" i="1"/>
  <c r="R4794" i="1" s="1"/>
  <c r="T4794" i="1"/>
  <c r="V4794" i="1" s="1"/>
  <c r="U4794" i="1"/>
  <c r="O4795" i="1"/>
  <c r="S4795" i="1" s="1"/>
  <c r="P4795" i="1"/>
  <c r="Q4795" i="1"/>
  <c r="R4795" i="1" s="1"/>
  <c r="T4795" i="1"/>
  <c r="U4795" i="1"/>
  <c r="V4795" i="1" s="1"/>
  <c r="O4796" i="1"/>
  <c r="S4796" i="1" s="1"/>
  <c r="P4796" i="1"/>
  <c r="Q4796" i="1"/>
  <c r="R4796" i="1" s="1"/>
  <c r="T4796" i="1"/>
  <c r="U4796" i="1"/>
  <c r="O4797" i="1"/>
  <c r="S4797" i="1" s="1"/>
  <c r="P4797" i="1"/>
  <c r="Q4797" i="1"/>
  <c r="R4797" i="1" s="1"/>
  <c r="T4797" i="1"/>
  <c r="U4797" i="1"/>
  <c r="O4798" i="1"/>
  <c r="P4798" i="1"/>
  <c r="Q4798" i="1"/>
  <c r="R4798" i="1" s="1"/>
  <c r="S4798" i="1"/>
  <c r="T4798" i="1"/>
  <c r="U4798" i="1"/>
  <c r="O4799" i="1"/>
  <c r="S4799" i="1" s="1"/>
  <c r="P4799" i="1"/>
  <c r="Q4799" i="1"/>
  <c r="R4799" i="1" s="1"/>
  <c r="T4799" i="1"/>
  <c r="U4799" i="1"/>
  <c r="V4799" i="1"/>
  <c r="O4800" i="1"/>
  <c r="S4800" i="1" s="1"/>
  <c r="P4800" i="1"/>
  <c r="Q4800" i="1"/>
  <c r="R4800" i="1"/>
  <c r="T4800" i="1"/>
  <c r="U4800" i="1"/>
  <c r="V4800" i="1"/>
  <c r="O4801" i="1"/>
  <c r="S4801" i="1" s="1"/>
  <c r="P4801" i="1"/>
  <c r="Q4801" i="1"/>
  <c r="R4801" i="1"/>
  <c r="T4801" i="1"/>
  <c r="V4801" i="1" s="1"/>
  <c r="U4801" i="1"/>
  <c r="O4802" i="1"/>
  <c r="S4802" i="1" s="1"/>
  <c r="P4802" i="1"/>
  <c r="Q4802" i="1"/>
  <c r="R4802" i="1" s="1"/>
  <c r="T4802" i="1"/>
  <c r="U4802" i="1"/>
  <c r="O4803" i="1"/>
  <c r="S4803" i="1" s="1"/>
  <c r="P4803" i="1"/>
  <c r="Q4803" i="1"/>
  <c r="R4803" i="1" s="1"/>
  <c r="T4803" i="1"/>
  <c r="U4803" i="1"/>
  <c r="O4804" i="1"/>
  <c r="S4804" i="1" s="1"/>
  <c r="P4804" i="1"/>
  <c r="Q4804" i="1"/>
  <c r="R4804" i="1" s="1"/>
  <c r="T4804" i="1"/>
  <c r="V4804" i="1" s="1"/>
  <c r="U4804" i="1"/>
  <c r="O4805" i="1"/>
  <c r="S4805" i="1" s="1"/>
  <c r="P4805" i="1"/>
  <c r="Q4805" i="1"/>
  <c r="R4805" i="1" s="1"/>
  <c r="T4805" i="1"/>
  <c r="U4805" i="1"/>
  <c r="O4806" i="1"/>
  <c r="P4806" i="1"/>
  <c r="Q4806" i="1"/>
  <c r="R4806" i="1"/>
  <c r="S4806" i="1"/>
  <c r="T4806" i="1"/>
  <c r="V4806" i="1" s="1"/>
  <c r="U4806" i="1"/>
  <c r="O4807" i="1"/>
  <c r="S4807" i="1" s="1"/>
  <c r="P4807" i="1"/>
  <c r="Q4807" i="1"/>
  <c r="R4807" i="1" s="1"/>
  <c r="T4807" i="1"/>
  <c r="U4807" i="1"/>
  <c r="O4808" i="1"/>
  <c r="S4808" i="1" s="1"/>
  <c r="P4808" i="1"/>
  <c r="Q4808" i="1"/>
  <c r="R4808" i="1" s="1"/>
  <c r="T4808" i="1"/>
  <c r="U4808" i="1"/>
  <c r="O4809" i="1"/>
  <c r="S4809" i="1" s="1"/>
  <c r="P4809" i="1"/>
  <c r="Q4809" i="1"/>
  <c r="R4809" i="1" s="1"/>
  <c r="T4809" i="1"/>
  <c r="V4809" i="1" s="1"/>
  <c r="U4809" i="1"/>
  <c r="O4810" i="1"/>
  <c r="S4810" i="1" s="1"/>
  <c r="P4810" i="1"/>
  <c r="Q4810" i="1"/>
  <c r="R4810" i="1" s="1"/>
  <c r="T4810" i="1"/>
  <c r="U4810" i="1"/>
  <c r="O4811" i="1"/>
  <c r="S4811" i="1" s="1"/>
  <c r="P4811" i="1"/>
  <c r="Q4811" i="1"/>
  <c r="R4811" i="1"/>
  <c r="T4811" i="1"/>
  <c r="U4811" i="1"/>
  <c r="O4812" i="1"/>
  <c r="S4812" i="1" s="1"/>
  <c r="P4812" i="1"/>
  <c r="Q4812" i="1"/>
  <c r="R4812" i="1" s="1"/>
  <c r="T4812" i="1"/>
  <c r="U4812" i="1"/>
  <c r="O4813" i="1"/>
  <c r="S4813" i="1" s="1"/>
  <c r="P4813" i="1"/>
  <c r="Q4813" i="1"/>
  <c r="R4813" i="1" s="1"/>
  <c r="T4813" i="1"/>
  <c r="U4813" i="1"/>
  <c r="V4813" i="1"/>
  <c r="O4814" i="1"/>
  <c r="S4814" i="1" s="1"/>
  <c r="P4814" i="1"/>
  <c r="Q4814" i="1"/>
  <c r="R4814" i="1"/>
  <c r="T4814" i="1"/>
  <c r="U4814" i="1"/>
  <c r="O4815" i="1"/>
  <c r="S4815" i="1" s="1"/>
  <c r="P4815" i="1"/>
  <c r="Q4815" i="1"/>
  <c r="R4815" i="1"/>
  <c r="T4815" i="1"/>
  <c r="U4815" i="1"/>
  <c r="O4816" i="1"/>
  <c r="P4816" i="1"/>
  <c r="Q4816" i="1"/>
  <c r="R4816" i="1"/>
  <c r="S4816" i="1"/>
  <c r="T4816" i="1"/>
  <c r="U4816" i="1"/>
  <c r="O4817" i="1"/>
  <c r="S4817" i="1" s="1"/>
  <c r="P4817" i="1"/>
  <c r="Q4817" i="1"/>
  <c r="R4817" i="1"/>
  <c r="T4817" i="1"/>
  <c r="V4817" i="1" s="1"/>
  <c r="U4817" i="1"/>
  <c r="O4818" i="1"/>
  <c r="S4818" i="1" s="1"/>
  <c r="P4818" i="1"/>
  <c r="Q4818" i="1"/>
  <c r="R4818" i="1" s="1"/>
  <c r="T4818" i="1"/>
  <c r="U4818" i="1"/>
  <c r="V4818" i="1"/>
  <c r="O4819" i="1"/>
  <c r="S4819" i="1" s="1"/>
  <c r="P4819" i="1"/>
  <c r="Q4819" i="1"/>
  <c r="R4819" i="1"/>
  <c r="T4819" i="1"/>
  <c r="V4819" i="1" s="1"/>
  <c r="U4819" i="1"/>
  <c r="O4820" i="1"/>
  <c r="S4820" i="1" s="1"/>
  <c r="P4820" i="1"/>
  <c r="Q4820" i="1"/>
  <c r="R4820" i="1" s="1"/>
  <c r="T4820" i="1"/>
  <c r="U4820" i="1"/>
  <c r="O4821" i="1"/>
  <c r="S4821" i="1" s="1"/>
  <c r="P4821" i="1"/>
  <c r="Q4821" i="1"/>
  <c r="R4821" i="1" s="1"/>
  <c r="T4821" i="1"/>
  <c r="U4821" i="1"/>
  <c r="O4822" i="1"/>
  <c r="S4822" i="1" s="1"/>
  <c r="P4822" i="1"/>
  <c r="Q4822" i="1"/>
  <c r="R4822" i="1" s="1"/>
  <c r="T4822" i="1"/>
  <c r="U4822" i="1"/>
  <c r="V4822" i="1" s="1"/>
  <c r="O4823" i="1"/>
  <c r="S4823" i="1" s="1"/>
  <c r="P4823" i="1"/>
  <c r="Q4823" i="1"/>
  <c r="R4823" i="1" s="1"/>
  <c r="T4823" i="1"/>
  <c r="U4823" i="1"/>
  <c r="V4823" i="1"/>
  <c r="O4824" i="1"/>
  <c r="S4824" i="1" s="1"/>
  <c r="P4824" i="1"/>
  <c r="Q4824" i="1"/>
  <c r="R4824" i="1"/>
  <c r="T4824" i="1"/>
  <c r="U4824" i="1"/>
  <c r="O4825" i="1"/>
  <c r="S4825" i="1" s="1"/>
  <c r="P4825" i="1"/>
  <c r="Q4825" i="1"/>
  <c r="R4825" i="1" s="1"/>
  <c r="T4825" i="1"/>
  <c r="U4825" i="1"/>
  <c r="O4826" i="1"/>
  <c r="S4826" i="1" s="1"/>
  <c r="P4826" i="1"/>
  <c r="Q4826" i="1"/>
  <c r="R4826" i="1" s="1"/>
  <c r="T4826" i="1"/>
  <c r="U4826" i="1"/>
  <c r="O2512" i="1"/>
  <c r="S2512" i="1" s="1"/>
  <c r="P2512" i="1"/>
  <c r="Q2512" i="1"/>
  <c r="R2512" i="1" s="1"/>
  <c r="T2512" i="1"/>
  <c r="U2512" i="1"/>
  <c r="O2513" i="1"/>
  <c r="S2513" i="1" s="1"/>
  <c r="P2513" i="1"/>
  <c r="Q2513" i="1"/>
  <c r="R2513" i="1" s="1"/>
  <c r="T2513" i="1"/>
  <c r="U2513" i="1"/>
  <c r="O2514" i="1"/>
  <c r="S2514" i="1" s="1"/>
  <c r="P2514" i="1"/>
  <c r="Q2514" i="1"/>
  <c r="R2514" i="1" s="1"/>
  <c r="T2514" i="1"/>
  <c r="V2514" i="1" s="1"/>
  <c r="U2514" i="1"/>
  <c r="O2515" i="1"/>
  <c r="S2515" i="1" s="1"/>
  <c r="P2515" i="1"/>
  <c r="Q2515" i="1"/>
  <c r="R2515" i="1" s="1"/>
  <c r="T2515" i="1"/>
  <c r="U2515" i="1"/>
  <c r="O2516" i="1"/>
  <c r="S2516" i="1" s="1"/>
  <c r="P2516" i="1"/>
  <c r="Q2516" i="1"/>
  <c r="R2516" i="1" s="1"/>
  <c r="T2516" i="1"/>
  <c r="U2516" i="1"/>
  <c r="O2517" i="1"/>
  <c r="S2517" i="1" s="1"/>
  <c r="P2517" i="1"/>
  <c r="Q2517" i="1"/>
  <c r="R2517" i="1" s="1"/>
  <c r="T2517" i="1"/>
  <c r="U2517" i="1"/>
  <c r="O2518" i="1"/>
  <c r="S2518" i="1" s="1"/>
  <c r="P2518" i="1"/>
  <c r="Q2518" i="1"/>
  <c r="R2518" i="1" s="1"/>
  <c r="T2518" i="1"/>
  <c r="V2518" i="1" s="1"/>
  <c r="U2518" i="1"/>
  <c r="O2519" i="1"/>
  <c r="S2519" i="1" s="1"/>
  <c r="P2519" i="1"/>
  <c r="Q2519" i="1"/>
  <c r="R2519" i="1" s="1"/>
  <c r="T2519" i="1"/>
  <c r="U2519" i="1"/>
  <c r="O2520" i="1"/>
  <c r="S2520" i="1" s="1"/>
  <c r="P2520" i="1"/>
  <c r="Q2520" i="1"/>
  <c r="R2520" i="1" s="1"/>
  <c r="T2520" i="1"/>
  <c r="U2520" i="1"/>
  <c r="O2521" i="1"/>
  <c r="S2521" i="1" s="1"/>
  <c r="P2521" i="1"/>
  <c r="Q2521" i="1"/>
  <c r="R2521" i="1" s="1"/>
  <c r="T2521" i="1"/>
  <c r="U2521" i="1"/>
  <c r="O2522" i="1"/>
  <c r="S2522" i="1" s="1"/>
  <c r="P2522" i="1"/>
  <c r="Q2522" i="1"/>
  <c r="R2522" i="1" s="1"/>
  <c r="T2522" i="1"/>
  <c r="V2522" i="1" s="1"/>
  <c r="U2522" i="1"/>
  <c r="O2523" i="1"/>
  <c r="S2523" i="1" s="1"/>
  <c r="P2523" i="1"/>
  <c r="Q2523" i="1"/>
  <c r="R2523" i="1" s="1"/>
  <c r="T2523" i="1"/>
  <c r="U2523" i="1"/>
  <c r="O2524" i="1"/>
  <c r="S2524" i="1" s="1"/>
  <c r="P2524" i="1"/>
  <c r="Q2524" i="1"/>
  <c r="R2524" i="1" s="1"/>
  <c r="T2524" i="1"/>
  <c r="U2524" i="1"/>
  <c r="O2525" i="1"/>
  <c r="S2525" i="1" s="1"/>
  <c r="P2525" i="1"/>
  <c r="Q2525" i="1"/>
  <c r="R2525" i="1" s="1"/>
  <c r="T2525" i="1"/>
  <c r="U2525" i="1"/>
  <c r="O2526" i="1"/>
  <c r="S2526" i="1" s="1"/>
  <c r="P2526" i="1"/>
  <c r="Q2526" i="1"/>
  <c r="R2526" i="1" s="1"/>
  <c r="T2526" i="1"/>
  <c r="V2526" i="1" s="1"/>
  <c r="U2526" i="1"/>
  <c r="O2527" i="1"/>
  <c r="S2527" i="1" s="1"/>
  <c r="P2527" i="1"/>
  <c r="Q2527" i="1"/>
  <c r="R2527" i="1" s="1"/>
  <c r="T2527" i="1"/>
  <c r="U2527" i="1"/>
  <c r="O2528" i="1"/>
  <c r="S2528" i="1" s="1"/>
  <c r="P2528" i="1"/>
  <c r="Q2528" i="1"/>
  <c r="R2528" i="1" s="1"/>
  <c r="T2528" i="1"/>
  <c r="U2528" i="1"/>
  <c r="O2529" i="1"/>
  <c r="S2529" i="1" s="1"/>
  <c r="P2529" i="1"/>
  <c r="Q2529" i="1"/>
  <c r="R2529" i="1" s="1"/>
  <c r="T2529" i="1"/>
  <c r="U2529" i="1"/>
  <c r="O2530" i="1"/>
  <c r="S2530" i="1" s="1"/>
  <c r="P2530" i="1"/>
  <c r="Q2530" i="1"/>
  <c r="R2530" i="1" s="1"/>
  <c r="T2530" i="1"/>
  <c r="V2530" i="1" s="1"/>
  <c r="U2530" i="1"/>
  <c r="O2531" i="1"/>
  <c r="S2531" i="1" s="1"/>
  <c r="P2531" i="1"/>
  <c r="Q2531" i="1"/>
  <c r="R2531" i="1" s="1"/>
  <c r="T2531" i="1"/>
  <c r="U2531" i="1"/>
  <c r="O2532" i="1"/>
  <c r="S2532" i="1" s="1"/>
  <c r="P2532" i="1"/>
  <c r="Q2532" i="1"/>
  <c r="R2532" i="1" s="1"/>
  <c r="T2532" i="1"/>
  <c r="U2532" i="1"/>
  <c r="O2533" i="1"/>
  <c r="S2533" i="1" s="1"/>
  <c r="P2533" i="1"/>
  <c r="Q2533" i="1"/>
  <c r="R2533" i="1" s="1"/>
  <c r="T2533" i="1"/>
  <c r="U2533" i="1"/>
  <c r="O2534" i="1"/>
  <c r="S2534" i="1" s="1"/>
  <c r="P2534" i="1"/>
  <c r="Q2534" i="1"/>
  <c r="R2534" i="1" s="1"/>
  <c r="T2534" i="1"/>
  <c r="V2534" i="1" s="1"/>
  <c r="U2534" i="1"/>
  <c r="O2535" i="1"/>
  <c r="S2535" i="1" s="1"/>
  <c r="P2535" i="1"/>
  <c r="Q2535" i="1"/>
  <c r="R2535" i="1" s="1"/>
  <c r="T2535" i="1"/>
  <c r="U2535" i="1"/>
  <c r="O2536" i="1"/>
  <c r="S2536" i="1" s="1"/>
  <c r="P2536" i="1"/>
  <c r="Q2536" i="1"/>
  <c r="R2536" i="1" s="1"/>
  <c r="T2536" i="1"/>
  <c r="U2536" i="1"/>
  <c r="O2537" i="1"/>
  <c r="S2537" i="1" s="1"/>
  <c r="P2537" i="1"/>
  <c r="Q2537" i="1"/>
  <c r="R2537" i="1" s="1"/>
  <c r="T2537" i="1"/>
  <c r="U2537" i="1"/>
  <c r="O2538" i="1"/>
  <c r="S2538" i="1" s="1"/>
  <c r="P2538" i="1"/>
  <c r="Q2538" i="1"/>
  <c r="R2538" i="1" s="1"/>
  <c r="T2538" i="1"/>
  <c r="V2538" i="1" s="1"/>
  <c r="U2538" i="1"/>
  <c r="O2539" i="1"/>
  <c r="S2539" i="1" s="1"/>
  <c r="P2539" i="1"/>
  <c r="Q2539" i="1"/>
  <c r="R2539" i="1" s="1"/>
  <c r="T2539" i="1"/>
  <c r="U2539" i="1"/>
  <c r="O2540" i="1"/>
  <c r="S2540" i="1" s="1"/>
  <c r="P2540" i="1"/>
  <c r="Q2540" i="1"/>
  <c r="R2540" i="1" s="1"/>
  <c r="T2540" i="1"/>
  <c r="U2540" i="1"/>
  <c r="O2541" i="1"/>
  <c r="S2541" i="1" s="1"/>
  <c r="P2541" i="1"/>
  <c r="Q2541" i="1"/>
  <c r="R2541" i="1" s="1"/>
  <c r="T2541" i="1"/>
  <c r="U2541" i="1"/>
  <c r="O2542" i="1"/>
  <c r="S2542" i="1" s="1"/>
  <c r="P2542" i="1"/>
  <c r="Q2542" i="1"/>
  <c r="R2542" i="1" s="1"/>
  <c r="T2542" i="1"/>
  <c r="U2542" i="1"/>
  <c r="O2543" i="1"/>
  <c r="S2543" i="1" s="1"/>
  <c r="P2543" i="1"/>
  <c r="Q2543" i="1"/>
  <c r="R2543" i="1" s="1"/>
  <c r="T2543" i="1"/>
  <c r="U2543" i="1"/>
  <c r="O2544" i="1"/>
  <c r="S2544" i="1" s="1"/>
  <c r="P2544" i="1"/>
  <c r="Q2544" i="1"/>
  <c r="R2544" i="1" s="1"/>
  <c r="T2544" i="1"/>
  <c r="U2544" i="1"/>
  <c r="O2545" i="1"/>
  <c r="S2545" i="1" s="1"/>
  <c r="P2545" i="1"/>
  <c r="Q2545" i="1"/>
  <c r="R2545" i="1" s="1"/>
  <c r="T2545" i="1"/>
  <c r="U2545" i="1"/>
  <c r="O2546" i="1"/>
  <c r="S2546" i="1" s="1"/>
  <c r="P2546" i="1"/>
  <c r="Q2546" i="1"/>
  <c r="R2546" i="1" s="1"/>
  <c r="T2546" i="1"/>
  <c r="U2546" i="1"/>
  <c r="O2547" i="1"/>
  <c r="S2547" i="1" s="1"/>
  <c r="P2547" i="1"/>
  <c r="Q2547" i="1"/>
  <c r="R2547" i="1" s="1"/>
  <c r="T2547" i="1"/>
  <c r="U2547" i="1"/>
  <c r="O2548" i="1"/>
  <c r="S2548" i="1" s="1"/>
  <c r="P2548" i="1"/>
  <c r="Q2548" i="1"/>
  <c r="R2548" i="1" s="1"/>
  <c r="T2548" i="1"/>
  <c r="U2548" i="1"/>
  <c r="O2549" i="1"/>
  <c r="S2549" i="1" s="1"/>
  <c r="P2549" i="1"/>
  <c r="Q2549" i="1"/>
  <c r="R2549" i="1" s="1"/>
  <c r="T2549" i="1"/>
  <c r="U2549" i="1"/>
  <c r="O2550" i="1"/>
  <c r="S2550" i="1" s="1"/>
  <c r="P2550" i="1"/>
  <c r="Q2550" i="1"/>
  <c r="R2550" i="1" s="1"/>
  <c r="T2550" i="1"/>
  <c r="U2550" i="1"/>
  <c r="O2551" i="1"/>
  <c r="S2551" i="1" s="1"/>
  <c r="P2551" i="1"/>
  <c r="Q2551" i="1"/>
  <c r="R2551" i="1" s="1"/>
  <c r="T2551" i="1"/>
  <c r="U2551" i="1"/>
  <c r="O2552" i="1"/>
  <c r="S2552" i="1" s="1"/>
  <c r="P2552" i="1"/>
  <c r="Q2552" i="1"/>
  <c r="R2552" i="1" s="1"/>
  <c r="T2552" i="1"/>
  <c r="U2552" i="1"/>
  <c r="O2553" i="1"/>
  <c r="S2553" i="1" s="1"/>
  <c r="P2553" i="1"/>
  <c r="Q2553" i="1"/>
  <c r="R2553" i="1" s="1"/>
  <c r="T2553" i="1"/>
  <c r="U2553" i="1"/>
  <c r="O2554" i="1"/>
  <c r="S2554" i="1" s="1"/>
  <c r="P2554" i="1"/>
  <c r="Q2554" i="1"/>
  <c r="R2554" i="1" s="1"/>
  <c r="T2554" i="1"/>
  <c r="U2554" i="1"/>
  <c r="O2555" i="1"/>
  <c r="S2555" i="1" s="1"/>
  <c r="P2555" i="1"/>
  <c r="Q2555" i="1"/>
  <c r="R2555" i="1" s="1"/>
  <c r="T2555" i="1"/>
  <c r="U2555" i="1"/>
  <c r="V2555" i="1" s="1"/>
  <c r="O2556" i="1"/>
  <c r="S2556" i="1" s="1"/>
  <c r="P2556" i="1"/>
  <c r="Q2556" i="1"/>
  <c r="R2556" i="1" s="1"/>
  <c r="T2556" i="1"/>
  <c r="U2556" i="1"/>
  <c r="O2557" i="1"/>
  <c r="P2557" i="1"/>
  <c r="Q2557" i="1"/>
  <c r="R2557" i="1" s="1"/>
  <c r="S2557" i="1"/>
  <c r="T2557" i="1"/>
  <c r="U2557" i="1"/>
  <c r="V2557" i="1" s="1"/>
  <c r="O2558" i="1"/>
  <c r="S2558" i="1" s="1"/>
  <c r="P2558" i="1"/>
  <c r="Q2558" i="1"/>
  <c r="R2558" i="1" s="1"/>
  <c r="T2558" i="1"/>
  <c r="U2558" i="1"/>
  <c r="O2559" i="1"/>
  <c r="S2559" i="1" s="1"/>
  <c r="P2559" i="1"/>
  <c r="Q2559" i="1"/>
  <c r="R2559" i="1" s="1"/>
  <c r="T2559" i="1"/>
  <c r="U2559" i="1"/>
  <c r="O2560" i="1"/>
  <c r="S2560" i="1" s="1"/>
  <c r="P2560" i="1"/>
  <c r="Q2560" i="1"/>
  <c r="R2560" i="1" s="1"/>
  <c r="T2560" i="1"/>
  <c r="U2560" i="1"/>
  <c r="O2561" i="1"/>
  <c r="S2561" i="1" s="1"/>
  <c r="P2561" i="1"/>
  <c r="Q2561" i="1"/>
  <c r="R2561" i="1" s="1"/>
  <c r="T2561" i="1"/>
  <c r="U2561" i="1"/>
  <c r="O2562" i="1"/>
  <c r="S2562" i="1" s="1"/>
  <c r="P2562" i="1"/>
  <c r="Q2562" i="1"/>
  <c r="R2562" i="1" s="1"/>
  <c r="T2562" i="1"/>
  <c r="V2562" i="1" s="1"/>
  <c r="U2562" i="1"/>
  <c r="O2563" i="1"/>
  <c r="S2563" i="1" s="1"/>
  <c r="P2563" i="1"/>
  <c r="Q2563" i="1"/>
  <c r="R2563" i="1" s="1"/>
  <c r="T2563" i="1"/>
  <c r="U2563" i="1"/>
  <c r="O2564" i="1"/>
  <c r="S2564" i="1" s="1"/>
  <c r="P2564" i="1"/>
  <c r="Q2564" i="1"/>
  <c r="R2564" i="1"/>
  <c r="T2564" i="1"/>
  <c r="U2564" i="1"/>
  <c r="O2565" i="1"/>
  <c r="S2565" i="1" s="1"/>
  <c r="P2565" i="1"/>
  <c r="Q2565" i="1"/>
  <c r="R2565" i="1" s="1"/>
  <c r="T2565" i="1"/>
  <c r="U2565" i="1"/>
  <c r="O2566" i="1"/>
  <c r="S2566" i="1" s="1"/>
  <c r="P2566" i="1"/>
  <c r="Q2566" i="1"/>
  <c r="R2566" i="1" s="1"/>
  <c r="T2566" i="1"/>
  <c r="U2566" i="1"/>
  <c r="O2567" i="1"/>
  <c r="S2567" i="1" s="1"/>
  <c r="P2567" i="1"/>
  <c r="Q2567" i="1"/>
  <c r="R2567" i="1" s="1"/>
  <c r="T2567" i="1"/>
  <c r="U2567" i="1"/>
  <c r="O2568" i="1"/>
  <c r="S2568" i="1" s="1"/>
  <c r="P2568" i="1"/>
  <c r="Q2568" i="1"/>
  <c r="R2568" i="1" s="1"/>
  <c r="T2568" i="1"/>
  <c r="U2568" i="1"/>
  <c r="O2569" i="1"/>
  <c r="S2569" i="1" s="1"/>
  <c r="P2569" i="1"/>
  <c r="Q2569" i="1"/>
  <c r="R2569" i="1" s="1"/>
  <c r="T2569" i="1"/>
  <c r="U2569" i="1"/>
  <c r="V2569" i="1"/>
  <c r="O2570" i="1"/>
  <c r="S2570" i="1" s="1"/>
  <c r="P2570" i="1"/>
  <c r="Q2570" i="1"/>
  <c r="R2570" i="1" s="1"/>
  <c r="T2570" i="1"/>
  <c r="V2570" i="1" s="1"/>
  <c r="U2570" i="1"/>
  <c r="O2571" i="1"/>
  <c r="S2571" i="1" s="1"/>
  <c r="P2571" i="1"/>
  <c r="Q2571" i="1"/>
  <c r="R2571" i="1" s="1"/>
  <c r="T2571" i="1"/>
  <c r="U2571" i="1"/>
  <c r="O2572" i="1"/>
  <c r="S2572" i="1" s="1"/>
  <c r="P2572" i="1"/>
  <c r="Q2572" i="1"/>
  <c r="R2572" i="1" s="1"/>
  <c r="T2572" i="1"/>
  <c r="U2572" i="1"/>
  <c r="O2573" i="1"/>
  <c r="S2573" i="1" s="1"/>
  <c r="P2573" i="1"/>
  <c r="Q2573" i="1"/>
  <c r="R2573" i="1" s="1"/>
  <c r="T2573" i="1"/>
  <c r="U2573" i="1"/>
  <c r="O2574" i="1"/>
  <c r="S2574" i="1" s="1"/>
  <c r="P2574" i="1"/>
  <c r="Q2574" i="1"/>
  <c r="R2574" i="1" s="1"/>
  <c r="T2574" i="1"/>
  <c r="U2574" i="1"/>
  <c r="O2575" i="1"/>
  <c r="S2575" i="1" s="1"/>
  <c r="P2575" i="1"/>
  <c r="Q2575" i="1"/>
  <c r="R2575" i="1" s="1"/>
  <c r="T2575" i="1"/>
  <c r="U2575" i="1"/>
  <c r="O2576" i="1"/>
  <c r="S2576" i="1" s="1"/>
  <c r="P2576" i="1"/>
  <c r="Q2576" i="1"/>
  <c r="R2576" i="1" s="1"/>
  <c r="T2576" i="1"/>
  <c r="U2576" i="1"/>
  <c r="O2577" i="1"/>
  <c r="S2577" i="1" s="1"/>
  <c r="P2577" i="1"/>
  <c r="Q2577" i="1"/>
  <c r="R2577" i="1" s="1"/>
  <c r="T2577" i="1"/>
  <c r="U2577" i="1"/>
  <c r="O2578" i="1"/>
  <c r="S2578" i="1" s="1"/>
  <c r="P2578" i="1"/>
  <c r="Q2578" i="1"/>
  <c r="R2578" i="1" s="1"/>
  <c r="T2578" i="1"/>
  <c r="U2578" i="1"/>
  <c r="O2579" i="1"/>
  <c r="S2579" i="1" s="1"/>
  <c r="P2579" i="1"/>
  <c r="Q2579" i="1"/>
  <c r="R2579" i="1" s="1"/>
  <c r="T2579" i="1"/>
  <c r="U2579" i="1"/>
  <c r="O2580" i="1"/>
  <c r="P2580" i="1"/>
  <c r="Q2580" i="1"/>
  <c r="R2580" i="1" s="1"/>
  <c r="S2580" i="1"/>
  <c r="T2580" i="1"/>
  <c r="U2580" i="1"/>
  <c r="O2581" i="1"/>
  <c r="S2581" i="1" s="1"/>
  <c r="P2581" i="1"/>
  <c r="Q2581" i="1"/>
  <c r="R2581" i="1" s="1"/>
  <c r="T2581" i="1"/>
  <c r="U2581" i="1"/>
  <c r="O2582" i="1"/>
  <c r="S2582" i="1" s="1"/>
  <c r="P2582" i="1"/>
  <c r="Q2582" i="1"/>
  <c r="R2582" i="1" s="1"/>
  <c r="T2582" i="1"/>
  <c r="U2582" i="1"/>
  <c r="O2583" i="1"/>
  <c r="S2583" i="1" s="1"/>
  <c r="P2583" i="1"/>
  <c r="Q2583" i="1"/>
  <c r="R2583" i="1" s="1"/>
  <c r="T2583" i="1"/>
  <c r="U2583" i="1"/>
  <c r="O2584" i="1"/>
  <c r="S2584" i="1" s="1"/>
  <c r="P2584" i="1"/>
  <c r="Q2584" i="1"/>
  <c r="R2584" i="1" s="1"/>
  <c r="T2584" i="1"/>
  <c r="U2584" i="1"/>
  <c r="O2585" i="1"/>
  <c r="S2585" i="1" s="1"/>
  <c r="P2585" i="1"/>
  <c r="Q2585" i="1"/>
  <c r="R2585" i="1" s="1"/>
  <c r="T2585" i="1"/>
  <c r="U2585" i="1"/>
  <c r="O2586" i="1"/>
  <c r="S2586" i="1" s="1"/>
  <c r="P2586" i="1"/>
  <c r="Q2586" i="1"/>
  <c r="R2586" i="1" s="1"/>
  <c r="T2586" i="1"/>
  <c r="U2586" i="1"/>
  <c r="O2587" i="1"/>
  <c r="S2587" i="1" s="1"/>
  <c r="P2587" i="1"/>
  <c r="Q2587" i="1"/>
  <c r="R2587" i="1" s="1"/>
  <c r="T2587" i="1"/>
  <c r="U2587" i="1"/>
  <c r="O2588" i="1"/>
  <c r="S2588" i="1" s="1"/>
  <c r="P2588" i="1"/>
  <c r="Q2588" i="1"/>
  <c r="R2588" i="1" s="1"/>
  <c r="T2588" i="1"/>
  <c r="U2588" i="1"/>
  <c r="O2589" i="1"/>
  <c r="S2589" i="1" s="1"/>
  <c r="P2589" i="1"/>
  <c r="Q2589" i="1"/>
  <c r="R2589" i="1" s="1"/>
  <c r="T2589" i="1"/>
  <c r="U2589" i="1"/>
  <c r="O2590" i="1"/>
  <c r="S2590" i="1" s="1"/>
  <c r="P2590" i="1"/>
  <c r="Q2590" i="1"/>
  <c r="R2590" i="1"/>
  <c r="T2590" i="1"/>
  <c r="U2590" i="1"/>
  <c r="O2591" i="1"/>
  <c r="S2591" i="1" s="1"/>
  <c r="P2591" i="1"/>
  <c r="Q2591" i="1"/>
  <c r="R2591" i="1" s="1"/>
  <c r="T2591" i="1"/>
  <c r="U2591" i="1"/>
  <c r="O2592" i="1"/>
  <c r="S2592" i="1" s="1"/>
  <c r="P2592" i="1"/>
  <c r="Q2592" i="1"/>
  <c r="R2592" i="1" s="1"/>
  <c r="T2592" i="1"/>
  <c r="U2592" i="1"/>
  <c r="O2593" i="1"/>
  <c r="S2593" i="1" s="1"/>
  <c r="P2593" i="1"/>
  <c r="Q2593" i="1"/>
  <c r="R2593" i="1" s="1"/>
  <c r="T2593" i="1"/>
  <c r="V2593" i="1" s="1"/>
  <c r="U2593" i="1"/>
  <c r="O2594" i="1"/>
  <c r="S2594" i="1" s="1"/>
  <c r="P2594" i="1"/>
  <c r="Q2594" i="1"/>
  <c r="R2594" i="1" s="1"/>
  <c r="T2594" i="1"/>
  <c r="U2594" i="1"/>
  <c r="O2595" i="1"/>
  <c r="S2595" i="1" s="1"/>
  <c r="P2595" i="1"/>
  <c r="Q2595" i="1"/>
  <c r="R2595" i="1" s="1"/>
  <c r="T2595" i="1"/>
  <c r="U2595" i="1"/>
  <c r="O2596" i="1"/>
  <c r="S2596" i="1" s="1"/>
  <c r="P2596" i="1"/>
  <c r="Q2596" i="1"/>
  <c r="R2596" i="1" s="1"/>
  <c r="T2596" i="1"/>
  <c r="U2596" i="1"/>
  <c r="O2597" i="1"/>
  <c r="S2597" i="1" s="1"/>
  <c r="P2597" i="1"/>
  <c r="Q2597" i="1"/>
  <c r="R2597" i="1" s="1"/>
  <c r="T2597" i="1"/>
  <c r="U2597" i="1"/>
  <c r="O2598" i="1"/>
  <c r="S2598" i="1" s="1"/>
  <c r="P2598" i="1"/>
  <c r="Q2598" i="1"/>
  <c r="R2598" i="1" s="1"/>
  <c r="T2598" i="1"/>
  <c r="U2598" i="1"/>
  <c r="O2599" i="1"/>
  <c r="S2599" i="1" s="1"/>
  <c r="P2599" i="1"/>
  <c r="Q2599" i="1"/>
  <c r="R2599" i="1" s="1"/>
  <c r="T2599" i="1"/>
  <c r="U2599" i="1"/>
  <c r="O2600" i="1"/>
  <c r="S2600" i="1" s="1"/>
  <c r="P2600" i="1"/>
  <c r="Q2600" i="1"/>
  <c r="R2600" i="1" s="1"/>
  <c r="T2600" i="1"/>
  <c r="U2600" i="1"/>
  <c r="O2601" i="1"/>
  <c r="S2601" i="1" s="1"/>
  <c r="P2601" i="1"/>
  <c r="Q2601" i="1"/>
  <c r="R2601" i="1" s="1"/>
  <c r="T2601" i="1"/>
  <c r="U2601" i="1"/>
  <c r="O2602" i="1"/>
  <c r="S2602" i="1" s="1"/>
  <c r="P2602" i="1"/>
  <c r="Q2602" i="1"/>
  <c r="R2602" i="1" s="1"/>
  <c r="T2602" i="1"/>
  <c r="U2602" i="1"/>
  <c r="O2603" i="1"/>
  <c r="S2603" i="1" s="1"/>
  <c r="P2603" i="1"/>
  <c r="Q2603" i="1"/>
  <c r="R2603" i="1" s="1"/>
  <c r="T2603" i="1"/>
  <c r="U2603" i="1"/>
  <c r="O2604" i="1"/>
  <c r="S2604" i="1" s="1"/>
  <c r="P2604" i="1"/>
  <c r="Q2604" i="1"/>
  <c r="R2604" i="1" s="1"/>
  <c r="T2604" i="1"/>
  <c r="U2604" i="1"/>
  <c r="O2605" i="1"/>
  <c r="S2605" i="1" s="1"/>
  <c r="P2605" i="1"/>
  <c r="Q2605" i="1"/>
  <c r="R2605" i="1" s="1"/>
  <c r="T2605" i="1"/>
  <c r="U2605" i="1"/>
  <c r="O2606" i="1"/>
  <c r="S2606" i="1" s="1"/>
  <c r="P2606" i="1"/>
  <c r="Q2606" i="1"/>
  <c r="R2606" i="1" s="1"/>
  <c r="T2606" i="1"/>
  <c r="U2606" i="1"/>
  <c r="O2607" i="1"/>
  <c r="S2607" i="1" s="1"/>
  <c r="P2607" i="1"/>
  <c r="Q2607" i="1"/>
  <c r="R2607" i="1" s="1"/>
  <c r="T2607" i="1"/>
  <c r="U2607" i="1"/>
  <c r="O2608" i="1"/>
  <c r="S2608" i="1" s="1"/>
  <c r="P2608" i="1"/>
  <c r="Q2608" i="1"/>
  <c r="R2608" i="1" s="1"/>
  <c r="T2608" i="1"/>
  <c r="U2608" i="1"/>
  <c r="O2609" i="1"/>
  <c r="S2609" i="1" s="1"/>
  <c r="P2609" i="1"/>
  <c r="Q2609" i="1"/>
  <c r="R2609" i="1" s="1"/>
  <c r="T2609" i="1"/>
  <c r="U2609" i="1"/>
  <c r="O2610" i="1"/>
  <c r="S2610" i="1" s="1"/>
  <c r="P2610" i="1"/>
  <c r="Q2610" i="1"/>
  <c r="R2610" i="1" s="1"/>
  <c r="T2610" i="1"/>
  <c r="U2610" i="1"/>
  <c r="O2611" i="1"/>
  <c r="S2611" i="1" s="1"/>
  <c r="P2611" i="1"/>
  <c r="Q2611" i="1"/>
  <c r="R2611" i="1" s="1"/>
  <c r="T2611" i="1"/>
  <c r="U2611" i="1"/>
  <c r="O2612" i="1"/>
  <c r="S2612" i="1" s="1"/>
  <c r="P2612" i="1"/>
  <c r="Q2612" i="1"/>
  <c r="R2612" i="1" s="1"/>
  <c r="T2612" i="1"/>
  <c r="U2612" i="1"/>
  <c r="O2613" i="1"/>
  <c r="S2613" i="1" s="1"/>
  <c r="P2613" i="1"/>
  <c r="Q2613" i="1"/>
  <c r="R2613" i="1" s="1"/>
  <c r="T2613" i="1"/>
  <c r="U2613" i="1"/>
  <c r="O2614" i="1"/>
  <c r="S2614" i="1" s="1"/>
  <c r="P2614" i="1"/>
  <c r="Q2614" i="1"/>
  <c r="R2614" i="1" s="1"/>
  <c r="T2614" i="1"/>
  <c r="U2614" i="1"/>
  <c r="O2615" i="1"/>
  <c r="S2615" i="1" s="1"/>
  <c r="P2615" i="1"/>
  <c r="Q2615" i="1"/>
  <c r="R2615" i="1" s="1"/>
  <c r="T2615" i="1"/>
  <c r="U2615" i="1"/>
  <c r="V3865" i="1" l="1"/>
  <c r="V3844" i="1"/>
  <c r="V3845" i="1"/>
  <c r="V3846" i="1"/>
  <c r="V3847" i="1"/>
  <c r="V3848" i="1"/>
  <c r="V3849" i="1"/>
  <c r="V3850" i="1"/>
  <c r="V3851" i="1"/>
  <c r="V3852" i="1"/>
  <c r="V3853" i="1"/>
  <c r="V3854" i="1"/>
  <c r="V3856" i="1"/>
  <c r="V3857" i="1"/>
  <c r="V3858" i="1"/>
  <c r="V3859" i="1"/>
  <c r="V3860" i="1"/>
  <c r="V3861" i="1"/>
  <c r="V3840" i="1"/>
  <c r="V3808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4" i="1"/>
  <c r="V3825" i="1"/>
  <c r="V3784" i="1"/>
  <c r="V3785" i="1"/>
  <c r="V3786" i="1"/>
  <c r="V3788" i="1"/>
  <c r="V3789" i="1"/>
  <c r="V3790" i="1"/>
  <c r="V3792" i="1"/>
  <c r="V3793" i="1"/>
  <c r="V3794" i="1"/>
  <c r="V3795" i="1"/>
  <c r="V3796" i="1"/>
  <c r="V3797" i="1"/>
  <c r="V3798" i="1"/>
  <c r="V3799" i="1"/>
  <c r="V3800" i="1"/>
  <c r="V3801" i="1"/>
  <c r="V3802" i="1"/>
  <c r="V3804" i="1"/>
  <c r="V3805" i="1"/>
  <c r="V3806" i="1"/>
  <c r="V3807" i="1"/>
  <c r="V3782" i="1"/>
  <c r="V3781" i="1"/>
  <c r="V3780" i="1"/>
  <c r="V3779" i="1"/>
  <c r="V3778" i="1"/>
  <c r="V3777" i="1"/>
  <c r="V3776" i="1"/>
  <c r="V3753" i="1"/>
  <c r="V3748" i="1"/>
  <c r="V3749" i="1"/>
  <c r="V3752" i="1"/>
  <c r="V3734" i="1"/>
  <c r="V3744" i="1"/>
  <c r="V3745" i="1"/>
  <c r="V3741" i="1"/>
  <c r="V3733" i="1"/>
  <c r="V3774" i="1"/>
  <c r="V3772" i="1"/>
  <c r="V3770" i="1"/>
  <c r="V3768" i="1"/>
  <c r="V3766" i="1"/>
  <c r="V3764" i="1"/>
  <c r="V3762" i="1"/>
  <c r="V3760" i="1"/>
  <c r="V3758" i="1"/>
  <c r="V3756" i="1"/>
  <c r="V3754" i="1"/>
  <c r="V3738" i="1"/>
  <c r="V3791" i="1"/>
  <c r="V3787" i="1"/>
  <c r="V3783" i="1"/>
  <c r="V3775" i="1"/>
  <c r="V3773" i="1"/>
  <c r="V3771" i="1"/>
  <c r="V3769" i="1"/>
  <c r="V3767" i="1"/>
  <c r="V3765" i="1"/>
  <c r="V3763" i="1"/>
  <c r="V3761" i="1"/>
  <c r="V3759" i="1"/>
  <c r="V3757" i="1"/>
  <c r="V3755" i="1"/>
  <c r="V3737" i="1"/>
  <c r="V3750" i="1"/>
  <c r="V3746" i="1"/>
  <c r="V3742" i="1"/>
  <c r="V3751" i="1"/>
  <c r="V3747" i="1"/>
  <c r="V3743" i="1"/>
  <c r="V3739" i="1"/>
  <c r="V3735" i="1"/>
  <c r="V3740" i="1"/>
  <c r="V3736" i="1"/>
  <c r="V3731" i="1"/>
  <c r="V3727" i="1"/>
  <c r="V3723" i="1"/>
  <c r="V3719" i="1"/>
  <c r="V3715" i="1"/>
  <c r="V3711" i="1"/>
  <c r="V3730" i="1"/>
  <c r="V3726" i="1"/>
  <c r="V3722" i="1"/>
  <c r="V3718" i="1"/>
  <c r="V3714" i="1"/>
  <c r="V3710" i="1"/>
  <c r="V3704" i="1"/>
  <c r="V3706" i="1"/>
  <c r="V3707" i="1"/>
  <c r="V3700" i="1"/>
  <c r="V3692" i="1"/>
  <c r="V3696" i="1"/>
  <c r="V3688" i="1"/>
  <c r="V3682" i="1"/>
  <c r="V3684" i="1"/>
  <c r="V4808" i="1"/>
  <c r="V4791" i="1"/>
  <c r="V4787" i="1"/>
  <c r="V4677" i="1"/>
  <c r="V4674" i="1"/>
  <c r="V4661" i="1"/>
  <c r="V4658" i="1"/>
  <c r="V4645" i="1"/>
  <c r="V4642" i="1"/>
  <c r="V4629" i="1"/>
  <c r="V4613" i="1"/>
  <c r="V4597" i="1"/>
  <c r="V4581" i="1"/>
  <c r="V4565" i="1"/>
  <c r="V4549" i="1"/>
  <c r="V4769" i="1"/>
  <c r="V4746" i="1"/>
  <c r="V4733" i="1"/>
  <c r="V4710" i="1"/>
  <c r="V4701" i="1"/>
  <c r="V4682" i="1"/>
  <c r="V4678" i="1"/>
  <c r="V4665" i="1"/>
  <c r="V4662" i="1"/>
  <c r="V4649" i="1"/>
  <c r="V4646" i="1"/>
  <c r="V4633" i="1"/>
  <c r="V4617" i="1"/>
  <c r="V4601" i="1"/>
  <c r="V2604" i="1"/>
  <c r="V2600" i="1"/>
  <c r="V2577" i="1"/>
  <c r="V4824" i="1"/>
  <c r="V4781" i="1"/>
  <c r="V4778" i="1"/>
  <c r="V4774" i="1"/>
  <c r="V4712" i="1"/>
  <c r="V4709" i="1"/>
  <c r="V4689" i="1"/>
  <c r="V4669" i="1"/>
  <c r="V4666" i="1"/>
  <c r="V4653" i="1"/>
  <c r="V4650" i="1"/>
  <c r="V4637" i="1"/>
  <c r="V4634" i="1"/>
  <c r="V4621" i="1"/>
  <c r="V4605" i="1"/>
  <c r="V4589" i="1"/>
  <c r="V4573" i="1"/>
  <c r="V4557" i="1"/>
  <c r="V4541" i="1"/>
  <c r="V4533" i="1"/>
  <c r="V4529" i="1"/>
  <c r="V4525" i="1"/>
  <c r="V4521" i="1"/>
  <c r="V4517" i="1"/>
  <c r="V4513" i="1"/>
  <c r="V4509" i="1"/>
  <c r="V4505" i="1"/>
  <c r="V4501" i="1"/>
  <c r="V4497" i="1"/>
  <c r="V4493" i="1"/>
  <c r="V4489" i="1"/>
  <c r="V4485" i="1"/>
  <c r="V4481" i="1"/>
  <c r="V4477" i="1"/>
  <c r="V4473" i="1"/>
  <c r="V4469" i="1"/>
  <c r="V4465" i="1"/>
  <c r="V4461" i="1"/>
  <c r="V4457" i="1"/>
  <c r="V4453" i="1"/>
  <c r="V4449" i="1"/>
  <c r="V4445" i="1"/>
  <c r="V4441" i="1"/>
  <c r="V4437" i="1"/>
  <c r="V4433" i="1"/>
  <c r="V4429" i="1"/>
  <c r="V4425" i="1"/>
  <c r="V4421" i="1"/>
  <c r="V4417" i="1"/>
  <c r="V4413" i="1"/>
  <c r="V4409" i="1"/>
  <c r="V4178" i="1"/>
  <c r="V4172" i="1"/>
  <c r="V4162" i="1"/>
  <c r="V4156" i="1"/>
  <c r="V4146" i="1"/>
  <c r="V4140" i="1"/>
  <c r="V4130" i="1"/>
  <c r="V4124" i="1"/>
  <c r="V4114" i="1"/>
  <c r="V4630" i="1"/>
  <c r="V4626" i="1"/>
  <c r="V4622" i="1"/>
  <c r="V4618" i="1"/>
  <c r="V4614" i="1"/>
  <c r="V4610" i="1"/>
  <c r="V4606" i="1"/>
  <c r="V4602" i="1"/>
  <c r="V4598" i="1"/>
  <c r="V4594" i="1"/>
  <c r="V4590" i="1"/>
  <c r="V4586" i="1"/>
  <c r="V4582" i="1"/>
  <c r="V4578" i="1"/>
  <c r="V4574" i="1"/>
  <c r="V4570" i="1"/>
  <c r="V4566" i="1"/>
  <c r="V4562" i="1"/>
  <c r="V4558" i="1"/>
  <c r="V4554" i="1"/>
  <c r="V4550" i="1"/>
  <c r="V4546" i="1"/>
  <c r="V4542" i="1"/>
  <c r="V4538" i="1"/>
  <c r="V4534" i="1"/>
  <c r="V4530" i="1"/>
  <c r="V4526" i="1"/>
  <c r="V4522" i="1"/>
  <c r="V4518" i="1"/>
  <c r="V4514" i="1"/>
  <c r="V4510" i="1"/>
  <c r="V4506" i="1"/>
  <c r="V4502" i="1"/>
  <c r="V4498" i="1"/>
  <c r="V4494" i="1"/>
  <c r="V4490" i="1"/>
  <c r="V4486" i="1"/>
  <c r="V4482" i="1"/>
  <c r="V4478" i="1"/>
  <c r="V4474" i="1"/>
  <c r="V4470" i="1"/>
  <c r="V4466" i="1"/>
  <c r="V4462" i="1"/>
  <c r="V4458" i="1"/>
  <c r="V4454" i="1"/>
  <c r="V4450" i="1"/>
  <c r="V4446" i="1"/>
  <c r="V4442" i="1"/>
  <c r="V4438" i="1"/>
  <c r="V4434" i="1"/>
  <c r="V4430" i="1"/>
  <c r="V4426" i="1"/>
  <c r="V4422" i="1"/>
  <c r="V4418" i="1"/>
  <c r="V4414" i="1"/>
  <c r="V4410" i="1"/>
  <c r="V4175" i="1"/>
  <c r="V4165" i="1"/>
  <c r="V4159" i="1"/>
  <c r="V4149" i="1"/>
  <c r="V4143" i="1"/>
  <c r="V4133" i="1"/>
  <c r="V4127" i="1"/>
  <c r="V4117" i="1"/>
  <c r="V4111" i="1"/>
  <c r="V4101" i="1"/>
  <c r="V4095" i="1"/>
  <c r="V4826" i="1"/>
  <c r="V4814" i="1"/>
  <c r="V4812" i="1"/>
  <c r="V4803" i="1"/>
  <c r="V4783" i="1"/>
  <c r="V4773" i="1"/>
  <c r="V4759" i="1"/>
  <c r="V4750" i="1"/>
  <c r="V4748" i="1"/>
  <c r="V4731" i="1"/>
  <c r="V4717" i="1"/>
  <c r="V4715" i="1"/>
  <c r="V4703" i="1"/>
  <c r="V4697" i="1"/>
  <c r="V4685" i="1"/>
  <c r="V4679" i="1"/>
  <c r="V4675" i="1"/>
  <c r="V4671" i="1"/>
  <c r="V4667" i="1"/>
  <c r="V4663" i="1"/>
  <c r="V4659" i="1"/>
  <c r="V4655" i="1"/>
  <c r="V4651" i="1"/>
  <c r="V4647" i="1"/>
  <c r="V4643" i="1"/>
  <c r="V4639" i="1"/>
  <c r="V4635" i="1"/>
  <c r="V4631" i="1"/>
  <c r="V4627" i="1"/>
  <c r="V4623" i="1"/>
  <c r="V4619" i="1"/>
  <c r="V4615" i="1"/>
  <c r="V4611" i="1"/>
  <c r="V4607" i="1"/>
  <c r="V4603" i="1"/>
  <c r="V4599" i="1"/>
  <c r="V4595" i="1"/>
  <c r="V4591" i="1"/>
  <c r="V4587" i="1"/>
  <c r="V4583" i="1"/>
  <c r="V4579" i="1"/>
  <c r="V4575" i="1"/>
  <c r="V4571" i="1"/>
  <c r="V4567" i="1"/>
  <c r="V4563" i="1"/>
  <c r="V4559" i="1"/>
  <c r="V4555" i="1"/>
  <c r="V4551" i="1"/>
  <c r="V4547" i="1"/>
  <c r="V4543" i="1"/>
  <c r="V4539" i="1"/>
  <c r="V4535" i="1"/>
  <c r="V4531" i="1"/>
  <c r="V4527" i="1"/>
  <c r="V4523" i="1"/>
  <c r="V4519" i="1"/>
  <c r="V4515" i="1"/>
  <c r="V4511" i="1"/>
  <c r="V4507" i="1"/>
  <c r="V4503" i="1"/>
  <c r="V4499" i="1"/>
  <c r="V4495" i="1"/>
  <c r="V4491" i="1"/>
  <c r="V4487" i="1"/>
  <c r="V4483" i="1"/>
  <c r="V4479" i="1"/>
  <c r="V4475" i="1"/>
  <c r="V4471" i="1"/>
  <c r="V4467" i="1"/>
  <c r="V4463" i="1"/>
  <c r="V4459" i="1"/>
  <c r="V4455" i="1"/>
  <c r="V4451" i="1"/>
  <c r="V4447" i="1"/>
  <c r="V4443" i="1"/>
  <c r="V4439" i="1"/>
  <c r="V4435" i="1"/>
  <c r="V4431" i="1"/>
  <c r="V4427" i="1"/>
  <c r="V4423" i="1"/>
  <c r="V4419" i="1"/>
  <c r="V4415" i="1"/>
  <c r="V4411" i="1"/>
  <c r="V4407" i="1"/>
  <c r="V4244" i="1"/>
  <c r="V4240" i="1"/>
  <c r="V4236" i="1"/>
  <c r="V4232" i="1"/>
  <c r="V4228" i="1"/>
  <c r="V4224" i="1"/>
  <c r="V4220" i="1"/>
  <c r="V4216" i="1"/>
  <c r="V4212" i="1"/>
  <c r="V4208" i="1"/>
  <c r="V4204" i="1"/>
  <c r="V4200" i="1"/>
  <c r="V4196" i="1"/>
  <c r="V4192" i="1"/>
  <c r="V4188" i="1"/>
  <c r="V4184" i="1"/>
  <c r="V4180" i="1"/>
  <c r="V4170" i="1"/>
  <c r="V4164" i="1"/>
  <c r="V4154" i="1"/>
  <c r="V4148" i="1"/>
  <c r="V4138" i="1"/>
  <c r="V4132" i="1"/>
  <c r="V4122" i="1"/>
  <c r="V4116" i="1"/>
  <c r="V3954" i="1"/>
  <c r="V3950" i="1"/>
  <c r="V3920" i="1"/>
  <c r="V3916" i="1"/>
  <c r="V3658" i="1"/>
  <c r="V3656" i="1"/>
  <c r="V3654" i="1"/>
  <c r="V3652" i="1"/>
  <c r="V3650" i="1"/>
  <c r="V3648" i="1"/>
  <c r="V3646" i="1"/>
  <c r="V3644" i="1"/>
  <c r="V3642" i="1"/>
  <c r="V3640" i="1"/>
  <c r="V3638" i="1"/>
  <c r="V3636" i="1"/>
  <c r="V3634" i="1"/>
  <c r="V3632" i="1"/>
  <c r="V3630" i="1"/>
  <c r="V3628" i="1"/>
  <c r="V3626" i="1"/>
  <c r="V3605" i="1"/>
  <c r="V3588" i="1"/>
  <c r="V3705" i="1"/>
  <c r="V3703" i="1"/>
  <c r="V3701" i="1"/>
  <c r="V3699" i="1"/>
  <c r="V3697" i="1"/>
  <c r="V3695" i="1"/>
  <c r="V3693" i="1"/>
  <c r="V3691" i="1"/>
  <c r="V3689" i="1"/>
  <c r="V3687" i="1"/>
  <c r="V3685" i="1"/>
  <c r="V3683" i="1"/>
  <c r="V3676" i="1"/>
  <c r="V3668" i="1"/>
  <c r="V3660" i="1"/>
  <c r="V3599" i="1"/>
  <c r="V3590" i="1"/>
  <c r="V3678" i="1"/>
  <c r="V3670" i="1"/>
  <c r="V3662" i="1"/>
  <c r="V3659" i="1"/>
  <c r="V3657" i="1"/>
  <c r="V3655" i="1"/>
  <c r="V3653" i="1"/>
  <c r="V3651" i="1"/>
  <c r="V3649" i="1"/>
  <c r="V3647" i="1"/>
  <c r="V3645" i="1"/>
  <c r="V3643" i="1"/>
  <c r="V3641" i="1"/>
  <c r="V3601" i="1"/>
  <c r="V3560" i="1"/>
  <c r="V3556" i="1"/>
  <c r="V3552" i="1"/>
  <c r="V3548" i="1"/>
  <c r="V3544" i="1"/>
  <c r="V3540" i="1"/>
  <c r="V3536" i="1"/>
  <c r="V3532" i="1"/>
  <c r="V3528" i="1"/>
  <c r="V3524" i="1"/>
  <c r="V3520" i="1"/>
  <c r="V3478" i="1"/>
  <c r="V3474" i="1"/>
  <c r="V3470" i="1"/>
  <c r="V3466" i="1"/>
  <c r="V3462" i="1"/>
  <c r="V3458" i="1"/>
  <c r="V3454" i="1"/>
  <c r="V3450" i="1"/>
  <c r="V3447" i="1"/>
  <c r="V3437" i="1"/>
  <c r="V3429" i="1"/>
  <c r="V3415" i="1"/>
  <c r="V3397" i="1"/>
  <c r="V3372" i="1"/>
  <c r="V3364" i="1"/>
  <c r="V3353" i="1"/>
  <c r="V3349" i="1"/>
  <c r="V3345" i="1"/>
  <c r="V3341" i="1"/>
  <c r="V3323" i="1"/>
  <c r="V3563" i="1"/>
  <c r="V3559" i="1"/>
  <c r="V3555" i="1"/>
  <c r="V3551" i="1"/>
  <c r="V3547" i="1"/>
  <c r="V3543" i="1"/>
  <c r="V3539" i="1"/>
  <c r="V3535" i="1"/>
  <c r="V3531" i="1"/>
  <c r="V3527" i="1"/>
  <c r="V3523" i="1"/>
  <c r="V3516" i="1"/>
  <c r="V3514" i="1"/>
  <c r="V3512" i="1"/>
  <c r="V3510" i="1"/>
  <c r="V3508" i="1"/>
  <c r="V3506" i="1"/>
  <c r="V3504" i="1"/>
  <c r="V3502" i="1"/>
  <c r="V3500" i="1"/>
  <c r="V3498" i="1"/>
  <c r="V3496" i="1"/>
  <c r="V3494" i="1"/>
  <c r="V3492" i="1"/>
  <c r="V3490" i="1"/>
  <c r="V3488" i="1"/>
  <c r="V3449" i="1"/>
  <c r="V3446" i="1"/>
  <c r="V3443" i="1"/>
  <c r="V3431" i="1"/>
  <c r="V3423" i="1"/>
  <c r="V3405" i="1"/>
  <c r="V3639" i="1"/>
  <c r="V3637" i="1"/>
  <c r="V3635" i="1"/>
  <c r="V3633" i="1"/>
  <c r="V3631" i="1"/>
  <c r="V3629" i="1"/>
  <c r="V3627" i="1"/>
  <c r="V3625" i="1"/>
  <c r="V3604" i="1"/>
  <c r="V3602" i="1"/>
  <c r="V3600" i="1"/>
  <c r="V3591" i="1"/>
  <c r="V3589" i="1"/>
  <c r="V3562" i="1"/>
  <c r="V3558" i="1"/>
  <c r="V3554" i="1"/>
  <c r="V3550" i="1"/>
  <c r="V3546" i="1"/>
  <c r="V3542" i="1"/>
  <c r="V3538" i="1"/>
  <c r="V3534" i="1"/>
  <c r="V3530" i="1"/>
  <c r="V3526" i="1"/>
  <c r="V3522" i="1"/>
  <c r="V3476" i="1"/>
  <c r="V3472" i="1"/>
  <c r="V3468" i="1"/>
  <c r="V3464" i="1"/>
  <c r="V3460" i="1"/>
  <c r="V3274" i="1"/>
  <c r="V3272" i="1"/>
  <c r="V3270" i="1"/>
  <c r="V3268" i="1"/>
  <c r="V3266" i="1"/>
  <c r="V3319" i="1"/>
  <c r="V3315" i="1"/>
  <c r="V3311" i="1"/>
  <c r="V3307" i="1"/>
  <c r="V3303" i="1"/>
  <c r="V3299" i="1"/>
  <c r="V3288" i="1"/>
  <c r="V3249" i="1"/>
  <c r="V3231" i="1"/>
  <c r="V3227" i="1"/>
  <c r="V3223" i="1"/>
  <c r="V3217" i="1"/>
  <c r="V3139" i="1"/>
  <c r="V3120" i="1"/>
  <c r="V3053" i="1"/>
  <c r="V3045" i="1"/>
  <c r="V3041" i="1"/>
  <c r="V3037" i="1"/>
  <c r="V3033" i="1"/>
  <c r="V3029" i="1"/>
  <c r="V3025" i="1"/>
  <c r="V3021" i="1"/>
  <c r="V3017" i="1"/>
  <c r="V3417" i="1"/>
  <c r="V3409" i="1"/>
  <c r="V3401" i="1"/>
  <c r="V3377" i="1"/>
  <c r="V3356" i="1"/>
  <c r="V3326" i="1"/>
  <c r="V3322" i="1"/>
  <c r="V3318" i="1"/>
  <c r="V3314" i="1"/>
  <c r="V3310" i="1"/>
  <c r="V3306" i="1"/>
  <c r="V3302" i="1"/>
  <c r="V3298" i="1"/>
  <c r="V3294" i="1"/>
  <c r="V3290" i="1"/>
  <c r="V3283" i="1"/>
  <c r="V3281" i="1"/>
  <c r="V3279" i="1"/>
  <c r="V3277" i="1"/>
  <c r="V3261" i="1"/>
  <c r="V3239" i="1"/>
  <c r="V3235" i="1"/>
  <c r="V3225" i="1"/>
  <c r="V3191" i="1"/>
  <c r="V3182" i="1"/>
  <c r="V3142" i="1"/>
  <c r="V3134" i="1"/>
  <c r="V3047" i="1"/>
  <c r="V3044" i="1"/>
  <c r="V3040" i="1"/>
  <c r="V3036" i="1"/>
  <c r="V3032" i="1"/>
  <c r="V3028" i="1"/>
  <c r="V3024" i="1"/>
  <c r="V3007" i="1"/>
  <c r="V2986" i="1"/>
  <c r="V2982" i="1"/>
  <c r="V2978" i="1"/>
  <c r="V2974" i="1"/>
  <c r="V2970" i="1"/>
  <c r="V2966" i="1"/>
  <c r="V3568" i="1"/>
  <c r="V3570" i="1"/>
  <c r="V3585" i="1"/>
  <c r="V3581" i="1"/>
  <c r="V3577" i="1"/>
  <c r="V3573" i="1"/>
  <c r="V3569" i="1"/>
  <c r="V3564" i="1"/>
  <c r="V3566" i="1"/>
  <c r="V3565" i="1"/>
  <c r="V2586" i="1"/>
  <c r="V2564" i="1"/>
  <c r="V4820" i="1"/>
  <c r="V4815" i="1"/>
  <c r="V4811" i="1"/>
  <c r="V4797" i="1"/>
  <c r="V4788" i="1"/>
  <c r="V4779" i="1"/>
  <c r="V4772" i="1"/>
  <c r="V4762" i="1"/>
  <c r="V4751" i="1"/>
  <c r="V4744" i="1"/>
  <c r="V4742" i="1"/>
  <c r="V4737" i="1"/>
  <c r="V4730" i="1"/>
  <c r="V4728" i="1"/>
  <c r="V4723" i="1"/>
  <c r="V4718" i="1"/>
  <c r="V4713" i="1"/>
  <c r="V4698" i="1"/>
  <c r="V4694" i="1"/>
  <c r="V4690" i="1"/>
  <c r="V4686" i="1"/>
  <c r="V4681" i="1"/>
  <c r="V2582" i="1"/>
  <c r="V4825" i="1"/>
  <c r="V4816" i="1"/>
  <c r="V4807" i="1"/>
  <c r="V4802" i="1"/>
  <c r="V4793" i="1"/>
  <c r="V4784" i="1"/>
  <c r="V4775" i="1"/>
  <c r="V4768" i="1"/>
  <c r="V4758" i="1"/>
  <c r="V4747" i="1"/>
  <c r="V4735" i="1"/>
  <c r="V4714" i="1"/>
  <c r="V4708" i="1"/>
  <c r="V4702" i="1"/>
  <c r="V4699" i="1"/>
  <c r="V4695" i="1"/>
  <c r="V4691" i="1"/>
  <c r="V2614" i="1"/>
  <c r="V2607" i="1"/>
  <c r="V2595" i="1"/>
  <c r="V2566" i="1"/>
  <c r="V2612" i="1"/>
  <c r="V2578" i="1"/>
  <c r="V2573" i="1"/>
  <c r="V2568" i="1"/>
  <c r="V2559" i="1"/>
  <c r="V4821" i="1"/>
  <c r="V4810" i="1"/>
  <c r="V4805" i="1"/>
  <c r="V4798" i="1"/>
  <c r="V4796" i="1"/>
  <c r="V4789" i="1"/>
  <c r="V4780" i="1"/>
  <c r="V4771" i="1"/>
  <c r="V4763" i="1"/>
  <c r="V4761" i="1"/>
  <c r="V4752" i="1"/>
  <c r="V4743" i="1"/>
  <c r="V4738" i="1"/>
  <c r="V4736" i="1"/>
  <c r="V4729" i="1"/>
  <c r="V4724" i="1"/>
  <c r="V4719" i="1"/>
  <c r="V4706" i="1"/>
  <c r="V4700" i="1"/>
  <c r="V4696" i="1"/>
  <c r="V4692" i="1"/>
  <c r="V3998" i="1"/>
  <c r="V3988" i="1"/>
  <c r="V3984" i="1"/>
  <c r="V3966" i="1"/>
  <c r="V3956" i="1"/>
  <c r="V3952" i="1"/>
  <c r="V3938" i="1"/>
  <c r="V3934" i="1"/>
  <c r="V3924" i="1"/>
  <c r="V3908" i="1"/>
  <c r="V4242" i="1"/>
  <c r="V4238" i="1"/>
  <c r="V4234" i="1"/>
  <c r="V4230" i="1"/>
  <c r="V4226" i="1"/>
  <c r="V4222" i="1"/>
  <c r="V4218" i="1"/>
  <c r="V4214" i="1"/>
  <c r="V4210" i="1"/>
  <c r="V4206" i="1"/>
  <c r="V4202" i="1"/>
  <c r="V4198" i="1"/>
  <c r="V4194" i="1"/>
  <c r="V4190" i="1"/>
  <c r="V4186" i="1"/>
  <c r="V4182" i="1"/>
  <c r="V4177" i="1"/>
  <c r="V4174" i="1"/>
  <c r="V4169" i="1"/>
  <c r="V4166" i="1"/>
  <c r="V4161" i="1"/>
  <c r="V4158" i="1"/>
  <c r="V4153" i="1"/>
  <c r="V4150" i="1"/>
  <c r="V4145" i="1"/>
  <c r="V4142" i="1"/>
  <c r="V4137" i="1"/>
  <c r="V4134" i="1"/>
  <c r="V4129" i="1"/>
  <c r="V4126" i="1"/>
  <c r="V4121" i="1"/>
  <c r="V4118" i="1"/>
  <c r="V4113" i="1"/>
  <c r="V4110" i="1"/>
  <c r="V4105" i="1"/>
  <c r="V4097" i="1"/>
  <c r="V4687" i="1"/>
  <c r="V4683" i="1"/>
  <c r="V4251" i="1"/>
  <c r="V4241" i="1"/>
  <c r="V4237" i="1"/>
  <c r="V4233" i="1"/>
  <c r="V4229" i="1"/>
  <c r="V4225" i="1"/>
  <c r="V4221" i="1"/>
  <c r="V4217" i="1"/>
  <c r="V4213" i="1"/>
  <c r="V4209" i="1"/>
  <c r="V4205" i="1"/>
  <c r="V4201" i="1"/>
  <c r="V4197" i="1"/>
  <c r="V4193" i="1"/>
  <c r="V4189" i="1"/>
  <c r="V4185" i="1"/>
  <c r="V4176" i="1"/>
  <c r="V4171" i="1"/>
  <c r="V4168" i="1"/>
  <c r="V4163" i="1"/>
  <c r="V4160" i="1"/>
  <c r="V4155" i="1"/>
  <c r="V4152" i="1"/>
  <c r="V4147" i="1"/>
  <c r="V4144" i="1"/>
  <c r="V4139" i="1"/>
  <c r="V4136" i="1"/>
  <c r="V4131" i="1"/>
  <c r="V4128" i="1"/>
  <c r="V4123" i="1"/>
  <c r="V4120" i="1"/>
  <c r="V4115" i="1"/>
  <c r="V4112" i="1"/>
  <c r="V4107" i="1"/>
  <c r="V4099" i="1"/>
  <c r="V3996" i="1"/>
  <c r="V3992" i="1"/>
  <c r="V3974" i="1"/>
  <c r="V3964" i="1"/>
  <c r="V3960" i="1"/>
  <c r="V3946" i="1"/>
  <c r="V3942" i="1"/>
  <c r="V3932" i="1"/>
  <c r="V3928" i="1"/>
  <c r="V3922" i="1"/>
  <c r="V3918" i="1"/>
  <c r="V3912" i="1"/>
  <c r="V3906" i="1"/>
  <c r="V3902" i="1"/>
  <c r="V3898" i="1"/>
  <c r="V3894" i="1"/>
  <c r="V3890" i="1"/>
  <c r="V3886" i="1"/>
  <c r="V3882" i="1"/>
  <c r="V3485" i="1"/>
  <c r="V3483" i="1"/>
  <c r="V3481" i="1"/>
  <c r="V3479" i="1"/>
  <c r="V3475" i="1"/>
  <c r="V3471" i="1"/>
  <c r="V3467" i="1"/>
  <c r="V3463" i="1"/>
  <c r="V3459" i="1"/>
  <c r="V3455" i="1"/>
  <c r="V3451" i="1"/>
  <c r="V3448" i="1"/>
  <c r="V3440" i="1"/>
  <c r="V3486" i="1"/>
  <c r="V3484" i="1"/>
  <c r="V3482" i="1"/>
  <c r="V3480" i="1"/>
  <c r="V3444" i="1"/>
  <c r="V3264" i="1"/>
  <c r="V3257" i="1"/>
  <c r="V3253" i="1"/>
  <c r="V3195" i="1"/>
  <c r="V3438" i="1"/>
  <c r="V3436" i="1"/>
  <c r="V3434" i="1"/>
  <c r="V3432" i="1"/>
  <c r="V3430" i="1"/>
  <c r="V3428" i="1"/>
  <c r="V3426" i="1"/>
  <c r="V3424" i="1"/>
  <c r="V3422" i="1"/>
  <c r="V3420" i="1"/>
  <c r="V3418" i="1"/>
  <c r="V3416" i="1"/>
  <c r="V3414" i="1"/>
  <c r="V3412" i="1"/>
  <c r="V3410" i="1"/>
  <c r="V3408" i="1"/>
  <c r="V3406" i="1"/>
  <c r="V3404" i="1"/>
  <c r="V3402" i="1"/>
  <c r="V3400" i="1"/>
  <c r="V3398" i="1"/>
  <c r="V3396" i="1"/>
  <c r="V3379" i="1"/>
  <c r="V3374" i="1"/>
  <c r="V3366" i="1"/>
  <c r="V3358" i="1"/>
  <c r="V3355" i="1"/>
  <c r="V3325" i="1"/>
  <c r="V3321" i="1"/>
  <c r="V3317" i="1"/>
  <c r="V3313" i="1"/>
  <c r="V3309" i="1"/>
  <c r="V3305" i="1"/>
  <c r="V3301" i="1"/>
  <c r="V3297" i="1"/>
  <c r="V3209" i="1"/>
  <c r="V3477" i="1"/>
  <c r="V3473" i="1"/>
  <c r="V3469" i="1"/>
  <c r="V3465" i="1"/>
  <c r="V3461" i="1"/>
  <c r="V3457" i="1"/>
  <c r="V3453" i="1"/>
  <c r="V3376" i="1"/>
  <c r="V3368" i="1"/>
  <c r="V3360" i="1"/>
  <c r="V3357" i="1"/>
  <c r="V3352" i="1"/>
  <c r="V3350" i="1"/>
  <c r="V3348" i="1"/>
  <c r="V3346" i="1"/>
  <c r="V3344" i="1"/>
  <c r="V3342" i="1"/>
  <c r="V3340" i="1"/>
  <c r="V3324" i="1"/>
  <c r="V3320" i="1"/>
  <c r="V3316" i="1"/>
  <c r="V3312" i="1"/>
  <c r="V3308" i="1"/>
  <c r="V3304" i="1"/>
  <c r="V3300" i="1"/>
  <c r="V3296" i="1"/>
  <c r="V3292" i="1"/>
  <c r="V3201" i="1"/>
  <c r="V3378" i="1"/>
  <c r="V3370" i="1"/>
  <c r="V3362" i="1"/>
  <c r="V3359" i="1"/>
  <c r="V3354" i="1"/>
  <c r="V3275" i="1"/>
  <c r="V3273" i="1"/>
  <c r="V3271" i="1"/>
  <c r="V3269" i="1"/>
  <c r="V3126" i="1"/>
  <c r="V3110" i="1"/>
  <c r="V3098" i="1"/>
  <c r="V3094" i="1"/>
  <c r="V3090" i="1"/>
  <c r="V3086" i="1"/>
  <c r="V3082" i="1"/>
  <c r="V3078" i="1"/>
  <c r="V3074" i="1"/>
  <c r="V3070" i="1"/>
  <c r="V3067" i="1"/>
  <c r="V3020" i="1"/>
  <c r="V3016" i="1"/>
  <c r="V2980" i="1"/>
  <c r="V3207" i="1"/>
  <c r="V3199" i="1"/>
  <c r="V3190" i="1"/>
  <c r="V3186" i="1"/>
  <c r="V3177" i="1"/>
  <c r="V3174" i="1"/>
  <c r="V3169" i="1"/>
  <c r="V3166" i="1"/>
  <c r="V3161" i="1"/>
  <c r="V3158" i="1"/>
  <c r="V3153" i="1"/>
  <c r="V3150" i="1"/>
  <c r="V3118" i="1"/>
  <c r="V3108" i="1"/>
  <c r="V3106" i="1"/>
  <c r="V3066" i="1"/>
  <c r="V3063" i="1"/>
  <c r="V3054" i="1"/>
  <c r="V3052" i="1"/>
  <c r="V3050" i="1"/>
  <c r="V3048" i="1"/>
  <c r="V3046" i="1"/>
  <c r="V3043" i="1"/>
  <c r="V3039" i="1"/>
  <c r="V3035" i="1"/>
  <c r="V3031" i="1"/>
  <c r="V3027" i="1"/>
  <c r="V3023" i="1"/>
  <c r="V3013" i="1"/>
  <c r="V3009" i="1"/>
  <c r="V3267" i="1"/>
  <c r="V3265" i="1"/>
  <c r="V3263" i="1"/>
  <c r="V3259" i="1"/>
  <c r="V3255" i="1"/>
  <c r="V3245" i="1"/>
  <c r="V3237" i="1"/>
  <c r="V3229" i="1"/>
  <c r="V3221" i="1"/>
  <c r="V3213" i="1"/>
  <c r="V3205" i="1"/>
  <c r="V3145" i="1"/>
  <c r="V3143" i="1"/>
  <c r="V3138" i="1"/>
  <c r="V3135" i="1"/>
  <c r="V3130" i="1"/>
  <c r="V3116" i="1"/>
  <c r="V3114" i="1"/>
  <c r="V3104" i="1"/>
  <c r="V3096" i="1"/>
  <c r="V3092" i="1"/>
  <c r="V3088" i="1"/>
  <c r="V3084" i="1"/>
  <c r="V3080" i="1"/>
  <c r="V3076" i="1"/>
  <c r="V3072" i="1"/>
  <c r="V3062" i="1"/>
  <c r="V3059" i="1"/>
  <c r="V3042" i="1"/>
  <c r="V3038" i="1"/>
  <c r="V3034" i="1"/>
  <c r="V3030" i="1"/>
  <c r="V3026" i="1"/>
  <c r="V3022" i="1"/>
  <c r="V3018" i="1"/>
  <c r="V3015" i="1"/>
  <c r="V3518" i="1"/>
  <c r="V3519" i="1"/>
  <c r="V3375" i="1"/>
  <c r="V3373" i="1"/>
  <c r="V3371" i="1"/>
  <c r="V3369" i="1"/>
  <c r="V3367" i="1"/>
  <c r="V3365" i="1"/>
  <c r="V3363" i="1"/>
  <c r="V3361" i="1"/>
  <c r="V3295" i="1"/>
  <c r="V3293" i="1"/>
  <c r="V3291" i="1"/>
  <c r="V3289" i="1"/>
  <c r="V3287" i="1"/>
  <c r="V3285" i="1"/>
  <c r="V3197" i="1"/>
  <c r="V3193" i="1"/>
  <c r="V3262" i="1"/>
  <c r="V3250" i="1"/>
  <c r="V3246" i="1"/>
  <c r="V3242" i="1"/>
  <c r="V3238" i="1"/>
  <c r="V3234" i="1"/>
  <c r="V3230" i="1"/>
  <c r="V3226" i="1"/>
  <c r="V3222" i="1"/>
  <c r="V3218" i="1"/>
  <c r="V3214" i="1"/>
  <c r="V3210" i="1"/>
  <c r="V3206" i="1"/>
  <c r="V3202" i="1"/>
  <c r="V3198" i="1"/>
  <c r="V3194" i="1"/>
  <c r="V3260" i="1"/>
  <c r="V3252" i="1"/>
  <c r="V3248" i="1"/>
  <c r="V3244" i="1"/>
  <c r="V3240" i="1"/>
  <c r="V3236" i="1"/>
  <c r="V3232" i="1"/>
  <c r="V3228" i="1"/>
  <c r="V3224" i="1"/>
  <c r="V3220" i="1"/>
  <c r="V3216" i="1"/>
  <c r="V3212" i="1"/>
  <c r="V3208" i="1"/>
  <c r="V3204" i="1"/>
  <c r="V3200" i="1"/>
  <c r="V3196" i="1"/>
  <c r="V3192" i="1"/>
  <c r="V3189" i="1"/>
  <c r="V3188" i="1"/>
  <c r="Q3162" i="1"/>
  <c r="R3162" i="1" s="1"/>
  <c r="U3162" i="1"/>
  <c r="V3162" i="1" s="1"/>
  <c r="O3162" i="1"/>
  <c r="S3162" i="1" s="1"/>
  <c r="V3146" i="1"/>
  <c r="V3187" i="1"/>
  <c r="V3183" i="1"/>
  <c r="V3179" i="1"/>
  <c r="V3175" i="1"/>
  <c r="V3171" i="1"/>
  <c r="V3167" i="1"/>
  <c r="V3163" i="1"/>
  <c r="V3159" i="1"/>
  <c r="V3155" i="1"/>
  <c r="V3151" i="1"/>
  <c r="V3147" i="1"/>
  <c r="V3184" i="1"/>
  <c r="V3180" i="1"/>
  <c r="V3176" i="1"/>
  <c r="V3172" i="1"/>
  <c r="V3168" i="1"/>
  <c r="V3164" i="1"/>
  <c r="V3160" i="1"/>
  <c r="V3156" i="1"/>
  <c r="V3152" i="1"/>
  <c r="V3148" i="1"/>
  <c r="V3185" i="1"/>
  <c r="V3181" i="1"/>
  <c r="V3141" i="1"/>
  <c r="V3137" i="1"/>
  <c r="V3133" i="1"/>
  <c r="V3129" i="1"/>
  <c r="V3125" i="1"/>
  <c r="V3131" i="1"/>
  <c r="V3127" i="1"/>
  <c r="V3140" i="1"/>
  <c r="V3136" i="1"/>
  <c r="V3132" i="1"/>
  <c r="V3128" i="1"/>
  <c r="V3124" i="1"/>
  <c r="V2611" i="1"/>
  <c r="V2609" i="1"/>
  <c r="V2603" i="1"/>
  <c r="V2587" i="1"/>
  <c r="V2574" i="1"/>
  <c r="V2556" i="1"/>
  <c r="V2533" i="1"/>
  <c r="V2529" i="1"/>
  <c r="V2525" i="1"/>
  <c r="V2517" i="1"/>
  <c r="V2513" i="1"/>
  <c r="V4179" i="1"/>
  <c r="V2590" i="1"/>
  <c r="V2553" i="1"/>
  <c r="V2541" i="1"/>
  <c r="V2521" i="1"/>
  <c r="V2605" i="1"/>
  <c r="V2599" i="1"/>
  <c r="V2581" i="1"/>
  <c r="V4181" i="1"/>
  <c r="V2606" i="1"/>
  <c r="V2597" i="1"/>
  <c r="V2583" i="1"/>
  <c r="V2579" i="1"/>
  <c r="V2571" i="1"/>
  <c r="V2567" i="1"/>
  <c r="V2549" i="1"/>
  <c r="V2545" i="1"/>
  <c r="V2537" i="1"/>
  <c r="V2613" i="1"/>
  <c r="V2608" i="1"/>
  <c r="V2602" i="1"/>
  <c r="V2594" i="1"/>
  <c r="V2591" i="1"/>
  <c r="V2588" i="1"/>
  <c r="V2584" i="1"/>
  <c r="V2540" i="1"/>
  <c r="V2536" i="1"/>
  <c r="V2532" i="1"/>
  <c r="V2528" i="1"/>
  <c r="V2524" i="1"/>
  <c r="V2520" i="1"/>
  <c r="V2516" i="1"/>
  <c r="V2615" i="1"/>
  <c r="V2610" i="1"/>
  <c r="V2601" i="1"/>
  <c r="V2598" i="1"/>
  <c r="V2596" i="1"/>
  <c r="V2592" i="1"/>
  <c r="V2589" i="1"/>
  <c r="V2585" i="1"/>
  <c r="V2580" i="1"/>
  <c r="V2575" i="1"/>
  <c r="V2572" i="1"/>
  <c r="V2558" i="1"/>
  <c r="V2554" i="1"/>
  <c r="V2539" i="1"/>
  <c r="V2535" i="1"/>
  <c r="V2531" i="1"/>
  <c r="V2527" i="1"/>
  <c r="V2523" i="1"/>
  <c r="V2519" i="1"/>
  <c r="V2515" i="1"/>
  <c r="V2512" i="1"/>
  <c r="V4093" i="1"/>
  <c r="V4091" i="1"/>
  <c r="V4089" i="1"/>
  <c r="V4087" i="1"/>
  <c r="V4085" i="1"/>
  <c r="V4083" i="1"/>
  <c r="V4081" i="1"/>
  <c r="V4079" i="1"/>
  <c r="V4077" i="1"/>
  <c r="V4075" i="1"/>
  <c r="V4073" i="1"/>
  <c r="V4071" i="1"/>
  <c r="V4069" i="1"/>
  <c r="V4067" i="1"/>
  <c r="V4065" i="1"/>
  <c r="V4063" i="1"/>
  <c r="V4061" i="1"/>
  <c r="V4059" i="1"/>
  <c r="V4057" i="1"/>
  <c r="V4055" i="1"/>
  <c r="V4053" i="1"/>
  <c r="V4051" i="1"/>
  <c r="V4049" i="1"/>
  <c r="V4047" i="1"/>
  <c r="V4045" i="1"/>
  <c r="V4043" i="1"/>
  <c r="V4041" i="1"/>
  <c r="V4039" i="1"/>
  <c r="V4037" i="1"/>
  <c r="V4035" i="1"/>
  <c r="V4033" i="1"/>
  <c r="V4031" i="1"/>
  <c r="V4029" i="1"/>
  <c r="V4027" i="1"/>
  <c r="V4025" i="1"/>
  <c r="V4108" i="1"/>
  <c r="V4106" i="1"/>
  <c r="V4104" i="1"/>
  <c r="V4102" i="1"/>
  <c r="V4100" i="1"/>
  <c r="V4098" i="1"/>
  <c r="V4096" i="1"/>
  <c r="V4094" i="1"/>
  <c r="V4092" i="1"/>
  <c r="V4090" i="1"/>
  <c r="V4088" i="1"/>
  <c r="V4086" i="1"/>
  <c r="V4084" i="1"/>
  <c r="V4082" i="1"/>
  <c r="V4080" i="1"/>
  <c r="V4078" i="1"/>
  <c r="V4076" i="1"/>
  <c r="V4074" i="1"/>
  <c r="V4072" i="1"/>
  <c r="V4070" i="1"/>
  <c r="V4068" i="1"/>
  <c r="V4066" i="1"/>
  <c r="V4064" i="1"/>
  <c r="V4062" i="1"/>
  <c r="V4060" i="1"/>
  <c r="V4058" i="1"/>
  <c r="V4056" i="1"/>
  <c r="V4054" i="1"/>
  <c r="V4052" i="1"/>
  <c r="V4050" i="1"/>
  <c r="V4048" i="1"/>
  <c r="V4046" i="1"/>
  <c r="V4044" i="1"/>
  <c r="V4042" i="1"/>
  <c r="V4040" i="1"/>
  <c r="V4038" i="1"/>
  <c r="V4036" i="1"/>
  <c r="V4034" i="1"/>
  <c r="V4032" i="1"/>
  <c r="V4030" i="1"/>
  <c r="V4028" i="1"/>
  <c r="V4026" i="1"/>
  <c r="V4024" i="1"/>
  <c r="V4022" i="1"/>
  <c r="V4020" i="1"/>
  <c r="V4018" i="1"/>
  <c r="V4016" i="1"/>
  <c r="V4014" i="1"/>
  <c r="V4012" i="1"/>
  <c r="V4010" i="1"/>
  <c r="V4008" i="1"/>
  <c r="V4006" i="1"/>
  <c r="V4023" i="1"/>
  <c r="V4021" i="1"/>
  <c r="V4019" i="1"/>
  <c r="V4017" i="1"/>
  <c r="V4015" i="1"/>
  <c r="V4013" i="1"/>
  <c r="V4011" i="1"/>
  <c r="V4009" i="1"/>
  <c r="V4007" i="1"/>
  <c r="V4002" i="1"/>
  <c r="V3994" i="1"/>
  <c r="V3986" i="1"/>
  <c r="V3978" i="1"/>
  <c r="V3970" i="1"/>
  <c r="V3258" i="1"/>
  <c r="V3256" i="1"/>
  <c r="V3254" i="1"/>
  <c r="V4005" i="1"/>
  <c r="V4003" i="1"/>
  <c r="V4001" i="1"/>
  <c r="V3999" i="1"/>
  <c r="V3997" i="1"/>
  <c r="V3995" i="1"/>
  <c r="V3993" i="1"/>
  <c r="V3991" i="1"/>
  <c r="V3989" i="1"/>
  <c r="V3987" i="1"/>
  <c r="V3985" i="1"/>
  <c r="V3983" i="1"/>
  <c r="V3981" i="1"/>
  <c r="V3979" i="1"/>
  <c r="V3977" i="1"/>
  <c r="V3975" i="1"/>
  <c r="V3973" i="1"/>
  <c r="V3971" i="1"/>
  <c r="V3969" i="1"/>
  <c r="V3967" i="1"/>
  <c r="V3965" i="1"/>
  <c r="V3963" i="1"/>
  <c r="V3961" i="1"/>
  <c r="V3959" i="1"/>
  <c r="V3957" i="1"/>
  <c r="V3955" i="1"/>
  <c r="V3953" i="1"/>
  <c r="V3951" i="1"/>
  <c r="V3949" i="1"/>
  <c r="V3947" i="1"/>
  <c r="V3945" i="1"/>
  <c r="V3943" i="1"/>
  <c r="V3941" i="1"/>
  <c r="V3939" i="1"/>
  <c r="V3937" i="1"/>
  <c r="V3935" i="1"/>
  <c r="V3933" i="1"/>
  <c r="V3931" i="1"/>
  <c r="V3929" i="1"/>
  <c r="V3927" i="1"/>
  <c r="V3925" i="1"/>
  <c r="V3923" i="1"/>
  <c r="V3921" i="1"/>
  <c r="V3919" i="1"/>
  <c r="V3917" i="1"/>
  <c r="V3915" i="1"/>
  <c r="V3913" i="1"/>
  <c r="V3911" i="1"/>
  <c r="V3909" i="1"/>
  <c r="V3907" i="1"/>
  <c r="V3905" i="1"/>
  <c r="V3903" i="1"/>
  <c r="V3901" i="1"/>
  <c r="V3899" i="1"/>
  <c r="V3897" i="1"/>
  <c r="V3895" i="1"/>
  <c r="V3893" i="1"/>
  <c r="V3891" i="1"/>
  <c r="V3889" i="1"/>
  <c r="V3887" i="1"/>
  <c r="V3885" i="1"/>
  <c r="V3883" i="1"/>
  <c r="V3881" i="1"/>
  <c r="V3879" i="1"/>
  <c r="V3011" i="1"/>
  <c r="V2992" i="1"/>
  <c r="V3121" i="1"/>
  <c r="V3117" i="1"/>
  <c r="V3113" i="1"/>
  <c r="V3109" i="1"/>
  <c r="V3105" i="1"/>
  <c r="V3101" i="1"/>
  <c r="V3095" i="1"/>
  <c r="V3091" i="1"/>
  <c r="V3087" i="1"/>
  <c r="V3083" i="1"/>
  <c r="V3079" i="1"/>
  <c r="V3075" i="1"/>
  <c r="V3071" i="1"/>
  <c r="V3068" i="1"/>
  <c r="V3065" i="1"/>
  <c r="V3060" i="1"/>
  <c r="V3057" i="1"/>
  <c r="U3008" i="1"/>
  <c r="V3008" i="1" s="1"/>
  <c r="P3000" i="1"/>
  <c r="Q2992" i="1"/>
  <c r="R2992" i="1" s="1"/>
  <c r="V3014" i="1"/>
  <c r="V3012" i="1"/>
  <c r="Q3011" i="1"/>
  <c r="R3011" i="1" s="1"/>
  <c r="V3010" i="1"/>
  <c r="Q3006" i="1"/>
  <c r="R3006" i="1" s="1"/>
  <c r="U3004" i="1"/>
  <c r="P2992" i="1"/>
  <c r="U2989" i="1"/>
  <c r="V2989" i="1" s="1"/>
  <c r="V2984" i="1"/>
  <c r="V2976" i="1"/>
  <c r="V2972" i="1"/>
  <c r="V2968" i="1"/>
  <c r="V3123" i="1"/>
  <c r="V3119" i="1"/>
  <c r="V3115" i="1"/>
  <c r="V3111" i="1"/>
  <c r="V3107" i="1"/>
  <c r="V3103" i="1"/>
  <c r="V3099" i="1"/>
  <c r="V3097" i="1"/>
  <c r="V3093" i="1"/>
  <c r="V3089" i="1"/>
  <c r="V3085" i="1"/>
  <c r="V3081" i="1"/>
  <c r="V3077" i="1"/>
  <c r="V3073" i="1"/>
  <c r="V3069" i="1"/>
  <c r="V3064" i="1"/>
  <c r="V3061" i="1"/>
  <c r="V3056" i="1"/>
  <c r="V3004" i="1"/>
  <c r="V3000" i="1"/>
  <c r="V2996" i="1"/>
  <c r="Q2995" i="1"/>
  <c r="R2995" i="1" s="1"/>
  <c r="O2995" i="1"/>
  <c r="S2995" i="1" s="1"/>
  <c r="U2995" i="1"/>
  <c r="V2995" i="1" s="1"/>
  <c r="V3005" i="1"/>
  <c r="V3001" i="1"/>
  <c r="V2997" i="1"/>
  <c r="U2988" i="1"/>
  <c r="V2988" i="1" s="1"/>
  <c r="V3003" i="1"/>
  <c r="V2999" i="1"/>
  <c r="V3006" i="1"/>
  <c r="V3002" i="1"/>
  <c r="V2998" i="1"/>
  <c r="V2994" i="1"/>
  <c r="V2990" i="1"/>
  <c r="V2993" i="1"/>
  <c r="V2991" i="1"/>
  <c r="V2987" i="1"/>
  <c r="V2985" i="1"/>
  <c r="V2983" i="1"/>
  <c r="V2981" i="1"/>
  <c r="V2979" i="1"/>
  <c r="V2977" i="1"/>
  <c r="V2975" i="1"/>
  <c r="V2973" i="1"/>
  <c r="V2971" i="1"/>
  <c r="V2969" i="1"/>
  <c r="V2967" i="1"/>
  <c r="V2965" i="1"/>
  <c r="V2576" i="1"/>
  <c r="V2560" i="1"/>
  <c r="V2542" i="1"/>
  <c r="V2543" i="1"/>
  <c r="V2544" i="1"/>
  <c r="V2546" i="1"/>
  <c r="V2547" i="1"/>
  <c r="V2548" i="1"/>
  <c r="V2550" i="1"/>
  <c r="V2551" i="1"/>
  <c r="V2552" i="1"/>
  <c r="V2561" i="1"/>
  <c r="V2563" i="1"/>
  <c r="V2565" i="1"/>
  <c r="O2407" i="1"/>
  <c r="S2407" i="1" s="1"/>
  <c r="P2407" i="1"/>
  <c r="Q2407" i="1"/>
  <c r="R2407" i="1" s="1"/>
  <c r="T2407" i="1"/>
  <c r="U2407" i="1"/>
  <c r="O2408" i="1"/>
  <c r="S2408" i="1" s="1"/>
  <c r="P2408" i="1"/>
  <c r="Q2408" i="1"/>
  <c r="R2408" i="1" s="1"/>
  <c r="T2408" i="1"/>
  <c r="U2408" i="1"/>
  <c r="O2409" i="1"/>
  <c r="S2409" i="1" s="1"/>
  <c r="P2409" i="1"/>
  <c r="Q2409" i="1"/>
  <c r="R2409" i="1" s="1"/>
  <c r="T2409" i="1"/>
  <c r="U2409" i="1"/>
  <c r="O2410" i="1"/>
  <c r="S2410" i="1" s="1"/>
  <c r="P2410" i="1"/>
  <c r="Q2410" i="1"/>
  <c r="R2410" i="1" s="1"/>
  <c r="T2410" i="1"/>
  <c r="U2410" i="1"/>
  <c r="O2411" i="1"/>
  <c r="S2411" i="1" s="1"/>
  <c r="P2411" i="1"/>
  <c r="Q2411" i="1"/>
  <c r="R2411" i="1" s="1"/>
  <c r="T2411" i="1"/>
  <c r="U2411" i="1"/>
  <c r="O2412" i="1"/>
  <c r="S2412" i="1" s="1"/>
  <c r="P2412" i="1"/>
  <c r="Q2412" i="1"/>
  <c r="R2412" i="1" s="1"/>
  <c r="T2412" i="1"/>
  <c r="U2412" i="1"/>
  <c r="O2413" i="1"/>
  <c r="S2413" i="1" s="1"/>
  <c r="P2413" i="1"/>
  <c r="Q2413" i="1"/>
  <c r="R2413" i="1" s="1"/>
  <c r="T2413" i="1"/>
  <c r="U2413" i="1"/>
  <c r="O2414" i="1"/>
  <c r="S2414" i="1" s="1"/>
  <c r="P2414" i="1"/>
  <c r="Q2414" i="1"/>
  <c r="R2414" i="1" s="1"/>
  <c r="T2414" i="1"/>
  <c r="U2414" i="1"/>
  <c r="O2415" i="1"/>
  <c r="S2415" i="1" s="1"/>
  <c r="P2415" i="1"/>
  <c r="Q2415" i="1"/>
  <c r="R2415" i="1" s="1"/>
  <c r="T2415" i="1"/>
  <c r="U2415" i="1"/>
  <c r="O2416" i="1"/>
  <c r="S2416" i="1" s="1"/>
  <c r="P2416" i="1"/>
  <c r="Q2416" i="1"/>
  <c r="R2416" i="1" s="1"/>
  <c r="T2416" i="1"/>
  <c r="U2416" i="1"/>
  <c r="O2417" i="1"/>
  <c r="S2417" i="1" s="1"/>
  <c r="P2417" i="1"/>
  <c r="Q2417" i="1"/>
  <c r="R2417" i="1" s="1"/>
  <c r="T2417" i="1"/>
  <c r="U2417" i="1"/>
  <c r="O2418" i="1"/>
  <c r="S2418" i="1" s="1"/>
  <c r="P2418" i="1"/>
  <c r="Q2418" i="1"/>
  <c r="R2418" i="1" s="1"/>
  <c r="T2418" i="1"/>
  <c r="U2418" i="1"/>
  <c r="O2419" i="1"/>
  <c r="S2419" i="1" s="1"/>
  <c r="P2419" i="1"/>
  <c r="Q2419" i="1"/>
  <c r="R2419" i="1" s="1"/>
  <c r="T2419" i="1"/>
  <c r="U2419" i="1"/>
  <c r="O2420" i="1"/>
  <c r="S2420" i="1" s="1"/>
  <c r="P2420" i="1"/>
  <c r="Q2420" i="1"/>
  <c r="R2420" i="1" s="1"/>
  <c r="T2420" i="1"/>
  <c r="U2420" i="1"/>
  <c r="O2421" i="1"/>
  <c r="S2421" i="1" s="1"/>
  <c r="P2421" i="1"/>
  <c r="Q2421" i="1"/>
  <c r="R2421" i="1" s="1"/>
  <c r="T2421" i="1"/>
  <c r="U2421" i="1"/>
  <c r="O2422" i="1"/>
  <c r="S2422" i="1" s="1"/>
  <c r="P2422" i="1"/>
  <c r="Q2422" i="1"/>
  <c r="R2422" i="1" s="1"/>
  <c r="T2422" i="1"/>
  <c r="U2422" i="1"/>
  <c r="O2423" i="1"/>
  <c r="S2423" i="1" s="1"/>
  <c r="P2423" i="1"/>
  <c r="Q2423" i="1"/>
  <c r="R2423" i="1" s="1"/>
  <c r="T2423" i="1"/>
  <c r="U2423" i="1"/>
  <c r="O2424" i="1"/>
  <c r="S2424" i="1" s="1"/>
  <c r="P2424" i="1"/>
  <c r="Q2424" i="1"/>
  <c r="R2424" i="1" s="1"/>
  <c r="T2424" i="1"/>
  <c r="U2424" i="1"/>
  <c r="O2164" i="1"/>
  <c r="S2164" i="1" s="1"/>
  <c r="P2164" i="1"/>
  <c r="Q2164" i="1"/>
  <c r="R2164" i="1" s="1"/>
  <c r="T2164" i="1"/>
  <c r="U2164" i="1"/>
  <c r="O2165" i="1"/>
  <c r="P2165" i="1"/>
  <c r="Q2165" i="1"/>
  <c r="R2165" i="1" s="1"/>
  <c r="S2165" i="1"/>
  <c r="T2165" i="1"/>
  <c r="U2165" i="1"/>
  <c r="O2166" i="1"/>
  <c r="S2166" i="1" s="1"/>
  <c r="P2166" i="1"/>
  <c r="Q2166" i="1"/>
  <c r="R2166" i="1" s="1"/>
  <c r="T2166" i="1"/>
  <c r="U2166" i="1"/>
  <c r="O2167" i="1"/>
  <c r="S2167" i="1" s="1"/>
  <c r="P2167" i="1"/>
  <c r="Q2167" i="1"/>
  <c r="R2167" i="1" s="1"/>
  <c r="T2167" i="1"/>
  <c r="U2167" i="1"/>
  <c r="O2168" i="1"/>
  <c r="S2168" i="1" s="1"/>
  <c r="P2168" i="1"/>
  <c r="Q2168" i="1"/>
  <c r="R2168" i="1" s="1"/>
  <c r="T2168" i="1"/>
  <c r="U2168" i="1"/>
  <c r="O2169" i="1"/>
  <c r="P2169" i="1"/>
  <c r="Q2169" i="1"/>
  <c r="R2169" i="1" s="1"/>
  <c r="S2169" i="1"/>
  <c r="T2169" i="1"/>
  <c r="U2169" i="1"/>
  <c r="O2170" i="1"/>
  <c r="S2170" i="1" s="1"/>
  <c r="P2170" i="1"/>
  <c r="Q2170" i="1"/>
  <c r="R2170" i="1" s="1"/>
  <c r="T2170" i="1"/>
  <c r="U2170" i="1"/>
  <c r="O2171" i="1"/>
  <c r="P2171" i="1"/>
  <c r="Q2171" i="1"/>
  <c r="R2171" i="1" s="1"/>
  <c r="S2171" i="1"/>
  <c r="T2171" i="1"/>
  <c r="U2171" i="1"/>
  <c r="O2172" i="1"/>
  <c r="S2172" i="1" s="1"/>
  <c r="P2172" i="1"/>
  <c r="Q2172" i="1"/>
  <c r="R2172" i="1" s="1"/>
  <c r="T2172" i="1"/>
  <c r="U2172" i="1"/>
  <c r="O2173" i="1"/>
  <c r="P2173" i="1"/>
  <c r="Q2173" i="1"/>
  <c r="R2173" i="1" s="1"/>
  <c r="S2173" i="1"/>
  <c r="T2173" i="1"/>
  <c r="U2173" i="1"/>
  <c r="O2174" i="1"/>
  <c r="S2174" i="1" s="1"/>
  <c r="P2174" i="1"/>
  <c r="Q2174" i="1"/>
  <c r="R2174" i="1" s="1"/>
  <c r="T2174" i="1"/>
  <c r="U2174" i="1"/>
  <c r="O2175" i="1"/>
  <c r="S2175" i="1" s="1"/>
  <c r="P2175" i="1"/>
  <c r="Q2175" i="1"/>
  <c r="R2175" i="1" s="1"/>
  <c r="T2175" i="1"/>
  <c r="U2175" i="1"/>
  <c r="O2176" i="1"/>
  <c r="S2176" i="1" s="1"/>
  <c r="P2176" i="1"/>
  <c r="Q2176" i="1"/>
  <c r="R2176" i="1" s="1"/>
  <c r="T2176" i="1"/>
  <c r="U2176" i="1"/>
  <c r="O2177" i="1"/>
  <c r="P2177" i="1"/>
  <c r="Q2177" i="1"/>
  <c r="R2177" i="1" s="1"/>
  <c r="S2177" i="1"/>
  <c r="T2177" i="1"/>
  <c r="U2177" i="1"/>
  <c r="O2178" i="1"/>
  <c r="S2178" i="1" s="1"/>
  <c r="P2178" i="1"/>
  <c r="Q2178" i="1"/>
  <c r="R2178" i="1" s="1"/>
  <c r="T2178" i="1"/>
  <c r="U2178" i="1"/>
  <c r="O2179" i="1"/>
  <c r="S2179" i="1" s="1"/>
  <c r="P2179" i="1"/>
  <c r="Q2179" i="1"/>
  <c r="R2179" i="1" s="1"/>
  <c r="T2179" i="1"/>
  <c r="V2179" i="1" s="1"/>
  <c r="U2179" i="1"/>
  <c r="O2180" i="1"/>
  <c r="S2180" i="1" s="1"/>
  <c r="P2180" i="1"/>
  <c r="Q2180" i="1"/>
  <c r="R2180" i="1" s="1"/>
  <c r="T2180" i="1"/>
  <c r="U2180" i="1"/>
  <c r="O2181" i="1"/>
  <c r="S2181" i="1" s="1"/>
  <c r="P2181" i="1"/>
  <c r="Q2181" i="1"/>
  <c r="R2181" i="1" s="1"/>
  <c r="T2181" i="1"/>
  <c r="U2181" i="1"/>
  <c r="O2182" i="1"/>
  <c r="S2182" i="1" s="1"/>
  <c r="P2182" i="1"/>
  <c r="Q2182" i="1"/>
  <c r="R2182" i="1" s="1"/>
  <c r="T2182" i="1"/>
  <c r="U2182" i="1"/>
  <c r="O1899" i="1"/>
  <c r="S1899" i="1" s="1"/>
  <c r="P1899" i="1"/>
  <c r="Q1899" i="1"/>
  <c r="R1899" i="1" s="1"/>
  <c r="T1899" i="1"/>
  <c r="U1899" i="1"/>
  <c r="O1900" i="1"/>
  <c r="S1900" i="1" s="1"/>
  <c r="P1900" i="1"/>
  <c r="Q1900" i="1"/>
  <c r="R1900" i="1" s="1"/>
  <c r="T1900" i="1"/>
  <c r="U1900" i="1"/>
  <c r="O1901" i="1"/>
  <c r="S1901" i="1" s="1"/>
  <c r="P1901" i="1"/>
  <c r="Q1901" i="1"/>
  <c r="R1901" i="1" s="1"/>
  <c r="T1901" i="1"/>
  <c r="U1901" i="1"/>
  <c r="V1901" i="1" s="1"/>
  <c r="O1902" i="1"/>
  <c r="S1902" i="1" s="1"/>
  <c r="P1902" i="1"/>
  <c r="Q1902" i="1"/>
  <c r="R1902" i="1" s="1"/>
  <c r="T1902" i="1"/>
  <c r="U1902" i="1"/>
  <c r="O1903" i="1"/>
  <c r="S1903" i="1" s="1"/>
  <c r="P1903" i="1"/>
  <c r="Q1903" i="1"/>
  <c r="R1903" i="1" s="1"/>
  <c r="T1903" i="1"/>
  <c r="U1903" i="1"/>
  <c r="O1904" i="1"/>
  <c r="S1904" i="1" s="1"/>
  <c r="P1904" i="1"/>
  <c r="Q1904" i="1"/>
  <c r="R1904" i="1" s="1"/>
  <c r="T1904" i="1"/>
  <c r="U1904" i="1"/>
  <c r="O1905" i="1"/>
  <c r="S1905" i="1" s="1"/>
  <c r="P1905" i="1"/>
  <c r="Q1905" i="1"/>
  <c r="R1905" i="1" s="1"/>
  <c r="T1905" i="1"/>
  <c r="U1905" i="1"/>
  <c r="V1905" i="1" s="1"/>
  <c r="O1906" i="1"/>
  <c r="S1906" i="1" s="1"/>
  <c r="P1906" i="1"/>
  <c r="Q1906" i="1"/>
  <c r="R1906" i="1" s="1"/>
  <c r="T1906" i="1"/>
  <c r="U1906" i="1"/>
  <c r="O1907" i="1"/>
  <c r="S1907" i="1" s="1"/>
  <c r="P1907" i="1"/>
  <c r="Q1907" i="1"/>
  <c r="R1907" i="1" s="1"/>
  <c r="T1907" i="1"/>
  <c r="U1907" i="1"/>
  <c r="O1908" i="1"/>
  <c r="S1908" i="1" s="1"/>
  <c r="P1908" i="1"/>
  <c r="Q1908" i="1"/>
  <c r="R1908" i="1" s="1"/>
  <c r="T1908" i="1"/>
  <c r="U1908" i="1"/>
  <c r="O1909" i="1"/>
  <c r="S1909" i="1" s="1"/>
  <c r="P1909" i="1"/>
  <c r="Q1909" i="1"/>
  <c r="R1909" i="1" s="1"/>
  <c r="T1909" i="1"/>
  <c r="U1909" i="1"/>
  <c r="V1909" i="1" s="1"/>
  <c r="O1910" i="1"/>
  <c r="S1910" i="1" s="1"/>
  <c r="P1910" i="1"/>
  <c r="Q1910" i="1"/>
  <c r="R1910" i="1" s="1"/>
  <c r="T1910" i="1"/>
  <c r="U1910" i="1"/>
  <c r="O1911" i="1"/>
  <c r="S1911" i="1" s="1"/>
  <c r="P1911" i="1"/>
  <c r="Q1911" i="1"/>
  <c r="R1911" i="1" s="1"/>
  <c r="T1911" i="1"/>
  <c r="U1911" i="1"/>
  <c r="O1912" i="1"/>
  <c r="S1912" i="1" s="1"/>
  <c r="P1912" i="1"/>
  <c r="Q1912" i="1"/>
  <c r="R1912" i="1" s="1"/>
  <c r="T1912" i="1"/>
  <c r="U1912" i="1"/>
  <c r="O1913" i="1"/>
  <c r="S1913" i="1" s="1"/>
  <c r="P1913" i="1"/>
  <c r="Q1913" i="1"/>
  <c r="R1913" i="1" s="1"/>
  <c r="T1913" i="1"/>
  <c r="U1913" i="1"/>
  <c r="V1913" i="1" s="1"/>
  <c r="O1914" i="1"/>
  <c r="S1914" i="1" s="1"/>
  <c r="P1914" i="1"/>
  <c r="Q1914" i="1"/>
  <c r="R1914" i="1" s="1"/>
  <c r="T1914" i="1"/>
  <c r="U1914" i="1"/>
  <c r="O1915" i="1"/>
  <c r="S1915" i="1" s="1"/>
  <c r="P1915" i="1"/>
  <c r="Q1915" i="1"/>
  <c r="R1915" i="1" s="1"/>
  <c r="T1915" i="1"/>
  <c r="U1915" i="1"/>
  <c r="O1916" i="1"/>
  <c r="S1916" i="1" s="1"/>
  <c r="P1916" i="1"/>
  <c r="Q1916" i="1"/>
  <c r="R1916" i="1" s="1"/>
  <c r="T1916" i="1"/>
  <c r="U1916" i="1"/>
  <c r="O1917" i="1"/>
  <c r="S1917" i="1" s="1"/>
  <c r="P1917" i="1"/>
  <c r="Q1917" i="1"/>
  <c r="R1917" i="1" s="1"/>
  <c r="T1917" i="1"/>
  <c r="U1917" i="1"/>
  <c r="O1918" i="1"/>
  <c r="S1918" i="1" s="1"/>
  <c r="P1918" i="1"/>
  <c r="Q1918" i="1"/>
  <c r="R1918" i="1" s="1"/>
  <c r="T1918" i="1"/>
  <c r="U1918" i="1"/>
  <c r="O1919" i="1"/>
  <c r="S1919" i="1" s="1"/>
  <c r="P1919" i="1"/>
  <c r="Q1919" i="1"/>
  <c r="R1919" i="1" s="1"/>
  <c r="T1919" i="1"/>
  <c r="U1919" i="1"/>
  <c r="O1674" i="1"/>
  <c r="S1674" i="1" s="1"/>
  <c r="P1674" i="1"/>
  <c r="Q1674" i="1"/>
  <c r="R1674" i="1" s="1"/>
  <c r="T1674" i="1"/>
  <c r="V1674" i="1" s="1"/>
  <c r="U1674" i="1"/>
  <c r="O1675" i="1"/>
  <c r="S1675" i="1" s="1"/>
  <c r="P1675" i="1"/>
  <c r="Q1675" i="1"/>
  <c r="R1675" i="1" s="1"/>
  <c r="T1675" i="1"/>
  <c r="U1675" i="1"/>
  <c r="O1676" i="1"/>
  <c r="S1676" i="1" s="1"/>
  <c r="P1676" i="1"/>
  <c r="Q1676" i="1"/>
  <c r="R1676" i="1" s="1"/>
  <c r="T1676" i="1"/>
  <c r="U1676" i="1"/>
  <c r="O1677" i="1"/>
  <c r="S1677" i="1" s="1"/>
  <c r="P1677" i="1"/>
  <c r="Q1677" i="1"/>
  <c r="R1677" i="1" s="1"/>
  <c r="T1677" i="1"/>
  <c r="U1677" i="1"/>
  <c r="O1678" i="1"/>
  <c r="S1678" i="1" s="1"/>
  <c r="P1678" i="1"/>
  <c r="Q1678" i="1"/>
  <c r="R1678" i="1" s="1"/>
  <c r="T1678" i="1"/>
  <c r="V1678" i="1" s="1"/>
  <c r="U1678" i="1"/>
  <c r="O1679" i="1"/>
  <c r="S1679" i="1" s="1"/>
  <c r="P1679" i="1"/>
  <c r="Q1679" i="1"/>
  <c r="R1679" i="1" s="1"/>
  <c r="T1679" i="1"/>
  <c r="U1679" i="1"/>
  <c r="O1680" i="1"/>
  <c r="S1680" i="1" s="1"/>
  <c r="P1680" i="1"/>
  <c r="Q1680" i="1"/>
  <c r="R1680" i="1" s="1"/>
  <c r="T1680" i="1"/>
  <c r="U1680" i="1"/>
  <c r="O1681" i="1"/>
  <c r="P1681" i="1"/>
  <c r="Q1681" i="1"/>
  <c r="R1681" i="1" s="1"/>
  <c r="S1681" i="1"/>
  <c r="T1681" i="1"/>
  <c r="U1681" i="1"/>
  <c r="O1682" i="1"/>
  <c r="S1682" i="1" s="1"/>
  <c r="P1682" i="1"/>
  <c r="Q1682" i="1"/>
  <c r="R1682" i="1" s="1"/>
  <c r="T1682" i="1"/>
  <c r="U1682" i="1"/>
  <c r="O1683" i="1"/>
  <c r="P1683" i="1"/>
  <c r="Q1683" i="1"/>
  <c r="R1683" i="1" s="1"/>
  <c r="S1683" i="1"/>
  <c r="T1683" i="1"/>
  <c r="U1683" i="1"/>
  <c r="O1684" i="1"/>
  <c r="S1684" i="1" s="1"/>
  <c r="P1684" i="1"/>
  <c r="Q1684" i="1"/>
  <c r="R1684" i="1" s="1"/>
  <c r="T1684" i="1"/>
  <c r="U1684" i="1"/>
  <c r="O1685" i="1"/>
  <c r="S1685" i="1" s="1"/>
  <c r="P1685" i="1"/>
  <c r="Q1685" i="1"/>
  <c r="R1685" i="1" s="1"/>
  <c r="T1685" i="1"/>
  <c r="U1685" i="1"/>
  <c r="O1686" i="1"/>
  <c r="S1686" i="1" s="1"/>
  <c r="P1686" i="1"/>
  <c r="Q1686" i="1"/>
  <c r="R1686" i="1" s="1"/>
  <c r="T1686" i="1"/>
  <c r="U1686" i="1"/>
  <c r="O1687" i="1"/>
  <c r="S1687" i="1" s="1"/>
  <c r="P1687" i="1"/>
  <c r="Q1687" i="1"/>
  <c r="R1687" i="1" s="1"/>
  <c r="T1687" i="1"/>
  <c r="U1687" i="1"/>
  <c r="O1688" i="1"/>
  <c r="S1688" i="1" s="1"/>
  <c r="P1688" i="1"/>
  <c r="Q1688" i="1"/>
  <c r="R1688" i="1" s="1"/>
  <c r="T1688" i="1"/>
  <c r="U1688" i="1"/>
  <c r="O1689" i="1"/>
  <c r="S1689" i="1" s="1"/>
  <c r="P1689" i="1"/>
  <c r="Q1689" i="1"/>
  <c r="R1689" i="1" s="1"/>
  <c r="T1689" i="1"/>
  <c r="U1689" i="1"/>
  <c r="O1690" i="1"/>
  <c r="S1690" i="1" s="1"/>
  <c r="P1690" i="1"/>
  <c r="Q1690" i="1"/>
  <c r="R1690" i="1" s="1"/>
  <c r="T1690" i="1"/>
  <c r="U1690" i="1"/>
  <c r="O1691" i="1"/>
  <c r="S1691" i="1" s="1"/>
  <c r="P1691" i="1"/>
  <c r="Q1691" i="1"/>
  <c r="R1691" i="1" s="1"/>
  <c r="T1691" i="1"/>
  <c r="U1691" i="1"/>
  <c r="O1692" i="1"/>
  <c r="S1692" i="1" s="1"/>
  <c r="P1692" i="1"/>
  <c r="Q1692" i="1"/>
  <c r="R1692" i="1" s="1"/>
  <c r="T1692" i="1"/>
  <c r="U1692" i="1"/>
  <c r="O1693" i="1"/>
  <c r="S1693" i="1" s="1"/>
  <c r="P1693" i="1"/>
  <c r="Q1693" i="1"/>
  <c r="R1693" i="1" s="1"/>
  <c r="T1693" i="1"/>
  <c r="U1693" i="1"/>
  <c r="O1694" i="1"/>
  <c r="S1694" i="1" s="1"/>
  <c r="P1694" i="1"/>
  <c r="Q1694" i="1"/>
  <c r="R1694" i="1" s="1"/>
  <c r="T1694" i="1"/>
  <c r="U1694" i="1"/>
  <c r="O1695" i="1"/>
  <c r="S1695" i="1" s="1"/>
  <c r="P1695" i="1"/>
  <c r="Q1695" i="1"/>
  <c r="R1695" i="1" s="1"/>
  <c r="T1695" i="1"/>
  <c r="U1695" i="1"/>
  <c r="O1696" i="1"/>
  <c r="S1696" i="1" s="1"/>
  <c r="P1696" i="1"/>
  <c r="Q1696" i="1"/>
  <c r="R1696" i="1" s="1"/>
  <c r="T1696" i="1"/>
  <c r="U1696" i="1"/>
  <c r="O1697" i="1"/>
  <c r="S1697" i="1" s="1"/>
  <c r="P1697" i="1"/>
  <c r="Q1697" i="1"/>
  <c r="R1697" i="1" s="1"/>
  <c r="T1697" i="1"/>
  <c r="U1697" i="1"/>
  <c r="O1698" i="1"/>
  <c r="S1698" i="1" s="1"/>
  <c r="P1698" i="1"/>
  <c r="Q1698" i="1"/>
  <c r="R1698" i="1" s="1"/>
  <c r="T1698" i="1"/>
  <c r="U1698" i="1"/>
  <c r="V1915" i="1" l="1"/>
  <c r="V1911" i="1"/>
  <c r="V1907" i="1"/>
  <c r="V1903" i="1"/>
  <c r="V1899" i="1"/>
  <c r="V2413" i="1"/>
  <c r="V2409" i="1"/>
  <c r="V2181" i="1"/>
  <c r="V2412" i="1"/>
  <c r="V2408" i="1"/>
  <c r="V1694" i="1"/>
  <c r="V1676" i="1"/>
  <c r="V2415" i="1"/>
  <c r="V2411" i="1"/>
  <c r="V2407" i="1"/>
  <c r="V1698" i="1"/>
  <c r="V1916" i="1"/>
  <c r="V1914" i="1"/>
  <c r="V1912" i="1"/>
  <c r="V1910" i="1"/>
  <c r="V1908" i="1"/>
  <c r="V1906" i="1"/>
  <c r="V1904" i="1"/>
  <c r="V1902" i="1"/>
  <c r="V1900" i="1"/>
  <c r="V2410" i="1"/>
  <c r="V1677" i="1"/>
  <c r="V2176" i="1"/>
  <c r="V2174" i="1"/>
  <c r="V2172" i="1"/>
  <c r="V2170" i="1"/>
  <c r="V2168" i="1"/>
  <c r="V2166" i="1"/>
  <c r="V2164" i="1"/>
  <c r="V2182" i="1"/>
  <c r="V2180" i="1"/>
  <c r="V2178" i="1"/>
  <c r="V1675" i="1"/>
  <c r="V1917" i="1"/>
  <c r="V2177" i="1"/>
  <c r="V2175" i="1"/>
  <c r="V2173" i="1"/>
  <c r="V2171" i="1"/>
  <c r="V2169" i="1"/>
  <c r="V2167" i="1"/>
  <c r="V2165" i="1"/>
  <c r="V2424" i="1"/>
  <c r="V2421" i="1"/>
  <c r="V2422" i="1"/>
  <c r="V2423" i="1"/>
  <c r="V2417" i="1"/>
  <c r="V2418" i="1"/>
  <c r="V2419" i="1"/>
  <c r="V2420" i="1"/>
  <c r="V2416" i="1"/>
  <c r="V2414" i="1"/>
  <c r="V1697" i="1"/>
  <c r="V1687" i="1"/>
  <c r="V1683" i="1"/>
  <c r="V1681" i="1"/>
  <c r="V1918" i="1"/>
  <c r="V1919" i="1"/>
  <c r="V1696" i="1"/>
  <c r="V1695" i="1"/>
  <c r="V1693" i="1"/>
  <c r="V1692" i="1"/>
  <c r="V1691" i="1"/>
  <c r="V1690" i="1"/>
  <c r="V1689" i="1"/>
  <c r="V1688" i="1"/>
  <c r="V1686" i="1"/>
  <c r="V1685" i="1"/>
  <c r="V1684" i="1"/>
  <c r="V1682" i="1"/>
  <c r="V1679" i="1"/>
  <c r="V1680" i="1"/>
  <c r="O1370" i="1"/>
  <c r="S1370" i="1" s="1"/>
  <c r="P1370" i="1"/>
  <c r="Q1370" i="1"/>
  <c r="R1370" i="1" s="1"/>
  <c r="T1370" i="1"/>
  <c r="U1370" i="1"/>
  <c r="O1371" i="1"/>
  <c r="S1371" i="1" s="1"/>
  <c r="P1371" i="1"/>
  <c r="Q1371" i="1"/>
  <c r="R1371" i="1" s="1"/>
  <c r="T1371" i="1"/>
  <c r="U1371" i="1"/>
  <c r="O1372" i="1"/>
  <c r="S1372" i="1" s="1"/>
  <c r="P1372" i="1"/>
  <c r="Q1372" i="1"/>
  <c r="R1372" i="1" s="1"/>
  <c r="T1372" i="1"/>
  <c r="U1372" i="1"/>
  <c r="O1373" i="1"/>
  <c r="S1373" i="1" s="1"/>
  <c r="P1373" i="1"/>
  <c r="Q1373" i="1"/>
  <c r="R1373" i="1" s="1"/>
  <c r="T1373" i="1"/>
  <c r="U1373" i="1"/>
  <c r="O1374" i="1"/>
  <c r="S1374" i="1" s="1"/>
  <c r="P1374" i="1"/>
  <c r="Q1374" i="1"/>
  <c r="R1374" i="1" s="1"/>
  <c r="T1374" i="1"/>
  <c r="U1374" i="1"/>
  <c r="O1375" i="1"/>
  <c r="S1375" i="1" s="1"/>
  <c r="P1375" i="1"/>
  <c r="Q1375" i="1"/>
  <c r="R1375" i="1" s="1"/>
  <c r="T1375" i="1"/>
  <c r="U1375" i="1"/>
  <c r="O1376" i="1"/>
  <c r="S1376" i="1" s="1"/>
  <c r="P1376" i="1"/>
  <c r="Q1376" i="1"/>
  <c r="R1376" i="1" s="1"/>
  <c r="T1376" i="1"/>
  <c r="U1376" i="1"/>
  <c r="O1377" i="1"/>
  <c r="S1377" i="1" s="1"/>
  <c r="P1377" i="1"/>
  <c r="Q1377" i="1"/>
  <c r="R1377" i="1" s="1"/>
  <c r="T1377" i="1"/>
  <c r="U1377" i="1"/>
  <c r="O1378" i="1"/>
  <c r="S1378" i="1" s="1"/>
  <c r="P1378" i="1"/>
  <c r="Q1378" i="1"/>
  <c r="R1378" i="1" s="1"/>
  <c r="T1378" i="1"/>
  <c r="V1378" i="1" s="1"/>
  <c r="U1378" i="1"/>
  <c r="O1379" i="1"/>
  <c r="S1379" i="1" s="1"/>
  <c r="P1379" i="1"/>
  <c r="Q1379" i="1"/>
  <c r="R1379" i="1" s="1"/>
  <c r="T1379" i="1"/>
  <c r="U1379" i="1"/>
  <c r="O1380" i="1"/>
  <c r="S1380" i="1" s="1"/>
  <c r="P1380" i="1"/>
  <c r="Q1380" i="1"/>
  <c r="R1380" i="1" s="1"/>
  <c r="T1380" i="1"/>
  <c r="U1380" i="1"/>
  <c r="O1381" i="1"/>
  <c r="S1381" i="1" s="1"/>
  <c r="P1381" i="1"/>
  <c r="Q1381" i="1"/>
  <c r="R1381" i="1" s="1"/>
  <c r="T1381" i="1"/>
  <c r="V1381" i="1" s="1"/>
  <c r="U1381" i="1"/>
  <c r="O1382" i="1"/>
  <c r="S1382" i="1" s="1"/>
  <c r="P1382" i="1"/>
  <c r="Q1382" i="1"/>
  <c r="R1382" i="1" s="1"/>
  <c r="T1382" i="1"/>
  <c r="U1382" i="1"/>
  <c r="O1383" i="1"/>
  <c r="S1383" i="1" s="1"/>
  <c r="P1383" i="1"/>
  <c r="Q1383" i="1"/>
  <c r="R1383" i="1" s="1"/>
  <c r="T1383" i="1"/>
  <c r="U1383" i="1"/>
  <c r="O1384" i="1"/>
  <c r="S1384" i="1" s="1"/>
  <c r="P1384" i="1"/>
  <c r="Q1384" i="1"/>
  <c r="R1384" i="1" s="1"/>
  <c r="T1384" i="1"/>
  <c r="U1384" i="1"/>
  <c r="O1385" i="1"/>
  <c r="S1385" i="1" s="1"/>
  <c r="P1385" i="1"/>
  <c r="Q1385" i="1"/>
  <c r="R1385" i="1" s="1"/>
  <c r="T1385" i="1"/>
  <c r="V1385" i="1" s="1"/>
  <c r="U1385" i="1"/>
  <c r="O1386" i="1"/>
  <c r="S1386" i="1" s="1"/>
  <c r="P1386" i="1"/>
  <c r="Q1386" i="1"/>
  <c r="R1386" i="1" s="1"/>
  <c r="T1386" i="1"/>
  <c r="U1386" i="1"/>
  <c r="O1387" i="1"/>
  <c r="S1387" i="1" s="1"/>
  <c r="P1387" i="1"/>
  <c r="Q1387" i="1"/>
  <c r="R1387" i="1" s="1"/>
  <c r="T1387" i="1"/>
  <c r="U1387" i="1"/>
  <c r="O1388" i="1"/>
  <c r="S1388" i="1" s="1"/>
  <c r="P1388" i="1"/>
  <c r="Q1388" i="1"/>
  <c r="R1388" i="1" s="1"/>
  <c r="T1388" i="1"/>
  <c r="U1388" i="1"/>
  <c r="O1389" i="1"/>
  <c r="S1389" i="1" s="1"/>
  <c r="P1389" i="1"/>
  <c r="Q1389" i="1"/>
  <c r="R1389" i="1" s="1"/>
  <c r="T1389" i="1"/>
  <c r="U1389" i="1"/>
  <c r="O1390" i="1"/>
  <c r="S1390" i="1" s="1"/>
  <c r="P1390" i="1"/>
  <c r="Q1390" i="1"/>
  <c r="R1390" i="1" s="1"/>
  <c r="T1390" i="1"/>
  <c r="U1390" i="1"/>
  <c r="O1391" i="1"/>
  <c r="S1391" i="1" s="1"/>
  <c r="P1391" i="1"/>
  <c r="Q1391" i="1"/>
  <c r="R1391" i="1" s="1"/>
  <c r="T1391" i="1"/>
  <c r="U1391" i="1"/>
  <c r="O1392" i="1"/>
  <c r="S1392" i="1" s="1"/>
  <c r="P1392" i="1"/>
  <c r="Q1392" i="1"/>
  <c r="R1392" i="1" s="1"/>
  <c r="T1392" i="1"/>
  <c r="U1392" i="1"/>
  <c r="O1393" i="1"/>
  <c r="S1393" i="1" s="1"/>
  <c r="P1393" i="1"/>
  <c r="Q1393" i="1"/>
  <c r="R1393" i="1" s="1"/>
  <c r="T1393" i="1"/>
  <c r="U1393" i="1"/>
  <c r="O1394" i="1"/>
  <c r="S1394" i="1" s="1"/>
  <c r="P1394" i="1"/>
  <c r="Q1394" i="1"/>
  <c r="R1394" i="1" s="1"/>
  <c r="T1394" i="1"/>
  <c r="U1394" i="1"/>
  <c r="O1395" i="1"/>
  <c r="S1395" i="1" s="1"/>
  <c r="P1395" i="1"/>
  <c r="Q1395" i="1"/>
  <c r="R1395" i="1" s="1"/>
  <c r="T1395" i="1"/>
  <c r="U1395" i="1"/>
  <c r="O1396" i="1"/>
  <c r="S1396" i="1" s="1"/>
  <c r="P1396" i="1"/>
  <c r="Q1396" i="1"/>
  <c r="R1396" i="1" s="1"/>
  <c r="T1396" i="1"/>
  <c r="U1396" i="1"/>
  <c r="O1329" i="1"/>
  <c r="S1329" i="1" s="1"/>
  <c r="P1329" i="1"/>
  <c r="Q1329" i="1"/>
  <c r="R1329" i="1" s="1"/>
  <c r="T1329" i="1"/>
  <c r="U1329" i="1"/>
  <c r="O1330" i="1"/>
  <c r="S1330" i="1" s="1"/>
  <c r="P1330" i="1"/>
  <c r="Q1330" i="1"/>
  <c r="R1330" i="1" s="1"/>
  <c r="T1330" i="1"/>
  <c r="U1330" i="1"/>
  <c r="O1331" i="1"/>
  <c r="S1331" i="1" s="1"/>
  <c r="P1331" i="1"/>
  <c r="Q1331" i="1"/>
  <c r="R1331" i="1" s="1"/>
  <c r="T1331" i="1"/>
  <c r="U1331" i="1"/>
  <c r="O1332" i="1"/>
  <c r="S1332" i="1" s="1"/>
  <c r="P1332" i="1"/>
  <c r="Q1332" i="1"/>
  <c r="R1332" i="1" s="1"/>
  <c r="T1332" i="1"/>
  <c r="U1332" i="1"/>
  <c r="O1333" i="1"/>
  <c r="S1333" i="1" s="1"/>
  <c r="P1333" i="1"/>
  <c r="Q1333" i="1"/>
  <c r="R1333" i="1" s="1"/>
  <c r="T1333" i="1"/>
  <c r="U1333" i="1"/>
  <c r="O1334" i="1"/>
  <c r="S1334" i="1" s="1"/>
  <c r="P1334" i="1"/>
  <c r="Q1334" i="1"/>
  <c r="R1334" i="1" s="1"/>
  <c r="T1334" i="1"/>
  <c r="U1334" i="1"/>
  <c r="O1335" i="1"/>
  <c r="S1335" i="1" s="1"/>
  <c r="P1335" i="1"/>
  <c r="Q1335" i="1"/>
  <c r="R1335" i="1" s="1"/>
  <c r="T1335" i="1"/>
  <c r="U1335" i="1"/>
  <c r="O1336" i="1"/>
  <c r="S1336" i="1" s="1"/>
  <c r="P1336" i="1"/>
  <c r="Q1336" i="1"/>
  <c r="R1336" i="1" s="1"/>
  <c r="T1336" i="1"/>
  <c r="U1336" i="1"/>
  <c r="O1337" i="1"/>
  <c r="S1337" i="1" s="1"/>
  <c r="P1337" i="1"/>
  <c r="Q1337" i="1"/>
  <c r="R1337" i="1" s="1"/>
  <c r="T1337" i="1"/>
  <c r="U1337" i="1"/>
  <c r="O1338" i="1"/>
  <c r="S1338" i="1" s="1"/>
  <c r="P1338" i="1"/>
  <c r="Q1338" i="1"/>
  <c r="R1338" i="1" s="1"/>
  <c r="T1338" i="1"/>
  <c r="U1338" i="1"/>
  <c r="O1339" i="1"/>
  <c r="S1339" i="1" s="1"/>
  <c r="P1339" i="1"/>
  <c r="Q1339" i="1"/>
  <c r="R1339" i="1" s="1"/>
  <c r="T1339" i="1"/>
  <c r="U1339" i="1"/>
  <c r="O1340" i="1"/>
  <c r="S1340" i="1" s="1"/>
  <c r="P1340" i="1"/>
  <c r="Q1340" i="1"/>
  <c r="R1340" i="1" s="1"/>
  <c r="T1340" i="1"/>
  <c r="U1340" i="1"/>
  <c r="O1341" i="1"/>
  <c r="S1341" i="1" s="1"/>
  <c r="P1341" i="1"/>
  <c r="Q1341" i="1"/>
  <c r="R1341" i="1" s="1"/>
  <c r="T1341" i="1"/>
  <c r="U1341" i="1"/>
  <c r="O1342" i="1"/>
  <c r="S1342" i="1" s="1"/>
  <c r="P1342" i="1"/>
  <c r="Q1342" i="1"/>
  <c r="R1342" i="1" s="1"/>
  <c r="T1342" i="1"/>
  <c r="U1342" i="1"/>
  <c r="O1343" i="1"/>
  <c r="S1343" i="1" s="1"/>
  <c r="P1343" i="1"/>
  <c r="Q1343" i="1"/>
  <c r="R1343" i="1" s="1"/>
  <c r="T1343" i="1"/>
  <c r="U1343" i="1"/>
  <c r="O1344" i="1"/>
  <c r="S1344" i="1" s="1"/>
  <c r="P1344" i="1"/>
  <c r="Q1344" i="1"/>
  <c r="R1344" i="1" s="1"/>
  <c r="T1344" i="1"/>
  <c r="U1344" i="1"/>
  <c r="O1132" i="1"/>
  <c r="O1008" i="1"/>
  <c r="S1008" i="1" s="1"/>
  <c r="P1008" i="1"/>
  <c r="Q1008" i="1"/>
  <c r="R1008" i="1" s="1"/>
  <c r="T1008" i="1"/>
  <c r="U1008" i="1"/>
  <c r="O1009" i="1"/>
  <c r="S1009" i="1" s="1"/>
  <c r="P1009" i="1"/>
  <c r="Q1009" i="1"/>
  <c r="R1009" i="1" s="1"/>
  <c r="T1009" i="1"/>
  <c r="U1009" i="1"/>
  <c r="O1010" i="1"/>
  <c r="S1010" i="1" s="1"/>
  <c r="P1010" i="1"/>
  <c r="Q1010" i="1"/>
  <c r="R1010" i="1" s="1"/>
  <c r="T1010" i="1"/>
  <c r="U1010" i="1"/>
  <c r="O1011" i="1"/>
  <c r="S1011" i="1" s="1"/>
  <c r="P1011" i="1"/>
  <c r="Q1011" i="1"/>
  <c r="R1011" i="1" s="1"/>
  <c r="T1011" i="1"/>
  <c r="U1011" i="1"/>
  <c r="O1012" i="1"/>
  <c r="S1012" i="1" s="1"/>
  <c r="P1012" i="1"/>
  <c r="Q1012" i="1"/>
  <c r="R1012" i="1" s="1"/>
  <c r="T1012" i="1"/>
  <c r="U1012" i="1"/>
  <c r="O1013" i="1"/>
  <c r="S1013" i="1" s="1"/>
  <c r="P1013" i="1"/>
  <c r="Q1013" i="1"/>
  <c r="R1013" i="1" s="1"/>
  <c r="T1013" i="1"/>
  <c r="U1013" i="1"/>
  <c r="O1014" i="1"/>
  <c r="S1014" i="1" s="1"/>
  <c r="P1014" i="1"/>
  <c r="Q1014" i="1"/>
  <c r="R1014" i="1" s="1"/>
  <c r="T1014" i="1"/>
  <c r="U1014" i="1"/>
  <c r="O1015" i="1"/>
  <c r="S1015" i="1" s="1"/>
  <c r="P1015" i="1"/>
  <c r="Q1015" i="1"/>
  <c r="R1015" i="1" s="1"/>
  <c r="T1015" i="1"/>
  <c r="V1015" i="1" s="1"/>
  <c r="U1015" i="1"/>
  <c r="O1016" i="1"/>
  <c r="S1016" i="1" s="1"/>
  <c r="P1016" i="1"/>
  <c r="Q1016" i="1"/>
  <c r="R1016" i="1" s="1"/>
  <c r="T1016" i="1"/>
  <c r="U1016" i="1"/>
  <c r="O1017" i="1"/>
  <c r="S1017" i="1" s="1"/>
  <c r="P1017" i="1"/>
  <c r="Q1017" i="1"/>
  <c r="R1017" i="1" s="1"/>
  <c r="T1017" i="1"/>
  <c r="U1017" i="1"/>
  <c r="O1018" i="1"/>
  <c r="S1018" i="1" s="1"/>
  <c r="P1018" i="1"/>
  <c r="Q1018" i="1"/>
  <c r="R1018" i="1" s="1"/>
  <c r="T1018" i="1"/>
  <c r="U1018" i="1"/>
  <c r="O1019" i="1"/>
  <c r="S1019" i="1" s="1"/>
  <c r="P1019" i="1"/>
  <c r="Q1019" i="1"/>
  <c r="R1019" i="1" s="1"/>
  <c r="T1019" i="1"/>
  <c r="U1019" i="1"/>
  <c r="O1020" i="1"/>
  <c r="S1020" i="1" s="1"/>
  <c r="P1020" i="1"/>
  <c r="Q1020" i="1"/>
  <c r="R1020" i="1" s="1"/>
  <c r="T1020" i="1"/>
  <c r="U1020" i="1"/>
  <c r="O1021" i="1"/>
  <c r="S1021" i="1" s="1"/>
  <c r="P1021" i="1"/>
  <c r="Q1021" i="1"/>
  <c r="R1021" i="1" s="1"/>
  <c r="T1021" i="1"/>
  <c r="U1021" i="1"/>
  <c r="O1022" i="1"/>
  <c r="S1022" i="1" s="1"/>
  <c r="P1022" i="1"/>
  <c r="Q1022" i="1"/>
  <c r="R1022" i="1" s="1"/>
  <c r="T1022" i="1"/>
  <c r="U1022" i="1"/>
  <c r="O1023" i="1"/>
  <c r="S1023" i="1" s="1"/>
  <c r="P1023" i="1"/>
  <c r="Q1023" i="1"/>
  <c r="R1023" i="1" s="1"/>
  <c r="T1023" i="1"/>
  <c r="U1023" i="1"/>
  <c r="O1024" i="1"/>
  <c r="S1024" i="1" s="1"/>
  <c r="P1024" i="1"/>
  <c r="Q1024" i="1"/>
  <c r="R1024" i="1" s="1"/>
  <c r="T1024" i="1"/>
  <c r="U1024" i="1"/>
  <c r="O1025" i="1"/>
  <c r="S1025" i="1" s="1"/>
  <c r="P1025" i="1"/>
  <c r="Q1025" i="1"/>
  <c r="R1025" i="1" s="1"/>
  <c r="T1025" i="1"/>
  <c r="U1025" i="1"/>
  <c r="O1026" i="1"/>
  <c r="S1026" i="1" s="1"/>
  <c r="P1026" i="1"/>
  <c r="Q1026" i="1"/>
  <c r="R1026" i="1" s="1"/>
  <c r="T1026" i="1"/>
  <c r="U1026" i="1"/>
  <c r="O1027" i="1"/>
  <c r="S1027" i="1" s="1"/>
  <c r="P1027" i="1"/>
  <c r="Q1027" i="1"/>
  <c r="R1027" i="1" s="1"/>
  <c r="T1027" i="1"/>
  <c r="U1027" i="1"/>
  <c r="O1028" i="1"/>
  <c r="S1028" i="1" s="1"/>
  <c r="P1028" i="1"/>
  <c r="Q1028" i="1"/>
  <c r="R1028" i="1" s="1"/>
  <c r="T1028" i="1"/>
  <c r="U1028" i="1"/>
  <c r="O835" i="1"/>
  <c r="S835" i="1" s="1"/>
  <c r="P835" i="1"/>
  <c r="Q835" i="1"/>
  <c r="R835" i="1" s="1"/>
  <c r="T835" i="1"/>
  <c r="U835" i="1"/>
  <c r="O836" i="1"/>
  <c r="S836" i="1" s="1"/>
  <c r="P836" i="1"/>
  <c r="Q836" i="1"/>
  <c r="R836" i="1" s="1"/>
  <c r="T836" i="1"/>
  <c r="U836" i="1"/>
  <c r="O837" i="1"/>
  <c r="S837" i="1" s="1"/>
  <c r="P837" i="1"/>
  <c r="Q837" i="1"/>
  <c r="R837" i="1" s="1"/>
  <c r="T837" i="1"/>
  <c r="U837" i="1"/>
  <c r="O838" i="1"/>
  <c r="S838" i="1" s="1"/>
  <c r="P838" i="1"/>
  <c r="Q838" i="1"/>
  <c r="R838" i="1" s="1"/>
  <c r="T838" i="1"/>
  <c r="U838" i="1"/>
  <c r="O839" i="1"/>
  <c r="S839" i="1" s="1"/>
  <c r="P839" i="1"/>
  <c r="Q839" i="1"/>
  <c r="R839" i="1" s="1"/>
  <c r="T839" i="1"/>
  <c r="U839" i="1"/>
  <c r="O840" i="1"/>
  <c r="S840" i="1" s="1"/>
  <c r="P840" i="1"/>
  <c r="Q840" i="1"/>
  <c r="R840" i="1" s="1"/>
  <c r="T840" i="1"/>
  <c r="U840" i="1"/>
  <c r="O841" i="1"/>
  <c r="S841" i="1" s="1"/>
  <c r="P841" i="1"/>
  <c r="Q841" i="1"/>
  <c r="R841" i="1" s="1"/>
  <c r="T841" i="1"/>
  <c r="U841" i="1"/>
  <c r="O842" i="1"/>
  <c r="S842" i="1" s="1"/>
  <c r="P842" i="1"/>
  <c r="Q842" i="1"/>
  <c r="R842" i="1" s="1"/>
  <c r="T842" i="1"/>
  <c r="U842" i="1"/>
  <c r="O843" i="1"/>
  <c r="S843" i="1" s="1"/>
  <c r="P843" i="1"/>
  <c r="Q843" i="1"/>
  <c r="R843" i="1" s="1"/>
  <c r="T843" i="1"/>
  <c r="U843" i="1"/>
  <c r="O844" i="1"/>
  <c r="S844" i="1" s="1"/>
  <c r="P844" i="1"/>
  <c r="Q844" i="1"/>
  <c r="R844" i="1" s="1"/>
  <c r="T844" i="1"/>
  <c r="U844" i="1"/>
  <c r="O845" i="1"/>
  <c r="S845" i="1" s="1"/>
  <c r="P845" i="1"/>
  <c r="Q845" i="1"/>
  <c r="R845" i="1" s="1"/>
  <c r="T845" i="1"/>
  <c r="U845" i="1"/>
  <c r="O846" i="1"/>
  <c r="S846" i="1" s="1"/>
  <c r="P846" i="1"/>
  <c r="Q846" i="1"/>
  <c r="R846" i="1" s="1"/>
  <c r="T846" i="1"/>
  <c r="U846" i="1"/>
  <c r="O847" i="1"/>
  <c r="S847" i="1" s="1"/>
  <c r="P847" i="1"/>
  <c r="Q847" i="1"/>
  <c r="R847" i="1" s="1"/>
  <c r="T847" i="1"/>
  <c r="U847" i="1"/>
  <c r="O848" i="1"/>
  <c r="S848" i="1" s="1"/>
  <c r="P848" i="1"/>
  <c r="Q848" i="1"/>
  <c r="R848" i="1" s="1"/>
  <c r="T848" i="1"/>
  <c r="U848" i="1"/>
  <c r="O849" i="1"/>
  <c r="S849" i="1" s="1"/>
  <c r="P849" i="1"/>
  <c r="Q849" i="1"/>
  <c r="R849" i="1" s="1"/>
  <c r="T849" i="1"/>
  <c r="U849" i="1"/>
  <c r="O850" i="1"/>
  <c r="S850" i="1" s="1"/>
  <c r="P850" i="1"/>
  <c r="Q850" i="1"/>
  <c r="R850" i="1" s="1"/>
  <c r="T850" i="1"/>
  <c r="U850" i="1"/>
  <c r="O851" i="1"/>
  <c r="S851" i="1" s="1"/>
  <c r="P851" i="1"/>
  <c r="Q851" i="1"/>
  <c r="R851" i="1" s="1"/>
  <c r="T851" i="1"/>
  <c r="U851" i="1"/>
  <c r="O852" i="1"/>
  <c r="S852" i="1" s="1"/>
  <c r="P852" i="1"/>
  <c r="Q852" i="1"/>
  <c r="R852" i="1" s="1"/>
  <c r="T852" i="1"/>
  <c r="U852" i="1"/>
  <c r="O853" i="1"/>
  <c r="S853" i="1" s="1"/>
  <c r="P853" i="1"/>
  <c r="Q853" i="1"/>
  <c r="R853" i="1" s="1"/>
  <c r="T853" i="1"/>
  <c r="U853" i="1"/>
  <c r="O854" i="1"/>
  <c r="S854" i="1" s="1"/>
  <c r="P854" i="1"/>
  <c r="Q854" i="1"/>
  <c r="R854" i="1" s="1"/>
  <c r="T854" i="1"/>
  <c r="U854" i="1"/>
  <c r="O778" i="1"/>
  <c r="S778" i="1" s="1"/>
  <c r="P778" i="1"/>
  <c r="Q778" i="1"/>
  <c r="R778" i="1" s="1"/>
  <c r="T778" i="1"/>
  <c r="U778" i="1"/>
  <c r="O779" i="1"/>
  <c r="S779" i="1" s="1"/>
  <c r="P779" i="1"/>
  <c r="Q779" i="1"/>
  <c r="R779" i="1" s="1"/>
  <c r="T779" i="1"/>
  <c r="U779" i="1"/>
  <c r="O780" i="1"/>
  <c r="S780" i="1" s="1"/>
  <c r="P780" i="1"/>
  <c r="Q780" i="1"/>
  <c r="R780" i="1" s="1"/>
  <c r="T780" i="1"/>
  <c r="U780" i="1"/>
  <c r="O781" i="1"/>
  <c r="S781" i="1" s="1"/>
  <c r="P781" i="1"/>
  <c r="Q781" i="1"/>
  <c r="R781" i="1" s="1"/>
  <c r="T781" i="1"/>
  <c r="U781" i="1"/>
  <c r="O782" i="1"/>
  <c r="S782" i="1" s="1"/>
  <c r="P782" i="1"/>
  <c r="Q782" i="1"/>
  <c r="R782" i="1" s="1"/>
  <c r="T782" i="1"/>
  <c r="U782" i="1"/>
  <c r="O783" i="1"/>
  <c r="S783" i="1" s="1"/>
  <c r="P783" i="1"/>
  <c r="Q783" i="1"/>
  <c r="R783" i="1" s="1"/>
  <c r="T783" i="1"/>
  <c r="U783" i="1"/>
  <c r="O784" i="1"/>
  <c r="S784" i="1" s="1"/>
  <c r="P784" i="1"/>
  <c r="Q784" i="1"/>
  <c r="R784" i="1" s="1"/>
  <c r="T784" i="1"/>
  <c r="U784" i="1"/>
  <c r="O785" i="1"/>
  <c r="S785" i="1" s="1"/>
  <c r="P785" i="1"/>
  <c r="Q785" i="1"/>
  <c r="R785" i="1" s="1"/>
  <c r="T785" i="1"/>
  <c r="U785" i="1"/>
  <c r="O786" i="1"/>
  <c r="S786" i="1" s="1"/>
  <c r="P786" i="1"/>
  <c r="Q786" i="1"/>
  <c r="R786" i="1" s="1"/>
  <c r="T786" i="1"/>
  <c r="U786" i="1"/>
  <c r="O787" i="1"/>
  <c r="S787" i="1" s="1"/>
  <c r="P787" i="1"/>
  <c r="Q787" i="1"/>
  <c r="R787" i="1" s="1"/>
  <c r="T787" i="1"/>
  <c r="U787" i="1"/>
  <c r="O788" i="1"/>
  <c r="S788" i="1" s="1"/>
  <c r="P788" i="1"/>
  <c r="Q788" i="1"/>
  <c r="R788" i="1" s="1"/>
  <c r="T788" i="1"/>
  <c r="U788" i="1"/>
  <c r="O789" i="1"/>
  <c r="S789" i="1" s="1"/>
  <c r="P789" i="1"/>
  <c r="Q789" i="1"/>
  <c r="R789" i="1" s="1"/>
  <c r="T789" i="1"/>
  <c r="U789" i="1"/>
  <c r="O790" i="1"/>
  <c r="S790" i="1" s="1"/>
  <c r="P790" i="1"/>
  <c r="Q790" i="1"/>
  <c r="R790" i="1" s="1"/>
  <c r="T790" i="1"/>
  <c r="U790" i="1"/>
  <c r="O791" i="1"/>
  <c r="S791" i="1" s="1"/>
  <c r="P791" i="1"/>
  <c r="Q791" i="1"/>
  <c r="R791" i="1" s="1"/>
  <c r="T791" i="1"/>
  <c r="U791" i="1"/>
  <c r="O792" i="1"/>
  <c r="S792" i="1" s="1"/>
  <c r="P792" i="1"/>
  <c r="Q792" i="1"/>
  <c r="R792" i="1" s="1"/>
  <c r="T792" i="1"/>
  <c r="U792" i="1"/>
  <c r="O793" i="1"/>
  <c r="S793" i="1" s="1"/>
  <c r="P793" i="1"/>
  <c r="Q793" i="1"/>
  <c r="R793" i="1" s="1"/>
  <c r="T793" i="1"/>
  <c r="U793" i="1"/>
  <c r="O794" i="1"/>
  <c r="S794" i="1" s="1"/>
  <c r="P794" i="1"/>
  <c r="Q794" i="1"/>
  <c r="R794" i="1" s="1"/>
  <c r="T794" i="1"/>
  <c r="U794" i="1"/>
  <c r="O795" i="1"/>
  <c r="S795" i="1" s="1"/>
  <c r="P795" i="1"/>
  <c r="Q795" i="1"/>
  <c r="R795" i="1" s="1"/>
  <c r="T795" i="1"/>
  <c r="U795" i="1"/>
  <c r="O796" i="1"/>
  <c r="S796" i="1" s="1"/>
  <c r="P796" i="1"/>
  <c r="Q796" i="1"/>
  <c r="R796" i="1" s="1"/>
  <c r="T796" i="1"/>
  <c r="U796" i="1"/>
  <c r="O797" i="1"/>
  <c r="S797" i="1" s="1"/>
  <c r="P797" i="1"/>
  <c r="Q797" i="1"/>
  <c r="R797" i="1" s="1"/>
  <c r="T797" i="1"/>
  <c r="U797" i="1"/>
  <c r="O798" i="1"/>
  <c r="S798" i="1" s="1"/>
  <c r="P798" i="1"/>
  <c r="Q798" i="1"/>
  <c r="R798" i="1" s="1"/>
  <c r="T798" i="1"/>
  <c r="U798" i="1"/>
  <c r="V798" i="1" l="1"/>
  <c r="V787" i="1"/>
  <c r="V849" i="1"/>
  <c r="V835" i="1"/>
  <c r="V1388" i="1"/>
  <c r="V781" i="1"/>
  <c r="V1012" i="1"/>
  <c r="V1375" i="1"/>
  <c r="V1372" i="1"/>
  <c r="V789" i="1"/>
  <c r="V853" i="1"/>
  <c r="V850" i="1"/>
  <c r="V793" i="1"/>
  <c r="V785" i="1"/>
  <c r="V842" i="1"/>
  <c r="V1027" i="1"/>
  <c r="V1024" i="1"/>
  <c r="V1019" i="1"/>
  <c r="V1016" i="1"/>
  <c r="V1011" i="1"/>
  <c r="V1387" i="1"/>
  <c r="V1379" i="1"/>
  <c r="V847" i="1"/>
  <c r="V838" i="1"/>
  <c r="V1026" i="1"/>
  <c r="V1018" i="1"/>
  <c r="V1013" i="1"/>
  <c r="V1010" i="1"/>
  <c r="V1332" i="1"/>
  <c r="V1396" i="1"/>
  <c r="V1389" i="1"/>
  <c r="V1386" i="1"/>
  <c r="V791" i="1"/>
  <c r="V783" i="1"/>
  <c r="V778" i="1"/>
  <c r="V845" i="1"/>
  <c r="V840" i="1"/>
  <c r="V1022" i="1"/>
  <c r="V1020" i="1"/>
  <c r="V1017" i="1"/>
  <c r="V1014" i="1"/>
  <c r="V1009" i="1"/>
  <c r="V1334" i="1"/>
  <c r="V1330" i="1"/>
  <c r="V1384" i="1"/>
  <c r="V1377" i="1"/>
  <c r="V1374" i="1"/>
  <c r="V1371" i="1"/>
  <c r="V1390" i="1"/>
  <c r="V1391" i="1"/>
  <c r="V1392" i="1"/>
  <c r="V1393" i="1"/>
  <c r="V1394" i="1"/>
  <c r="V1395" i="1"/>
  <c r="V1383" i="1"/>
  <c r="V1382" i="1"/>
  <c r="V1380" i="1"/>
  <c r="V1376" i="1"/>
  <c r="V1373" i="1"/>
  <c r="V1370" i="1"/>
  <c r="V1008" i="1"/>
  <c r="V1343" i="1"/>
  <c r="V1341" i="1"/>
  <c r="V1339" i="1"/>
  <c r="V1337" i="1"/>
  <c r="V1335" i="1"/>
  <c r="V794" i="1"/>
  <c r="V792" i="1"/>
  <c r="V790" i="1"/>
  <c r="V788" i="1"/>
  <c r="V786" i="1"/>
  <c r="V784" i="1"/>
  <c r="V782" i="1"/>
  <c r="V844" i="1"/>
  <c r="V837" i="1"/>
  <c r="V1342" i="1"/>
  <c r="V1340" i="1"/>
  <c r="V1338" i="1"/>
  <c r="V1336" i="1"/>
  <c r="V780" i="1"/>
  <c r="V852" i="1"/>
  <c r="V846" i="1"/>
  <c r="V796" i="1"/>
  <c r="V779" i="1"/>
  <c r="V851" i="1"/>
  <c r="V848" i="1"/>
  <c r="V843" i="1"/>
  <c r="V841" i="1"/>
  <c r="V839" i="1"/>
  <c r="V836" i="1"/>
  <c r="V1028" i="1"/>
  <c r="V1025" i="1"/>
  <c r="V1023" i="1"/>
  <c r="V1021" i="1"/>
  <c r="V1344" i="1"/>
  <c r="V1333" i="1"/>
  <c r="V1331" i="1"/>
  <c r="V1329" i="1"/>
  <c r="V854" i="1"/>
  <c r="V797" i="1"/>
  <c r="V795" i="1"/>
  <c r="L315" i="1"/>
  <c r="M295" i="1" l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5" i="1"/>
  <c r="M274" i="1"/>
  <c r="M273" i="1"/>
  <c r="M272" i="1"/>
  <c r="M271" i="1"/>
  <c r="M270" i="1"/>
  <c r="M269" i="1"/>
  <c r="M268" i="1"/>
  <c r="M267" i="1"/>
  <c r="M266" i="1"/>
  <c r="M265" i="1"/>
  <c r="U2964" i="1" l="1"/>
  <c r="T2964" i="1"/>
  <c r="Q2964" i="1"/>
  <c r="R2964" i="1" s="1"/>
  <c r="P2964" i="1"/>
  <c r="O2964" i="1"/>
  <c r="S2964" i="1" s="1"/>
  <c r="U2963" i="1"/>
  <c r="T2963" i="1"/>
  <c r="Q2963" i="1"/>
  <c r="R2963" i="1" s="1"/>
  <c r="P2963" i="1"/>
  <c r="O2963" i="1"/>
  <c r="S2963" i="1" s="1"/>
  <c r="U2962" i="1"/>
  <c r="T2962" i="1"/>
  <c r="Q2962" i="1"/>
  <c r="R2962" i="1" s="1"/>
  <c r="P2962" i="1"/>
  <c r="O2962" i="1"/>
  <c r="S2962" i="1" s="1"/>
  <c r="U2961" i="1"/>
  <c r="T2961" i="1"/>
  <c r="Q2961" i="1"/>
  <c r="R2961" i="1" s="1"/>
  <c r="P2961" i="1"/>
  <c r="O2961" i="1"/>
  <c r="S2961" i="1" s="1"/>
  <c r="U2960" i="1"/>
  <c r="T2960" i="1"/>
  <c r="Q2960" i="1"/>
  <c r="R2960" i="1" s="1"/>
  <c r="P2960" i="1"/>
  <c r="O2960" i="1"/>
  <c r="S2960" i="1" s="1"/>
  <c r="U2959" i="1"/>
  <c r="T2959" i="1"/>
  <c r="Q2959" i="1"/>
  <c r="R2959" i="1" s="1"/>
  <c r="P2959" i="1"/>
  <c r="O2959" i="1"/>
  <c r="S2959" i="1" s="1"/>
  <c r="U2958" i="1"/>
  <c r="T2958" i="1"/>
  <c r="Q2958" i="1"/>
  <c r="R2958" i="1" s="1"/>
  <c r="P2958" i="1"/>
  <c r="O2958" i="1"/>
  <c r="S2958" i="1" s="1"/>
  <c r="U2957" i="1"/>
  <c r="T2957" i="1"/>
  <c r="Q2957" i="1"/>
  <c r="R2957" i="1" s="1"/>
  <c r="P2957" i="1"/>
  <c r="O2957" i="1"/>
  <c r="S2957" i="1" s="1"/>
  <c r="U2956" i="1"/>
  <c r="T2956" i="1"/>
  <c r="Q2956" i="1"/>
  <c r="R2956" i="1" s="1"/>
  <c r="P2956" i="1"/>
  <c r="O2956" i="1"/>
  <c r="S2956" i="1" s="1"/>
  <c r="U2955" i="1"/>
  <c r="T2955" i="1"/>
  <c r="Q2955" i="1"/>
  <c r="R2955" i="1" s="1"/>
  <c r="P2955" i="1"/>
  <c r="O2955" i="1"/>
  <c r="S2955" i="1" s="1"/>
  <c r="U2954" i="1"/>
  <c r="T2954" i="1"/>
  <c r="Q2954" i="1"/>
  <c r="R2954" i="1" s="1"/>
  <c r="P2954" i="1"/>
  <c r="O2954" i="1"/>
  <c r="S2954" i="1" s="1"/>
  <c r="U2953" i="1"/>
  <c r="T2953" i="1"/>
  <c r="Q2953" i="1"/>
  <c r="R2953" i="1" s="1"/>
  <c r="P2953" i="1"/>
  <c r="O2953" i="1"/>
  <c r="S2953" i="1" s="1"/>
  <c r="U2952" i="1"/>
  <c r="T2952" i="1"/>
  <c r="Q2952" i="1"/>
  <c r="R2952" i="1" s="1"/>
  <c r="P2952" i="1"/>
  <c r="O2952" i="1"/>
  <c r="S2952" i="1" s="1"/>
  <c r="U2951" i="1"/>
  <c r="T2951" i="1"/>
  <c r="Q2951" i="1"/>
  <c r="R2951" i="1" s="1"/>
  <c r="P2951" i="1"/>
  <c r="O2951" i="1"/>
  <c r="S2951" i="1" s="1"/>
  <c r="U2950" i="1"/>
  <c r="T2950" i="1"/>
  <c r="Q2950" i="1"/>
  <c r="R2950" i="1" s="1"/>
  <c r="P2950" i="1"/>
  <c r="O2950" i="1"/>
  <c r="S2950" i="1" s="1"/>
  <c r="U2949" i="1"/>
  <c r="T2949" i="1"/>
  <c r="Q2949" i="1"/>
  <c r="R2949" i="1" s="1"/>
  <c r="P2949" i="1"/>
  <c r="O2949" i="1"/>
  <c r="S2949" i="1" s="1"/>
  <c r="U2948" i="1"/>
  <c r="T2948" i="1"/>
  <c r="Q2948" i="1"/>
  <c r="R2948" i="1" s="1"/>
  <c r="P2948" i="1"/>
  <c r="O2948" i="1"/>
  <c r="S2948" i="1" s="1"/>
  <c r="U2947" i="1"/>
  <c r="T2947" i="1"/>
  <c r="Q2947" i="1"/>
  <c r="R2947" i="1" s="1"/>
  <c r="P2947" i="1"/>
  <c r="O2947" i="1"/>
  <c r="S2947" i="1" s="1"/>
  <c r="U2946" i="1"/>
  <c r="T2946" i="1"/>
  <c r="Q2946" i="1"/>
  <c r="R2946" i="1" s="1"/>
  <c r="P2946" i="1"/>
  <c r="O2946" i="1"/>
  <c r="S2946" i="1" s="1"/>
  <c r="U2945" i="1"/>
  <c r="T2945" i="1"/>
  <c r="Q2945" i="1"/>
  <c r="R2945" i="1" s="1"/>
  <c r="P2945" i="1"/>
  <c r="O2945" i="1"/>
  <c r="S2945" i="1" s="1"/>
  <c r="U2944" i="1"/>
  <c r="T2944" i="1"/>
  <c r="Q2944" i="1"/>
  <c r="R2944" i="1" s="1"/>
  <c r="P2944" i="1"/>
  <c r="O2944" i="1"/>
  <c r="S2944" i="1" s="1"/>
  <c r="U2943" i="1"/>
  <c r="T2943" i="1"/>
  <c r="Q2943" i="1"/>
  <c r="R2943" i="1" s="1"/>
  <c r="P2943" i="1"/>
  <c r="O2943" i="1"/>
  <c r="S2943" i="1" s="1"/>
  <c r="U2942" i="1"/>
  <c r="T2942" i="1"/>
  <c r="Q2942" i="1"/>
  <c r="R2942" i="1" s="1"/>
  <c r="P2942" i="1"/>
  <c r="O2942" i="1"/>
  <c r="S2942" i="1" s="1"/>
  <c r="U2941" i="1"/>
  <c r="T2941" i="1"/>
  <c r="Q2941" i="1"/>
  <c r="R2941" i="1" s="1"/>
  <c r="P2941" i="1"/>
  <c r="O2941" i="1"/>
  <c r="S2941" i="1" s="1"/>
  <c r="U2940" i="1"/>
  <c r="T2940" i="1"/>
  <c r="Q2940" i="1"/>
  <c r="R2940" i="1" s="1"/>
  <c r="P2940" i="1"/>
  <c r="O2940" i="1"/>
  <c r="S2940" i="1" s="1"/>
  <c r="U2939" i="1"/>
  <c r="T2939" i="1"/>
  <c r="Q2939" i="1"/>
  <c r="R2939" i="1" s="1"/>
  <c r="P2939" i="1"/>
  <c r="O2939" i="1"/>
  <c r="S2939" i="1" s="1"/>
  <c r="U2938" i="1"/>
  <c r="T2938" i="1"/>
  <c r="Q2938" i="1"/>
  <c r="R2938" i="1" s="1"/>
  <c r="P2938" i="1"/>
  <c r="O2938" i="1"/>
  <c r="S2938" i="1" s="1"/>
  <c r="U2937" i="1"/>
  <c r="T2937" i="1"/>
  <c r="Q2937" i="1"/>
  <c r="R2937" i="1" s="1"/>
  <c r="P2937" i="1"/>
  <c r="O2937" i="1"/>
  <c r="S2937" i="1" s="1"/>
  <c r="U2936" i="1"/>
  <c r="T2936" i="1"/>
  <c r="Q2936" i="1"/>
  <c r="R2936" i="1" s="1"/>
  <c r="P2936" i="1"/>
  <c r="O2936" i="1"/>
  <c r="S2936" i="1" s="1"/>
  <c r="U2935" i="1"/>
  <c r="T2935" i="1"/>
  <c r="Q2935" i="1"/>
  <c r="R2935" i="1" s="1"/>
  <c r="P2935" i="1"/>
  <c r="O2935" i="1"/>
  <c r="S2935" i="1" s="1"/>
  <c r="U2934" i="1"/>
  <c r="T2934" i="1"/>
  <c r="Q2934" i="1"/>
  <c r="R2934" i="1" s="1"/>
  <c r="P2934" i="1"/>
  <c r="O2934" i="1"/>
  <c r="S2934" i="1" s="1"/>
  <c r="U2933" i="1"/>
  <c r="T2933" i="1"/>
  <c r="Q2933" i="1"/>
  <c r="R2933" i="1" s="1"/>
  <c r="P2933" i="1"/>
  <c r="O2933" i="1"/>
  <c r="S2933" i="1" s="1"/>
  <c r="U2932" i="1"/>
  <c r="T2932" i="1"/>
  <c r="Q2932" i="1"/>
  <c r="R2932" i="1" s="1"/>
  <c r="P2932" i="1"/>
  <c r="O2932" i="1"/>
  <c r="S2932" i="1" s="1"/>
  <c r="U2931" i="1"/>
  <c r="T2931" i="1"/>
  <c r="Q2931" i="1"/>
  <c r="R2931" i="1" s="1"/>
  <c r="P2931" i="1"/>
  <c r="O2931" i="1"/>
  <c r="S2931" i="1" s="1"/>
  <c r="U2930" i="1"/>
  <c r="T2930" i="1"/>
  <c r="Q2930" i="1"/>
  <c r="R2930" i="1" s="1"/>
  <c r="P2930" i="1"/>
  <c r="O2930" i="1"/>
  <c r="S2930" i="1" s="1"/>
  <c r="U2929" i="1"/>
  <c r="T2929" i="1"/>
  <c r="Q2929" i="1"/>
  <c r="R2929" i="1" s="1"/>
  <c r="P2929" i="1"/>
  <c r="O2929" i="1"/>
  <c r="S2929" i="1" s="1"/>
  <c r="U2928" i="1"/>
  <c r="T2928" i="1"/>
  <c r="V2928" i="1" s="1"/>
  <c r="Q2928" i="1"/>
  <c r="R2928" i="1" s="1"/>
  <c r="P2928" i="1"/>
  <c r="O2928" i="1"/>
  <c r="S2928" i="1" s="1"/>
  <c r="U2927" i="1"/>
  <c r="T2927" i="1"/>
  <c r="Q2927" i="1"/>
  <c r="R2927" i="1" s="1"/>
  <c r="P2927" i="1"/>
  <c r="O2927" i="1"/>
  <c r="S2927" i="1" s="1"/>
  <c r="U2926" i="1"/>
  <c r="T2926" i="1"/>
  <c r="Q2926" i="1"/>
  <c r="R2926" i="1" s="1"/>
  <c r="P2926" i="1"/>
  <c r="O2926" i="1"/>
  <c r="S2926" i="1" s="1"/>
  <c r="U2925" i="1"/>
  <c r="T2925" i="1"/>
  <c r="Q2925" i="1"/>
  <c r="R2925" i="1" s="1"/>
  <c r="P2925" i="1"/>
  <c r="O2925" i="1"/>
  <c r="S2925" i="1" s="1"/>
  <c r="U2924" i="1"/>
  <c r="T2924" i="1"/>
  <c r="Q2924" i="1"/>
  <c r="R2924" i="1" s="1"/>
  <c r="P2924" i="1"/>
  <c r="O2924" i="1"/>
  <c r="S2924" i="1" s="1"/>
  <c r="U2923" i="1"/>
  <c r="T2923" i="1"/>
  <c r="Q2923" i="1"/>
  <c r="R2923" i="1" s="1"/>
  <c r="P2923" i="1"/>
  <c r="O2923" i="1"/>
  <c r="S2923" i="1" s="1"/>
  <c r="U2922" i="1"/>
  <c r="T2922" i="1"/>
  <c r="Q2922" i="1"/>
  <c r="R2922" i="1" s="1"/>
  <c r="P2922" i="1"/>
  <c r="O2922" i="1"/>
  <c r="S2922" i="1" s="1"/>
  <c r="U2921" i="1"/>
  <c r="T2921" i="1"/>
  <c r="Q2921" i="1"/>
  <c r="R2921" i="1" s="1"/>
  <c r="P2921" i="1"/>
  <c r="O2921" i="1"/>
  <c r="S2921" i="1" s="1"/>
  <c r="U2920" i="1"/>
  <c r="T2920" i="1"/>
  <c r="Q2920" i="1"/>
  <c r="R2920" i="1" s="1"/>
  <c r="P2920" i="1"/>
  <c r="O2920" i="1"/>
  <c r="S2920" i="1" s="1"/>
  <c r="U2919" i="1"/>
  <c r="T2919" i="1"/>
  <c r="Q2919" i="1"/>
  <c r="R2919" i="1" s="1"/>
  <c r="P2919" i="1"/>
  <c r="O2919" i="1"/>
  <c r="S2919" i="1" s="1"/>
  <c r="U2918" i="1"/>
  <c r="T2918" i="1"/>
  <c r="Q2918" i="1"/>
  <c r="R2918" i="1" s="1"/>
  <c r="P2918" i="1"/>
  <c r="O2918" i="1"/>
  <c r="S2918" i="1" s="1"/>
  <c r="U2917" i="1"/>
  <c r="T2917" i="1"/>
  <c r="Q2917" i="1"/>
  <c r="R2917" i="1" s="1"/>
  <c r="P2917" i="1"/>
  <c r="O2917" i="1"/>
  <c r="S2917" i="1" s="1"/>
  <c r="U2916" i="1"/>
  <c r="T2916" i="1"/>
  <c r="Q2916" i="1"/>
  <c r="R2916" i="1" s="1"/>
  <c r="P2916" i="1"/>
  <c r="O2916" i="1"/>
  <c r="S2916" i="1" s="1"/>
  <c r="U2915" i="1"/>
  <c r="T2915" i="1"/>
  <c r="Q2915" i="1"/>
  <c r="R2915" i="1" s="1"/>
  <c r="P2915" i="1"/>
  <c r="O2915" i="1"/>
  <c r="S2915" i="1" s="1"/>
  <c r="U2914" i="1"/>
  <c r="T2914" i="1"/>
  <c r="Q2914" i="1"/>
  <c r="R2914" i="1" s="1"/>
  <c r="P2914" i="1"/>
  <c r="O2914" i="1"/>
  <c r="S2914" i="1" s="1"/>
  <c r="U2913" i="1"/>
  <c r="T2913" i="1"/>
  <c r="Q2913" i="1"/>
  <c r="R2913" i="1" s="1"/>
  <c r="P2913" i="1"/>
  <c r="O2913" i="1"/>
  <c r="S2913" i="1" s="1"/>
  <c r="U2912" i="1"/>
  <c r="T2912" i="1"/>
  <c r="V2912" i="1" s="1"/>
  <c r="Q2912" i="1"/>
  <c r="R2912" i="1" s="1"/>
  <c r="P2912" i="1"/>
  <c r="O2912" i="1"/>
  <c r="S2912" i="1" s="1"/>
  <c r="U2911" i="1"/>
  <c r="T2911" i="1"/>
  <c r="Q2911" i="1"/>
  <c r="R2911" i="1" s="1"/>
  <c r="P2911" i="1"/>
  <c r="O2911" i="1"/>
  <c r="S2911" i="1" s="1"/>
  <c r="U2910" i="1"/>
  <c r="T2910" i="1"/>
  <c r="Q2910" i="1"/>
  <c r="R2910" i="1" s="1"/>
  <c r="P2910" i="1"/>
  <c r="O2910" i="1"/>
  <c r="S2910" i="1" s="1"/>
  <c r="U2909" i="1"/>
  <c r="T2909" i="1"/>
  <c r="Q2909" i="1"/>
  <c r="R2909" i="1" s="1"/>
  <c r="P2909" i="1"/>
  <c r="O2909" i="1"/>
  <c r="S2909" i="1" s="1"/>
  <c r="U2908" i="1"/>
  <c r="T2908" i="1"/>
  <c r="V2908" i="1" s="1"/>
  <c r="Q2908" i="1"/>
  <c r="R2908" i="1" s="1"/>
  <c r="P2908" i="1"/>
  <c r="O2908" i="1"/>
  <c r="S2908" i="1" s="1"/>
  <c r="U2907" i="1"/>
  <c r="T2907" i="1"/>
  <c r="Q2907" i="1"/>
  <c r="R2907" i="1" s="1"/>
  <c r="P2907" i="1"/>
  <c r="O2907" i="1"/>
  <c r="S2907" i="1" s="1"/>
  <c r="U2906" i="1"/>
  <c r="T2906" i="1"/>
  <c r="Q2906" i="1"/>
  <c r="R2906" i="1" s="1"/>
  <c r="P2906" i="1"/>
  <c r="O2906" i="1"/>
  <c r="S2906" i="1" s="1"/>
  <c r="U2905" i="1"/>
  <c r="T2905" i="1"/>
  <c r="Q2905" i="1"/>
  <c r="R2905" i="1" s="1"/>
  <c r="P2905" i="1"/>
  <c r="O2905" i="1"/>
  <c r="S2905" i="1" s="1"/>
  <c r="U2904" i="1"/>
  <c r="T2904" i="1"/>
  <c r="V2904" i="1" s="1"/>
  <c r="Q2904" i="1"/>
  <c r="R2904" i="1" s="1"/>
  <c r="P2904" i="1"/>
  <c r="O2904" i="1"/>
  <c r="S2904" i="1" s="1"/>
  <c r="U2903" i="1"/>
  <c r="T2903" i="1"/>
  <c r="Q2903" i="1"/>
  <c r="R2903" i="1" s="1"/>
  <c r="P2903" i="1"/>
  <c r="O2903" i="1"/>
  <c r="S2903" i="1" s="1"/>
  <c r="U2902" i="1"/>
  <c r="T2902" i="1"/>
  <c r="Q2902" i="1"/>
  <c r="R2902" i="1" s="1"/>
  <c r="P2902" i="1"/>
  <c r="O2902" i="1"/>
  <c r="S2902" i="1" s="1"/>
  <c r="U2901" i="1"/>
  <c r="V2901" i="1" s="1"/>
  <c r="T2901" i="1"/>
  <c r="Q2901" i="1"/>
  <c r="R2901" i="1" s="1"/>
  <c r="P2901" i="1"/>
  <c r="O2901" i="1"/>
  <c r="S2901" i="1" s="1"/>
  <c r="U2900" i="1"/>
  <c r="T2900" i="1"/>
  <c r="V2900" i="1" s="1"/>
  <c r="Q2900" i="1"/>
  <c r="R2900" i="1" s="1"/>
  <c r="P2900" i="1"/>
  <c r="O2900" i="1"/>
  <c r="S2900" i="1" s="1"/>
  <c r="U2899" i="1"/>
  <c r="T2899" i="1"/>
  <c r="Q2899" i="1"/>
  <c r="R2899" i="1" s="1"/>
  <c r="P2899" i="1"/>
  <c r="O2899" i="1"/>
  <c r="S2899" i="1" s="1"/>
  <c r="U2898" i="1"/>
  <c r="T2898" i="1"/>
  <c r="Q2898" i="1"/>
  <c r="R2898" i="1" s="1"/>
  <c r="P2898" i="1"/>
  <c r="O2898" i="1"/>
  <c r="S2898" i="1" s="1"/>
  <c r="U2897" i="1"/>
  <c r="T2897" i="1"/>
  <c r="Q2897" i="1"/>
  <c r="R2897" i="1" s="1"/>
  <c r="P2897" i="1"/>
  <c r="O2897" i="1"/>
  <c r="S2897" i="1" s="1"/>
  <c r="U2896" i="1"/>
  <c r="T2896" i="1"/>
  <c r="V2896" i="1" s="1"/>
  <c r="Q2896" i="1"/>
  <c r="R2896" i="1" s="1"/>
  <c r="P2896" i="1"/>
  <c r="O2896" i="1"/>
  <c r="S2896" i="1" s="1"/>
  <c r="U2895" i="1"/>
  <c r="T2895" i="1"/>
  <c r="Q2895" i="1"/>
  <c r="R2895" i="1" s="1"/>
  <c r="P2895" i="1"/>
  <c r="O2895" i="1"/>
  <c r="S2895" i="1" s="1"/>
  <c r="U2894" i="1"/>
  <c r="T2894" i="1"/>
  <c r="Q2894" i="1"/>
  <c r="R2894" i="1" s="1"/>
  <c r="P2894" i="1"/>
  <c r="O2894" i="1"/>
  <c r="S2894" i="1" s="1"/>
  <c r="U2893" i="1"/>
  <c r="V2893" i="1" s="1"/>
  <c r="T2893" i="1"/>
  <c r="Q2893" i="1"/>
  <c r="R2893" i="1" s="1"/>
  <c r="P2893" i="1"/>
  <c r="O2893" i="1"/>
  <c r="S2893" i="1" s="1"/>
  <c r="U2892" i="1"/>
  <c r="T2892" i="1"/>
  <c r="V2892" i="1" s="1"/>
  <c r="Q2892" i="1"/>
  <c r="R2892" i="1" s="1"/>
  <c r="P2892" i="1"/>
  <c r="O2892" i="1"/>
  <c r="S2892" i="1" s="1"/>
  <c r="U2891" i="1"/>
  <c r="T2891" i="1"/>
  <c r="Q2891" i="1"/>
  <c r="R2891" i="1" s="1"/>
  <c r="P2891" i="1"/>
  <c r="O2891" i="1"/>
  <c r="S2891" i="1" s="1"/>
  <c r="U2890" i="1"/>
  <c r="T2890" i="1"/>
  <c r="Q2890" i="1"/>
  <c r="R2890" i="1" s="1"/>
  <c r="P2890" i="1"/>
  <c r="O2890" i="1"/>
  <c r="S2890" i="1" s="1"/>
  <c r="U2889" i="1"/>
  <c r="T2889" i="1"/>
  <c r="Q2889" i="1"/>
  <c r="R2889" i="1" s="1"/>
  <c r="P2889" i="1"/>
  <c r="O2889" i="1"/>
  <c r="S2889" i="1" s="1"/>
  <c r="U2888" i="1"/>
  <c r="T2888" i="1"/>
  <c r="V2888" i="1" s="1"/>
  <c r="Q2888" i="1"/>
  <c r="R2888" i="1" s="1"/>
  <c r="P2888" i="1"/>
  <c r="O2888" i="1"/>
  <c r="S2888" i="1" s="1"/>
  <c r="U2887" i="1"/>
  <c r="T2887" i="1"/>
  <c r="Q2887" i="1"/>
  <c r="R2887" i="1" s="1"/>
  <c r="P2887" i="1"/>
  <c r="O2887" i="1"/>
  <c r="S2887" i="1" s="1"/>
  <c r="U2886" i="1"/>
  <c r="T2886" i="1"/>
  <c r="Q2886" i="1"/>
  <c r="R2886" i="1" s="1"/>
  <c r="P2886" i="1"/>
  <c r="O2886" i="1"/>
  <c r="S2886" i="1" s="1"/>
  <c r="U2885" i="1"/>
  <c r="V2885" i="1" s="1"/>
  <c r="T2885" i="1"/>
  <c r="Q2885" i="1"/>
  <c r="R2885" i="1" s="1"/>
  <c r="P2885" i="1"/>
  <c r="O2885" i="1"/>
  <c r="S2885" i="1" s="1"/>
  <c r="U2884" i="1"/>
  <c r="T2884" i="1"/>
  <c r="Q2884" i="1"/>
  <c r="R2884" i="1" s="1"/>
  <c r="P2884" i="1"/>
  <c r="O2884" i="1"/>
  <c r="S2884" i="1" s="1"/>
  <c r="U2883" i="1"/>
  <c r="T2883" i="1"/>
  <c r="Q2883" i="1"/>
  <c r="R2883" i="1" s="1"/>
  <c r="P2883" i="1"/>
  <c r="O2883" i="1"/>
  <c r="S2883" i="1" s="1"/>
  <c r="U2882" i="1"/>
  <c r="T2882" i="1"/>
  <c r="Q2882" i="1"/>
  <c r="R2882" i="1" s="1"/>
  <c r="P2882" i="1"/>
  <c r="O2882" i="1"/>
  <c r="S2882" i="1" s="1"/>
  <c r="U2881" i="1"/>
  <c r="T2881" i="1"/>
  <c r="Q2881" i="1"/>
  <c r="R2881" i="1" s="1"/>
  <c r="P2881" i="1"/>
  <c r="O2881" i="1"/>
  <c r="S2881" i="1" s="1"/>
  <c r="U2880" i="1"/>
  <c r="T2880" i="1"/>
  <c r="V2880" i="1" s="1"/>
  <c r="Q2880" i="1"/>
  <c r="R2880" i="1" s="1"/>
  <c r="P2880" i="1"/>
  <c r="O2880" i="1"/>
  <c r="S2880" i="1" s="1"/>
  <c r="U2879" i="1"/>
  <c r="T2879" i="1"/>
  <c r="Q2879" i="1"/>
  <c r="R2879" i="1" s="1"/>
  <c r="P2879" i="1"/>
  <c r="O2879" i="1"/>
  <c r="S2879" i="1" s="1"/>
  <c r="U2878" i="1"/>
  <c r="T2878" i="1"/>
  <c r="Q2878" i="1"/>
  <c r="R2878" i="1" s="1"/>
  <c r="P2878" i="1"/>
  <c r="O2878" i="1"/>
  <c r="S2878" i="1" s="1"/>
  <c r="U2877" i="1"/>
  <c r="V2877" i="1" s="1"/>
  <c r="T2877" i="1"/>
  <c r="Q2877" i="1"/>
  <c r="R2877" i="1" s="1"/>
  <c r="P2877" i="1"/>
  <c r="O2877" i="1"/>
  <c r="S2877" i="1" s="1"/>
  <c r="U2876" i="1"/>
  <c r="T2876" i="1"/>
  <c r="V2876" i="1" s="1"/>
  <c r="Q2876" i="1"/>
  <c r="R2876" i="1" s="1"/>
  <c r="P2876" i="1"/>
  <c r="O2876" i="1"/>
  <c r="S2876" i="1" s="1"/>
  <c r="U2875" i="1"/>
  <c r="T2875" i="1"/>
  <c r="Q2875" i="1"/>
  <c r="R2875" i="1" s="1"/>
  <c r="P2875" i="1"/>
  <c r="O2875" i="1"/>
  <c r="S2875" i="1" s="1"/>
  <c r="U2874" i="1"/>
  <c r="T2874" i="1"/>
  <c r="Q2874" i="1"/>
  <c r="R2874" i="1" s="1"/>
  <c r="P2874" i="1"/>
  <c r="O2874" i="1"/>
  <c r="S2874" i="1" s="1"/>
  <c r="U2873" i="1"/>
  <c r="T2873" i="1"/>
  <c r="Q2873" i="1"/>
  <c r="R2873" i="1" s="1"/>
  <c r="P2873" i="1"/>
  <c r="O2873" i="1"/>
  <c r="S2873" i="1" s="1"/>
  <c r="U2872" i="1"/>
  <c r="T2872" i="1"/>
  <c r="V2872" i="1" s="1"/>
  <c r="Q2872" i="1"/>
  <c r="R2872" i="1" s="1"/>
  <c r="P2872" i="1"/>
  <c r="O2872" i="1"/>
  <c r="S2872" i="1" s="1"/>
  <c r="U2871" i="1"/>
  <c r="T2871" i="1"/>
  <c r="R2871" i="1"/>
  <c r="Q2871" i="1"/>
  <c r="P2871" i="1"/>
  <c r="O2871" i="1"/>
  <c r="S2871" i="1" s="1"/>
  <c r="U2870" i="1"/>
  <c r="T2870" i="1"/>
  <c r="Q2870" i="1"/>
  <c r="R2870" i="1" s="1"/>
  <c r="P2870" i="1"/>
  <c r="O2870" i="1"/>
  <c r="S2870" i="1" s="1"/>
  <c r="U2869" i="1"/>
  <c r="T2869" i="1"/>
  <c r="Q2869" i="1"/>
  <c r="R2869" i="1" s="1"/>
  <c r="P2869" i="1"/>
  <c r="O2869" i="1"/>
  <c r="S2869" i="1" s="1"/>
  <c r="U2868" i="1"/>
  <c r="T2868" i="1"/>
  <c r="Q2868" i="1"/>
  <c r="R2868" i="1" s="1"/>
  <c r="P2868" i="1"/>
  <c r="O2868" i="1"/>
  <c r="S2868" i="1" s="1"/>
  <c r="U2867" i="1"/>
  <c r="T2867" i="1"/>
  <c r="Q2867" i="1"/>
  <c r="R2867" i="1" s="1"/>
  <c r="P2867" i="1"/>
  <c r="O2867" i="1"/>
  <c r="S2867" i="1" s="1"/>
  <c r="U2866" i="1"/>
  <c r="T2866" i="1"/>
  <c r="Q2866" i="1"/>
  <c r="R2866" i="1" s="1"/>
  <c r="P2866" i="1"/>
  <c r="O2866" i="1"/>
  <c r="S2866" i="1" s="1"/>
  <c r="U2865" i="1"/>
  <c r="T2865" i="1"/>
  <c r="Q2865" i="1"/>
  <c r="R2865" i="1" s="1"/>
  <c r="P2865" i="1"/>
  <c r="O2865" i="1"/>
  <c r="S2865" i="1" s="1"/>
  <c r="U2864" i="1"/>
  <c r="T2864" i="1"/>
  <c r="Q2864" i="1"/>
  <c r="R2864" i="1" s="1"/>
  <c r="P2864" i="1"/>
  <c r="O2864" i="1"/>
  <c r="S2864" i="1" s="1"/>
  <c r="U2863" i="1"/>
  <c r="T2863" i="1"/>
  <c r="Q2863" i="1"/>
  <c r="R2863" i="1" s="1"/>
  <c r="P2863" i="1"/>
  <c r="O2863" i="1"/>
  <c r="S2863" i="1" s="1"/>
  <c r="U2862" i="1"/>
  <c r="T2862" i="1"/>
  <c r="Q2862" i="1"/>
  <c r="R2862" i="1" s="1"/>
  <c r="P2862" i="1"/>
  <c r="O2862" i="1"/>
  <c r="S2862" i="1" s="1"/>
  <c r="U2861" i="1"/>
  <c r="T2861" i="1"/>
  <c r="V2861" i="1" s="1"/>
  <c r="Q2861" i="1"/>
  <c r="R2861" i="1" s="1"/>
  <c r="P2861" i="1"/>
  <c r="O2861" i="1"/>
  <c r="S2861" i="1" s="1"/>
  <c r="U2860" i="1"/>
  <c r="T2860" i="1"/>
  <c r="Q2860" i="1"/>
  <c r="R2860" i="1" s="1"/>
  <c r="P2860" i="1"/>
  <c r="O2860" i="1"/>
  <c r="S2860" i="1" s="1"/>
  <c r="U2859" i="1"/>
  <c r="T2859" i="1"/>
  <c r="Q2859" i="1"/>
  <c r="R2859" i="1" s="1"/>
  <c r="P2859" i="1"/>
  <c r="O2859" i="1"/>
  <c r="S2859" i="1" s="1"/>
  <c r="U2858" i="1"/>
  <c r="T2858" i="1"/>
  <c r="Q2858" i="1"/>
  <c r="R2858" i="1" s="1"/>
  <c r="P2858" i="1"/>
  <c r="O2858" i="1"/>
  <c r="S2858" i="1" s="1"/>
  <c r="U2857" i="1"/>
  <c r="T2857" i="1"/>
  <c r="Q2857" i="1"/>
  <c r="R2857" i="1" s="1"/>
  <c r="P2857" i="1"/>
  <c r="O2857" i="1"/>
  <c r="S2857" i="1" s="1"/>
  <c r="U2856" i="1"/>
  <c r="T2856" i="1"/>
  <c r="Q2856" i="1"/>
  <c r="R2856" i="1" s="1"/>
  <c r="P2856" i="1"/>
  <c r="O2856" i="1"/>
  <c r="S2856" i="1" s="1"/>
  <c r="U2855" i="1"/>
  <c r="T2855" i="1"/>
  <c r="Q2855" i="1"/>
  <c r="R2855" i="1" s="1"/>
  <c r="P2855" i="1"/>
  <c r="O2855" i="1"/>
  <c r="S2855" i="1" s="1"/>
  <c r="U2854" i="1"/>
  <c r="T2854" i="1"/>
  <c r="Q2854" i="1"/>
  <c r="R2854" i="1" s="1"/>
  <c r="P2854" i="1"/>
  <c r="O2854" i="1"/>
  <c r="S2854" i="1" s="1"/>
  <c r="U2853" i="1"/>
  <c r="T2853" i="1"/>
  <c r="V2853" i="1" s="1"/>
  <c r="Q2853" i="1"/>
  <c r="R2853" i="1" s="1"/>
  <c r="P2853" i="1"/>
  <c r="O2853" i="1"/>
  <c r="S2853" i="1" s="1"/>
  <c r="U2852" i="1"/>
  <c r="T2852" i="1"/>
  <c r="Q2852" i="1"/>
  <c r="R2852" i="1" s="1"/>
  <c r="P2852" i="1"/>
  <c r="O2852" i="1"/>
  <c r="S2852" i="1" s="1"/>
  <c r="U2851" i="1"/>
  <c r="T2851" i="1"/>
  <c r="Q2851" i="1"/>
  <c r="R2851" i="1" s="1"/>
  <c r="P2851" i="1"/>
  <c r="O2851" i="1"/>
  <c r="S2851" i="1" s="1"/>
  <c r="U2850" i="1"/>
  <c r="T2850" i="1"/>
  <c r="Q2850" i="1"/>
  <c r="R2850" i="1" s="1"/>
  <c r="P2850" i="1"/>
  <c r="O2850" i="1"/>
  <c r="S2850" i="1" s="1"/>
  <c r="U2849" i="1"/>
  <c r="T2849" i="1"/>
  <c r="Q2849" i="1"/>
  <c r="R2849" i="1" s="1"/>
  <c r="P2849" i="1"/>
  <c r="O2849" i="1"/>
  <c r="S2849" i="1" s="1"/>
  <c r="U2848" i="1"/>
  <c r="T2848" i="1"/>
  <c r="Q2848" i="1"/>
  <c r="R2848" i="1" s="1"/>
  <c r="P2848" i="1"/>
  <c r="O2848" i="1"/>
  <c r="S2848" i="1" s="1"/>
  <c r="U2847" i="1"/>
  <c r="T2847" i="1"/>
  <c r="Q2847" i="1"/>
  <c r="R2847" i="1" s="1"/>
  <c r="P2847" i="1"/>
  <c r="O2847" i="1"/>
  <c r="S2847" i="1" s="1"/>
  <c r="U2846" i="1"/>
  <c r="T2846" i="1"/>
  <c r="Q2846" i="1"/>
  <c r="R2846" i="1" s="1"/>
  <c r="P2846" i="1"/>
  <c r="O2846" i="1"/>
  <c r="S2846" i="1" s="1"/>
  <c r="U2845" i="1"/>
  <c r="T2845" i="1"/>
  <c r="V2845" i="1" s="1"/>
  <c r="Q2845" i="1"/>
  <c r="R2845" i="1" s="1"/>
  <c r="P2845" i="1"/>
  <c r="O2845" i="1"/>
  <c r="S2845" i="1" s="1"/>
  <c r="U2844" i="1"/>
  <c r="T2844" i="1"/>
  <c r="Q2844" i="1"/>
  <c r="R2844" i="1" s="1"/>
  <c r="P2844" i="1"/>
  <c r="O2844" i="1"/>
  <c r="S2844" i="1" s="1"/>
  <c r="U2843" i="1"/>
  <c r="T2843" i="1"/>
  <c r="Q2843" i="1"/>
  <c r="R2843" i="1" s="1"/>
  <c r="P2843" i="1"/>
  <c r="O2843" i="1"/>
  <c r="S2843" i="1" s="1"/>
  <c r="U2842" i="1"/>
  <c r="T2842" i="1"/>
  <c r="Q2842" i="1"/>
  <c r="R2842" i="1" s="1"/>
  <c r="P2842" i="1"/>
  <c r="O2842" i="1"/>
  <c r="S2842" i="1" s="1"/>
  <c r="U2841" i="1"/>
  <c r="T2841" i="1"/>
  <c r="Q2841" i="1"/>
  <c r="R2841" i="1" s="1"/>
  <c r="P2841" i="1"/>
  <c r="O2841" i="1"/>
  <c r="S2841" i="1" s="1"/>
  <c r="U2840" i="1"/>
  <c r="T2840" i="1"/>
  <c r="Q2840" i="1"/>
  <c r="R2840" i="1" s="1"/>
  <c r="P2840" i="1"/>
  <c r="O2840" i="1"/>
  <c r="S2840" i="1" s="1"/>
  <c r="U2839" i="1"/>
  <c r="T2839" i="1"/>
  <c r="Q2839" i="1"/>
  <c r="R2839" i="1" s="1"/>
  <c r="P2839" i="1"/>
  <c r="O2839" i="1"/>
  <c r="S2839" i="1" s="1"/>
  <c r="U2838" i="1"/>
  <c r="T2838" i="1"/>
  <c r="Q2838" i="1"/>
  <c r="R2838" i="1" s="1"/>
  <c r="P2838" i="1"/>
  <c r="O2838" i="1"/>
  <c r="S2838" i="1" s="1"/>
  <c r="U2837" i="1"/>
  <c r="T2837" i="1"/>
  <c r="V2837" i="1" s="1"/>
  <c r="Q2837" i="1"/>
  <c r="R2837" i="1" s="1"/>
  <c r="P2837" i="1"/>
  <c r="O2837" i="1"/>
  <c r="S2837" i="1" s="1"/>
  <c r="U2836" i="1"/>
  <c r="T2836" i="1"/>
  <c r="Q2836" i="1"/>
  <c r="R2836" i="1" s="1"/>
  <c r="P2836" i="1"/>
  <c r="O2836" i="1"/>
  <c r="S2836" i="1" s="1"/>
  <c r="U2835" i="1"/>
  <c r="T2835" i="1"/>
  <c r="Q2835" i="1"/>
  <c r="R2835" i="1" s="1"/>
  <c r="P2835" i="1"/>
  <c r="O2835" i="1"/>
  <c r="S2835" i="1" s="1"/>
  <c r="U2834" i="1"/>
  <c r="T2834" i="1"/>
  <c r="Q2834" i="1"/>
  <c r="R2834" i="1" s="1"/>
  <c r="P2834" i="1"/>
  <c r="O2834" i="1"/>
  <c r="S2834" i="1" s="1"/>
  <c r="U2833" i="1"/>
  <c r="T2833" i="1"/>
  <c r="Q2833" i="1"/>
  <c r="R2833" i="1" s="1"/>
  <c r="P2833" i="1"/>
  <c r="O2833" i="1"/>
  <c r="S2833" i="1" s="1"/>
  <c r="U2832" i="1"/>
  <c r="T2832" i="1"/>
  <c r="Q2832" i="1"/>
  <c r="R2832" i="1" s="1"/>
  <c r="P2832" i="1"/>
  <c r="O2832" i="1"/>
  <c r="S2832" i="1" s="1"/>
  <c r="U2831" i="1"/>
  <c r="T2831" i="1"/>
  <c r="Q2831" i="1"/>
  <c r="R2831" i="1" s="1"/>
  <c r="P2831" i="1"/>
  <c r="O2831" i="1"/>
  <c r="S2831" i="1" s="1"/>
  <c r="U2830" i="1"/>
  <c r="V2830" i="1" s="1"/>
  <c r="T2830" i="1"/>
  <c r="Q2830" i="1"/>
  <c r="R2830" i="1" s="1"/>
  <c r="P2830" i="1"/>
  <c r="O2830" i="1"/>
  <c r="S2830" i="1" s="1"/>
  <c r="U2829" i="1"/>
  <c r="T2829" i="1"/>
  <c r="Q2829" i="1"/>
  <c r="R2829" i="1" s="1"/>
  <c r="P2829" i="1"/>
  <c r="O2829" i="1"/>
  <c r="S2829" i="1" s="1"/>
  <c r="U2828" i="1"/>
  <c r="T2828" i="1"/>
  <c r="Q2828" i="1"/>
  <c r="R2828" i="1" s="1"/>
  <c r="P2828" i="1"/>
  <c r="O2828" i="1"/>
  <c r="S2828" i="1" s="1"/>
  <c r="U2827" i="1"/>
  <c r="T2827" i="1"/>
  <c r="Q2827" i="1"/>
  <c r="R2827" i="1" s="1"/>
  <c r="P2827" i="1"/>
  <c r="O2827" i="1"/>
  <c r="S2827" i="1" s="1"/>
  <c r="U2826" i="1"/>
  <c r="T2826" i="1"/>
  <c r="Q2826" i="1"/>
  <c r="R2826" i="1" s="1"/>
  <c r="P2826" i="1"/>
  <c r="O2826" i="1"/>
  <c r="S2826" i="1" s="1"/>
  <c r="U2825" i="1"/>
  <c r="T2825" i="1"/>
  <c r="Q2825" i="1"/>
  <c r="R2825" i="1" s="1"/>
  <c r="P2825" i="1"/>
  <c r="O2825" i="1"/>
  <c r="S2825" i="1" s="1"/>
  <c r="U2824" i="1"/>
  <c r="T2824" i="1"/>
  <c r="Q2824" i="1"/>
  <c r="R2824" i="1" s="1"/>
  <c r="P2824" i="1"/>
  <c r="O2824" i="1"/>
  <c r="S2824" i="1" s="1"/>
  <c r="U2823" i="1"/>
  <c r="T2823" i="1"/>
  <c r="Q2823" i="1"/>
  <c r="R2823" i="1" s="1"/>
  <c r="P2823" i="1"/>
  <c r="O2823" i="1"/>
  <c r="S2823" i="1" s="1"/>
  <c r="U2822" i="1"/>
  <c r="T2822" i="1"/>
  <c r="Q2822" i="1"/>
  <c r="R2822" i="1" s="1"/>
  <c r="P2822" i="1"/>
  <c r="O2822" i="1"/>
  <c r="S2822" i="1" s="1"/>
  <c r="U2821" i="1"/>
  <c r="T2821" i="1"/>
  <c r="Q2821" i="1"/>
  <c r="R2821" i="1" s="1"/>
  <c r="P2821" i="1"/>
  <c r="O2821" i="1"/>
  <c r="S2821" i="1" s="1"/>
  <c r="U2820" i="1"/>
  <c r="T2820" i="1"/>
  <c r="Q2820" i="1"/>
  <c r="R2820" i="1" s="1"/>
  <c r="P2820" i="1"/>
  <c r="O2820" i="1"/>
  <c r="S2820" i="1" s="1"/>
  <c r="U2819" i="1"/>
  <c r="T2819" i="1"/>
  <c r="Q2819" i="1"/>
  <c r="R2819" i="1" s="1"/>
  <c r="P2819" i="1"/>
  <c r="O2819" i="1"/>
  <c r="S2819" i="1" s="1"/>
  <c r="U2818" i="1"/>
  <c r="V2818" i="1" s="1"/>
  <c r="T2818" i="1"/>
  <c r="Q2818" i="1"/>
  <c r="R2818" i="1" s="1"/>
  <c r="P2818" i="1"/>
  <c r="O2818" i="1"/>
  <c r="S2818" i="1" s="1"/>
  <c r="U2817" i="1"/>
  <c r="T2817" i="1"/>
  <c r="V2817" i="1" s="1"/>
  <c r="Q2817" i="1"/>
  <c r="R2817" i="1" s="1"/>
  <c r="P2817" i="1"/>
  <c r="O2817" i="1"/>
  <c r="S2817" i="1" s="1"/>
  <c r="U2816" i="1"/>
  <c r="T2816" i="1"/>
  <c r="Q2816" i="1"/>
  <c r="R2816" i="1" s="1"/>
  <c r="P2816" i="1"/>
  <c r="O2816" i="1"/>
  <c r="S2816" i="1" s="1"/>
  <c r="U2815" i="1"/>
  <c r="T2815" i="1"/>
  <c r="Q2815" i="1"/>
  <c r="R2815" i="1" s="1"/>
  <c r="P2815" i="1"/>
  <c r="O2815" i="1"/>
  <c r="S2815" i="1" s="1"/>
  <c r="U2814" i="1"/>
  <c r="V2814" i="1" s="1"/>
  <c r="T2814" i="1"/>
  <c r="Q2814" i="1"/>
  <c r="R2814" i="1" s="1"/>
  <c r="P2814" i="1"/>
  <c r="O2814" i="1"/>
  <c r="S2814" i="1" s="1"/>
  <c r="U2813" i="1"/>
  <c r="T2813" i="1"/>
  <c r="V2813" i="1" s="1"/>
  <c r="Q2813" i="1"/>
  <c r="R2813" i="1" s="1"/>
  <c r="P2813" i="1"/>
  <c r="O2813" i="1"/>
  <c r="S2813" i="1" s="1"/>
  <c r="U2812" i="1"/>
  <c r="T2812" i="1"/>
  <c r="Q2812" i="1"/>
  <c r="R2812" i="1" s="1"/>
  <c r="P2812" i="1"/>
  <c r="O2812" i="1"/>
  <c r="S2812" i="1" s="1"/>
  <c r="U2811" i="1"/>
  <c r="T2811" i="1"/>
  <c r="Q2811" i="1"/>
  <c r="R2811" i="1" s="1"/>
  <c r="P2811" i="1"/>
  <c r="O2811" i="1"/>
  <c r="S2811" i="1" s="1"/>
  <c r="U2810" i="1"/>
  <c r="V2810" i="1" s="1"/>
  <c r="T2810" i="1"/>
  <c r="Q2810" i="1"/>
  <c r="R2810" i="1" s="1"/>
  <c r="P2810" i="1"/>
  <c r="O2810" i="1"/>
  <c r="S2810" i="1" s="1"/>
  <c r="U2809" i="1"/>
  <c r="T2809" i="1"/>
  <c r="V2809" i="1" s="1"/>
  <c r="Q2809" i="1"/>
  <c r="R2809" i="1" s="1"/>
  <c r="P2809" i="1"/>
  <c r="O2809" i="1"/>
  <c r="S2809" i="1" s="1"/>
  <c r="U2808" i="1"/>
  <c r="T2808" i="1"/>
  <c r="Q2808" i="1"/>
  <c r="R2808" i="1" s="1"/>
  <c r="P2808" i="1"/>
  <c r="O2808" i="1"/>
  <c r="S2808" i="1" s="1"/>
  <c r="U2807" i="1"/>
  <c r="T2807" i="1"/>
  <c r="Q2807" i="1"/>
  <c r="R2807" i="1" s="1"/>
  <c r="P2807" i="1"/>
  <c r="O2807" i="1"/>
  <c r="S2807" i="1" s="1"/>
  <c r="U2806" i="1"/>
  <c r="V2806" i="1" s="1"/>
  <c r="T2806" i="1"/>
  <c r="Q2806" i="1"/>
  <c r="R2806" i="1" s="1"/>
  <c r="P2806" i="1"/>
  <c r="O2806" i="1"/>
  <c r="S2806" i="1" s="1"/>
  <c r="U2805" i="1"/>
  <c r="T2805" i="1"/>
  <c r="V2805" i="1" s="1"/>
  <c r="Q2805" i="1"/>
  <c r="R2805" i="1" s="1"/>
  <c r="P2805" i="1"/>
  <c r="O2805" i="1"/>
  <c r="S2805" i="1" s="1"/>
  <c r="U2804" i="1"/>
  <c r="T2804" i="1"/>
  <c r="Q2804" i="1"/>
  <c r="R2804" i="1" s="1"/>
  <c r="P2804" i="1"/>
  <c r="O2804" i="1"/>
  <c r="S2804" i="1" s="1"/>
  <c r="U2803" i="1"/>
  <c r="T2803" i="1"/>
  <c r="Q2803" i="1"/>
  <c r="R2803" i="1" s="1"/>
  <c r="P2803" i="1"/>
  <c r="O2803" i="1"/>
  <c r="S2803" i="1" s="1"/>
  <c r="U2802" i="1"/>
  <c r="T2802" i="1"/>
  <c r="Q2802" i="1"/>
  <c r="R2802" i="1" s="1"/>
  <c r="P2802" i="1"/>
  <c r="O2802" i="1"/>
  <c r="S2802" i="1" s="1"/>
  <c r="U2801" i="1"/>
  <c r="T2801" i="1"/>
  <c r="V2801" i="1" s="1"/>
  <c r="Q2801" i="1"/>
  <c r="R2801" i="1" s="1"/>
  <c r="P2801" i="1"/>
  <c r="O2801" i="1"/>
  <c r="S2801" i="1" s="1"/>
  <c r="U2800" i="1"/>
  <c r="T2800" i="1"/>
  <c r="Q2800" i="1"/>
  <c r="R2800" i="1" s="1"/>
  <c r="P2800" i="1"/>
  <c r="O2800" i="1"/>
  <c r="S2800" i="1" s="1"/>
  <c r="U2799" i="1"/>
  <c r="T2799" i="1"/>
  <c r="Q2799" i="1"/>
  <c r="R2799" i="1" s="1"/>
  <c r="P2799" i="1"/>
  <c r="O2799" i="1"/>
  <c r="S2799" i="1" s="1"/>
  <c r="U2798" i="1"/>
  <c r="T2798" i="1"/>
  <c r="Q2798" i="1"/>
  <c r="R2798" i="1" s="1"/>
  <c r="P2798" i="1"/>
  <c r="O2798" i="1"/>
  <c r="S2798" i="1" s="1"/>
  <c r="U2797" i="1"/>
  <c r="T2797" i="1"/>
  <c r="V2797" i="1" s="1"/>
  <c r="Q2797" i="1"/>
  <c r="R2797" i="1" s="1"/>
  <c r="P2797" i="1"/>
  <c r="O2797" i="1"/>
  <c r="S2797" i="1" s="1"/>
  <c r="U2796" i="1"/>
  <c r="T2796" i="1"/>
  <c r="Q2796" i="1"/>
  <c r="R2796" i="1" s="1"/>
  <c r="P2796" i="1"/>
  <c r="O2796" i="1"/>
  <c r="S2796" i="1" s="1"/>
  <c r="U2795" i="1"/>
  <c r="T2795" i="1"/>
  <c r="Q2795" i="1"/>
  <c r="R2795" i="1" s="1"/>
  <c r="P2795" i="1"/>
  <c r="O2795" i="1"/>
  <c r="S2795" i="1" s="1"/>
  <c r="U2794" i="1"/>
  <c r="T2794" i="1"/>
  <c r="Q2794" i="1"/>
  <c r="R2794" i="1" s="1"/>
  <c r="P2794" i="1"/>
  <c r="O2794" i="1"/>
  <c r="S2794" i="1" s="1"/>
  <c r="U2793" i="1"/>
  <c r="T2793" i="1"/>
  <c r="Q2793" i="1"/>
  <c r="R2793" i="1" s="1"/>
  <c r="P2793" i="1"/>
  <c r="O2793" i="1"/>
  <c r="S2793" i="1" s="1"/>
  <c r="U2792" i="1"/>
  <c r="T2792" i="1"/>
  <c r="Q2792" i="1"/>
  <c r="R2792" i="1" s="1"/>
  <c r="P2792" i="1"/>
  <c r="O2792" i="1"/>
  <c r="S2792" i="1" s="1"/>
  <c r="U2791" i="1"/>
  <c r="T2791" i="1"/>
  <c r="Q2791" i="1"/>
  <c r="R2791" i="1" s="1"/>
  <c r="P2791" i="1"/>
  <c r="O2791" i="1"/>
  <c r="S2791" i="1" s="1"/>
  <c r="U2790" i="1"/>
  <c r="T2790" i="1"/>
  <c r="Q2790" i="1"/>
  <c r="R2790" i="1" s="1"/>
  <c r="P2790" i="1"/>
  <c r="O2790" i="1"/>
  <c r="S2790" i="1" s="1"/>
  <c r="U2789" i="1"/>
  <c r="T2789" i="1"/>
  <c r="Q2789" i="1"/>
  <c r="R2789" i="1" s="1"/>
  <c r="P2789" i="1"/>
  <c r="O2789" i="1"/>
  <c r="S2789" i="1" s="1"/>
  <c r="U2788" i="1"/>
  <c r="T2788" i="1"/>
  <c r="Q2788" i="1"/>
  <c r="R2788" i="1" s="1"/>
  <c r="P2788" i="1"/>
  <c r="O2788" i="1"/>
  <c r="S2788" i="1" s="1"/>
  <c r="U2787" i="1"/>
  <c r="T2787" i="1"/>
  <c r="Q2787" i="1"/>
  <c r="R2787" i="1" s="1"/>
  <c r="P2787" i="1"/>
  <c r="O2787" i="1"/>
  <c r="S2787" i="1" s="1"/>
  <c r="U2786" i="1"/>
  <c r="T2786" i="1"/>
  <c r="Q2786" i="1"/>
  <c r="R2786" i="1" s="1"/>
  <c r="P2786" i="1"/>
  <c r="O2786" i="1"/>
  <c r="S2786" i="1" s="1"/>
  <c r="U2785" i="1"/>
  <c r="T2785" i="1"/>
  <c r="Q2785" i="1"/>
  <c r="R2785" i="1" s="1"/>
  <c r="P2785" i="1"/>
  <c r="O2785" i="1"/>
  <c r="S2785" i="1" s="1"/>
  <c r="U2784" i="1"/>
  <c r="T2784" i="1"/>
  <c r="Q2784" i="1"/>
  <c r="R2784" i="1" s="1"/>
  <c r="P2784" i="1"/>
  <c r="O2784" i="1"/>
  <c r="S2784" i="1" s="1"/>
  <c r="U2783" i="1"/>
  <c r="T2783" i="1"/>
  <c r="Q2783" i="1"/>
  <c r="R2783" i="1" s="1"/>
  <c r="P2783" i="1"/>
  <c r="O2783" i="1"/>
  <c r="S2783" i="1" s="1"/>
  <c r="U2782" i="1"/>
  <c r="T2782" i="1"/>
  <c r="Q2782" i="1"/>
  <c r="R2782" i="1" s="1"/>
  <c r="P2782" i="1"/>
  <c r="O2782" i="1"/>
  <c r="S2782" i="1" s="1"/>
  <c r="U2781" i="1"/>
  <c r="T2781" i="1"/>
  <c r="V2781" i="1" s="1"/>
  <c r="Q2781" i="1"/>
  <c r="R2781" i="1" s="1"/>
  <c r="P2781" i="1"/>
  <c r="O2781" i="1"/>
  <c r="S2781" i="1" s="1"/>
  <c r="U2780" i="1"/>
  <c r="T2780" i="1"/>
  <c r="Q2780" i="1"/>
  <c r="R2780" i="1" s="1"/>
  <c r="P2780" i="1"/>
  <c r="O2780" i="1"/>
  <c r="S2780" i="1" s="1"/>
  <c r="U2779" i="1"/>
  <c r="T2779" i="1"/>
  <c r="Q2779" i="1"/>
  <c r="R2779" i="1" s="1"/>
  <c r="P2779" i="1"/>
  <c r="O2779" i="1"/>
  <c r="S2779" i="1" s="1"/>
  <c r="U2778" i="1"/>
  <c r="T2778" i="1"/>
  <c r="Q2778" i="1"/>
  <c r="R2778" i="1" s="1"/>
  <c r="P2778" i="1"/>
  <c r="O2778" i="1"/>
  <c r="S2778" i="1" s="1"/>
  <c r="U2777" i="1"/>
  <c r="T2777" i="1"/>
  <c r="Q2777" i="1"/>
  <c r="R2777" i="1" s="1"/>
  <c r="P2777" i="1"/>
  <c r="O2777" i="1"/>
  <c r="S2777" i="1" s="1"/>
  <c r="U2776" i="1"/>
  <c r="T2776" i="1"/>
  <c r="Q2776" i="1"/>
  <c r="R2776" i="1" s="1"/>
  <c r="P2776" i="1"/>
  <c r="O2776" i="1"/>
  <c r="S2776" i="1" s="1"/>
  <c r="U2775" i="1"/>
  <c r="T2775" i="1"/>
  <c r="Q2775" i="1"/>
  <c r="R2775" i="1" s="1"/>
  <c r="P2775" i="1"/>
  <c r="O2775" i="1"/>
  <c r="S2775" i="1" s="1"/>
  <c r="U2774" i="1"/>
  <c r="T2774" i="1"/>
  <c r="Q2774" i="1"/>
  <c r="R2774" i="1" s="1"/>
  <c r="P2774" i="1"/>
  <c r="O2774" i="1"/>
  <c r="S2774" i="1" s="1"/>
  <c r="U2773" i="1"/>
  <c r="T2773" i="1"/>
  <c r="V2773" i="1" s="1"/>
  <c r="Q2773" i="1"/>
  <c r="R2773" i="1" s="1"/>
  <c r="P2773" i="1"/>
  <c r="O2773" i="1"/>
  <c r="S2773" i="1" s="1"/>
  <c r="U2772" i="1"/>
  <c r="T2772" i="1"/>
  <c r="Q2772" i="1"/>
  <c r="R2772" i="1" s="1"/>
  <c r="P2772" i="1"/>
  <c r="O2772" i="1"/>
  <c r="S2772" i="1" s="1"/>
  <c r="U2771" i="1"/>
  <c r="T2771" i="1"/>
  <c r="Q2771" i="1"/>
  <c r="R2771" i="1" s="1"/>
  <c r="P2771" i="1"/>
  <c r="O2771" i="1"/>
  <c r="S2771" i="1" s="1"/>
  <c r="U2770" i="1"/>
  <c r="T2770" i="1"/>
  <c r="Q2770" i="1"/>
  <c r="R2770" i="1" s="1"/>
  <c r="P2770" i="1"/>
  <c r="O2770" i="1"/>
  <c r="S2770" i="1" s="1"/>
  <c r="U2769" i="1"/>
  <c r="T2769" i="1"/>
  <c r="Q2769" i="1"/>
  <c r="R2769" i="1" s="1"/>
  <c r="P2769" i="1"/>
  <c r="O2769" i="1"/>
  <c r="S2769" i="1" s="1"/>
  <c r="U2768" i="1"/>
  <c r="T2768" i="1"/>
  <c r="Q2768" i="1"/>
  <c r="R2768" i="1" s="1"/>
  <c r="P2768" i="1"/>
  <c r="O2768" i="1"/>
  <c r="S2768" i="1" s="1"/>
  <c r="U2767" i="1"/>
  <c r="T2767" i="1"/>
  <c r="Q2767" i="1"/>
  <c r="R2767" i="1" s="1"/>
  <c r="P2767" i="1"/>
  <c r="O2767" i="1"/>
  <c r="S2767" i="1" s="1"/>
  <c r="U2766" i="1"/>
  <c r="T2766" i="1"/>
  <c r="Q2766" i="1"/>
  <c r="R2766" i="1" s="1"/>
  <c r="P2766" i="1"/>
  <c r="O2766" i="1"/>
  <c r="S2766" i="1" s="1"/>
  <c r="U2765" i="1"/>
  <c r="T2765" i="1"/>
  <c r="V2765" i="1" s="1"/>
  <c r="Q2765" i="1"/>
  <c r="R2765" i="1" s="1"/>
  <c r="P2765" i="1"/>
  <c r="O2765" i="1"/>
  <c r="S2765" i="1" s="1"/>
  <c r="U2764" i="1"/>
  <c r="T2764" i="1"/>
  <c r="Q2764" i="1"/>
  <c r="R2764" i="1" s="1"/>
  <c r="P2764" i="1"/>
  <c r="O2764" i="1"/>
  <c r="S2764" i="1" s="1"/>
  <c r="U2763" i="1"/>
  <c r="T2763" i="1"/>
  <c r="Q2763" i="1"/>
  <c r="R2763" i="1" s="1"/>
  <c r="P2763" i="1"/>
  <c r="O2763" i="1"/>
  <c r="S2763" i="1" s="1"/>
  <c r="U2762" i="1"/>
  <c r="T2762" i="1"/>
  <c r="Q2762" i="1"/>
  <c r="R2762" i="1" s="1"/>
  <c r="P2762" i="1"/>
  <c r="O2762" i="1"/>
  <c r="S2762" i="1" s="1"/>
  <c r="U2761" i="1"/>
  <c r="T2761" i="1"/>
  <c r="V2761" i="1" s="1"/>
  <c r="Q2761" i="1"/>
  <c r="R2761" i="1" s="1"/>
  <c r="P2761" i="1"/>
  <c r="O2761" i="1"/>
  <c r="S2761" i="1" s="1"/>
  <c r="U2760" i="1"/>
  <c r="T2760" i="1"/>
  <c r="Q2760" i="1"/>
  <c r="R2760" i="1" s="1"/>
  <c r="P2760" i="1"/>
  <c r="O2760" i="1"/>
  <c r="S2760" i="1" s="1"/>
  <c r="U2759" i="1"/>
  <c r="T2759" i="1"/>
  <c r="Q2759" i="1"/>
  <c r="R2759" i="1" s="1"/>
  <c r="P2759" i="1"/>
  <c r="O2759" i="1"/>
  <c r="S2759" i="1" s="1"/>
  <c r="U2758" i="1"/>
  <c r="T2758" i="1"/>
  <c r="Q2758" i="1"/>
  <c r="R2758" i="1" s="1"/>
  <c r="P2758" i="1"/>
  <c r="O2758" i="1"/>
  <c r="S2758" i="1" s="1"/>
  <c r="U2757" i="1"/>
  <c r="T2757" i="1"/>
  <c r="V2757" i="1" s="1"/>
  <c r="Q2757" i="1"/>
  <c r="R2757" i="1" s="1"/>
  <c r="P2757" i="1"/>
  <c r="O2757" i="1"/>
  <c r="S2757" i="1" s="1"/>
  <c r="U2756" i="1"/>
  <c r="T2756" i="1"/>
  <c r="Q2756" i="1"/>
  <c r="R2756" i="1" s="1"/>
  <c r="P2756" i="1"/>
  <c r="O2756" i="1"/>
  <c r="S2756" i="1" s="1"/>
  <c r="U2755" i="1"/>
  <c r="T2755" i="1"/>
  <c r="Q2755" i="1"/>
  <c r="R2755" i="1" s="1"/>
  <c r="P2755" i="1"/>
  <c r="O2755" i="1"/>
  <c r="S2755" i="1" s="1"/>
  <c r="U2754" i="1"/>
  <c r="T2754" i="1"/>
  <c r="Q2754" i="1"/>
  <c r="R2754" i="1" s="1"/>
  <c r="P2754" i="1"/>
  <c r="O2754" i="1"/>
  <c r="S2754" i="1" s="1"/>
  <c r="U2753" i="1"/>
  <c r="T2753" i="1"/>
  <c r="Q2753" i="1"/>
  <c r="R2753" i="1" s="1"/>
  <c r="P2753" i="1"/>
  <c r="O2753" i="1"/>
  <c r="S2753" i="1" s="1"/>
  <c r="U2752" i="1"/>
  <c r="T2752" i="1"/>
  <c r="Q2752" i="1"/>
  <c r="R2752" i="1" s="1"/>
  <c r="P2752" i="1"/>
  <c r="O2752" i="1"/>
  <c r="S2752" i="1" s="1"/>
  <c r="U2751" i="1"/>
  <c r="T2751" i="1"/>
  <c r="Q2751" i="1"/>
  <c r="R2751" i="1" s="1"/>
  <c r="P2751" i="1"/>
  <c r="O2751" i="1"/>
  <c r="S2751" i="1" s="1"/>
  <c r="U2750" i="1"/>
  <c r="T2750" i="1"/>
  <c r="Q2750" i="1"/>
  <c r="R2750" i="1" s="1"/>
  <c r="P2750" i="1"/>
  <c r="O2750" i="1"/>
  <c r="S2750" i="1" s="1"/>
  <c r="U2749" i="1"/>
  <c r="T2749" i="1"/>
  <c r="Q2749" i="1"/>
  <c r="R2749" i="1" s="1"/>
  <c r="P2749" i="1"/>
  <c r="O2749" i="1"/>
  <c r="S2749" i="1" s="1"/>
  <c r="U2748" i="1"/>
  <c r="T2748" i="1"/>
  <c r="Q2748" i="1"/>
  <c r="R2748" i="1" s="1"/>
  <c r="P2748" i="1"/>
  <c r="O2748" i="1"/>
  <c r="S2748" i="1" s="1"/>
  <c r="U2747" i="1"/>
  <c r="T2747" i="1"/>
  <c r="Q2747" i="1"/>
  <c r="R2747" i="1" s="1"/>
  <c r="P2747" i="1"/>
  <c r="O2747" i="1"/>
  <c r="S2747" i="1" s="1"/>
  <c r="U2746" i="1"/>
  <c r="T2746" i="1"/>
  <c r="Q2746" i="1"/>
  <c r="R2746" i="1" s="1"/>
  <c r="P2746" i="1"/>
  <c r="O2746" i="1"/>
  <c r="S2746" i="1" s="1"/>
  <c r="U2745" i="1"/>
  <c r="T2745" i="1"/>
  <c r="Q2745" i="1"/>
  <c r="R2745" i="1" s="1"/>
  <c r="P2745" i="1"/>
  <c r="O2745" i="1"/>
  <c r="S2745" i="1" s="1"/>
  <c r="U2744" i="1"/>
  <c r="T2744" i="1"/>
  <c r="Q2744" i="1"/>
  <c r="R2744" i="1" s="1"/>
  <c r="P2744" i="1"/>
  <c r="O2744" i="1"/>
  <c r="S2744" i="1" s="1"/>
  <c r="U2743" i="1"/>
  <c r="T2743" i="1"/>
  <c r="Q2743" i="1"/>
  <c r="R2743" i="1" s="1"/>
  <c r="P2743" i="1"/>
  <c r="O2743" i="1"/>
  <c r="S2743" i="1" s="1"/>
  <c r="U2742" i="1"/>
  <c r="T2742" i="1"/>
  <c r="Q2742" i="1"/>
  <c r="R2742" i="1" s="1"/>
  <c r="P2742" i="1"/>
  <c r="O2742" i="1"/>
  <c r="S2742" i="1" s="1"/>
  <c r="U2741" i="1"/>
  <c r="T2741" i="1"/>
  <c r="Q2741" i="1"/>
  <c r="R2741" i="1" s="1"/>
  <c r="P2741" i="1"/>
  <c r="O2741" i="1"/>
  <c r="S2741" i="1" s="1"/>
  <c r="U2740" i="1"/>
  <c r="T2740" i="1"/>
  <c r="Q2740" i="1"/>
  <c r="R2740" i="1" s="1"/>
  <c r="P2740" i="1"/>
  <c r="O2740" i="1"/>
  <c r="S2740" i="1" s="1"/>
  <c r="U2739" i="1"/>
  <c r="T2739" i="1"/>
  <c r="Q2739" i="1"/>
  <c r="R2739" i="1" s="1"/>
  <c r="P2739" i="1"/>
  <c r="O2739" i="1"/>
  <c r="S2739" i="1" s="1"/>
  <c r="U2738" i="1"/>
  <c r="T2738" i="1"/>
  <c r="Q2738" i="1"/>
  <c r="R2738" i="1" s="1"/>
  <c r="P2738" i="1"/>
  <c r="O2738" i="1"/>
  <c r="S2738" i="1" s="1"/>
  <c r="U2737" i="1"/>
  <c r="T2737" i="1"/>
  <c r="Q2737" i="1"/>
  <c r="R2737" i="1" s="1"/>
  <c r="P2737" i="1"/>
  <c r="O2737" i="1"/>
  <c r="S2737" i="1" s="1"/>
  <c r="U2736" i="1"/>
  <c r="T2736" i="1"/>
  <c r="Q2736" i="1"/>
  <c r="R2736" i="1" s="1"/>
  <c r="P2736" i="1"/>
  <c r="O2736" i="1"/>
  <c r="S2736" i="1" s="1"/>
  <c r="U2735" i="1"/>
  <c r="T2735" i="1"/>
  <c r="Q2735" i="1"/>
  <c r="R2735" i="1" s="1"/>
  <c r="P2735" i="1"/>
  <c r="O2735" i="1"/>
  <c r="S2735" i="1" s="1"/>
  <c r="U2734" i="1"/>
  <c r="T2734" i="1"/>
  <c r="Q2734" i="1"/>
  <c r="R2734" i="1" s="1"/>
  <c r="P2734" i="1"/>
  <c r="O2734" i="1"/>
  <c r="S2734" i="1" s="1"/>
  <c r="U2733" i="1"/>
  <c r="T2733" i="1"/>
  <c r="Q2733" i="1"/>
  <c r="R2733" i="1" s="1"/>
  <c r="P2733" i="1"/>
  <c r="O2733" i="1"/>
  <c r="S2733" i="1" s="1"/>
  <c r="U2732" i="1"/>
  <c r="T2732" i="1"/>
  <c r="Q2732" i="1"/>
  <c r="R2732" i="1" s="1"/>
  <c r="P2732" i="1"/>
  <c r="O2732" i="1"/>
  <c r="S2732" i="1" s="1"/>
  <c r="U2731" i="1"/>
  <c r="T2731" i="1"/>
  <c r="Q2731" i="1"/>
  <c r="R2731" i="1" s="1"/>
  <c r="P2731" i="1"/>
  <c r="O2731" i="1"/>
  <c r="S2731" i="1" s="1"/>
  <c r="U2730" i="1"/>
  <c r="T2730" i="1"/>
  <c r="Q2730" i="1"/>
  <c r="R2730" i="1" s="1"/>
  <c r="P2730" i="1"/>
  <c r="O2730" i="1"/>
  <c r="S2730" i="1" s="1"/>
  <c r="U2729" i="1"/>
  <c r="T2729" i="1"/>
  <c r="Q2729" i="1"/>
  <c r="R2729" i="1" s="1"/>
  <c r="P2729" i="1"/>
  <c r="O2729" i="1"/>
  <c r="S2729" i="1" s="1"/>
  <c r="U2728" i="1"/>
  <c r="T2728" i="1"/>
  <c r="Q2728" i="1"/>
  <c r="R2728" i="1" s="1"/>
  <c r="P2728" i="1"/>
  <c r="O2728" i="1"/>
  <c r="S2728" i="1" s="1"/>
  <c r="U2727" i="1"/>
  <c r="T2727" i="1"/>
  <c r="Q2727" i="1"/>
  <c r="R2727" i="1" s="1"/>
  <c r="P2727" i="1"/>
  <c r="O2727" i="1"/>
  <c r="S2727" i="1" s="1"/>
  <c r="U2726" i="1"/>
  <c r="T2726" i="1"/>
  <c r="Q2726" i="1"/>
  <c r="R2726" i="1" s="1"/>
  <c r="P2726" i="1"/>
  <c r="O2726" i="1"/>
  <c r="S2726" i="1" s="1"/>
  <c r="U2725" i="1"/>
  <c r="T2725" i="1"/>
  <c r="Q2725" i="1"/>
  <c r="R2725" i="1" s="1"/>
  <c r="P2725" i="1"/>
  <c r="O2725" i="1"/>
  <c r="S2725" i="1" s="1"/>
  <c r="U2724" i="1"/>
  <c r="T2724" i="1"/>
  <c r="Q2724" i="1"/>
  <c r="R2724" i="1" s="1"/>
  <c r="P2724" i="1"/>
  <c r="O2724" i="1"/>
  <c r="S2724" i="1" s="1"/>
  <c r="U2723" i="1"/>
  <c r="T2723" i="1"/>
  <c r="Q2723" i="1"/>
  <c r="R2723" i="1" s="1"/>
  <c r="P2723" i="1"/>
  <c r="O2723" i="1"/>
  <c r="S2723" i="1" s="1"/>
  <c r="U2722" i="1"/>
  <c r="T2722" i="1"/>
  <c r="Q2722" i="1"/>
  <c r="R2722" i="1" s="1"/>
  <c r="P2722" i="1"/>
  <c r="O2722" i="1"/>
  <c r="S2722" i="1" s="1"/>
  <c r="U2721" i="1"/>
  <c r="T2721" i="1"/>
  <c r="Q2721" i="1"/>
  <c r="R2721" i="1" s="1"/>
  <c r="P2721" i="1"/>
  <c r="O2721" i="1"/>
  <c r="S2721" i="1" s="1"/>
  <c r="U2720" i="1"/>
  <c r="T2720" i="1"/>
  <c r="Q2720" i="1"/>
  <c r="R2720" i="1" s="1"/>
  <c r="P2720" i="1"/>
  <c r="O2720" i="1"/>
  <c r="S2720" i="1" s="1"/>
  <c r="U2719" i="1"/>
  <c r="T2719" i="1"/>
  <c r="Q2719" i="1"/>
  <c r="R2719" i="1" s="1"/>
  <c r="P2719" i="1"/>
  <c r="O2719" i="1"/>
  <c r="S2719" i="1" s="1"/>
  <c r="U2718" i="1"/>
  <c r="T2718" i="1"/>
  <c r="Q2718" i="1"/>
  <c r="R2718" i="1" s="1"/>
  <c r="P2718" i="1"/>
  <c r="O2718" i="1"/>
  <c r="S2718" i="1" s="1"/>
  <c r="U2717" i="1"/>
  <c r="T2717" i="1"/>
  <c r="Q2717" i="1"/>
  <c r="R2717" i="1" s="1"/>
  <c r="P2717" i="1"/>
  <c r="O2717" i="1"/>
  <c r="S2717" i="1" s="1"/>
  <c r="U2716" i="1"/>
  <c r="T2716" i="1"/>
  <c r="Q2716" i="1"/>
  <c r="R2716" i="1" s="1"/>
  <c r="P2716" i="1"/>
  <c r="O2716" i="1"/>
  <c r="S2716" i="1" s="1"/>
  <c r="U2715" i="1"/>
  <c r="T2715" i="1"/>
  <c r="Q2715" i="1"/>
  <c r="R2715" i="1" s="1"/>
  <c r="P2715" i="1"/>
  <c r="O2715" i="1"/>
  <c r="S2715" i="1" s="1"/>
  <c r="U2714" i="1"/>
  <c r="T2714" i="1"/>
  <c r="Q2714" i="1"/>
  <c r="R2714" i="1" s="1"/>
  <c r="P2714" i="1"/>
  <c r="O2714" i="1"/>
  <c r="S2714" i="1" s="1"/>
  <c r="U2713" i="1"/>
  <c r="T2713" i="1"/>
  <c r="Q2713" i="1"/>
  <c r="R2713" i="1" s="1"/>
  <c r="P2713" i="1"/>
  <c r="O2713" i="1"/>
  <c r="S2713" i="1" s="1"/>
  <c r="U2712" i="1"/>
  <c r="T2712" i="1"/>
  <c r="Q2712" i="1"/>
  <c r="R2712" i="1" s="1"/>
  <c r="P2712" i="1"/>
  <c r="O2712" i="1"/>
  <c r="S2712" i="1" s="1"/>
  <c r="U2711" i="1"/>
  <c r="T2711" i="1"/>
  <c r="Q2711" i="1"/>
  <c r="R2711" i="1" s="1"/>
  <c r="P2711" i="1"/>
  <c r="O2711" i="1"/>
  <c r="S2711" i="1" s="1"/>
  <c r="U2710" i="1"/>
  <c r="T2710" i="1"/>
  <c r="Q2710" i="1"/>
  <c r="R2710" i="1" s="1"/>
  <c r="P2710" i="1"/>
  <c r="O2710" i="1"/>
  <c r="S2710" i="1" s="1"/>
  <c r="U2709" i="1"/>
  <c r="T2709" i="1"/>
  <c r="Q2709" i="1"/>
  <c r="R2709" i="1" s="1"/>
  <c r="P2709" i="1"/>
  <c r="O2709" i="1"/>
  <c r="S2709" i="1" s="1"/>
  <c r="U2708" i="1"/>
  <c r="T2708" i="1"/>
  <c r="Q2708" i="1"/>
  <c r="R2708" i="1" s="1"/>
  <c r="P2708" i="1"/>
  <c r="O2708" i="1"/>
  <c r="S2708" i="1" s="1"/>
  <c r="U2707" i="1"/>
  <c r="T2707" i="1"/>
  <c r="Q2707" i="1"/>
  <c r="R2707" i="1" s="1"/>
  <c r="P2707" i="1"/>
  <c r="O2707" i="1"/>
  <c r="S2707" i="1" s="1"/>
  <c r="U2706" i="1"/>
  <c r="T2706" i="1"/>
  <c r="Q2706" i="1"/>
  <c r="R2706" i="1" s="1"/>
  <c r="P2706" i="1"/>
  <c r="O2706" i="1"/>
  <c r="S2706" i="1" s="1"/>
  <c r="U2705" i="1"/>
  <c r="T2705" i="1"/>
  <c r="Q2705" i="1"/>
  <c r="R2705" i="1" s="1"/>
  <c r="P2705" i="1"/>
  <c r="O2705" i="1"/>
  <c r="S2705" i="1" s="1"/>
  <c r="U2704" i="1"/>
  <c r="T2704" i="1"/>
  <c r="Q2704" i="1"/>
  <c r="R2704" i="1" s="1"/>
  <c r="P2704" i="1"/>
  <c r="O2704" i="1"/>
  <c r="S2704" i="1" s="1"/>
  <c r="U2703" i="1"/>
  <c r="T2703" i="1"/>
  <c r="Q2703" i="1"/>
  <c r="R2703" i="1" s="1"/>
  <c r="P2703" i="1"/>
  <c r="O2703" i="1"/>
  <c r="S2703" i="1" s="1"/>
  <c r="U2702" i="1"/>
  <c r="T2702" i="1"/>
  <c r="Q2702" i="1"/>
  <c r="R2702" i="1" s="1"/>
  <c r="P2702" i="1"/>
  <c r="O2702" i="1"/>
  <c r="S2702" i="1" s="1"/>
  <c r="U2701" i="1"/>
  <c r="T2701" i="1"/>
  <c r="Q2701" i="1"/>
  <c r="R2701" i="1" s="1"/>
  <c r="P2701" i="1"/>
  <c r="O2701" i="1"/>
  <c r="S2701" i="1" s="1"/>
  <c r="U2700" i="1"/>
  <c r="T2700" i="1"/>
  <c r="Q2700" i="1"/>
  <c r="R2700" i="1" s="1"/>
  <c r="P2700" i="1"/>
  <c r="O2700" i="1"/>
  <c r="S2700" i="1" s="1"/>
  <c r="U2699" i="1"/>
  <c r="T2699" i="1"/>
  <c r="Q2699" i="1"/>
  <c r="R2699" i="1" s="1"/>
  <c r="P2699" i="1"/>
  <c r="O2699" i="1"/>
  <c r="S2699" i="1" s="1"/>
  <c r="U2698" i="1"/>
  <c r="T2698" i="1"/>
  <c r="Q2698" i="1"/>
  <c r="R2698" i="1" s="1"/>
  <c r="P2698" i="1"/>
  <c r="O2698" i="1"/>
  <c r="S2698" i="1" s="1"/>
  <c r="U2697" i="1"/>
  <c r="T2697" i="1"/>
  <c r="Q2697" i="1"/>
  <c r="R2697" i="1" s="1"/>
  <c r="P2697" i="1"/>
  <c r="O2697" i="1"/>
  <c r="S2697" i="1" s="1"/>
  <c r="U2696" i="1"/>
  <c r="T2696" i="1"/>
  <c r="Q2696" i="1"/>
  <c r="R2696" i="1" s="1"/>
  <c r="P2696" i="1"/>
  <c r="O2696" i="1"/>
  <c r="S2696" i="1" s="1"/>
  <c r="U2695" i="1"/>
  <c r="T2695" i="1"/>
  <c r="Q2695" i="1"/>
  <c r="R2695" i="1" s="1"/>
  <c r="P2695" i="1"/>
  <c r="O2695" i="1"/>
  <c r="S2695" i="1" s="1"/>
  <c r="U2694" i="1"/>
  <c r="T2694" i="1"/>
  <c r="Q2694" i="1"/>
  <c r="R2694" i="1" s="1"/>
  <c r="P2694" i="1"/>
  <c r="O2694" i="1"/>
  <c r="S2694" i="1" s="1"/>
  <c r="U2693" i="1"/>
  <c r="T2693" i="1"/>
  <c r="Q2693" i="1"/>
  <c r="R2693" i="1" s="1"/>
  <c r="P2693" i="1"/>
  <c r="O2693" i="1"/>
  <c r="S2693" i="1" s="1"/>
  <c r="U2692" i="1"/>
  <c r="T2692" i="1"/>
  <c r="Q2692" i="1"/>
  <c r="R2692" i="1" s="1"/>
  <c r="P2692" i="1"/>
  <c r="O2692" i="1"/>
  <c r="S2692" i="1" s="1"/>
  <c r="U2691" i="1"/>
  <c r="T2691" i="1"/>
  <c r="Q2691" i="1"/>
  <c r="R2691" i="1" s="1"/>
  <c r="P2691" i="1"/>
  <c r="O2691" i="1"/>
  <c r="S2691" i="1" s="1"/>
  <c r="U2690" i="1"/>
  <c r="T2690" i="1"/>
  <c r="Q2690" i="1"/>
  <c r="R2690" i="1" s="1"/>
  <c r="P2690" i="1"/>
  <c r="O2690" i="1"/>
  <c r="S2690" i="1" s="1"/>
  <c r="U2689" i="1"/>
  <c r="T2689" i="1"/>
  <c r="Q2689" i="1"/>
  <c r="R2689" i="1" s="1"/>
  <c r="P2689" i="1"/>
  <c r="O2689" i="1"/>
  <c r="S2689" i="1" s="1"/>
  <c r="U2688" i="1"/>
  <c r="T2688" i="1"/>
  <c r="Q2688" i="1"/>
  <c r="R2688" i="1" s="1"/>
  <c r="P2688" i="1"/>
  <c r="O2688" i="1"/>
  <c r="S2688" i="1" s="1"/>
  <c r="U2687" i="1"/>
  <c r="T2687" i="1"/>
  <c r="Q2687" i="1"/>
  <c r="R2687" i="1" s="1"/>
  <c r="P2687" i="1"/>
  <c r="O2687" i="1"/>
  <c r="S2687" i="1" s="1"/>
  <c r="U2686" i="1"/>
  <c r="T2686" i="1"/>
  <c r="Q2686" i="1"/>
  <c r="R2686" i="1" s="1"/>
  <c r="P2686" i="1"/>
  <c r="O2686" i="1"/>
  <c r="S2686" i="1" s="1"/>
  <c r="U2685" i="1"/>
  <c r="T2685" i="1"/>
  <c r="Q2685" i="1"/>
  <c r="R2685" i="1" s="1"/>
  <c r="P2685" i="1"/>
  <c r="O2685" i="1"/>
  <c r="S2685" i="1" s="1"/>
  <c r="U2684" i="1"/>
  <c r="T2684" i="1"/>
  <c r="Q2684" i="1"/>
  <c r="R2684" i="1" s="1"/>
  <c r="P2684" i="1"/>
  <c r="O2684" i="1"/>
  <c r="S2684" i="1" s="1"/>
  <c r="U2683" i="1"/>
  <c r="T2683" i="1"/>
  <c r="Q2683" i="1"/>
  <c r="R2683" i="1" s="1"/>
  <c r="P2683" i="1"/>
  <c r="O2683" i="1"/>
  <c r="S2683" i="1" s="1"/>
  <c r="U2682" i="1"/>
  <c r="T2682" i="1"/>
  <c r="Q2682" i="1"/>
  <c r="R2682" i="1" s="1"/>
  <c r="P2682" i="1"/>
  <c r="O2682" i="1"/>
  <c r="S2682" i="1" s="1"/>
  <c r="U2681" i="1"/>
  <c r="T2681" i="1"/>
  <c r="Q2681" i="1"/>
  <c r="R2681" i="1" s="1"/>
  <c r="P2681" i="1"/>
  <c r="O2681" i="1"/>
  <c r="S2681" i="1" s="1"/>
  <c r="U2680" i="1"/>
  <c r="T2680" i="1"/>
  <c r="Q2680" i="1"/>
  <c r="R2680" i="1" s="1"/>
  <c r="P2680" i="1"/>
  <c r="O2680" i="1"/>
  <c r="S2680" i="1" s="1"/>
  <c r="U2679" i="1"/>
  <c r="T2679" i="1"/>
  <c r="Q2679" i="1"/>
  <c r="R2679" i="1" s="1"/>
  <c r="P2679" i="1"/>
  <c r="O2679" i="1"/>
  <c r="S2679" i="1" s="1"/>
  <c r="U2678" i="1"/>
  <c r="T2678" i="1"/>
  <c r="Q2678" i="1"/>
  <c r="R2678" i="1" s="1"/>
  <c r="P2678" i="1"/>
  <c r="O2678" i="1"/>
  <c r="S2678" i="1" s="1"/>
  <c r="U2677" i="1"/>
  <c r="T2677" i="1"/>
  <c r="Q2677" i="1"/>
  <c r="R2677" i="1" s="1"/>
  <c r="P2677" i="1"/>
  <c r="O2677" i="1"/>
  <c r="S2677" i="1" s="1"/>
  <c r="U2676" i="1"/>
  <c r="T2676" i="1"/>
  <c r="Q2676" i="1"/>
  <c r="R2676" i="1" s="1"/>
  <c r="P2676" i="1"/>
  <c r="O2676" i="1"/>
  <c r="S2676" i="1" s="1"/>
  <c r="U2675" i="1"/>
  <c r="T2675" i="1"/>
  <c r="Q2675" i="1"/>
  <c r="R2675" i="1" s="1"/>
  <c r="P2675" i="1"/>
  <c r="O2675" i="1"/>
  <c r="S2675" i="1" s="1"/>
  <c r="U2674" i="1"/>
  <c r="T2674" i="1"/>
  <c r="Q2674" i="1"/>
  <c r="R2674" i="1" s="1"/>
  <c r="P2674" i="1"/>
  <c r="O2674" i="1"/>
  <c r="S2674" i="1" s="1"/>
  <c r="U2673" i="1"/>
  <c r="T2673" i="1"/>
  <c r="Q2673" i="1"/>
  <c r="R2673" i="1" s="1"/>
  <c r="P2673" i="1"/>
  <c r="O2673" i="1"/>
  <c r="S2673" i="1" s="1"/>
  <c r="U2672" i="1"/>
  <c r="T2672" i="1"/>
  <c r="Q2672" i="1"/>
  <c r="R2672" i="1" s="1"/>
  <c r="P2672" i="1"/>
  <c r="O2672" i="1"/>
  <c r="S2672" i="1" s="1"/>
  <c r="U2671" i="1"/>
  <c r="T2671" i="1"/>
  <c r="Q2671" i="1"/>
  <c r="R2671" i="1" s="1"/>
  <c r="P2671" i="1"/>
  <c r="O2671" i="1"/>
  <c r="S2671" i="1" s="1"/>
  <c r="U2670" i="1"/>
  <c r="T2670" i="1"/>
  <c r="Q2670" i="1"/>
  <c r="R2670" i="1" s="1"/>
  <c r="P2670" i="1"/>
  <c r="O2670" i="1"/>
  <c r="S2670" i="1" s="1"/>
  <c r="U2669" i="1"/>
  <c r="T2669" i="1"/>
  <c r="Q2669" i="1"/>
  <c r="R2669" i="1" s="1"/>
  <c r="P2669" i="1"/>
  <c r="O2669" i="1"/>
  <c r="S2669" i="1" s="1"/>
  <c r="U2668" i="1"/>
  <c r="T2668" i="1"/>
  <c r="Q2668" i="1"/>
  <c r="R2668" i="1" s="1"/>
  <c r="P2668" i="1"/>
  <c r="O2668" i="1"/>
  <c r="S2668" i="1" s="1"/>
  <c r="U2667" i="1"/>
  <c r="T2667" i="1"/>
  <c r="Q2667" i="1"/>
  <c r="R2667" i="1" s="1"/>
  <c r="P2667" i="1"/>
  <c r="O2667" i="1"/>
  <c r="S2667" i="1" s="1"/>
  <c r="U2666" i="1"/>
  <c r="T2666" i="1"/>
  <c r="Q2666" i="1"/>
  <c r="R2666" i="1" s="1"/>
  <c r="P2666" i="1"/>
  <c r="O2666" i="1"/>
  <c r="S2666" i="1" s="1"/>
  <c r="U2665" i="1"/>
  <c r="T2665" i="1"/>
  <c r="Q2665" i="1"/>
  <c r="R2665" i="1" s="1"/>
  <c r="P2665" i="1"/>
  <c r="O2665" i="1"/>
  <c r="S2665" i="1" s="1"/>
  <c r="U2664" i="1"/>
  <c r="T2664" i="1"/>
  <c r="Q2664" i="1"/>
  <c r="R2664" i="1" s="1"/>
  <c r="P2664" i="1"/>
  <c r="O2664" i="1"/>
  <c r="S2664" i="1" s="1"/>
  <c r="U2663" i="1"/>
  <c r="T2663" i="1"/>
  <c r="Q2663" i="1"/>
  <c r="R2663" i="1" s="1"/>
  <c r="P2663" i="1"/>
  <c r="O2663" i="1"/>
  <c r="S2663" i="1" s="1"/>
  <c r="U2662" i="1"/>
  <c r="T2662" i="1"/>
  <c r="Q2662" i="1"/>
  <c r="R2662" i="1" s="1"/>
  <c r="P2662" i="1"/>
  <c r="O2662" i="1"/>
  <c r="S2662" i="1" s="1"/>
  <c r="U2661" i="1"/>
  <c r="T2661" i="1"/>
  <c r="Q2661" i="1"/>
  <c r="R2661" i="1" s="1"/>
  <c r="P2661" i="1"/>
  <c r="O2661" i="1"/>
  <c r="S2661" i="1" s="1"/>
  <c r="U2660" i="1"/>
  <c r="T2660" i="1"/>
  <c r="Q2660" i="1"/>
  <c r="R2660" i="1" s="1"/>
  <c r="P2660" i="1"/>
  <c r="O2660" i="1"/>
  <c r="S2660" i="1" s="1"/>
  <c r="U2659" i="1"/>
  <c r="T2659" i="1"/>
  <c r="Q2659" i="1"/>
  <c r="R2659" i="1" s="1"/>
  <c r="P2659" i="1"/>
  <c r="O2659" i="1"/>
  <c r="S2659" i="1" s="1"/>
  <c r="U2658" i="1"/>
  <c r="T2658" i="1"/>
  <c r="Q2658" i="1"/>
  <c r="R2658" i="1" s="1"/>
  <c r="P2658" i="1"/>
  <c r="O2658" i="1"/>
  <c r="S2658" i="1" s="1"/>
  <c r="U2657" i="1"/>
  <c r="T2657" i="1"/>
  <c r="Q2657" i="1"/>
  <c r="R2657" i="1" s="1"/>
  <c r="P2657" i="1"/>
  <c r="O2657" i="1"/>
  <c r="S2657" i="1" s="1"/>
  <c r="U2656" i="1"/>
  <c r="T2656" i="1"/>
  <c r="Q2656" i="1"/>
  <c r="R2656" i="1" s="1"/>
  <c r="P2656" i="1"/>
  <c r="O2656" i="1"/>
  <c r="S2656" i="1" s="1"/>
  <c r="U2655" i="1"/>
  <c r="T2655" i="1"/>
  <c r="Q2655" i="1"/>
  <c r="R2655" i="1" s="1"/>
  <c r="P2655" i="1"/>
  <c r="O2655" i="1"/>
  <c r="S2655" i="1" s="1"/>
  <c r="U2654" i="1"/>
  <c r="T2654" i="1"/>
  <c r="Q2654" i="1"/>
  <c r="R2654" i="1" s="1"/>
  <c r="P2654" i="1"/>
  <c r="O2654" i="1"/>
  <c r="S2654" i="1" s="1"/>
  <c r="U2653" i="1"/>
  <c r="T2653" i="1"/>
  <c r="Q2653" i="1"/>
  <c r="R2653" i="1" s="1"/>
  <c r="P2653" i="1"/>
  <c r="O2653" i="1"/>
  <c r="S2653" i="1" s="1"/>
  <c r="U2652" i="1"/>
  <c r="T2652" i="1"/>
  <c r="Q2652" i="1"/>
  <c r="R2652" i="1" s="1"/>
  <c r="P2652" i="1"/>
  <c r="O2652" i="1"/>
  <c r="S2652" i="1" s="1"/>
  <c r="U2651" i="1"/>
  <c r="T2651" i="1"/>
  <c r="Q2651" i="1"/>
  <c r="R2651" i="1" s="1"/>
  <c r="P2651" i="1"/>
  <c r="O2651" i="1"/>
  <c r="S2651" i="1" s="1"/>
  <c r="U2650" i="1"/>
  <c r="T2650" i="1"/>
  <c r="Q2650" i="1"/>
  <c r="R2650" i="1" s="1"/>
  <c r="P2650" i="1"/>
  <c r="O2650" i="1"/>
  <c r="S2650" i="1" s="1"/>
  <c r="U2649" i="1"/>
  <c r="T2649" i="1"/>
  <c r="Q2649" i="1"/>
  <c r="R2649" i="1" s="1"/>
  <c r="P2649" i="1"/>
  <c r="O2649" i="1"/>
  <c r="S2649" i="1" s="1"/>
  <c r="U2648" i="1"/>
  <c r="T2648" i="1"/>
  <c r="Q2648" i="1"/>
  <c r="R2648" i="1" s="1"/>
  <c r="P2648" i="1"/>
  <c r="O2648" i="1"/>
  <c r="S2648" i="1" s="1"/>
  <c r="U2647" i="1"/>
  <c r="T2647" i="1"/>
  <c r="Q2647" i="1"/>
  <c r="R2647" i="1" s="1"/>
  <c r="P2647" i="1"/>
  <c r="O2647" i="1"/>
  <c r="S2647" i="1" s="1"/>
  <c r="U2646" i="1"/>
  <c r="T2646" i="1"/>
  <c r="Q2646" i="1"/>
  <c r="R2646" i="1" s="1"/>
  <c r="P2646" i="1"/>
  <c r="O2646" i="1"/>
  <c r="S2646" i="1" s="1"/>
  <c r="U2645" i="1"/>
  <c r="T2645" i="1"/>
  <c r="Q2645" i="1"/>
  <c r="R2645" i="1" s="1"/>
  <c r="P2645" i="1"/>
  <c r="O2645" i="1"/>
  <c r="S2645" i="1" s="1"/>
  <c r="U2644" i="1"/>
  <c r="T2644" i="1"/>
  <c r="Q2644" i="1"/>
  <c r="R2644" i="1" s="1"/>
  <c r="P2644" i="1"/>
  <c r="O2644" i="1"/>
  <c r="S2644" i="1" s="1"/>
  <c r="U2643" i="1"/>
  <c r="T2643" i="1"/>
  <c r="Q2643" i="1"/>
  <c r="R2643" i="1" s="1"/>
  <c r="P2643" i="1"/>
  <c r="O2643" i="1"/>
  <c r="S2643" i="1" s="1"/>
  <c r="U2642" i="1"/>
  <c r="T2642" i="1"/>
  <c r="Q2642" i="1"/>
  <c r="R2642" i="1" s="1"/>
  <c r="P2642" i="1"/>
  <c r="O2642" i="1"/>
  <c r="S2642" i="1" s="1"/>
  <c r="U2641" i="1"/>
  <c r="T2641" i="1"/>
  <c r="Q2641" i="1"/>
  <c r="R2641" i="1" s="1"/>
  <c r="P2641" i="1"/>
  <c r="O2641" i="1"/>
  <c r="S2641" i="1" s="1"/>
  <c r="U2640" i="1"/>
  <c r="T2640" i="1"/>
  <c r="Q2640" i="1"/>
  <c r="R2640" i="1" s="1"/>
  <c r="P2640" i="1"/>
  <c r="O2640" i="1"/>
  <c r="S2640" i="1" s="1"/>
  <c r="U2639" i="1"/>
  <c r="T2639" i="1"/>
  <c r="Q2639" i="1"/>
  <c r="R2639" i="1" s="1"/>
  <c r="P2639" i="1"/>
  <c r="O2639" i="1"/>
  <c r="S2639" i="1" s="1"/>
  <c r="U2638" i="1"/>
  <c r="T2638" i="1"/>
  <c r="Q2638" i="1"/>
  <c r="R2638" i="1" s="1"/>
  <c r="P2638" i="1"/>
  <c r="O2638" i="1"/>
  <c r="S2638" i="1" s="1"/>
  <c r="U2637" i="1"/>
  <c r="T2637" i="1"/>
  <c r="Q2637" i="1"/>
  <c r="R2637" i="1" s="1"/>
  <c r="P2637" i="1"/>
  <c r="O2637" i="1"/>
  <c r="S2637" i="1" s="1"/>
  <c r="U2636" i="1"/>
  <c r="T2636" i="1"/>
  <c r="Q2636" i="1"/>
  <c r="R2636" i="1" s="1"/>
  <c r="P2636" i="1"/>
  <c r="O2636" i="1"/>
  <c r="S2636" i="1" s="1"/>
  <c r="U2635" i="1"/>
  <c r="T2635" i="1"/>
  <c r="Q2635" i="1"/>
  <c r="R2635" i="1" s="1"/>
  <c r="P2635" i="1"/>
  <c r="O2635" i="1"/>
  <c r="S2635" i="1" s="1"/>
  <c r="U2634" i="1"/>
  <c r="T2634" i="1"/>
  <c r="Q2634" i="1"/>
  <c r="R2634" i="1" s="1"/>
  <c r="P2634" i="1"/>
  <c r="O2634" i="1"/>
  <c r="S2634" i="1" s="1"/>
  <c r="U2633" i="1"/>
  <c r="T2633" i="1"/>
  <c r="Q2633" i="1"/>
  <c r="R2633" i="1" s="1"/>
  <c r="P2633" i="1"/>
  <c r="O2633" i="1"/>
  <c r="S2633" i="1" s="1"/>
  <c r="U2632" i="1"/>
  <c r="T2632" i="1"/>
  <c r="Q2632" i="1"/>
  <c r="R2632" i="1" s="1"/>
  <c r="P2632" i="1"/>
  <c r="O2632" i="1"/>
  <c r="S2632" i="1" s="1"/>
  <c r="U2631" i="1"/>
  <c r="T2631" i="1"/>
  <c r="Q2631" i="1"/>
  <c r="R2631" i="1" s="1"/>
  <c r="P2631" i="1"/>
  <c r="O2631" i="1"/>
  <c r="S2631" i="1" s="1"/>
  <c r="U2630" i="1"/>
  <c r="T2630" i="1"/>
  <c r="Q2630" i="1"/>
  <c r="R2630" i="1" s="1"/>
  <c r="P2630" i="1"/>
  <c r="O2630" i="1"/>
  <c r="S2630" i="1" s="1"/>
  <c r="U2629" i="1"/>
  <c r="T2629" i="1"/>
  <c r="Q2629" i="1"/>
  <c r="R2629" i="1" s="1"/>
  <c r="P2629" i="1"/>
  <c r="O2629" i="1"/>
  <c r="S2629" i="1" s="1"/>
  <c r="U2628" i="1"/>
  <c r="T2628" i="1"/>
  <c r="Q2628" i="1"/>
  <c r="R2628" i="1" s="1"/>
  <c r="P2628" i="1"/>
  <c r="O2628" i="1"/>
  <c r="S2628" i="1" s="1"/>
  <c r="U2627" i="1"/>
  <c r="T2627" i="1"/>
  <c r="Q2627" i="1"/>
  <c r="R2627" i="1" s="1"/>
  <c r="P2627" i="1"/>
  <c r="O2627" i="1"/>
  <c r="S2627" i="1" s="1"/>
  <c r="U2626" i="1"/>
  <c r="T2626" i="1"/>
  <c r="Q2626" i="1"/>
  <c r="R2626" i="1" s="1"/>
  <c r="P2626" i="1"/>
  <c r="O2626" i="1"/>
  <c r="S2626" i="1" s="1"/>
  <c r="U2625" i="1"/>
  <c r="T2625" i="1"/>
  <c r="Q2625" i="1"/>
  <c r="R2625" i="1" s="1"/>
  <c r="P2625" i="1"/>
  <c r="O2625" i="1"/>
  <c r="S2625" i="1" s="1"/>
  <c r="U2624" i="1"/>
  <c r="T2624" i="1"/>
  <c r="Q2624" i="1"/>
  <c r="R2624" i="1" s="1"/>
  <c r="P2624" i="1"/>
  <c r="O2624" i="1"/>
  <c r="S2624" i="1" s="1"/>
  <c r="U2623" i="1"/>
  <c r="T2623" i="1"/>
  <c r="Q2623" i="1"/>
  <c r="R2623" i="1" s="1"/>
  <c r="P2623" i="1"/>
  <c r="O2623" i="1"/>
  <c r="S2623" i="1" s="1"/>
  <c r="U2622" i="1"/>
  <c r="T2622" i="1"/>
  <c r="Q2622" i="1"/>
  <c r="R2622" i="1" s="1"/>
  <c r="P2622" i="1"/>
  <c r="O2622" i="1"/>
  <c r="S2622" i="1" s="1"/>
  <c r="U2621" i="1"/>
  <c r="T2621" i="1"/>
  <c r="Q2621" i="1"/>
  <c r="R2621" i="1" s="1"/>
  <c r="P2621" i="1"/>
  <c r="O2621" i="1"/>
  <c r="S2621" i="1" s="1"/>
  <c r="U2620" i="1"/>
  <c r="T2620" i="1"/>
  <c r="Q2620" i="1"/>
  <c r="R2620" i="1" s="1"/>
  <c r="P2620" i="1"/>
  <c r="O2620" i="1"/>
  <c r="S2620" i="1" s="1"/>
  <c r="U2619" i="1"/>
  <c r="T2619" i="1"/>
  <c r="Q2619" i="1"/>
  <c r="R2619" i="1" s="1"/>
  <c r="P2619" i="1"/>
  <c r="O2619" i="1"/>
  <c r="S2619" i="1" s="1"/>
  <c r="U2618" i="1"/>
  <c r="T2618" i="1"/>
  <c r="Q2618" i="1"/>
  <c r="R2618" i="1" s="1"/>
  <c r="P2618" i="1"/>
  <c r="O2618" i="1"/>
  <c r="S2618" i="1" s="1"/>
  <c r="U2617" i="1"/>
  <c r="T2617" i="1"/>
  <c r="Q2617" i="1"/>
  <c r="R2617" i="1" s="1"/>
  <c r="P2617" i="1"/>
  <c r="O2617" i="1"/>
  <c r="S2617" i="1" s="1"/>
  <c r="U2616" i="1"/>
  <c r="T2616" i="1"/>
  <c r="Q2616" i="1"/>
  <c r="R2616" i="1" s="1"/>
  <c r="P2616" i="1"/>
  <c r="O2616" i="1"/>
  <c r="S2616" i="1" s="1"/>
  <c r="U2511" i="1"/>
  <c r="T2511" i="1"/>
  <c r="Q2511" i="1"/>
  <c r="R2511" i="1" s="1"/>
  <c r="P2511" i="1"/>
  <c r="O2511" i="1"/>
  <c r="S2511" i="1" s="1"/>
  <c r="U2510" i="1"/>
  <c r="T2510" i="1"/>
  <c r="Q2510" i="1"/>
  <c r="R2510" i="1" s="1"/>
  <c r="P2510" i="1"/>
  <c r="O2510" i="1"/>
  <c r="S2510" i="1" s="1"/>
  <c r="U2509" i="1"/>
  <c r="T2509" i="1"/>
  <c r="Q2509" i="1"/>
  <c r="R2509" i="1" s="1"/>
  <c r="P2509" i="1"/>
  <c r="O2509" i="1"/>
  <c r="S2509" i="1" s="1"/>
  <c r="U2508" i="1"/>
  <c r="T2508" i="1"/>
  <c r="Q2508" i="1"/>
  <c r="R2508" i="1" s="1"/>
  <c r="P2508" i="1"/>
  <c r="O2508" i="1"/>
  <c r="S2508" i="1" s="1"/>
  <c r="U2507" i="1"/>
  <c r="T2507" i="1"/>
  <c r="Q2507" i="1"/>
  <c r="R2507" i="1" s="1"/>
  <c r="P2507" i="1"/>
  <c r="O2507" i="1"/>
  <c r="S2507" i="1" s="1"/>
  <c r="U2506" i="1"/>
  <c r="T2506" i="1"/>
  <c r="Q2506" i="1"/>
  <c r="R2506" i="1" s="1"/>
  <c r="P2506" i="1"/>
  <c r="O2506" i="1"/>
  <c r="S2506" i="1" s="1"/>
  <c r="U2505" i="1"/>
  <c r="T2505" i="1"/>
  <c r="Q2505" i="1"/>
  <c r="R2505" i="1" s="1"/>
  <c r="P2505" i="1"/>
  <c r="O2505" i="1"/>
  <c r="S2505" i="1" s="1"/>
  <c r="U2504" i="1"/>
  <c r="T2504" i="1"/>
  <c r="Q2504" i="1"/>
  <c r="R2504" i="1" s="1"/>
  <c r="P2504" i="1"/>
  <c r="O2504" i="1"/>
  <c r="S2504" i="1" s="1"/>
  <c r="U2503" i="1"/>
  <c r="T2503" i="1"/>
  <c r="Q2503" i="1"/>
  <c r="R2503" i="1" s="1"/>
  <c r="P2503" i="1"/>
  <c r="O2503" i="1"/>
  <c r="S2503" i="1" s="1"/>
  <c r="U2502" i="1"/>
  <c r="T2502" i="1"/>
  <c r="Q2502" i="1"/>
  <c r="R2502" i="1" s="1"/>
  <c r="P2502" i="1"/>
  <c r="O2502" i="1"/>
  <c r="S2502" i="1" s="1"/>
  <c r="U2501" i="1"/>
  <c r="T2501" i="1"/>
  <c r="Q2501" i="1"/>
  <c r="R2501" i="1" s="1"/>
  <c r="P2501" i="1"/>
  <c r="O2501" i="1"/>
  <c r="S2501" i="1" s="1"/>
  <c r="U2500" i="1"/>
  <c r="T2500" i="1"/>
  <c r="Q2500" i="1"/>
  <c r="R2500" i="1" s="1"/>
  <c r="P2500" i="1"/>
  <c r="O2500" i="1"/>
  <c r="S2500" i="1" s="1"/>
  <c r="U2499" i="1"/>
  <c r="T2499" i="1"/>
  <c r="Q2499" i="1"/>
  <c r="R2499" i="1" s="1"/>
  <c r="P2499" i="1"/>
  <c r="O2499" i="1"/>
  <c r="S2499" i="1" s="1"/>
  <c r="U2498" i="1"/>
  <c r="T2498" i="1"/>
  <c r="Q2498" i="1"/>
  <c r="R2498" i="1" s="1"/>
  <c r="P2498" i="1"/>
  <c r="O2498" i="1"/>
  <c r="S2498" i="1" s="1"/>
  <c r="U2497" i="1"/>
  <c r="T2497" i="1"/>
  <c r="Q2497" i="1"/>
  <c r="R2497" i="1" s="1"/>
  <c r="P2497" i="1"/>
  <c r="O2497" i="1"/>
  <c r="S2497" i="1" s="1"/>
  <c r="U2496" i="1"/>
  <c r="T2496" i="1"/>
  <c r="Q2496" i="1"/>
  <c r="R2496" i="1" s="1"/>
  <c r="P2496" i="1"/>
  <c r="O2496" i="1"/>
  <c r="S2496" i="1" s="1"/>
  <c r="U2495" i="1"/>
  <c r="T2495" i="1"/>
  <c r="Q2495" i="1"/>
  <c r="R2495" i="1" s="1"/>
  <c r="P2495" i="1"/>
  <c r="O2495" i="1"/>
  <c r="S2495" i="1" s="1"/>
  <c r="U2494" i="1"/>
  <c r="T2494" i="1"/>
  <c r="Q2494" i="1"/>
  <c r="R2494" i="1" s="1"/>
  <c r="P2494" i="1"/>
  <c r="O2494" i="1"/>
  <c r="S2494" i="1" s="1"/>
  <c r="U2493" i="1"/>
  <c r="T2493" i="1"/>
  <c r="Q2493" i="1"/>
  <c r="R2493" i="1" s="1"/>
  <c r="P2493" i="1"/>
  <c r="O2493" i="1"/>
  <c r="S2493" i="1" s="1"/>
  <c r="U2492" i="1"/>
  <c r="T2492" i="1"/>
  <c r="Q2492" i="1"/>
  <c r="R2492" i="1" s="1"/>
  <c r="P2492" i="1"/>
  <c r="O2492" i="1"/>
  <c r="S2492" i="1" s="1"/>
  <c r="U2491" i="1"/>
  <c r="T2491" i="1"/>
  <c r="Q2491" i="1"/>
  <c r="R2491" i="1" s="1"/>
  <c r="P2491" i="1"/>
  <c r="O2491" i="1"/>
  <c r="S2491" i="1" s="1"/>
  <c r="U2490" i="1"/>
  <c r="T2490" i="1"/>
  <c r="Q2490" i="1"/>
  <c r="R2490" i="1" s="1"/>
  <c r="P2490" i="1"/>
  <c r="O2490" i="1"/>
  <c r="S2490" i="1" s="1"/>
  <c r="U2489" i="1"/>
  <c r="T2489" i="1"/>
  <c r="Q2489" i="1"/>
  <c r="R2489" i="1" s="1"/>
  <c r="P2489" i="1"/>
  <c r="O2489" i="1"/>
  <c r="S2489" i="1" s="1"/>
  <c r="U2488" i="1"/>
  <c r="T2488" i="1"/>
  <c r="Q2488" i="1"/>
  <c r="R2488" i="1" s="1"/>
  <c r="P2488" i="1"/>
  <c r="O2488" i="1"/>
  <c r="S2488" i="1" s="1"/>
  <c r="U2487" i="1"/>
  <c r="T2487" i="1"/>
  <c r="Q2487" i="1"/>
  <c r="R2487" i="1" s="1"/>
  <c r="P2487" i="1"/>
  <c r="O2487" i="1"/>
  <c r="S2487" i="1" s="1"/>
  <c r="U2486" i="1"/>
  <c r="T2486" i="1"/>
  <c r="Q2486" i="1"/>
  <c r="R2486" i="1" s="1"/>
  <c r="P2486" i="1"/>
  <c r="O2486" i="1"/>
  <c r="S2486" i="1" s="1"/>
  <c r="U2485" i="1"/>
  <c r="T2485" i="1"/>
  <c r="Q2485" i="1"/>
  <c r="R2485" i="1" s="1"/>
  <c r="P2485" i="1"/>
  <c r="O2485" i="1"/>
  <c r="S2485" i="1" s="1"/>
  <c r="U2484" i="1"/>
  <c r="T2484" i="1"/>
  <c r="Q2484" i="1"/>
  <c r="R2484" i="1" s="1"/>
  <c r="P2484" i="1"/>
  <c r="O2484" i="1"/>
  <c r="S2484" i="1" s="1"/>
  <c r="U2483" i="1"/>
  <c r="T2483" i="1"/>
  <c r="Q2483" i="1"/>
  <c r="R2483" i="1" s="1"/>
  <c r="P2483" i="1"/>
  <c r="O2483" i="1"/>
  <c r="S2483" i="1" s="1"/>
  <c r="U2482" i="1"/>
  <c r="T2482" i="1"/>
  <c r="Q2482" i="1"/>
  <c r="R2482" i="1" s="1"/>
  <c r="P2482" i="1"/>
  <c r="O2482" i="1"/>
  <c r="S2482" i="1" s="1"/>
  <c r="U2481" i="1"/>
  <c r="T2481" i="1"/>
  <c r="Q2481" i="1"/>
  <c r="R2481" i="1" s="1"/>
  <c r="P2481" i="1"/>
  <c r="O2481" i="1"/>
  <c r="S2481" i="1" s="1"/>
  <c r="U2480" i="1"/>
  <c r="T2480" i="1"/>
  <c r="Q2480" i="1"/>
  <c r="R2480" i="1" s="1"/>
  <c r="P2480" i="1"/>
  <c r="O2480" i="1"/>
  <c r="S2480" i="1" s="1"/>
  <c r="U2479" i="1"/>
  <c r="T2479" i="1"/>
  <c r="Q2479" i="1"/>
  <c r="R2479" i="1" s="1"/>
  <c r="P2479" i="1"/>
  <c r="O2479" i="1"/>
  <c r="S2479" i="1" s="1"/>
  <c r="U2478" i="1"/>
  <c r="T2478" i="1"/>
  <c r="Q2478" i="1"/>
  <c r="R2478" i="1" s="1"/>
  <c r="P2478" i="1"/>
  <c r="O2478" i="1"/>
  <c r="S2478" i="1" s="1"/>
  <c r="U2477" i="1"/>
  <c r="T2477" i="1"/>
  <c r="Q2477" i="1"/>
  <c r="R2477" i="1" s="1"/>
  <c r="P2477" i="1"/>
  <c r="O2477" i="1"/>
  <c r="S2477" i="1" s="1"/>
  <c r="U2476" i="1"/>
  <c r="T2476" i="1"/>
  <c r="Q2476" i="1"/>
  <c r="R2476" i="1" s="1"/>
  <c r="P2476" i="1"/>
  <c r="O2476" i="1"/>
  <c r="S2476" i="1" s="1"/>
  <c r="U2475" i="1"/>
  <c r="T2475" i="1"/>
  <c r="Q2475" i="1"/>
  <c r="R2475" i="1" s="1"/>
  <c r="P2475" i="1"/>
  <c r="O2475" i="1"/>
  <c r="S2475" i="1" s="1"/>
  <c r="U2474" i="1"/>
  <c r="T2474" i="1"/>
  <c r="Q2474" i="1"/>
  <c r="R2474" i="1" s="1"/>
  <c r="P2474" i="1"/>
  <c r="O2474" i="1"/>
  <c r="S2474" i="1" s="1"/>
  <c r="U2473" i="1"/>
  <c r="T2473" i="1"/>
  <c r="Q2473" i="1"/>
  <c r="R2473" i="1" s="1"/>
  <c r="P2473" i="1"/>
  <c r="O2473" i="1"/>
  <c r="S2473" i="1" s="1"/>
  <c r="U2472" i="1"/>
  <c r="T2472" i="1"/>
  <c r="Q2472" i="1"/>
  <c r="R2472" i="1" s="1"/>
  <c r="P2472" i="1"/>
  <c r="O2472" i="1"/>
  <c r="S2472" i="1" s="1"/>
  <c r="U2471" i="1"/>
  <c r="T2471" i="1"/>
  <c r="Q2471" i="1"/>
  <c r="R2471" i="1" s="1"/>
  <c r="P2471" i="1"/>
  <c r="O2471" i="1"/>
  <c r="S2471" i="1" s="1"/>
  <c r="U2470" i="1"/>
  <c r="T2470" i="1"/>
  <c r="Q2470" i="1"/>
  <c r="R2470" i="1" s="1"/>
  <c r="P2470" i="1"/>
  <c r="O2470" i="1"/>
  <c r="S2470" i="1" s="1"/>
  <c r="U2469" i="1"/>
  <c r="T2469" i="1"/>
  <c r="Q2469" i="1"/>
  <c r="R2469" i="1" s="1"/>
  <c r="P2469" i="1"/>
  <c r="O2469" i="1"/>
  <c r="S2469" i="1" s="1"/>
  <c r="U2468" i="1"/>
  <c r="T2468" i="1"/>
  <c r="Q2468" i="1"/>
  <c r="R2468" i="1" s="1"/>
  <c r="P2468" i="1"/>
  <c r="O2468" i="1"/>
  <c r="S2468" i="1" s="1"/>
  <c r="U2467" i="1"/>
  <c r="T2467" i="1"/>
  <c r="Q2467" i="1"/>
  <c r="R2467" i="1" s="1"/>
  <c r="P2467" i="1"/>
  <c r="O2467" i="1"/>
  <c r="S2467" i="1" s="1"/>
  <c r="U2466" i="1"/>
  <c r="T2466" i="1"/>
  <c r="Q2466" i="1"/>
  <c r="R2466" i="1" s="1"/>
  <c r="P2466" i="1"/>
  <c r="O2466" i="1"/>
  <c r="S2466" i="1" s="1"/>
  <c r="U2465" i="1"/>
  <c r="T2465" i="1"/>
  <c r="Q2465" i="1"/>
  <c r="R2465" i="1" s="1"/>
  <c r="P2465" i="1"/>
  <c r="O2465" i="1"/>
  <c r="S2465" i="1" s="1"/>
  <c r="U2464" i="1"/>
  <c r="T2464" i="1"/>
  <c r="Q2464" i="1"/>
  <c r="R2464" i="1" s="1"/>
  <c r="P2464" i="1"/>
  <c r="O2464" i="1"/>
  <c r="S2464" i="1" s="1"/>
  <c r="U2463" i="1"/>
  <c r="T2463" i="1"/>
  <c r="Q2463" i="1"/>
  <c r="R2463" i="1" s="1"/>
  <c r="P2463" i="1"/>
  <c r="O2463" i="1"/>
  <c r="S2463" i="1" s="1"/>
  <c r="U2462" i="1"/>
  <c r="T2462" i="1"/>
  <c r="Q2462" i="1"/>
  <c r="R2462" i="1" s="1"/>
  <c r="P2462" i="1"/>
  <c r="O2462" i="1"/>
  <c r="S2462" i="1" s="1"/>
  <c r="U2461" i="1"/>
  <c r="T2461" i="1"/>
  <c r="Q2461" i="1"/>
  <c r="R2461" i="1" s="1"/>
  <c r="P2461" i="1"/>
  <c r="O2461" i="1"/>
  <c r="S2461" i="1" s="1"/>
  <c r="U2460" i="1"/>
  <c r="T2460" i="1"/>
  <c r="Q2460" i="1"/>
  <c r="R2460" i="1" s="1"/>
  <c r="P2460" i="1"/>
  <c r="O2460" i="1"/>
  <c r="S2460" i="1" s="1"/>
  <c r="U2459" i="1"/>
  <c r="T2459" i="1"/>
  <c r="Q2459" i="1"/>
  <c r="R2459" i="1" s="1"/>
  <c r="P2459" i="1"/>
  <c r="O2459" i="1"/>
  <c r="S2459" i="1" s="1"/>
  <c r="U2458" i="1"/>
  <c r="T2458" i="1"/>
  <c r="Q2458" i="1"/>
  <c r="R2458" i="1" s="1"/>
  <c r="P2458" i="1"/>
  <c r="O2458" i="1"/>
  <c r="S2458" i="1" s="1"/>
  <c r="U2457" i="1"/>
  <c r="T2457" i="1"/>
  <c r="Q2457" i="1"/>
  <c r="R2457" i="1" s="1"/>
  <c r="P2457" i="1"/>
  <c r="O2457" i="1"/>
  <c r="S2457" i="1" s="1"/>
  <c r="U2456" i="1"/>
  <c r="T2456" i="1"/>
  <c r="Q2456" i="1"/>
  <c r="R2456" i="1" s="1"/>
  <c r="P2456" i="1"/>
  <c r="O2456" i="1"/>
  <c r="S2456" i="1" s="1"/>
  <c r="U2455" i="1"/>
  <c r="T2455" i="1"/>
  <c r="Q2455" i="1"/>
  <c r="R2455" i="1" s="1"/>
  <c r="P2455" i="1"/>
  <c r="O2455" i="1"/>
  <c r="S2455" i="1" s="1"/>
  <c r="U2454" i="1"/>
  <c r="T2454" i="1"/>
  <c r="Q2454" i="1"/>
  <c r="R2454" i="1" s="1"/>
  <c r="P2454" i="1"/>
  <c r="O2454" i="1"/>
  <c r="S2454" i="1" s="1"/>
  <c r="U2453" i="1"/>
  <c r="T2453" i="1"/>
  <c r="Q2453" i="1"/>
  <c r="R2453" i="1" s="1"/>
  <c r="P2453" i="1"/>
  <c r="O2453" i="1"/>
  <c r="S2453" i="1" s="1"/>
  <c r="U2452" i="1"/>
  <c r="T2452" i="1"/>
  <c r="Q2452" i="1"/>
  <c r="R2452" i="1" s="1"/>
  <c r="P2452" i="1"/>
  <c r="O2452" i="1"/>
  <c r="S2452" i="1" s="1"/>
  <c r="U2451" i="1"/>
  <c r="T2451" i="1"/>
  <c r="Q2451" i="1"/>
  <c r="R2451" i="1" s="1"/>
  <c r="P2451" i="1"/>
  <c r="O2451" i="1"/>
  <c r="S2451" i="1" s="1"/>
  <c r="U2450" i="1"/>
  <c r="T2450" i="1"/>
  <c r="Q2450" i="1"/>
  <c r="R2450" i="1" s="1"/>
  <c r="P2450" i="1"/>
  <c r="O2450" i="1"/>
  <c r="S2450" i="1" s="1"/>
  <c r="U2449" i="1"/>
  <c r="T2449" i="1"/>
  <c r="Q2449" i="1"/>
  <c r="R2449" i="1" s="1"/>
  <c r="P2449" i="1"/>
  <c r="O2449" i="1"/>
  <c r="S2449" i="1" s="1"/>
  <c r="U2448" i="1"/>
  <c r="T2448" i="1"/>
  <c r="Q2448" i="1"/>
  <c r="R2448" i="1" s="1"/>
  <c r="P2448" i="1"/>
  <c r="O2448" i="1"/>
  <c r="S2448" i="1" s="1"/>
  <c r="U2447" i="1"/>
  <c r="T2447" i="1"/>
  <c r="Q2447" i="1"/>
  <c r="R2447" i="1" s="1"/>
  <c r="P2447" i="1"/>
  <c r="O2447" i="1"/>
  <c r="S2447" i="1" s="1"/>
  <c r="U2446" i="1"/>
  <c r="T2446" i="1"/>
  <c r="Q2446" i="1"/>
  <c r="R2446" i="1" s="1"/>
  <c r="P2446" i="1"/>
  <c r="O2446" i="1"/>
  <c r="S2446" i="1" s="1"/>
  <c r="U2445" i="1"/>
  <c r="T2445" i="1"/>
  <c r="Q2445" i="1"/>
  <c r="R2445" i="1" s="1"/>
  <c r="P2445" i="1"/>
  <c r="O2445" i="1"/>
  <c r="S2445" i="1" s="1"/>
  <c r="U2444" i="1"/>
  <c r="T2444" i="1"/>
  <c r="Q2444" i="1"/>
  <c r="R2444" i="1" s="1"/>
  <c r="P2444" i="1"/>
  <c r="O2444" i="1"/>
  <c r="S2444" i="1" s="1"/>
  <c r="U2443" i="1"/>
  <c r="T2443" i="1"/>
  <c r="Q2443" i="1"/>
  <c r="R2443" i="1" s="1"/>
  <c r="P2443" i="1"/>
  <c r="O2443" i="1"/>
  <c r="S2443" i="1" s="1"/>
  <c r="U2442" i="1"/>
  <c r="T2442" i="1"/>
  <c r="Q2442" i="1"/>
  <c r="R2442" i="1" s="1"/>
  <c r="P2442" i="1"/>
  <c r="O2442" i="1"/>
  <c r="S2442" i="1" s="1"/>
  <c r="U2441" i="1"/>
  <c r="T2441" i="1"/>
  <c r="Q2441" i="1"/>
  <c r="R2441" i="1" s="1"/>
  <c r="P2441" i="1"/>
  <c r="O2441" i="1"/>
  <c r="S2441" i="1" s="1"/>
  <c r="U2440" i="1"/>
  <c r="T2440" i="1"/>
  <c r="Q2440" i="1"/>
  <c r="R2440" i="1" s="1"/>
  <c r="P2440" i="1"/>
  <c r="O2440" i="1"/>
  <c r="S2440" i="1" s="1"/>
  <c r="U2439" i="1"/>
  <c r="T2439" i="1"/>
  <c r="Q2439" i="1"/>
  <c r="R2439" i="1" s="1"/>
  <c r="P2439" i="1"/>
  <c r="O2439" i="1"/>
  <c r="S2439" i="1" s="1"/>
  <c r="U2438" i="1"/>
  <c r="T2438" i="1"/>
  <c r="Q2438" i="1"/>
  <c r="R2438" i="1" s="1"/>
  <c r="P2438" i="1"/>
  <c r="O2438" i="1"/>
  <c r="S2438" i="1" s="1"/>
  <c r="U2437" i="1"/>
  <c r="T2437" i="1"/>
  <c r="Q2437" i="1"/>
  <c r="R2437" i="1" s="1"/>
  <c r="P2437" i="1"/>
  <c r="O2437" i="1"/>
  <c r="S2437" i="1" s="1"/>
  <c r="U2436" i="1"/>
  <c r="T2436" i="1"/>
  <c r="Q2436" i="1"/>
  <c r="R2436" i="1" s="1"/>
  <c r="P2436" i="1"/>
  <c r="O2436" i="1"/>
  <c r="S2436" i="1" s="1"/>
  <c r="U2435" i="1"/>
  <c r="T2435" i="1"/>
  <c r="Q2435" i="1"/>
  <c r="R2435" i="1" s="1"/>
  <c r="P2435" i="1"/>
  <c r="O2435" i="1"/>
  <c r="S2435" i="1" s="1"/>
  <c r="U2434" i="1"/>
  <c r="T2434" i="1"/>
  <c r="Q2434" i="1"/>
  <c r="R2434" i="1" s="1"/>
  <c r="P2434" i="1"/>
  <c r="O2434" i="1"/>
  <c r="S2434" i="1" s="1"/>
  <c r="U2433" i="1"/>
  <c r="T2433" i="1"/>
  <c r="Q2433" i="1"/>
  <c r="R2433" i="1" s="1"/>
  <c r="P2433" i="1"/>
  <c r="O2433" i="1"/>
  <c r="S2433" i="1" s="1"/>
  <c r="U2432" i="1"/>
  <c r="T2432" i="1"/>
  <c r="Q2432" i="1"/>
  <c r="R2432" i="1" s="1"/>
  <c r="P2432" i="1"/>
  <c r="O2432" i="1"/>
  <c r="S2432" i="1" s="1"/>
  <c r="U2431" i="1"/>
  <c r="T2431" i="1"/>
  <c r="Q2431" i="1"/>
  <c r="R2431" i="1" s="1"/>
  <c r="P2431" i="1"/>
  <c r="O2431" i="1"/>
  <c r="S2431" i="1" s="1"/>
  <c r="U2430" i="1"/>
  <c r="T2430" i="1"/>
  <c r="Q2430" i="1"/>
  <c r="R2430" i="1" s="1"/>
  <c r="P2430" i="1"/>
  <c r="O2430" i="1"/>
  <c r="S2430" i="1" s="1"/>
  <c r="U2429" i="1"/>
  <c r="T2429" i="1"/>
  <c r="Q2429" i="1"/>
  <c r="R2429" i="1" s="1"/>
  <c r="P2429" i="1"/>
  <c r="O2429" i="1"/>
  <c r="S2429" i="1" s="1"/>
  <c r="U2428" i="1"/>
  <c r="T2428" i="1"/>
  <c r="Q2428" i="1"/>
  <c r="R2428" i="1" s="1"/>
  <c r="P2428" i="1"/>
  <c r="O2428" i="1"/>
  <c r="S2428" i="1" s="1"/>
  <c r="U2427" i="1"/>
  <c r="T2427" i="1"/>
  <c r="Q2427" i="1"/>
  <c r="R2427" i="1" s="1"/>
  <c r="P2427" i="1"/>
  <c r="O2427" i="1"/>
  <c r="S2427" i="1" s="1"/>
  <c r="U2426" i="1"/>
  <c r="T2426" i="1"/>
  <c r="Q2426" i="1"/>
  <c r="R2426" i="1" s="1"/>
  <c r="P2426" i="1"/>
  <c r="O2426" i="1"/>
  <c r="S2426" i="1" s="1"/>
  <c r="U2425" i="1"/>
  <c r="T2425" i="1"/>
  <c r="Q2425" i="1"/>
  <c r="R2425" i="1" s="1"/>
  <c r="P2425" i="1"/>
  <c r="O2425" i="1"/>
  <c r="S2425" i="1" s="1"/>
  <c r="U2406" i="1"/>
  <c r="T2406" i="1"/>
  <c r="Q2406" i="1"/>
  <c r="R2406" i="1" s="1"/>
  <c r="P2406" i="1"/>
  <c r="O2406" i="1"/>
  <c r="S2406" i="1" s="1"/>
  <c r="U2405" i="1"/>
  <c r="T2405" i="1"/>
  <c r="Q2405" i="1"/>
  <c r="R2405" i="1" s="1"/>
  <c r="P2405" i="1"/>
  <c r="O2405" i="1"/>
  <c r="S2405" i="1" s="1"/>
  <c r="U2404" i="1"/>
  <c r="T2404" i="1"/>
  <c r="Q2404" i="1"/>
  <c r="R2404" i="1" s="1"/>
  <c r="P2404" i="1"/>
  <c r="O2404" i="1"/>
  <c r="S2404" i="1" s="1"/>
  <c r="U2403" i="1"/>
  <c r="T2403" i="1"/>
  <c r="Q2403" i="1"/>
  <c r="R2403" i="1" s="1"/>
  <c r="P2403" i="1"/>
  <c r="O2403" i="1"/>
  <c r="S2403" i="1" s="1"/>
  <c r="U2402" i="1"/>
  <c r="T2402" i="1"/>
  <c r="Q2402" i="1"/>
  <c r="R2402" i="1" s="1"/>
  <c r="P2402" i="1"/>
  <c r="O2402" i="1"/>
  <c r="S2402" i="1" s="1"/>
  <c r="U2401" i="1"/>
  <c r="T2401" i="1"/>
  <c r="Q2401" i="1"/>
  <c r="R2401" i="1" s="1"/>
  <c r="P2401" i="1"/>
  <c r="O2401" i="1"/>
  <c r="S2401" i="1" s="1"/>
  <c r="U2400" i="1"/>
  <c r="T2400" i="1"/>
  <c r="Q2400" i="1"/>
  <c r="R2400" i="1" s="1"/>
  <c r="P2400" i="1"/>
  <c r="O2400" i="1"/>
  <c r="S2400" i="1" s="1"/>
  <c r="U2399" i="1"/>
  <c r="T2399" i="1"/>
  <c r="Q2399" i="1"/>
  <c r="R2399" i="1" s="1"/>
  <c r="P2399" i="1"/>
  <c r="O2399" i="1"/>
  <c r="S2399" i="1" s="1"/>
  <c r="U2398" i="1"/>
  <c r="T2398" i="1"/>
  <c r="Q2398" i="1"/>
  <c r="R2398" i="1" s="1"/>
  <c r="P2398" i="1"/>
  <c r="O2398" i="1"/>
  <c r="S2398" i="1" s="1"/>
  <c r="U2397" i="1"/>
  <c r="T2397" i="1"/>
  <c r="Q2397" i="1"/>
  <c r="R2397" i="1" s="1"/>
  <c r="P2397" i="1"/>
  <c r="O2397" i="1"/>
  <c r="S2397" i="1" s="1"/>
  <c r="U2396" i="1"/>
  <c r="T2396" i="1"/>
  <c r="Q2396" i="1"/>
  <c r="R2396" i="1" s="1"/>
  <c r="P2396" i="1"/>
  <c r="O2396" i="1"/>
  <c r="S2396" i="1" s="1"/>
  <c r="U2395" i="1"/>
  <c r="T2395" i="1"/>
  <c r="Q2395" i="1"/>
  <c r="R2395" i="1" s="1"/>
  <c r="P2395" i="1"/>
  <c r="O2395" i="1"/>
  <c r="S2395" i="1" s="1"/>
  <c r="U2394" i="1"/>
  <c r="T2394" i="1"/>
  <c r="Q2394" i="1"/>
  <c r="R2394" i="1" s="1"/>
  <c r="P2394" i="1"/>
  <c r="O2394" i="1"/>
  <c r="S2394" i="1" s="1"/>
  <c r="U2393" i="1"/>
  <c r="T2393" i="1"/>
  <c r="Q2393" i="1"/>
  <c r="R2393" i="1" s="1"/>
  <c r="P2393" i="1"/>
  <c r="O2393" i="1"/>
  <c r="S2393" i="1" s="1"/>
  <c r="U2392" i="1"/>
  <c r="T2392" i="1"/>
  <c r="Q2392" i="1"/>
  <c r="R2392" i="1" s="1"/>
  <c r="P2392" i="1"/>
  <c r="O2392" i="1"/>
  <c r="S2392" i="1" s="1"/>
  <c r="U2391" i="1"/>
  <c r="T2391" i="1"/>
  <c r="Q2391" i="1"/>
  <c r="R2391" i="1" s="1"/>
  <c r="P2391" i="1"/>
  <c r="O2391" i="1"/>
  <c r="S2391" i="1" s="1"/>
  <c r="U2390" i="1"/>
  <c r="T2390" i="1"/>
  <c r="Q2390" i="1"/>
  <c r="R2390" i="1" s="1"/>
  <c r="P2390" i="1"/>
  <c r="O2390" i="1"/>
  <c r="S2390" i="1" s="1"/>
  <c r="U2389" i="1"/>
  <c r="T2389" i="1"/>
  <c r="Q2389" i="1"/>
  <c r="R2389" i="1" s="1"/>
  <c r="P2389" i="1"/>
  <c r="O2389" i="1"/>
  <c r="S2389" i="1" s="1"/>
  <c r="U2388" i="1"/>
  <c r="T2388" i="1"/>
  <c r="Q2388" i="1"/>
  <c r="R2388" i="1" s="1"/>
  <c r="P2388" i="1"/>
  <c r="O2388" i="1"/>
  <c r="S2388" i="1" s="1"/>
  <c r="U2387" i="1"/>
  <c r="T2387" i="1"/>
  <c r="Q2387" i="1"/>
  <c r="R2387" i="1" s="1"/>
  <c r="P2387" i="1"/>
  <c r="O2387" i="1"/>
  <c r="S2387" i="1" s="1"/>
  <c r="U2386" i="1"/>
  <c r="T2386" i="1"/>
  <c r="Q2386" i="1"/>
  <c r="R2386" i="1" s="1"/>
  <c r="P2386" i="1"/>
  <c r="O2386" i="1"/>
  <c r="S2386" i="1" s="1"/>
  <c r="U2385" i="1"/>
  <c r="T2385" i="1"/>
  <c r="Q2385" i="1"/>
  <c r="R2385" i="1" s="1"/>
  <c r="P2385" i="1"/>
  <c r="O2385" i="1"/>
  <c r="S2385" i="1" s="1"/>
  <c r="U2384" i="1"/>
  <c r="T2384" i="1"/>
  <c r="Q2384" i="1"/>
  <c r="R2384" i="1" s="1"/>
  <c r="P2384" i="1"/>
  <c r="O2384" i="1"/>
  <c r="S2384" i="1" s="1"/>
  <c r="U2383" i="1"/>
  <c r="T2383" i="1"/>
  <c r="Q2383" i="1"/>
  <c r="R2383" i="1" s="1"/>
  <c r="P2383" i="1"/>
  <c r="O2383" i="1"/>
  <c r="S2383" i="1" s="1"/>
  <c r="U2382" i="1"/>
  <c r="T2382" i="1"/>
  <c r="Q2382" i="1"/>
  <c r="R2382" i="1" s="1"/>
  <c r="P2382" i="1"/>
  <c r="O2382" i="1"/>
  <c r="S2382" i="1" s="1"/>
  <c r="U2381" i="1"/>
  <c r="T2381" i="1"/>
  <c r="Q2381" i="1"/>
  <c r="R2381" i="1" s="1"/>
  <c r="P2381" i="1"/>
  <c r="O2381" i="1"/>
  <c r="S2381" i="1" s="1"/>
  <c r="U2380" i="1"/>
  <c r="T2380" i="1"/>
  <c r="Q2380" i="1"/>
  <c r="R2380" i="1" s="1"/>
  <c r="P2380" i="1"/>
  <c r="O2380" i="1"/>
  <c r="S2380" i="1" s="1"/>
  <c r="U2379" i="1"/>
  <c r="T2379" i="1"/>
  <c r="Q2379" i="1"/>
  <c r="R2379" i="1" s="1"/>
  <c r="P2379" i="1"/>
  <c r="O2379" i="1"/>
  <c r="S2379" i="1" s="1"/>
  <c r="U2378" i="1"/>
  <c r="T2378" i="1"/>
  <c r="Q2378" i="1"/>
  <c r="R2378" i="1" s="1"/>
  <c r="P2378" i="1"/>
  <c r="O2378" i="1"/>
  <c r="S2378" i="1" s="1"/>
  <c r="U2377" i="1"/>
  <c r="T2377" i="1"/>
  <c r="Q2377" i="1"/>
  <c r="R2377" i="1" s="1"/>
  <c r="P2377" i="1"/>
  <c r="O2377" i="1"/>
  <c r="S2377" i="1" s="1"/>
  <c r="U2376" i="1"/>
  <c r="T2376" i="1"/>
  <c r="Q2376" i="1"/>
  <c r="R2376" i="1" s="1"/>
  <c r="P2376" i="1"/>
  <c r="O2376" i="1"/>
  <c r="S2376" i="1" s="1"/>
  <c r="U2375" i="1"/>
  <c r="T2375" i="1"/>
  <c r="Q2375" i="1"/>
  <c r="R2375" i="1" s="1"/>
  <c r="P2375" i="1"/>
  <c r="O2375" i="1"/>
  <c r="S2375" i="1" s="1"/>
  <c r="U2374" i="1"/>
  <c r="T2374" i="1"/>
  <c r="Q2374" i="1"/>
  <c r="R2374" i="1" s="1"/>
  <c r="P2374" i="1"/>
  <c r="O2374" i="1"/>
  <c r="S2374" i="1" s="1"/>
  <c r="U2373" i="1"/>
  <c r="T2373" i="1"/>
  <c r="Q2373" i="1"/>
  <c r="R2373" i="1" s="1"/>
  <c r="P2373" i="1"/>
  <c r="O2373" i="1"/>
  <c r="S2373" i="1" s="1"/>
  <c r="U2372" i="1"/>
  <c r="T2372" i="1"/>
  <c r="Q2372" i="1"/>
  <c r="R2372" i="1" s="1"/>
  <c r="P2372" i="1"/>
  <c r="O2372" i="1"/>
  <c r="S2372" i="1" s="1"/>
  <c r="U2371" i="1"/>
  <c r="T2371" i="1"/>
  <c r="Q2371" i="1"/>
  <c r="R2371" i="1" s="1"/>
  <c r="P2371" i="1"/>
  <c r="O2371" i="1"/>
  <c r="S2371" i="1" s="1"/>
  <c r="U2370" i="1"/>
  <c r="T2370" i="1"/>
  <c r="Q2370" i="1"/>
  <c r="R2370" i="1" s="1"/>
  <c r="P2370" i="1"/>
  <c r="O2370" i="1"/>
  <c r="S2370" i="1" s="1"/>
  <c r="U2369" i="1"/>
  <c r="T2369" i="1"/>
  <c r="Q2369" i="1"/>
  <c r="R2369" i="1" s="1"/>
  <c r="P2369" i="1"/>
  <c r="O2369" i="1"/>
  <c r="S2369" i="1" s="1"/>
  <c r="U2368" i="1"/>
  <c r="T2368" i="1"/>
  <c r="Q2368" i="1"/>
  <c r="R2368" i="1" s="1"/>
  <c r="P2368" i="1"/>
  <c r="O2368" i="1"/>
  <c r="S2368" i="1" s="1"/>
  <c r="U2367" i="1"/>
  <c r="T2367" i="1"/>
  <c r="Q2367" i="1"/>
  <c r="R2367" i="1" s="1"/>
  <c r="P2367" i="1"/>
  <c r="O2367" i="1"/>
  <c r="S2367" i="1" s="1"/>
  <c r="U2366" i="1"/>
  <c r="T2366" i="1"/>
  <c r="Q2366" i="1"/>
  <c r="R2366" i="1" s="1"/>
  <c r="P2366" i="1"/>
  <c r="O2366" i="1"/>
  <c r="S2366" i="1" s="1"/>
  <c r="U2365" i="1"/>
  <c r="T2365" i="1"/>
  <c r="Q2365" i="1"/>
  <c r="R2365" i="1" s="1"/>
  <c r="P2365" i="1"/>
  <c r="O2365" i="1"/>
  <c r="S2365" i="1" s="1"/>
  <c r="U2364" i="1"/>
  <c r="T2364" i="1"/>
  <c r="Q2364" i="1"/>
  <c r="R2364" i="1" s="1"/>
  <c r="P2364" i="1"/>
  <c r="O2364" i="1"/>
  <c r="S2364" i="1" s="1"/>
  <c r="U2363" i="1"/>
  <c r="T2363" i="1"/>
  <c r="Q2363" i="1"/>
  <c r="R2363" i="1" s="1"/>
  <c r="P2363" i="1"/>
  <c r="O2363" i="1"/>
  <c r="S2363" i="1" s="1"/>
  <c r="U2362" i="1"/>
  <c r="T2362" i="1"/>
  <c r="Q2362" i="1"/>
  <c r="R2362" i="1" s="1"/>
  <c r="P2362" i="1"/>
  <c r="O2362" i="1"/>
  <c r="S2362" i="1" s="1"/>
  <c r="U2361" i="1"/>
  <c r="T2361" i="1"/>
  <c r="Q2361" i="1"/>
  <c r="R2361" i="1" s="1"/>
  <c r="P2361" i="1"/>
  <c r="O2361" i="1"/>
  <c r="S2361" i="1" s="1"/>
  <c r="U2360" i="1"/>
  <c r="T2360" i="1"/>
  <c r="Q2360" i="1"/>
  <c r="R2360" i="1" s="1"/>
  <c r="P2360" i="1"/>
  <c r="O2360" i="1"/>
  <c r="S2360" i="1" s="1"/>
  <c r="U2359" i="1"/>
  <c r="T2359" i="1"/>
  <c r="Q2359" i="1"/>
  <c r="R2359" i="1" s="1"/>
  <c r="P2359" i="1"/>
  <c r="O2359" i="1"/>
  <c r="S2359" i="1" s="1"/>
  <c r="U2358" i="1"/>
  <c r="T2358" i="1"/>
  <c r="Q2358" i="1"/>
  <c r="R2358" i="1" s="1"/>
  <c r="P2358" i="1"/>
  <c r="O2358" i="1"/>
  <c r="S2358" i="1" s="1"/>
  <c r="U2357" i="1"/>
  <c r="T2357" i="1"/>
  <c r="Q2357" i="1"/>
  <c r="R2357" i="1" s="1"/>
  <c r="P2357" i="1"/>
  <c r="O2357" i="1"/>
  <c r="S2357" i="1" s="1"/>
  <c r="U2356" i="1"/>
  <c r="T2356" i="1"/>
  <c r="Q2356" i="1"/>
  <c r="R2356" i="1" s="1"/>
  <c r="P2356" i="1"/>
  <c r="O2356" i="1"/>
  <c r="S2356" i="1" s="1"/>
  <c r="U2355" i="1"/>
  <c r="T2355" i="1"/>
  <c r="Q2355" i="1"/>
  <c r="R2355" i="1" s="1"/>
  <c r="P2355" i="1"/>
  <c r="O2355" i="1"/>
  <c r="S2355" i="1" s="1"/>
  <c r="U2354" i="1"/>
  <c r="T2354" i="1"/>
  <c r="Q2354" i="1"/>
  <c r="R2354" i="1" s="1"/>
  <c r="P2354" i="1"/>
  <c r="O2354" i="1"/>
  <c r="S2354" i="1" s="1"/>
  <c r="U2353" i="1"/>
  <c r="T2353" i="1"/>
  <c r="Q2353" i="1"/>
  <c r="R2353" i="1" s="1"/>
  <c r="P2353" i="1"/>
  <c r="O2353" i="1"/>
  <c r="S2353" i="1" s="1"/>
  <c r="U2352" i="1"/>
  <c r="T2352" i="1"/>
  <c r="Q2352" i="1"/>
  <c r="R2352" i="1" s="1"/>
  <c r="P2352" i="1"/>
  <c r="O2352" i="1"/>
  <c r="S2352" i="1" s="1"/>
  <c r="U2351" i="1"/>
  <c r="T2351" i="1"/>
  <c r="Q2351" i="1"/>
  <c r="R2351" i="1" s="1"/>
  <c r="P2351" i="1"/>
  <c r="O2351" i="1"/>
  <c r="S2351" i="1" s="1"/>
  <c r="U2350" i="1"/>
  <c r="T2350" i="1"/>
  <c r="Q2350" i="1"/>
  <c r="R2350" i="1" s="1"/>
  <c r="P2350" i="1"/>
  <c r="O2350" i="1"/>
  <c r="S2350" i="1" s="1"/>
  <c r="U2349" i="1"/>
  <c r="T2349" i="1"/>
  <c r="Q2349" i="1"/>
  <c r="R2349" i="1" s="1"/>
  <c r="P2349" i="1"/>
  <c r="O2349" i="1"/>
  <c r="S2349" i="1" s="1"/>
  <c r="U2348" i="1"/>
  <c r="T2348" i="1"/>
  <c r="Q2348" i="1"/>
  <c r="R2348" i="1" s="1"/>
  <c r="P2348" i="1"/>
  <c r="O2348" i="1"/>
  <c r="S2348" i="1" s="1"/>
  <c r="U2347" i="1"/>
  <c r="T2347" i="1"/>
  <c r="Q2347" i="1"/>
  <c r="R2347" i="1" s="1"/>
  <c r="P2347" i="1"/>
  <c r="O2347" i="1"/>
  <c r="S2347" i="1" s="1"/>
  <c r="U2346" i="1"/>
  <c r="T2346" i="1"/>
  <c r="Q2346" i="1"/>
  <c r="R2346" i="1" s="1"/>
  <c r="P2346" i="1"/>
  <c r="O2346" i="1"/>
  <c r="S2346" i="1" s="1"/>
  <c r="U2345" i="1"/>
  <c r="T2345" i="1"/>
  <c r="Q2345" i="1"/>
  <c r="R2345" i="1" s="1"/>
  <c r="P2345" i="1"/>
  <c r="O2345" i="1"/>
  <c r="S2345" i="1" s="1"/>
  <c r="U2344" i="1"/>
  <c r="T2344" i="1"/>
  <c r="Q2344" i="1"/>
  <c r="R2344" i="1" s="1"/>
  <c r="P2344" i="1"/>
  <c r="O2344" i="1"/>
  <c r="S2344" i="1" s="1"/>
  <c r="U2343" i="1"/>
  <c r="T2343" i="1"/>
  <c r="Q2343" i="1"/>
  <c r="R2343" i="1" s="1"/>
  <c r="P2343" i="1"/>
  <c r="O2343" i="1"/>
  <c r="S2343" i="1" s="1"/>
  <c r="U2342" i="1"/>
  <c r="T2342" i="1"/>
  <c r="Q2342" i="1"/>
  <c r="R2342" i="1" s="1"/>
  <c r="P2342" i="1"/>
  <c r="O2342" i="1"/>
  <c r="S2342" i="1" s="1"/>
  <c r="U2341" i="1"/>
  <c r="T2341" i="1"/>
  <c r="Q2341" i="1"/>
  <c r="R2341" i="1" s="1"/>
  <c r="P2341" i="1"/>
  <c r="O2341" i="1"/>
  <c r="S2341" i="1" s="1"/>
  <c r="U2340" i="1"/>
  <c r="T2340" i="1"/>
  <c r="Q2340" i="1"/>
  <c r="R2340" i="1" s="1"/>
  <c r="P2340" i="1"/>
  <c r="O2340" i="1"/>
  <c r="S2340" i="1" s="1"/>
  <c r="U2339" i="1"/>
  <c r="T2339" i="1"/>
  <c r="Q2339" i="1"/>
  <c r="R2339" i="1" s="1"/>
  <c r="P2339" i="1"/>
  <c r="O2339" i="1"/>
  <c r="S2339" i="1" s="1"/>
  <c r="U2338" i="1"/>
  <c r="T2338" i="1"/>
  <c r="Q2338" i="1"/>
  <c r="R2338" i="1" s="1"/>
  <c r="P2338" i="1"/>
  <c r="O2338" i="1"/>
  <c r="S2338" i="1" s="1"/>
  <c r="U2337" i="1"/>
  <c r="T2337" i="1"/>
  <c r="Q2337" i="1"/>
  <c r="R2337" i="1" s="1"/>
  <c r="P2337" i="1"/>
  <c r="O2337" i="1"/>
  <c r="S2337" i="1" s="1"/>
  <c r="U2336" i="1"/>
  <c r="T2336" i="1"/>
  <c r="Q2336" i="1"/>
  <c r="R2336" i="1" s="1"/>
  <c r="P2336" i="1"/>
  <c r="O2336" i="1"/>
  <c r="S2336" i="1" s="1"/>
  <c r="U2335" i="1"/>
  <c r="T2335" i="1"/>
  <c r="Q2335" i="1"/>
  <c r="R2335" i="1" s="1"/>
  <c r="P2335" i="1"/>
  <c r="O2335" i="1"/>
  <c r="S2335" i="1" s="1"/>
  <c r="U2334" i="1"/>
  <c r="T2334" i="1"/>
  <c r="Q2334" i="1"/>
  <c r="R2334" i="1" s="1"/>
  <c r="P2334" i="1"/>
  <c r="O2334" i="1"/>
  <c r="S2334" i="1" s="1"/>
  <c r="U2333" i="1"/>
  <c r="T2333" i="1"/>
  <c r="Q2333" i="1"/>
  <c r="R2333" i="1" s="1"/>
  <c r="P2333" i="1"/>
  <c r="O2333" i="1"/>
  <c r="S2333" i="1" s="1"/>
  <c r="U2332" i="1"/>
  <c r="T2332" i="1"/>
  <c r="Q2332" i="1"/>
  <c r="R2332" i="1" s="1"/>
  <c r="P2332" i="1"/>
  <c r="O2332" i="1"/>
  <c r="S2332" i="1" s="1"/>
  <c r="U2331" i="1"/>
  <c r="T2331" i="1"/>
  <c r="Q2331" i="1"/>
  <c r="R2331" i="1" s="1"/>
  <c r="P2331" i="1"/>
  <c r="O2331" i="1"/>
  <c r="S2331" i="1" s="1"/>
  <c r="U2330" i="1"/>
  <c r="T2330" i="1"/>
  <c r="Q2330" i="1"/>
  <c r="R2330" i="1" s="1"/>
  <c r="P2330" i="1"/>
  <c r="O2330" i="1"/>
  <c r="S2330" i="1" s="1"/>
  <c r="U2329" i="1"/>
  <c r="T2329" i="1"/>
  <c r="Q2329" i="1"/>
  <c r="R2329" i="1" s="1"/>
  <c r="P2329" i="1"/>
  <c r="O2329" i="1"/>
  <c r="S2329" i="1" s="1"/>
  <c r="U2328" i="1"/>
  <c r="T2328" i="1"/>
  <c r="Q2328" i="1"/>
  <c r="R2328" i="1" s="1"/>
  <c r="P2328" i="1"/>
  <c r="O2328" i="1"/>
  <c r="S2328" i="1" s="1"/>
  <c r="U2327" i="1"/>
  <c r="T2327" i="1"/>
  <c r="Q2327" i="1"/>
  <c r="R2327" i="1" s="1"/>
  <c r="P2327" i="1"/>
  <c r="O2327" i="1"/>
  <c r="S2327" i="1" s="1"/>
  <c r="U2326" i="1"/>
  <c r="T2326" i="1"/>
  <c r="Q2326" i="1"/>
  <c r="R2326" i="1" s="1"/>
  <c r="P2326" i="1"/>
  <c r="O2326" i="1"/>
  <c r="S2326" i="1" s="1"/>
  <c r="U2325" i="1"/>
  <c r="T2325" i="1"/>
  <c r="Q2325" i="1"/>
  <c r="R2325" i="1" s="1"/>
  <c r="P2325" i="1"/>
  <c r="O2325" i="1"/>
  <c r="S2325" i="1" s="1"/>
  <c r="U2324" i="1"/>
  <c r="T2324" i="1"/>
  <c r="Q2324" i="1"/>
  <c r="R2324" i="1" s="1"/>
  <c r="P2324" i="1"/>
  <c r="O2324" i="1"/>
  <c r="S2324" i="1" s="1"/>
  <c r="U2323" i="1"/>
  <c r="T2323" i="1"/>
  <c r="Q2323" i="1"/>
  <c r="R2323" i="1" s="1"/>
  <c r="P2323" i="1"/>
  <c r="O2323" i="1"/>
  <c r="S2323" i="1" s="1"/>
  <c r="U2322" i="1"/>
  <c r="T2322" i="1"/>
  <c r="Q2322" i="1"/>
  <c r="R2322" i="1" s="1"/>
  <c r="P2322" i="1"/>
  <c r="O2322" i="1"/>
  <c r="S2322" i="1" s="1"/>
  <c r="U2321" i="1"/>
  <c r="T2321" i="1"/>
  <c r="Q2321" i="1"/>
  <c r="R2321" i="1" s="1"/>
  <c r="P2321" i="1"/>
  <c r="O2321" i="1"/>
  <c r="S2321" i="1" s="1"/>
  <c r="U2320" i="1"/>
  <c r="T2320" i="1"/>
  <c r="Q2320" i="1"/>
  <c r="R2320" i="1" s="1"/>
  <c r="P2320" i="1"/>
  <c r="O2320" i="1"/>
  <c r="S2320" i="1" s="1"/>
  <c r="U2319" i="1"/>
  <c r="T2319" i="1"/>
  <c r="Q2319" i="1"/>
  <c r="R2319" i="1" s="1"/>
  <c r="P2319" i="1"/>
  <c r="O2319" i="1"/>
  <c r="S2319" i="1" s="1"/>
  <c r="U2318" i="1"/>
  <c r="T2318" i="1"/>
  <c r="Q2318" i="1"/>
  <c r="R2318" i="1" s="1"/>
  <c r="P2318" i="1"/>
  <c r="O2318" i="1"/>
  <c r="S2318" i="1" s="1"/>
  <c r="U2317" i="1"/>
  <c r="T2317" i="1"/>
  <c r="Q2317" i="1"/>
  <c r="R2317" i="1" s="1"/>
  <c r="P2317" i="1"/>
  <c r="O2317" i="1"/>
  <c r="S2317" i="1" s="1"/>
  <c r="U2316" i="1"/>
  <c r="T2316" i="1"/>
  <c r="Q2316" i="1"/>
  <c r="R2316" i="1" s="1"/>
  <c r="P2316" i="1"/>
  <c r="O2316" i="1"/>
  <c r="S2316" i="1" s="1"/>
  <c r="U2315" i="1"/>
  <c r="T2315" i="1"/>
  <c r="Q2315" i="1"/>
  <c r="R2315" i="1" s="1"/>
  <c r="P2315" i="1"/>
  <c r="O2315" i="1"/>
  <c r="S2315" i="1" s="1"/>
  <c r="U2314" i="1"/>
  <c r="T2314" i="1"/>
  <c r="Q2314" i="1"/>
  <c r="R2314" i="1" s="1"/>
  <c r="P2314" i="1"/>
  <c r="O2314" i="1"/>
  <c r="S2314" i="1" s="1"/>
  <c r="U2313" i="1"/>
  <c r="T2313" i="1"/>
  <c r="Q2313" i="1"/>
  <c r="R2313" i="1" s="1"/>
  <c r="P2313" i="1"/>
  <c r="O2313" i="1"/>
  <c r="S2313" i="1" s="1"/>
  <c r="U2312" i="1"/>
  <c r="T2312" i="1"/>
  <c r="Q2312" i="1"/>
  <c r="R2312" i="1" s="1"/>
  <c r="P2312" i="1"/>
  <c r="O2312" i="1"/>
  <c r="S2312" i="1" s="1"/>
  <c r="U2311" i="1"/>
  <c r="T2311" i="1"/>
  <c r="Q2311" i="1"/>
  <c r="R2311" i="1" s="1"/>
  <c r="P2311" i="1"/>
  <c r="O2311" i="1"/>
  <c r="S2311" i="1" s="1"/>
  <c r="U2310" i="1"/>
  <c r="T2310" i="1"/>
  <c r="Q2310" i="1"/>
  <c r="R2310" i="1" s="1"/>
  <c r="P2310" i="1"/>
  <c r="O2310" i="1"/>
  <c r="S2310" i="1" s="1"/>
  <c r="U2309" i="1"/>
  <c r="T2309" i="1"/>
  <c r="Q2309" i="1"/>
  <c r="R2309" i="1" s="1"/>
  <c r="P2309" i="1"/>
  <c r="O2309" i="1"/>
  <c r="S2309" i="1" s="1"/>
  <c r="U2308" i="1"/>
  <c r="T2308" i="1"/>
  <c r="Q2308" i="1"/>
  <c r="R2308" i="1" s="1"/>
  <c r="P2308" i="1"/>
  <c r="O2308" i="1"/>
  <c r="S2308" i="1" s="1"/>
  <c r="U2307" i="1"/>
  <c r="T2307" i="1"/>
  <c r="Q2307" i="1"/>
  <c r="R2307" i="1" s="1"/>
  <c r="P2307" i="1"/>
  <c r="O2307" i="1"/>
  <c r="S2307" i="1" s="1"/>
  <c r="U2306" i="1"/>
  <c r="T2306" i="1"/>
  <c r="Q2306" i="1"/>
  <c r="R2306" i="1" s="1"/>
  <c r="P2306" i="1"/>
  <c r="O2306" i="1"/>
  <c r="S2306" i="1" s="1"/>
  <c r="U2305" i="1"/>
  <c r="T2305" i="1"/>
  <c r="Q2305" i="1"/>
  <c r="R2305" i="1" s="1"/>
  <c r="P2305" i="1"/>
  <c r="O2305" i="1"/>
  <c r="S2305" i="1" s="1"/>
  <c r="U2304" i="1"/>
  <c r="T2304" i="1"/>
  <c r="Q2304" i="1"/>
  <c r="R2304" i="1" s="1"/>
  <c r="P2304" i="1"/>
  <c r="O2304" i="1"/>
  <c r="S2304" i="1" s="1"/>
  <c r="U2303" i="1"/>
  <c r="T2303" i="1"/>
  <c r="Q2303" i="1"/>
  <c r="R2303" i="1" s="1"/>
  <c r="P2303" i="1"/>
  <c r="O2303" i="1"/>
  <c r="S2303" i="1" s="1"/>
  <c r="U2302" i="1"/>
  <c r="T2302" i="1"/>
  <c r="Q2302" i="1"/>
  <c r="R2302" i="1" s="1"/>
  <c r="P2302" i="1"/>
  <c r="O2302" i="1"/>
  <c r="S2302" i="1" s="1"/>
  <c r="U2301" i="1"/>
  <c r="T2301" i="1"/>
  <c r="Q2301" i="1"/>
  <c r="R2301" i="1" s="1"/>
  <c r="P2301" i="1"/>
  <c r="O2301" i="1"/>
  <c r="S2301" i="1" s="1"/>
  <c r="U2300" i="1"/>
  <c r="T2300" i="1"/>
  <c r="Q2300" i="1"/>
  <c r="R2300" i="1" s="1"/>
  <c r="P2300" i="1"/>
  <c r="O2300" i="1"/>
  <c r="S2300" i="1" s="1"/>
  <c r="U2299" i="1"/>
  <c r="T2299" i="1"/>
  <c r="Q2299" i="1"/>
  <c r="R2299" i="1" s="1"/>
  <c r="P2299" i="1"/>
  <c r="O2299" i="1"/>
  <c r="S2299" i="1" s="1"/>
  <c r="U2298" i="1"/>
  <c r="T2298" i="1"/>
  <c r="Q2298" i="1"/>
  <c r="R2298" i="1" s="1"/>
  <c r="P2298" i="1"/>
  <c r="O2298" i="1"/>
  <c r="S2298" i="1" s="1"/>
  <c r="U2297" i="1"/>
  <c r="T2297" i="1"/>
  <c r="Q2297" i="1"/>
  <c r="R2297" i="1" s="1"/>
  <c r="P2297" i="1"/>
  <c r="O2297" i="1"/>
  <c r="S2297" i="1" s="1"/>
  <c r="U2296" i="1"/>
  <c r="T2296" i="1"/>
  <c r="Q2296" i="1"/>
  <c r="R2296" i="1" s="1"/>
  <c r="P2296" i="1"/>
  <c r="O2296" i="1"/>
  <c r="S2296" i="1" s="1"/>
  <c r="U2295" i="1"/>
  <c r="T2295" i="1"/>
  <c r="Q2295" i="1"/>
  <c r="R2295" i="1" s="1"/>
  <c r="P2295" i="1"/>
  <c r="O2295" i="1"/>
  <c r="S2295" i="1" s="1"/>
  <c r="U2294" i="1"/>
  <c r="T2294" i="1"/>
  <c r="Q2294" i="1"/>
  <c r="R2294" i="1" s="1"/>
  <c r="P2294" i="1"/>
  <c r="O2294" i="1"/>
  <c r="S2294" i="1" s="1"/>
  <c r="U2293" i="1"/>
  <c r="T2293" i="1"/>
  <c r="Q2293" i="1"/>
  <c r="R2293" i="1" s="1"/>
  <c r="P2293" i="1"/>
  <c r="O2293" i="1"/>
  <c r="S2293" i="1" s="1"/>
  <c r="U2292" i="1"/>
  <c r="T2292" i="1"/>
  <c r="Q2292" i="1"/>
  <c r="R2292" i="1" s="1"/>
  <c r="P2292" i="1"/>
  <c r="O2292" i="1"/>
  <c r="S2292" i="1" s="1"/>
  <c r="U2291" i="1"/>
  <c r="T2291" i="1"/>
  <c r="Q2291" i="1"/>
  <c r="R2291" i="1" s="1"/>
  <c r="P2291" i="1"/>
  <c r="O2291" i="1"/>
  <c r="S2291" i="1" s="1"/>
  <c r="U2290" i="1"/>
  <c r="T2290" i="1"/>
  <c r="Q2290" i="1"/>
  <c r="R2290" i="1" s="1"/>
  <c r="P2290" i="1"/>
  <c r="O2290" i="1"/>
  <c r="S2290" i="1" s="1"/>
  <c r="U2289" i="1"/>
  <c r="T2289" i="1"/>
  <c r="Q2289" i="1"/>
  <c r="R2289" i="1" s="1"/>
  <c r="P2289" i="1"/>
  <c r="O2289" i="1"/>
  <c r="S2289" i="1" s="1"/>
  <c r="U2288" i="1"/>
  <c r="T2288" i="1"/>
  <c r="Q2288" i="1"/>
  <c r="R2288" i="1" s="1"/>
  <c r="P2288" i="1"/>
  <c r="O2288" i="1"/>
  <c r="S2288" i="1" s="1"/>
  <c r="U2287" i="1"/>
  <c r="T2287" i="1"/>
  <c r="Q2287" i="1"/>
  <c r="R2287" i="1" s="1"/>
  <c r="P2287" i="1"/>
  <c r="O2287" i="1"/>
  <c r="S2287" i="1" s="1"/>
  <c r="U2286" i="1"/>
  <c r="T2286" i="1"/>
  <c r="Q2286" i="1"/>
  <c r="R2286" i="1" s="1"/>
  <c r="P2286" i="1"/>
  <c r="O2286" i="1"/>
  <c r="S2286" i="1" s="1"/>
  <c r="U2285" i="1"/>
  <c r="T2285" i="1"/>
  <c r="Q2285" i="1"/>
  <c r="R2285" i="1" s="1"/>
  <c r="P2285" i="1"/>
  <c r="O2285" i="1"/>
  <c r="S2285" i="1" s="1"/>
  <c r="U2284" i="1"/>
  <c r="T2284" i="1"/>
  <c r="Q2284" i="1"/>
  <c r="R2284" i="1" s="1"/>
  <c r="P2284" i="1"/>
  <c r="O2284" i="1"/>
  <c r="S2284" i="1" s="1"/>
  <c r="U2283" i="1"/>
  <c r="T2283" i="1"/>
  <c r="Q2283" i="1"/>
  <c r="R2283" i="1" s="1"/>
  <c r="P2283" i="1"/>
  <c r="O2283" i="1"/>
  <c r="S2283" i="1" s="1"/>
  <c r="U2282" i="1"/>
  <c r="T2282" i="1"/>
  <c r="Q2282" i="1"/>
  <c r="R2282" i="1" s="1"/>
  <c r="P2282" i="1"/>
  <c r="O2282" i="1"/>
  <c r="S2282" i="1" s="1"/>
  <c r="U2281" i="1"/>
  <c r="T2281" i="1"/>
  <c r="Q2281" i="1"/>
  <c r="R2281" i="1" s="1"/>
  <c r="P2281" i="1"/>
  <c r="O2281" i="1"/>
  <c r="S2281" i="1" s="1"/>
  <c r="U2280" i="1"/>
  <c r="T2280" i="1"/>
  <c r="Q2280" i="1"/>
  <c r="R2280" i="1" s="1"/>
  <c r="P2280" i="1"/>
  <c r="O2280" i="1"/>
  <c r="S2280" i="1" s="1"/>
  <c r="U2279" i="1"/>
  <c r="T2279" i="1"/>
  <c r="Q2279" i="1"/>
  <c r="R2279" i="1" s="1"/>
  <c r="P2279" i="1"/>
  <c r="O2279" i="1"/>
  <c r="S2279" i="1" s="1"/>
  <c r="U2278" i="1"/>
  <c r="T2278" i="1"/>
  <c r="Q2278" i="1"/>
  <c r="R2278" i="1" s="1"/>
  <c r="P2278" i="1"/>
  <c r="O2278" i="1"/>
  <c r="S2278" i="1" s="1"/>
  <c r="U2277" i="1"/>
  <c r="T2277" i="1"/>
  <c r="Q2277" i="1"/>
  <c r="R2277" i="1" s="1"/>
  <c r="P2277" i="1"/>
  <c r="O2277" i="1"/>
  <c r="S2277" i="1" s="1"/>
  <c r="U2276" i="1"/>
  <c r="T2276" i="1"/>
  <c r="Q2276" i="1"/>
  <c r="R2276" i="1" s="1"/>
  <c r="P2276" i="1"/>
  <c r="O2276" i="1"/>
  <c r="S2276" i="1" s="1"/>
  <c r="U2275" i="1"/>
  <c r="T2275" i="1"/>
  <c r="Q2275" i="1"/>
  <c r="R2275" i="1" s="1"/>
  <c r="P2275" i="1"/>
  <c r="O2275" i="1"/>
  <c r="S2275" i="1" s="1"/>
  <c r="U2274" i="1"/>
  <c r="T2274" i="1"/>
  <c r="Q2274" i="1"/>
  <c r="R2274" i="1" s="1"/>
  <c r="P2274" i="1"/>
  <c r="O2274" i="1"/>
  <c r="S2274" i="1" s="1"/>
  <c r="U2273" i="1"/>
  <c r="T2273" i="1"/>
  <c r="Q2273" i="1"/>
  <c r="R2273" i="1" s="1"/>
  <c r="P2273" i="1"/>
  <c r="O2273" i="1"/>
  <c r="S2273" i="1" s="1"/>
  <c r="U2272" i="1"/>
  <c r="T2272" i="1"/>
  <c r="Q2272" i="1"/>
  <c r="R2272" i="1" s="1"/>
  <c r="P2272" i="1"/>
  <c r="O2272" i="1"/>
  <c r="S2272" i="1" s="1"/>
  <c r="U2271" i="1"/>
  <c r="T2271" i="1"/>
  <c r="Q2271" i="1"/>
  <c r="R2271" i="1" s="1"/>
  <c r="P2271" i="1"/>
  <c r="O2271" i="1"/>
  <c r="S2271" i="1" s="1"/>
  <c r="U2270" i="1"/>
  <c r="T2270" i="1"/>
  <c r="Q2270" i="1"/>
  <c r="R2270" i="1" s="1"/>
  <c r="P2270" i="1"/>
  <c r="O2270" i="1"/>
  <c r="S2270" i="1" s="1"/>
  <c r="U2269" i="1"/>
  <c r="T2269" i="1"/>
  <c r="Q2269" i="1"/>
  <c r="R2269" i="1" s="1"/>
  <c r="P2269" i="1"/>
  <c r="O2269" i="1"/>
  <c r="S2269" i="1" s="1"/>
  <c r="U2268" i="1"/>
  <c r="T2268" i="1"/>
  <c r="Q2268" i="1"/>
  <c r="R2268" i="1" s="1"/>
  <c r="P2268" i="1"/>
  <c r="O2268" i="1"/>
  <c r="S2268" i="1" s="1"/>
  <c r="U2267" i="1"/>
  <c r="T2267" i="1"/>
  <c r="Q2267" i="1"/>
  <c r="R2267" i="1" s="1"/>
  <c r="P2267" i="1"/>
  <c r="O2267" i="1"/>
  <c r="S2267" i="1" s="1"/>
  <c r="U2266" i="1"/>
  <c r="T2266" i="1"/>
  <c r="Q2266" i="1"/>
  <c r="R2266" i="1" s="1"/>
  <c r="P2266" i="1"/>
  <c r="O2266" i="1"/>
  <c r="S2266" i="1" s="1"/>
  <c r="U2265" i="1"/>
  <c r="T2265" i="1"/>
  <c r="Q2265" i="1"/>
  <c r="R2265" i="1" s="1"/>
  <c r="P2265" i="1"/>
  <c r="O2265" i="1"/>
  <c r="S2265" i="1" s="1"/>
  <c r="U2264" i="1"/>
  <c r="T2264" i="1"/>
  <c r="Q2264" i="1"/>
  <c r="R2264" i="1" s="1"/>
  <c r="P2264" i="1"/>
  <c r="O2264" i="1"/>
  <c r="S2264" i="1" s="1"/>
  <c r="U2263" i="1"/>
  <c r="T2263" i="1"/>
  <c r="Q2263" i="1"/>
  <c r="R2263" i="1" s="1"/>
  <c r="P2263" i="1"/>
  <c r="O2263" i="1"/>
  <c r="S2263" i="1" s="1"/>
  <c r="U2262" i="1"/>
  <c r="T2262" i="1"/>
  <c r="Q2262" i="1"/>
  <c r="R2262" i="1" s="1"/>
  <c r="P2262" i="1"/>
  <c r="O2262" i="1"/>
  <c r="S2262" i="1" s="1"/>
  <c r="U2261" i="1"/>
  <c r="T2261" i="1"/>
  <c r="Q2261" i="1"/>
  <c r="R2261" i="1" s="1"/>
  <c r="P2261" i="1"/>
  <c r="O2261" i="1"/>
  <c r="S2261" i="1" s="1"/>
  <c r="U2260" i="1"/>
  <c r="T2260" i="1"/>
  <c r="Q2260" i="1"/>
  <c r="R2260" i="1" s="1"/>
  <c r="P2260" i="1"/>
  <c r="O2260" i="1"/>
  <c r="S2260" i="1" s="1"/>
  <c r="U2259" i="1"/>
  <c r="T2259" i="1"/>
  <c r="Q2259" i="1"/>
  <c r="R2259" i="1" s="1"/>
  <c r="P2259" i="1"/>
  <c r="O2259" i="1"/>
  <c r="S2259" i="1" s="1"/>
  <c r="U2258" i="1"/>
  <c r="T2258" i="1"/>
  <c r="Q2258" i="1"/>
  <c r="R2258" i="1" s="1"/>
  <c r="P2258" i="1"/>
  <c r="O2258" i="1"/>
  <c r="S2258" i="1" s="1"/>
  <c r="U2257" i="1"/>
  <c r="T2257" i="1"/>
  <c r="Q2257" i="1"/>
  <c r="R2257" i="1" s="1"/>
  <c r="P2257" i="1"/>
  <c r="O2257" i="1"/>
  <c r="S2257" i="1" s="1"/>
  <c r="U2256" i="1"/>
  <c r="T2256" i="1"/>
  <c r="Q2256" i="1"/>
  <c r="R2256" i="1" s="1"/>
  <c r="P2256" i="1"/>
  <c r="O2256" i="1"/>
  <c r="S2256" i="1" s="1"/>
  <c r="U2255" i="1"/>
  <c r="T2255" i="1"/>
  <c r="Q2255" i="1"/>
  <c r="R2255" i="1" s="1"/>
  <c r="P2255" i="1"/>
  <c r="O2255" i="1"/>
  <c r="S2255" i="1" s="1"/>
  <c r="U2254" i="1"/>
  <c r="T2254" i="1"/>
  <c r="Q2254" i="1"/>
  <c r="R2254" i="1" s="1"/>
  <c r="P2254" i="1"/>
  <c r="O2254" i="1"/>
  <c r="S2254" i="1" s="1"/>
  <c r="U2253" i="1"/>
  <c r="T2253" i="1"/>
  <c r="Q2253" i="1"/>
  <c r="R2253" i="1" s="1"/>
  <c r="P2253" i="1"/>
  <c r="O2253" i="1"/>
  <c r="S2253" i="1" s="1"/>
  <c r="U2252" i="1"/>
  <c r="T2252" i="1"/>
  <c r="Q2252" i="1"/>
  <c r="R2252" i="1" s="1"/>
  <c r="P2252" i="1"/>
  <c r="O2252" i="1"/>
  <c r="S2252" i="1" s="1"/>
  <c r="U2251" i="1"/>
  <c r="T2251" i="1"/>
  <c r="Q2251" i="1"/>
  <c r="R2251" i="1" s="1"/>
  <c r="P2251" i="1"/>
  <c r="O2251" i="1"/>
  <c r="S2251" i="1" s="1"/>
  <c r="U2250" i="1"/>
  <c r="T2250" i="1"/>
  <c r="V2250" i="1" s="1"/>
  <c r="Q2250" i="1"/>
  <c r="R2250" i="1" s="1"/>
  <c r="P2250" i="1"/>
  <c r="O2250" i="1"/>
  <c r="S2250" i="1" s="1"/>
  <c r="U2249" i="1"/>
  <c r="T2249" i="1"/>
  <c r="Q2249" i="1"/>
  <c r="R2249" i="1" s="1"/>
  <c r="P2249" i="1"/>
  <c r="O2249" i="1"/>
  <c r="S2249" i="1" s="1"/>
  <c r="U2248" i="1"/>
  <c r="T2248" i="1"/>
  <c r="Q2248" i="1"/>
  <c r="R2248" i="1" s="1"/>
  <c r="P2248" i="1"/>
  <c r="O2248" i="1"/>
  <c r="S2248" i="1" s="1"/>
  <c r="U2247" i="1"/>
  <c r="T2247" i="1"/>
  <c r="Q2247" i="1"/>
  <c r="R2247" i="1" s="1"/>
  <c r="P2247" i="1"/>
  <c r="O2247" i="1"/>
  <c r="S2247" i="1" s="1"/>
  <c r="U2246" i="1"/>
  <c r="T2246" i="1"/>
  <c r="Q2246" i="1"/>
  <c r="R2246" i="1" s="1"/>
  <c r="P2246" i="1"/>
  <c r="O2246" i="1"/>
  <c r="S2246" i="1" s="1"/>
  <c r="U2245" i="1"/>
  <c r="T2245" i="1"/>
  <c r="Q2245" i="1"/>
  <c r="R2245" i="1" s="1"/>
  <c r="P2245" i="1"/>
  <c r="O2245" i="1"/>
  <c r="S2245" i="1" s="1"/>
  <c r="U2244" i="1"/>
  <c r="T2244" i="1"/>
  <c r="Q2244" i="1"/>
  <c r="R2244" i="1" s="1"/>
  <c r="P2244" i="1"/>
  <c r="O2244" i="1"/>
  <c r="S2244" i="1" s="1"/>
  <c r="U2243" i="1"/>
  <c r="T2243" i="1"/>
  <c r="Q2243" i="1"/>
  <c r="R2243" i="1" s="1"/>
  <c r="P2243" i="1"/>
  <c r="O2243" i="1"/>
  <c r="S2243" i="1" s="1"/>
  <c r="U2242" i="1"/>
  <c r="T2242" i="1"/>
  <c r="Q2242" i="1"/>
  <c r="R2242" i="1" s="1"/>
  <c r="P2242" i="1"/>
  <c r="O2242" i="1"/>
  <c r="S2242" i="1" s="1"/>
  <c r="U2241" i="1"/>
  <c r="T2241" i="1"/>
  <c r="Q2241" i="1"/>
  <c r="R2241" i="1" s="1"/>
  <c r="P2241" i="1"/>
  <c r="O2241" i="1"/>
  <c r="S2241" i="1" s="1"/>
  <c r="U2240" i="1"/>
  <c r="T2240" i="1"/>
  <c r="Q2240" i="1"/>
  <c r="R2240" i="1" s="1"/>
  <c r="P2240" i="1"/>
  <c r="O2240" i="1"/>
  <c r="S2240" i="1" s="1"/>
  <c r="U2239" i="1"/>
  <c r="T2239" i="1"/>
  <c r="Q2239" i="1"/>
  <c r="R2239" i="1" s="1"/>
  <c r="P2239" i="1"/>
  <c r="O2239" i="1"/>
  <c r="S2239" i="1" s="1"/>
  <c r="U2238" i="1"/>
  <c r="T2238" i="1"/>
  <c r="Q2238" i="1"/>
  <c r="R2238" i="1" s="1"/>
  <c r="P2238" i="1"/>
  <c r="O2238" i="1"/>
  <c r="S2238" i="1" s="1"/>
  <c r="U2237" i="1"/>
  <c r="T2237" i="1"/>
  <c r="Q2237" i="1"/>
  <c r="R2237" i="1" s="1"/>
  <c r="P2237" i="1"/>
  <c r="O2237" i="1"/>
  <c r="S2237" i="1" s="1"/>
  <c r="U2236" i="1"/>
  <c r="T2236" i="1"/>
  <c r="Q2236" i="1"/>
  <c r="R2236" i="1" s="1"/>
  <c r="P2236" i="1"/>
  <c r="O2236" i="1"/>
  <c r="S2236" i="1" s="1"/>
  <c r="U2235" i="1"/>
  <c r="T2235" i="1"/>
  <c r="Q2235" i="1"/>
  <c r="R2235" i="1" s="1"/>
  <c r="P2235" i="1"/>
  <c r="O2235" i="1"/>
  <c r="S2235" i="1" s="1"/>
  <c r="U2234" i="1"/>
  <c r="T2234" i="1"/>
  <c r="Q2234" i="1"/>
  <c r="R2234" i="1" s="1"/>
  <c r="P2234" i="1"/>
  <c r="O2234" i="1"/>
  <c r="S2234" i="1" s="1"/>
  <c r="U2233" i="1"/>
  <c r="T2233" i="1"/>
  <c r="Q2233" i="1"/>
  <c r="R2233" i="1" s="1"/>
  <c r="P2233" i="1"/>
  <c r="O2233" i="1"/>
  <c r="S2233" i="1" s="1"/>
  <c r="U2232" i="1"/>
  <c r="T2232" i="1"/>
  <c r="Q2232" i="1"/>
  <c r="R2232" i="1" s="1"/>
  <c r="P2232" i="1"/>
  <c r="O2232" i="1"/>
  <c r="S2232" i="1" s="1"/>
  <c r="U2231" i="1"/>
  <c r="T2231" i="1"/>
  <c r="Q2231" i="1"/>
  <c r="R2231" i="1" s="1"/>
  <c r="P2231" i="1"/>
  <c r="O2231" i="1"/>
  <c r="S2231" i="1" s="1"/>
  <c r="U2230" i="1"/>
  <c r="T2230" i="1"/>
  <c r="V2230" i="1" s="1"/>
  <c r="Q2230" i="1"/>
  <c r="R2230" i="1" s="1"/>
  <c r="P2230" i="1"/>
  <c r="O2230" i="1"/>
  <c r="S2230" i="1" s="1"/>
  <c r="U2229" i="1"/>
  <c r="T2229" i="1"/>
  <c r="Q2229" i="1"/>
  <c r="R2229" i="1" s="1"/>
  <c r="P2229" i="1"/>
  <c r="O2229" i="1"/>
  <c r="S2229" i="1" s="1"/>
  <c r="U2228" i="1"/>
  <c r="T2228" i="1"/>
  <c r="Q2228" i="1"/>
  <c r="R2228" i="1" s="1"/>
  <c r="P2228" i="1"/>
  <c r="O2228" i="1"/>
  <c r="S2228" i="1" s="1"/>
  <c r="U2227" i="1"/>
  <c r="T2227" i="1"/>
  <c r="Q2227" i="1"/>
  <c r="R2227" i="1" s="1"/>
  <c r="P2227" i="1"/>
  <c r="O2227" i="1"/>
  <c r="S2227" i="1" s="1"/>
  <c r="U2226" i="1"/>
  <c r="T2226" i="1"/>
  <c r="Q2226" i="1"/>
  <c r="R2226" i="1" s="1"/>
  <c r="P2226" i="1"/>
  <c r="O2226" i="1"/>
  <c r="S2226" i="1" s="1"/>
  <c r="U2225" i="1"/>
  <c r="T2225" i="1"/>
  <c r="Q2225" i="1"/>
  <c r="R2225" i="1" s="1"/>
  <c r="P2225" i="1"/>
  <c r="O2225" i="1"/>
  <c r="S2225" i="1" s="1"/>
  <c r="U2224" i="1"/>
  <c r="T2224" i="1"/>
  <c r="Q2224" i="1"/>
  <c r="R2224" i="1" s="1"/>
  <c r="P2224" i="1"/>
  <c r="O2224" i="1"/>
  <c r="S2224" i="1" s="1"/>
  <c r="U2223" i="1"/>
  <c r="T2223" i="1"/>
  <c r="Q2223" i="1"/>
  <c r="R2223" i="1" s="1"/>
  <c r="P2223" i="1"/>
  <c r="O2223" i="1"/>
  <c r="S2223" i="1" s="1"/>
  <c r="U2222" i="1"/>
  <c r="T2222" i="1"/>
  <c r="V2222" i="1" s="1"/>
  <c r="Q2222" i="1"/>
  <c r="R2222" i="1" s="1"/>
  <c r="P2222" i="1"/>
  <c r="O2222" i="1"/>
  <c r="S2222" i="1" s="1"/>
  <c r="U2221" i="1"/>
  <c r="T2221" i="1"/>
  <c r="Q2221" i="1"/>
  <c r="R2221" i="1" s="1"/>
  <c r="P2221" i="1"/>
  <c r="O2221" i="1"/>
  <c r="S2221" i="1" s="1"/>
  <c r="U2220" i="1"/>
  <c r="T2220" i="1"/>
  <c r="Q2220" i="1"/>
  <c r="R2220" i="1" s="1"/>
  <c r="P2220" i="1"/>
  <c r="O2220" i="1"/>
  <c r="S2220" i="1" s="1"/>
  <c r="U2219" i="1"/>
  <c r="T2219" i="1"/>
  <c r="Q2219" i="1"/>
  <c r="R2219" i="1" s="1"/>
  <c r="P2219" i="1"/>
  <c r="O2219" i="1"/>
  <c r="S2219" i="1" s="1"/>
  <c r="U2218" i="1"/>
  <c r="T2218" i="1"/>
  <c r="Q2218" i="1"/>
  <c r="R2218" i="1" s="1"/>
  <c r="P2218" i="1"/>
  <c r="O2218" i="1"/>
  <c r="S2218" i="1" s="1"/>
  <c r="U2217" i="1"/>
  <c r="T2217" i="1"/>
  <c r="Q2217" i="1"/>
  <c r="R2217" i="1" s="1"/>
  <c r="P2217" i="1"/>
  <c r="O2217" i="1"/>
  <c r="S2217" i="1" s="1"/>
  <c r="U2216" i="1"/>
  <c r="T2216" i="1"/>
  <c r="Q2216" i="1"/>
  <c r="R2216" i="1" s="1"/>
  <c r="P2216" i="1"/>
  <c r="O2216" i="1"/>
  <c r="S2216" i="1" s="1"/>
  <c r="U2215" i="1"/>
  <c r="T2215" i="1"/>
  <c r="Q2215" i="1"/>
  <c r="R2215" i="1" s="1"/>
  <c r="P2215" i="1"/>
  <c r="O2215" i="1"/>
  <c r="S2215" i="1" s="1"/>
  <c r="U2214" i="1"/>
  <c r="T2214" i="1"/>
  <c r="Q2214" i="1"/>
  <c r="R2214" i="1" s="1"/>
  <c r="P2214" i="1"/>
  <c r="O2214" i="1"/>
  <c r="S2214" i="1" s="1"/>
  <c r="U2213" i="1"/>
  <c r="T2213" i="1"/>
  <c r="Q2213" i="1"/>
  <c r="R2213" i="1" s="1"/>
  <c r="P2213" i="1"/>
  <c r="O2213" i="1"/>
  <c r="S2213" i="1" s="1"/>
  <c r="U2212" i="1"/>
  <c r="T2212" i="1"/>
  <c r="Q2212" i="1"/>
  <c r="R2212" i="1" s="1"/>
  <c r="P2212" i="1"/>
  <c r="O2212" i="1"/>
  <c r="S2212" i="1" s="1"/>
  <c r="U2211" i="1"/>
  <c r="T2211" i="1"/>
  <c r="Q2211" i="1"/>
  <c r="R2211" i="1" s="1"/>
  <c r="P2211" i="1"/>
  <c r="O2211" i="1"/>
  <c r="S2211" i="1" s="1"/>
  <c r="U2210" i="1"/>
  <c r="T2210" i="1"/>
  <c r="Q2210" i="1"/>
  <c r="R2210" i="1" s="1"/>
  <c r="P2210" i="1"/>
  <c r="O2210" i="1"/>
  <c r="S2210" i="1" s="1"/>
  <c r="U2209" i="1"/>
  <c r="T2209" i="1"/>
  <c r="Q2209" i="1"/>
  <c r="R2209" i="1" s="1"/>
  <c r="P2209" i="1"/>
  <c r="O2209" i="1"/>
  <c r="S2209" i="1" s="1"/>
  <c r="U2208" i="1"/>
  <c r="T2208" i="1"/>
  <c r="Q2208" i="1"/>
  <c r="R2208" i="1" s="1"/>
  <c r="P2208" i="1"/>
  <c r="O2208" i="1"/>
  <c r="S2208" i="1" s="1"/>
  <c r="U2207" i="1"/>
  <c r="T2207" i="1"/>
  <c r="Q2207" i="1"/>
  <c r="R2207" i="1" s="1"/>
  <c r="P2207" i="1"/>
  <c r="O2207" i="1"/>
  <c r="S2207" i="1" s="1"/>
  <c r="U2206" i="1"/>
  <c r="T2206" i="1"/>
  <c r="Q2206" i="1"/>
  <c r="R2206" i="1" s="1"/>
  <c r="P2206" i="1"/>
  <c r="O2206" i="1"/>
  <c r="S2206" i="1" s="1"/>
  <c r="U2205" i="1"/>
  <c r="T2205" i="1"/>
  <c r="Q2205" i="1"/>
  <c r="R2205" i="1" s="1"/>
  <c r="P2205" i="1"/>
  <c r="O2205" i="1"/>
  <c r="S2205" i="1" s="1"/>
  <c r="U2204" i="1"/>
  <c r="T2204" i="1"/>
  <c r="Q2204" i="1"/>
  <c r="R2204" i="1" s="1"/>
  <c r="P2204" i="1"/>
  <c r="O2204" i="1"/>
  <c r="S2204" i="1" s="1"/>
  <c r="U2203" i="1"/>
  <c r="T2203" i="1"/>
  <c r="Q2203" i="1"/>
  <c r="R2203" i="1" s="1"/>
  <c r="P2203" i="1"/>
  <c r="O2203" i="1"/>
  <c r="S2203" i="1" s="1"/>
  <c r="U2202" i="1"/>
  <c r="T2202" i="1"/>
  <c r="Q2202" i="1"/>
  <c r="R2202" i="1" s="1"/>
  <c r="P2202" i="1"/>
  <c r="O2202" i="1"/>
  <c r="S2202" i="1" s="1"/>
  <c r="U2201" i="1"/>
  <c r="T2201" i="1"/>
  <c r="Q2201" i="1"/>
  <c r="R2201" i="1" s="1"/>
  <c r="P2201" i="1"/>
  <c r="O2201" i="1"/>
  <c r="S2201" i="1" s="1"/>
  <c r="U2200" i="1"/>
  <c r="T2200" i="1"/>
  <c r="Q2200" i="1"/>
  <c r="R2200" i="1" s="1"/>
  <c r="P2200" i="1"/>
  <c r="O2200" i="1"/>
  <c r="S2200" i="1" s="1"/>
  <c r="U2199" i="1"/>
  <c r="T2199" i="1"/>
  <c r="Q2199" i="1"/>
  <c r="R2199" i="1" s="1"/>
  <c r="P2199" i="1"/>
  <c r="O2199" i="1"/>
  <c r="S2199" i="1" s="1"/>
  <c r="U2198" i="1"/>
  <c r="T2198" i="1"/>
  <c r="Q2198" i="1"/>
  <c r="R2198" i="1" s="1"/>
  <c r="P2198" i="1"/>
  <c r="O2198" i="1"/>
  <c r="S2198" i="1" s="1"/>
  <c r="U2197" i="1"/>
  <c r="T2197" i="1"/>
  <c r="Q2197" i="1"/>
  <c r="R2197" i="1" s="1"/>
  <c r="P2197" i="1"/>
  <c r="O2197" i="1"/>
  <c r="S2197" i="1" s="1"/>
  <c r="U2196" i="1"/>
  <c r="T2196" i="1"/>
  <c r="Q2196" i="1"/>
  <c r="R2196" i="1" s="1"/>
  <c r="P2196" i="1"/>
  <c r="O2196" i="1"/>
  <c r="S2196" i="1" s="1"/>
  <c r="U2195" i="1"/>
  <c r="T2195" i="1"/>
  <c r="Q2195" i="1"/>
  <c r="R2195" i="1" s="1"/>
  <c r="P2195" i="1"/>
  <c r="O2195" i="1"/>
  <c r="S2195" i="1" s="1"/>
  <c r="U2194" i="1"/>
  <c r="T2194" i="1"/>
  <c r="Q2194" i="1"/>
  <c r="R2194" i="1" s="1"/>
  <c r="P2194" i="1"/>
  <c r="O2194" i="1"/>
  <c r="S2194" i="1" s="1"/>
  <c r="U2193" i="1"/>
  <c r="T2193" i="1"/>
  <c r="Q2193" i="1"/>
  <c r="R2193" i="1" s="1"/>
  <c r="P2193" i="1"/>
  <c r="O2193" i="1"/>
  <c r="S2193" i="1" s="1"/>
  <c r="U2192" i="1"/>
  <c r="T2192" i="1"/>
  <c r="Q2192" i="1"/>
  <c r="R2192" i="1" s="1"/>
  <c r="P2192" i="1"/>
  <c r="O2192" i="1"/>
  <c r="S2192" i="1" s="1"/>
  <c r="U2191" i="1"/>
  <c r="T2191" i="1"/>
  <c r="Q2191" i="1"/>
  <c r="R2191" i="1" s="1"/>
  <c r="P2191" i="1"/>
  <c r="O2191" i="1"/>
  <c r="S2191" i="1" s="1"/>
  <c r="U2190" i="1"/>
  <c r="T2190" i="1"/>
  <c r="Q2190" i="1"/>
  <c r="R2190" i="1" s="1"/>
  <c r="P2190" i="1"/>
  <c r="O2190" i="1"/>
  <c r="S2190" i="1" s="1"/>
  <c r="U2189" i="1"/>
  <c r="T2189" i="1"/>
  <c r="Q2189" i="1"/>
  <c r="R2189" i="1" s="1"/>
  <c r="P2189" i="1"/>
  <c r="O2189" i="1"/>
  <c r="S2189" i="1" s="1"/>
  <c r="U2188" i="1"/>
  <c r="T2188" i="1"/>
  <c r="Q2188" i="1"/>
  <c r="R2188" i="1" s="1"/>
  <c r="P2188" i="1"/>
  <c r="O2188" i="1"/>
  <c r="S2188" i="1" s="1"/>
  <c r="U2187" i="1"/>
  <c r="T2187" i="1"/>
  <c r="Q2187" i="1"/>
  <c r="R2187" i="1" s="1"/>
  <c r="P2187" i="1"/>
  <c r="O2187" i="1"/>
  <c r="S2187" i="1" s="1"/>
  <c r="U2186" i="1"/>
  <c r="T2186" i="1"/>
  <c r="Q2186" i="1"/>
  <c r="R2186" i="1" s="1"/>
  <c r="P2186" i="1"/>
  <c r="O2186" i="1"/>
  <c r="S2186" i="1" s="1"/>
  <c r="U2185" i="1"/>
  <c r="T2185" i="1"/>
  <c r="Q2185" i="1"/>
  <c r="R2185" i="1" s="1"/>
  <c r="P2185" i="1"/>
  <c r="O2185" i="1"/>
  <c r="S2185" i="1" s="1"/>
  <c r="U2184" i="1"/>
  <c r="T2184" i="1"/>
  <c r="Q2184" i="1"/>
  <c r="R2184" i="1" s="1"/>
  <c r="P2184" i="1"/>
  <c r="O2184" i="1"/>
  <c r="S2184" i="1" s="1"/>
  <c r="U2183" i="1"/>
  <c r="T2183" i="1"/>
  <c r="Q2183" i="1"/>
  <c r="R2183" i="1" s="1"/>
  <c r="P2183" i="1"/>
  <c r="O2183" i="1"/>
  <c r="S2183" i="1" s="1"/>
  <c r="U2163" i="1"/>
  <c r="T2163" i="1"/>
  <c r="Q2163" i="1"/>
  <c r="R2163" i="1" s="1"/>
  <c r="P2163" i="1"/>
  <c r="O2163" i="1"/>
  <c r="S2163" i="1" s="1"/>
  <c r="U2162" i="1"/>
  <c r="T2162" i="1"/>
  <c r="Q2162" i="1"/>
  <c r="R2162" i="1" s="1"/>
  <c r="P2162" i="1"/>
  <c r="O2162" i="1"/>
  <c r="S2162" i="1" s="1"/>
  <c r="U2161" i="1"/>
  <c r="T2161" i="1"/>
  <c r="Q2161" i="1"/>
  <c r="R2161" i="1" s="1"/>
  <c r="P2161" i="1"/>
  <c r="O2161" i="1"/>
  <c r="S2161" i="1" s="1"/>
  <c r="U2160" i="1"/>
  <c r="T2160" i="1"/>
  <c r="Q2160" i="1"/>
  <c r="R2160" i="1" s="1"/>
  <c r="P2160" i="1"/>
  <c r="O2160" i="1"/>
  <c r="S2160" i="1" s="1"/>
  <c r="U2159" i="1"/>
  <c r="T2159" i="1"/>
  <c r="Q2159" i="1"/>
  <c r="R2159" i="1" s="1"/>
  <c r="P2159" i="1"/>
  <c r="O2159" i="1"/>
  <c r="S2159" i="1" s="1"/>
  <c r="U2158" i="1"/>
  <c r="T2158" i="1"/>
  <c r="Q2158" i="1"/>
  <c r="R2158" i="1" s="1"/>
  <c r="P2158" i="1"/>
  <c r="O2158" i="1"/>
  <c r="S2158" i="1" s="1"/>
  <c r="U2157" i="1"/>
  <c r="T2157" i="1"/>
  <c r="Q2157" i="1"/>
  <c r="R2157" i="1" s="1"/>
  <c r="P2157" i="1"/>
  <c r="O2157" i="1"/>
  <c r="S2157" i="1" s="1"/>
  <c r="U2156" i="1"/>
  <c r="T2156" i="1"/>
  <c r="Q2156" i="1"/>
  <c r="R2156" i="1" s="1"/>
  <c r="P2156" i="1"/>
  <c r="O2156" i="1"/>
  <c r="S2156" i="1" s="1"/>
  <c r="U2155" i="1"/>
  <c r="T2155" i="1"/>
  <c r="Q2155" i="1"/>
  <c r="R2155" i="1" s="1"/>
  <c r="P2155" i="1"/>
  <c r="O2155" i="1"/>
  <c r="S2155" i="1" s="1"/>
  <c r="U2154" i="1"/>
  <c r="T2154" i="1"/>
  <c r="Q2154" i="1"/>
  <c r="R2154" i="1" s="1"/>
  <c r="P2154" i="1"/>
  <c r="O2154" i="1"/>
  <c r="S2154" i="1" s="1"/>
  <c r="U2153" i="1"/>
  <c r="T2153" i="1"/>
  <c r="Q2153" i="1"/>
  <c r="R2153" i="1" s="1"/>
  <c r="P2153" i="1"/>
  <c r="O2153" i="1"/>
  <c r="S2153" i="1" s="1"/>
  <c r="U2152" i="1"/>
  <c r="T2152" i="1"/>
  <c r="Q2152" i="1"/>
  <c r="R2152" i="1" s="1"/>
  <c r="P2152" i="1"/>
  <c r="O2152" i="1"/>
  <c r="S2152" i="1" s="1"/>
  <c r="U2151" i="1"/>
  <c r="T2151" i="1"/>
  <c r="Q2151" i="1"/>
  <c r="R2151" i="1" s="1"/>
  <c r="P2151" i="1"/>
  <c r="O2151" i="1"/>
  <c r="S2151" i="1" s="1"/>
  <c r="U2150" i="1"/>
  <c r="T2150" i="1"/>
  <c r="Q2150" i="1"/>
  <c r="R2150" i="1" s="1"/>
  <c r="P2150" i="1"/>
  <c r="O2150" i="1"/>
  <c r="S2150" i="1" s="1"/>
  <c r="U2149" i="1"/>
  <c r="T2149" i="1"/>
  <c r="Q2149" i="1"/>
  <c r="R2149" i="1" s="1"/>
  <c r="P2149" i="1"/>
  <c r="O2149" i="1"/>
  <c r="S2149" i="1" s="1"/>
  <c r="U2148" i="1"/>
  <c r="T2148" i="1"/>
  <c r="Q2148" i="1"/>
  <c r="R2148" i="1" s="1"/>
  <c r="P2148" i="1"/>
  <c r="O2148" i="1"/>
  <c r="S2148" i="1" s="1"/>
  <c r="U2147" i="1"/>
  <c r="T2147" i="1"/>
  <c r="Q2147" i="1"/>
  <c r="R2147" i="1" s="1"/>
  <c r="P2147" i="1"/>
  <c r="O2147" i="1"/>
  <c r="S2147" i="1" s="1"/>
  <c r="U2146" i="1"/>
  <c r="T2146" i="1"/>
  <c r="Q2146" i="1"/>
  <c r="R2146" i="1" s="1"/>
  <c r="P2146" i="1"/>
  <c r="O2146" i="1"/>
  <c r="S2146" i="1" s="1"/>
  <c r="U2145" i="1"/>
  <c r="T2145" i="1"/>
  <c r="Q2145" i="1"/>
  <c r="R2145" i="1" s="1"/>
  <c r="P2145" i="1"/>
  <c r="O2145" i="1"/>
  <c r="S2145" i="1" s="1"/>
  <c r="U2144" i="1"/>
  <c r="T2144" i="1"/>
  <c r="Q2144" i="1"/>
  <c r="R2144" i="1" s="1"/>
  <c r="P2144" i="1"/>
  <c r="O2144" i="1"/>
  <c r="S2144" i="1" s="1"/>
  <c r="U2143" i="1"/>
  <c r="T2143" i="1"/>
  <c r="Q2143" i="1"/>
  <c r="R2143" i="1" s="1"/>
  <c r="P2143" i="1"/>
  <c r="O2143" i="1"/>
  <c r="S2143" i="1" s="1"/>
  <c r="U2142" i="1"/>
  <c r="T2142" i="1"/>
  <c r="Q2142" i="1"/>
  <c r="R2142" i="1" s="1"/>
  <c r="P2142" i="1"/>
  <c r="O2142" i="1"/>
  <c r="S2142" i="1" s="1"/>
  <c r="U2141" i="1"/>
  <c r="T2141" i="1"/>
  <c r="Q2141" i="1"/>
  <c r="R2141" i="1" s="1"/>
  <c r="P2141" i="1"/>
  <c r="O2141" i="1"/>
  <c r="S2141" i="1" s="1"/>
  <c r="U2140" i="1"/>
  <c r="T2140" i="1"/>
  <c r="Q2140" i="1"/>
  <c r="R2140" i="1" s="1"/>
  <c r="P2140" i="1"/>
  <c r="O2140" i="1"/>
  <c r="S2140" i="1" s="1"/>
  <c r="U2139" i="1"/>
  <c r="T2139" i="1"/>
  <c r="Q2139" i="1"/>
  <c r="R2139" i="1" s="1"/>
  <c r="P2139" i="1"/>
  <c r="O2139" i="1"/>
  <c r="S2139" i="1" s="1"/>
  <c r="U2138" i="1"/>
  <c r="T2138" i="1"/>
  <c r="Q2138" i="1"/>
  <c r="R2138" i="1" s="1"/>
  <c r="P2138" i="1"/>
  <c r="O2138" i="1"/>
  <c r="S2138" i="1" s="1"/>
  <c r="U2137" i="1"/>
  <c r="T2137" i="1"/>
  <c r="Q2137" i="1"/>
  <c r="R2137" i="1" s="1"/>
  <c r="P2137" i="1"/>
  <c r="O2137" i="1"/>
  <c r="S2137" i="1" s="1"/>
  <c r="U2136" i="1"/>
  <c r="T2136" i="1"/>
  <c r="Q2136" i="1"/>
  <c r="R2136" i="1" s="1"/>
  <c r="P2136" i="1"/>
  <c r="O2136" i="1"/>
  <c r="S2136" i="1" s="1"/>
  <c r="U2135" i="1"/>
  <c r="T2135" i="1"/>
  <c r="Q2135" i="1"/>
  <c r="R2135" i="1" s="1"/>
  <c r="P2135" i="1"/>
  <c r="O2135" i="1"/>
  <c r="S2135" i="1" s="1"/>
  <c r="U2134" i="1"/>
  <c r="T2134" i="1"/>
  <c r="Q2134" i="1"/>
  <c r="R2134" i="1" s="1"/>
  <c r="P2134" i="1"/>
  <c r="O2134" i="1"/>
  <c r="S2134" i="1" s="1"/>
  <c r="U2133" i="1"/>
  <c r="T2133" i="1"/>
  <c r="Q2133" i="1"/>
  <c r="R2133" i="1" s="1"/>
  <c r="P2133" i="1"/>
  <c r="O2133" i="1"/>
  <c r="S2133" i="1" s="1"/>
  <c r="U2132" i="1"/>
  <c r="T2132" i="1"/>
  <c r="Q2132" i="1"/>
  <c r="R2132" i="1" s="1"/>
  <c r="P2132" i="1"/>
  <c r="O2132" i="1"/>
  <c r="S2132" i="1" s="1"/>
  <c r="U2131" i="1"/>
  <c r="T2131" i="1"/>
  <c r="Q2131" i="1"/>
  <c r="R2131" i="1" s="1"/>
  <c r="P2131" i="1"/>
  <c r="O2131" i="1"/>
  <c r="S2131" i="1" s="1"/>
  <c r="U2130" i="1"/>
  <c r="T2130" i="1"/>
  <c r="Q2130" i="1"/>
  <c r="R2130" i="1" s="1"/>
  <c r="P2130" i="1"/>
  <c r="O2130" i="1"/>
  <c r="S2130" i="1" s="1"/>
  <c r="U2129" i="1"/>
  <c r="T2129" i="1"/>
  <c r="Q2129" i="1"/>
  <c r="R2129" i="1" s="1"/>
  <c r="P2129" i="1"/>
  <c r="O2129" i="1"/>
  <c r="S2129" i="1" s="1"/>
  <c r="U2128" i="1"/>
  <c r="T2128" i="1"/>
  <c r="Q2128" i="1"/>
  <c r="R2128" i="1" s="1"/>
  <c r="P2128" i="1"/>
  <c r="O2128" i="1"/>
  <c r="S2128" i="1" s="1"/>
  <c r="U2127" i="1"/>
  <c r="T2127" i="1"/>
  <c r="Q2127" i="1"/>
  <c r="R2127" i="1" s="1"/>
  <c r="P2127" i="1"/>
  <c r="O2127" i="1"/>
  <c r="S2127" i="1" s="1"/>
  <c r="U2126" i="1"/>
  <c r="T2126" i="1"/>
  <c r="Q2126" i="1"/>
  <c r="R2126" i="1" s="1"/>
  <c r="P2126" i="1"/>
  <c r="O2126" i="1"/>
  <c r="S2126" i="1" s="1"/>
  <c r="U2125" i="1"/>
  <c r="T2125" i="1"/>
  <c r="Q2125" i="1"/>
  <c r="R2125" i="1" s="1"/>
  <c r="P2125" i="1"/>
  <c r="O2125" i="1"/>
  <c r="S2125" i="1" s="1"/>
  <c r="U2124" i="1"/>
  <c r="T2124" i="1"/>
  <c r="Q2124" i="1"/>
  <c r="R2124" i="1" s="1"/>
  <c r="P2124" i="1"/>
  <c r="O2124" i="1"/>
  <c r="S2124" i="1" s="1"/>
  <c r="U2123" i="1"/>
  <c r="T2123" i="1"/>
  <c r="Q2123" i="1"/>
  <c r="R2123" i="1" s="1"/>
  <c r="P2123" i="1"/>
  <c r="O2123" i="1"/>
  <c r="S2123" i="1" s="1"/>
  <c r="U2122" i="1"/>
  <c r="T2122" i="1"/>
  <c r="Q2122" i="1"/>
  <c r="R2122" i="1" s="1"/>
  <c r="P2122" i="1"/>
  <c r="O2122" i="1"/>
  <c r="S2122" i="1" s="1"/>
  <c r="U2121" i="1"/>
  <c r="T2121" i="1"/>
  <c r="Q2121" i="1"/>
  <c r="R2121" i="1" s="1"/>
  <c r="P2121" i="1"/>
  <c r="O2121" i="1"/>
  <c r="S2121" i="1" s="1"/>
  <c r="U2120" i="1"/>
  <c r="T2120" i="1"/>
  <c r="Q2120" i="1"/>
  <c r="R2120" i="1" s="1"/>
  <c r="P2120" i="1"/>
  <c r="O2120" i="1"/>
  <c r="S2120" i="1" s="1"/>
  <c r="U2119" i="1"/>
  <c r="T2119" i="1"/>
  <c r="Q2119" i="1"/>
  <c r="R2119" i="1" s="1"/>
  <c r="P2119" i="1"/>
  <c r="O2119" i="1"/>
  <c r="S2119" i="1" s="1"/>
  <c r="U2118" i="1"/>
  <c r="T2118" i="1"/>
  <c r="Q2118" i="1"/>
  <c r="R2118" i="1" s="1"/>
  <c r="P2118" i="1"/>
  <c r="O2118" i="1"/>
  <c r="S2118" i="1" s="1"/>
  <c r="U2117" i="1"/>
  <c r="T2117" i="1"/>
  <c r="Q2117" i="1"/>
  <c r="R2117" i="1" s="1"/>
  <c r="P2117" i="1"/>
  <c r="O2117" i="1"/>
  <c r="S2117" i="1" s="1"/>
  <c r="U2116" i="1"/>
  <c r="T2116" i="1"/>
  <c r="Q2116" i="1"/>
  <c r="R2116" i="1" s="1"/>
  <c r="P2116" i="1"/>
  <c r="O2116" i="1"/>
  <c r="S2116" i="1" s="1"/>
  <c r="U2115" i="1"/>
  <c r="T2115" i="1"/>
  <c r="Q2115" i="1"/>
  <c r="R2115" i="1" s="1"/>
  <c r="P2115" i="1"/>
  <c r="O2115" i="1"/>
  <c r="S2115" i="1" s="1"/>
  <c r="U2114" i="1"/>
  <c r="T2114" i="1"/>
  <c r="Q2114" i="1"/>
  <c r="R2114" i="1" s="1"/>
  <c r="P2114" i="1"/>
  <c r="O2114" i="1"/>
  <c r="S2114" i="1" s="1"/>
  <c r="U2113" i="1"/>
  <c r="T2113" i="1"/>
  <c r="Q2113" i="1"/>
  <c r="R2113" i="1" s="1"/>
  <c r="P2113" i="1"/>
  <c r="O2113" i="1"/>
  <c r="S2113" i="1" s="1"/>
  <c r="U2112" i="1"/>
  <c r="T2112" i="1"/>
  <c r="Q2112" i="1"/>
  <c r="R2112" i="1" s="1"/>
  <c r="P2112" i="1"/>
  <c r="O2112" i="1"/>
  <c r="S2112" i="1" s="1"/>
  <c r="U2111" i="1"/>
  <c r="T2111" i="1"/>
  <c r="Q2111" i="1"/>
  <c r="R2111" i="1" s="1"/>
  <c r="P2111" i="1"/>
  <c r="O2111" i="1"/>
  <c r="S2111" i="1" s="1"/>
  <c r="U2110" i="1"/>
  <c r="T2110" i="1"/>
  <c r="Q2110" i="1"/>
  <c r="R2110" i="1" s="1"/>
  <c r="P2110" i="1"/>
  <c r="O2110" i="1"/>
  <c r="S2110" i="1" s="1"/>
  <c r="U2109" i="1"/>
  <c r="T2109" i="1"/>
  <c r="Q2109" i="1"/>
  <c r="R2109" i="1" s="1"/>
  <c r="P2109" i="1"/>
  <c r="O2109" i="1"/>
  <c r="S2109" i="1" s="1"/>
  <c r="U2108" i="1"/>
  <c r="T2108" i="1"/>
  <c r="Q2108" i="1"/>
  <c r="R2108" i="1" s="1"/>
  <c r="P2108" i="1"/>
  <c r="O2108" i="1"/>
  <c r="S2108" i="1" s="1"/>
  <c r="U2107" i="1"/>
  <c r="T2107" i="1"/>
  <c r="Q2107" i="1"/>
  <c r="R2107" i="1" s="1"/>
  <c r="P2107" i="1"/>
  <c r="O2107" i="1"/>
  <c r="S2107" i="1" s="1"/>
  <c r="U2106" i="1"/>
  <c r="T2106" i="1"/>
  <c r="Q2106" i="1"/>
  <c r="R2106" i="1" s="1"/>
  <c r="P2106" i="1"/>
  <c r="O2106" i="1"/>
  <c r="S2106" i="1" s="1"/>
  <c r="U2105" i="1"/>
  <c r="T2105" i="1"/>
  <c r="Q2105" i="1"/>
  <c r="R2105" i="1" s="1"/>
  <c r="P2105" i="1"/>
  <c r="O2105" i="1"/>
  <c r="S2105" i="1" s="1"/>
  <c r="U2104" i="1"/>
  <c r="T2104" i="1"/>
  <c r="Q2104" i="1"/>
  <c r="R2104" i="1" s="1"/>
  <c r="P2104" i="1"/>
  <c r="O2104" i="1"/>
  <c r="S2104" i="1" s="1"/>
  <c r="U2103" i="1"/>
  <c r="T2103" i="1"/>
  <c r="Q2103" i="1"/>
  <c r="R2103" i="1" s="1"/>
  <c r="P2103" i="1"/>
  <c r="O2103" i="1"/>
  <c r="S2103" i="1" s="1"/>
  <c r="U2102" i="1"/>
  <c r="T2102" i="1"/>
  <c r="Q2102" i="1"/>
  <c r="R2102" i="1" s="1"/>
  <c r="P2102" i="1"/>
  <c r="O2102" i="1"/>
  <c r="S2102" i="1" s="1"/>
  <c r="U2101" i="1"/>
  <c r="T2101" i="1"/>
  <c r="Q2101" i="1"/>
  <c r="R2101" i="1" s="1"/>
  <c r="P2101" i="1"/>
  <c r="O2101" i="1"/>
  <c r="S2101" i="1" s="1"/>
  <c r="U2100" i="1"/>
  <c r="T2100" i="1"/>
  <c r="Q2100" i="1"/>
  <c r="R2100" i="1" s="1"/>
  <c r="P2100" i="1"/>
  <c r="O2100" i="1"/>
  <c r="S2100" i="1" s="1"/>
  <c r="U2099" i="1"/>
  <c r="T2099" i="1"/>
  <c r="Q2099" i="1"/>
  <c r="R2099" i="1" s="1"/>
  <c r="P2099" i="1"/>
  <c r="O2099" i="1"/>
  <c r="S2099" i="1" s="1"/>
  <c r="U2098" i="1"/>
  <c r="T2098" i="1"/>
  <c r="Q2098" i="1"/>
  <c r="R2098" i="1" s="1"/>
  <c r="P2098" i="1"/>
  <c r="O2098" i="1"/>
  <c r="S2098" i="1" s="1"/>
  <c r="U2097" i="1"/>
  <c r="T2097" i="1"/>
  <c r="Q2097" i="1"/>
  <c r="R2097" i="1" s="1"/>
  <c r="P2097" i="1"/>
  <c r="O2097" i="1"/>
  <c r="S2097" i="1" s="1"/>
  <c r="U2096" i="1"/>
  <c r="T2096" i="1"/>
  <c r="Q2096" i="1"/>
  <c r="R2096" i="1" s="1"/>
  <c r="P2096" i="1"/>
  <c r="O2096" i="1"/>
  <c r="S2096" i="1" s="1"/>
  <c r="U2095" i="1"/>
  <c r="T2095" i="1"/>
  <c r="Q2095" i="1"/>
  <c r="R2095" i="1" s="1"/>
  <c r="P2095" i="1"/>
  <c r="O2095" i="1"/>
  <c r="S2095" i="1" s="1"/>
  <c r="U2094" i="1"/>
  <c r="T2094" i="1"/>
  <c r="Q2094" i="1"/>
  <c r="R2094" i="1" s="1"/>
  <c r="P2094" i="1"/>
  <c r="O2094" i="1"/>
  <c r="S2094" i="1" s="1"/>
  <c r="U2093" i="1"/>
  <c r="T2093" i="1"/>
  <c r="Q2093" i="1"/>
  <c r="R2093" i="1" s="1"/>
  <c r="P2093" i="1"/>
  <c r="O2093" i="1"/>
  <c r="S2093" i="1" s="1"/>
  <c r="U2092" i="1"/>
  <c r="T2092" i="1"/>
  <c r="Q2092" i="1"/>
  <c r="R2092" i="1" s="1"/>
  <c r="P2092" i="1"/>
  <c r="O2092" i="1"/>
  <c r="S2092" i="1" s="1"/>
  <c r="U2091" i="1"/>
  <c r="T2091" i="1"/>
  <c r="Q2091" i="1"/>
  <c r="R2091" i="1" s="1"/>
  <c r="P2091" i="1"/>
  <c r="O2091" i="1"/>
  <c r="S2091" i="1" s="1"/>
  <c r="U2090" i="1"/>
  <c r="T2090" i="1"/>
  <c r="Q2090" i="1"/>
  <c r="R2090" i="1" s="1"/>
  <c r="P2090" i="1"/>
  <c r="O2090" i="1"/>
  <c r="S2090" i="1" s="1"/>
  <c r="U2089" i="1"/>
  <c r="T2089" i="1"/>
  <c r="Q2089" i="1"/>
  <c r="R2089" i="1" s="1"/>
  <c r="P2089" i="1"/>
  <c r="O2089" i="1"/>
  <c r="S2089" i="1" s="1"/>
  <c r="U2088" i="1"/>
  <c r="T2088" i="1"/>
  <c r="Q2088" i="1"/>
  <c r="R2088" i="1" s="1"/>
  <c r="P2088" i="1"/>
  <c r="O2088" i="1"/>
  <c r="S2088" i="1" s="1"/>
  <c r="U2087" i="1"/>
  <c r="T2087" i="1"/>
  <c r="Q2087" i="1"/>
  <c r="R2087" i="1" s="1"/>
  <c r="P2087" i="1"/>
  <c r="O2087" i="1"/>
  <c r="S2087" i="1" s="1"/>
  <c r="U2086" i="1"/>
  <c r="T2086" i="1"/>
  <c r="Q2086" i="1"/>
  <c r="R2086" i="1" s="1"/>
  <c r="P2086" i="1"/>
  <c r="O2086" i="1"/>
  <c r="S2086" i="1" s="1"/>
  <c r="U2085" i="1"/>
  <c r="T2085" i="1"/>
  <c r="Q2085" i="1"/>
  <c r="R2085" i="1" s="1"/>
  <c r="P2085" i="1"/>
  <c r="O2085" i="1"/>
  <c r="S2085" i="1" s="1"/>
  <c r="U2084" i="1"/>
  <c r="T2084" i="1"/>
  <c r="Q2084" i="1"/>
  <c r="R2084" i="1" s="1"/>
  <c r="P2084" i="1"/>
  <c r="O2084" i="1"/>
  <c r="S2084" i="1" s="1"/>
  <c r="U2083" i="1"/>
  <c r="T2083" i="1"/>
  <c r="Q2083" i="1"/>
  <c r="R2083" i="1" s="1"/>
  <c r="P2083" i="1"/>
  <c r="O2083" i="1"/>
  <c r="S2083" i="1" s="1"/>
  <c r="U2082" i="1"/>
  <c r="T2082" i="1"/>
  <c r="Q2082" i="1"/>
  <c r="R2082" i="1" s="1"/>
  <c r="P2082" i="1"/>
  <c r="O2082" i="1"/>
  <c r="S2082" i="1" s="1"/>
  <c r="U2081" i="1"/>
  <c r="T2081" i="1"/>
  <c r="Q2081" i="1"/>
  <c r="R2081" i="1" s="1"/>
  <c r="P2081" i="1"/>
  <c r="O2081" i="1"/>
  <c r="S2081" i="1" s="1"/>
  <c r="U2080" i="1"/>
  <c r="T2080" i="1"/>
  <c r="Q2080" i="1"/>
  <c r="R2080" i="1" s="1"/>
  <c r="P2080" i="1"/>
  <c r="O2080" i="1"/>
  <c r="S2080" i="1" s="1"/>
  <c r="U2079" i="1"/>
  <c r="T2079" i="1"/>
  <c r="Q2079" i="1"/>
  <c r="R2079" i="1" s="1"/>
  <c r="P2079" i="1"/>
  <c r="O2079" i="1"/>
  <c r="S2079" i="1" s="1"/>
  <c r="U2078" i="1"/>
  <c r="T2078" i="1"/>
  <c r="Q2078" i="1"/>
  <c r="R2078" i="1" s="1"/>
  <c r="P2078" i="1"/>
  <c r="O2078" i="1"/>
  <c r="S2078" i="1" s="1"/>
  <c r="U2077" i="1"/>
  <c r="T2077" i="1"/>
  <c r="Q2077" i="1"/>
  <c r="R2077" i="1" s="1"/>
  <c r="P2077" i="1"/>
  <c r="O2077" i="1"/>
  <c r="S2077" i="1" s="1"/>
  <c r="U2076" i="1"/>
  <c r="T2076" i="1"/>
  <c r="Q2076" i="1"/>
  <c r="R2076" i="1" s="1"/>
  <c r="P2076" i="1"/>
  <c r="O2076" i="1"/>
  <c r="S2076" i="1" s="1"/>
  <c r="U2075" i="1"/>
  <c r="T2075" i="1"/>
  <c r="Q2075" i="1"/>
  <c r="R2075" i="1" s="1"/>
  <c r="P2075" i="1"/>
  <c r="O2075" i="1"/>
  <c r="S2075" i="1" s="1"/>
  <c r="U2074" i="1"/>
  <c r="T2074" i="1"/>
  <c r="Q2074" i="1"/>
  <c r="R2074" i="1" s="1"/>
  <c r="P2074" i="1"/>
  <c r="O2074" i="1"/>
  <c r="S2074" i="1" s="1"/>
  <c r="U2073" i="1"/>
  <c r="T2073" i="1"/>
  <c r="Q2073" i="1"/>
  <c r="R2073" i="1" s="1"/>
  <c r="P2073" i="1"/>
  <c r="O2073" i="1"/>
  <c r="S2073" i="1" s="1"/>
  <c r="U2072" i="1"/>
  <c r="T2072" i="1"/>
  <c r="Q2072" i="1"/>
  <c r="R2072" i="1" s="1"/>
  <c r="P2072" i="1"/>
  <c r="O2072" i="1"/>
  <c r="S2072" i="1" s="1"/>
  <c r="U2071" i="1"/>
  <c r="T2071" i="1"/>
  <c r="Q2071" i="1"/>
  <c r="R2071" i="1" s="1"/>
  <c r="P2071" i="1"/>
  <c r="O2071" i="1"/>
  <c r="S2071" i="1" s="1"/>
  <c r="U2070" i="1"/>
  <c r="T2070" i="1"/>
  <c r="Q2070" i="1"/>
  <c r="R2070" i="1" s="1"/>
  <c r="P2070" i="1"/>
  <c r="O2070" i="1"/>
  <c r="S2070" i="1" s="1"/>
  <c r="U2069" i="1"/>
  <c r="T2069" i="1"/>
  <c r="Q2069" i="1"/>
  <c r="R2069" i="1" s="1"/>
  <c r="P2069" i="1"/>
  <c r="O2069" i="1"/>
  <c r="S2069" i="1" s="1"/>
  <c r="U2068" i="1"/>
  <c r="T2068" i="1"/>
  <c r="Q2068" i="1"/>
  <c r="R2068" i="1" s="1"/>
  <c r="P2068" i="1"/>
  <c r="O2068" i="1"/>
  <c r="S2068" i="1" s="1"/>
  <c r="U2067" i="1"/>
  <c r="T2067" i="1"/>
  <c r="Q2067" i="1"/>
  <c r="R2067" i="1" s="1"/>
  <c r="P2067" i="1"/>
  <c r="O2067" i="1"/>
  <c r="S2067" i="1" s="1"/>
  <c r="U2066" i="1"/>
  <c r="T2066" i="1"/>
  <c r="Q2066" i="1"/>
  <c r="R2066" i="1" s="1"/>
  <c r="P2066" i="1"/>
  <c r="O2066" i="1"/>
  <c r="S2066" i="1" s="1"/>
  <c r="U2065" i="1"/>
  <c r="T2065" i="1"/>
  <c r="Q2065" i="1"/>
  <c r="R2065" i="1" s="1"/>
  <c r="P2065" i="1"/>
  <c r="O2065" i="1"/>
  <c r="S2065" i="1" s="1"/>
  <c r="U2064" i="1"/>
  <c r="T2064" i="1"/>
  <c r="Q2064" i="1"/>
  <c r="R2064" i="1" s="1"/>
  <c r="P2064" i="1"/>
  <c r="O2064" i="1"/>
  <c r="S2064" i="1" s="1"/>
  <c r="U2063" i="1"/>
  <c r="T2063" i="1"/>
  <c r="Q2063" i="1"/>
  <c r="R2063" i="1" s="1"/>
  <c r="P2063" i="1"/>
  <c r="O2063" i="1"/>
  <c r="S2063" i="1" s="1"/>
  <c r="U2062" i="1"/>
  <c r="T2062" i="1"/>
  <c r="Q2062" i="1"/>
  <c r="R2062" i="1" s="1"/>
  <c r="P2062" i="1"/>
  <c r="O2062" i="1"/>
  <c r="S2062" i="1" s="1"/>
  <c r="U2061" i="1"/>
  <c r="T2061" i="1"/>
  <c r="Q2061" i="1"/>
  <c r="R2061" i="1" s="1"/>
  <c r="P2061" i="1"/>
  <c r="O2061" i="1"/>
  <c r="S2061" i="1" s="1"/>
  <c r="U2060" i="1"/>
  <c r="T2060" i="1"/>
  <c r="Q2060" i="1"/>
  <c r="R2060" i="1" s="1"/>
  <c r="P2060" i="1"/>
  <c r="O2060" i="1"/>
  <c r="S2060" i="1" s="1"/>
  <c r="U2059" i="1"/>
  <c r="T2059" i="1"/>
  <c r="Q2059" i="1"/>
  <c r="R2059" i="1" s="1"/>
  <c r="P2059" i="1"/>
  <c r="O2059" i="1"/>
  <c r="S2059" i="1" s="1"/>
  <c r="U2058" i="1"/>
  <c r="T2058" i="1"/>
  <c r="Q2058" i="1"/>
  <c r="R2058" i="1" s="1"/>
  <c r="P2058" i="1"/>
  <c r="O2058" i="1"/>
  <c r="S2058" i="1" s="1"/>
  <c r="U2057" i="1"/>
  <c r="T2057" i="1"/>
  <c r="Q2057" i="1"/>
  <c r="R2057" i="1" s="1"/>
  <c r="P2057" i="1"/>
  <c r="O2057" i="1"/>
  <c r="S2057" i="1" s="1"/>
  <c r="U2056" i="1"/>
  <c r="T2056" i="1"/>
  <c r="Q2056" i="1"/>
  <c r="R2056" i="1" s="1"/>
  <c r="P2056" i="1"/>
  <c r="O2056" i="1"/>
  <c r="S2056" i="1" s="1"/>
  <c r="U2055" i="1"/>
  <c r="T2055" i="1"/>
  <c r="Q2055" i="1"/>
  <c r="R2055" i="1" s="1"/>
  <c r="P2055" i="1"/>
  <c r="O2055" i="1"/>
  <c r="S2055" i="1" s="1"/>
  <c r="U2054" i="1"/>
  <c r="T2054" i="1"/>
  <c r="Q2054" i="1"/>
  <c r="R2054" i="1" s="1"/>
  <c r="P2054" i="1"/>
  <c r="O2054" i="1"/>
  <c r="S2054" i="1" s="1"/>
  <c r="U2053" i="1"/>
  <c r="T2053" i="1"/>
  <c r="Q2053" i="1"/>
  <c r="R2053" i="1" s="1"/>
  <c r="P2053" i="1"/>
  <c r="O2053" i="1"/>
  <c r="S2053" i="1" s="1"/>
  <c r="U2052" i="1"/>
  <c r="T2052" i="1"/>
  <c r="Q2052" i="1"/>
  <c r="R2052" i="1" s="1"/>
  <c r="P2052" i="1"/>
  <c r="O2052" i="1"/>
  <c r="S2052" i="1" s="1"/>
  <c r="U2051" i="1"/>
  <c r="T2051" i="1"/>
  <c r="Q2051" i="1"/>
  <c r="R2051" i="1" s="1"/>
  <c r="P2051" i="1"/>
  <c r="O2051" i="1"/>
  <c r="S2051" i="1" s="1"/>
  <c r="U2050" i="1"/>
  <c r="T2050" i="1"/>
  <c r="Q2050" i="1"/>
  <c r="R2050" i="1" s="1"/>
  <c r="P2050" i="1"/>
  <c r="O2050" i="1"/>
  <c r="S2050" i="1" s="1"/>
  <c r="U2049" i="1"/>
  <c r="T2049" i="1"/>
  <c r="Q2049" i="1"/>
  <c r="R2049" i="1" s="1"/>
  <c r="P2049" i="1"/>
  <c r="O2049" i="1"/>
  <c r="S2049" i="1" s="1"/>
  <c r="U2048" i="1"/>
  <c r="T2048" i="1"/>
  <c r="Q2048" i="1"/>
  <c r="R2048" i="1" s="1"/>
  <c r="P2048" i="1"/>
  <c r="O2048" i="1"/>
  <c r="S2048" i="1" s="1"/>
  <c r="U2047" i="1"/>
  <c r="T2047" i="1"/>
  <c r="Q2047" i="1"/>
  <c r="R2047" i="1" s="1"/>
  <c r="P2047" i="1"/>
  <c r="O2047" i="1"/>
  <c r="S2047" i="1" s="1"/>
  <c r="U2046" i="1"/>
  <c r="T2046" i="1"/>
  <c r="Q2046" i="1"/>
  <c r="R2046" i="1" s="1"/>
  <c r="P2046" i="1"/>
  <c r="O2046" i="1"/>
  <c r="S2046" i="1" s="1"/>
  <c r="U2045" i="1"/>
  <c r="T2045" i="1"/>
  <c r="Q2045" i="1"/>
  <c r="R2045" i="1" s="1"/>
  <c r="P2045" i="1"/>
  <c r="O2045" i="1"/>
  <c r="S2045" i="1" s="1"/>
  <c r="U2044" i="1"/>
  <c r="T2044" i="1"/>
  <c r="Q2044" i="1"/>
  <c r="R2044" i="1" s="1"/>
  <c r="P2044" i="1"/>
  <c r="O2044" i="1"/>
  <c r="S2044" i="1" s="1"/>
  <c r="U2043" i="1"/>
  <c r="T2043" i="1"/>
  <c r="Q2043" i="1"/>
  <c r="R2043" i="1" s="1"/>
  <c r="P2043" i="1"/>
  <c r="O2043" i="1"/>
  <c r="S2043" i="1" s="1"/>
  <c r="U2042" i="1"/>
  <c r="T2042" i="1"/>
  <c r="Q2042" i="1"/>
  <c r="R2042" i="1" s="1"/>
  <c r="P2042" i="1"/>
  <c r="O2042" i="1"/>
  <c r="S2042" i="1" s="1"/>
  <c r="U2041" i="1"/>
  <c r="T2041" i="1"/>
  <c r="Q2041" i="1"/>
  <c r="R2041" i="1" s="1"/>
  <c r="P2041" i="1"/>
  <c r="O2041" i="1"/>
  <c r="S2041" i="1" s="1"/>
  <c r="U2040" i="1"/>
  <c r="T2040" i="1"/>
  <c r="Q2040" i="1"/>
  <c r="R2040" i="1" s="1"/>
  <c r="P2040" i="1"/>
  <c r="O2040" i="1"/>
  <c r="S2040" i="1" s="1"/>
  <c r="U2039" i="1"/>
  <c r="T2039" i="1"/>
  <c r="Q2039" i="1"/>
  <c r="R2039" i="1" s="1"/>
  <c r="P2039" i="1"/>
  <c r="O2039" i="1"/>
  <c r="S2039" i="1" s="1"/>
  <c r="U2038" i="1"/>
  <c r="T2038" i="1"/>
  <c r="Q2038" i="1"/>
  <c r="R2038" i="1" s="1"/>
  <c r="P2038" i="1"/>
  <c r="O2038" i="1"/>
  <c r="S2038" i="1" s="1"/>
  <c r="U2037" i="1"/>
  <c r="T2037" i="1"/>
  <c r="Q2037" i="1"/>
  <c r="R2037" i="1" s="1"/>
  <c r="P2037" i="1"/>
  <c r="O2037" i="1"/>
  <c r="S2037" i="1" s="1"/>
  <c r="U2036" i="1"/>
  <c r="T2036" i="1"/>
  <c r="Q2036" i="1"/>
  <c r="R2036" i="1" s="1"/>
  <c r="P2036" i="1"/>
  <c r="O2036" i="1"/>
  <c r="S2036" i="1" s="1"/>
  <c r="U2035" i="1"/>
  <c r="T2035" i="1"/>
  <c r="Q2035" i="1"/>
  <c r="R2035" i="1" s="1"/>
  <c r="P2035" i="1"/>
  <c r="O2035" i="1"/>
  <c r="S2035" i="1" s="1"/>
  <c r="U2034" i="1"/>
  <c r="T2034" i="1"/>
  <c r="Q2034" i="1"/>
  <c r="R2034" i="1" s="1"/>
  <c r="P2034" i="1"/>
  <c r="O2034" i="1"/>
  <c r="S2034" i="1" s="1"/>
  <c r="U2033" i="1"/>
  <c r="T2033" i="1"/>
  <c r="Q2033" i="1"/>
  <c r="R2033" i="1" s="1"/>
  <c r="P2033" i="1"/>
  <c r="O2033" i="1"/>
  <c r="S2033" i="1" s="1"/>
  <c r="U2032" i="1"/>
  <c r="T2032" i="1"/>
  <c r="Q2032" i="1"/>
  <c r="R2032" i="1" s="1"/>
  <c r="P2032" i="1"/>
  <c r="O2032" i="1"/>
  <c r="S2032" i="1" s="1"/>
  <c r="U2031" i="1"/>
  <c r="T2031" i="1"/>
  <c r="Q2031" i="1"/>
  <c r="R2031" i="1" s="1"/>
  <c r="P2031" i="1"/>
  <c r="O2031" i="1"/>
  <c r="S2031" i="1" s="1"/>
  <c r="U2030" i="1"/>
  <c r="T2030" i="1"/>
  <c r="Q2030" i="1"/>
  <c r="R2030" i="1" s="1"/>
  <c r="P2030" i="1"/>
  <c r="O2030" i="1"/>
  <c r="S2030" i="1" s="1"/>
  <c r="U2029" i="1"/>
  <c r="T2029" i="1"/>
  <c r="Q2029" i="1"/>
  <c r="R2029" i="1" s="1"/>
  <c r="P2029" i="1"/>
  <c r="O2029" i="1"/>
  <c r="S2029" i="1" s="1"/>
  <c r="U2028" i="1"/>
  <c r="T2028" i="1"/>
  <c r="Q2028" i="1"/>
  <c r="R2028" i="1" s="1"/>
  <c r="P2028" i="1"/>
  <c r="O2028" i="1"/>
  <c r="S2028" i="1" s="1"/>
  <c r="U2027" i="1"/>
  <c r="T2027" i="1"/>
  <c r="Q2027" i="1"/>
  <c r="R2027" i="1" s="1"/>
  <c r="P2027" i="1"/>
  <c r="O2027" i="1"/>
  <c r="S2027" i="1" s="1"/>
  <c r="U2026" i="1"/>
  <c r="T2026" i="1"/>
  <c r="Q2026" i="1"/>
  <c r="R2026" i="1" s="1"/>
  <c r="P2026" i="1"/>
  <c r="O2026" i="1"/>
  <c r="S2026" i="1" s="1"/>
  <c r="U2025" i="1"/>
  <c r="T2025" i="1"/>
  <c r="Q2025" i="1"/>
  <c r="R2025" i="1" s="1"/>
  <c r="P2025" i="1"/>
  <c r="O2025" i="1"/>
  <c r="S2025" i="1" s="1"/>
  <c r="U2024" i="1"/>
  <c r="T2024" i="1"/>
  <c r="Q2024" i="1"/>
  <c r="R2024" i="1" s="1"/>
  <c r="P2024" i="1"/>
  <c r="O2024" i="1"/>
  <c r="S2024" i="1" s="1"/>
  <c r="U2023" i="1"/>
  <c r="T2023" i="1"/>
  <c r="Q2023" i="1"/>
  <c r="R2023" i="1" s="1"/>
  <c r="P2023" i="1"/>
  <c r="O2023" i="1"/>
  <c r="S2023" i="1" s="1"/>
  <c r="U2022" i="1"/>
  <c r="T2022" i="1"/>
  <c r="Q2022" i="1"/>
  <c r="R2022" i="1" s="1"/>
  <c r="P2022" i="1"/>
  <c r="O2022" i="1"/>
  <c r="S2022" i="1" s="1"/>
  <c r="U2021" i="1"/>
  <c r="T2021" i="1"/>
  <c r="Q2021" i="1"/>
  <c r="R2021" i="1" s="1"/>
  <c r="P2021" i="1"/>
  <c r="O2021" i="1"/>
  <c r="S2021" i="1" s="1"/>
  <c r="U2020" i="1"/>
  <c r="T2020" i="1"/>
  <c r="Q2020" i="1"/>
  <c r="R2020" i="1" s="1"/>
  <c r="P2020" i="1"/>
  <c r="O2020" i="1"/>
  <c r="S2020" i="1" s="1"/>
  <c r="U2019" i="1"/>
  <c r="T2019" i="1"/>
  <c r="Q2019" i="1"/>
  <c r="R2019" i="1" s="1"/>
  <c r="P2019" i="1"/>
  <c r="O2019" i="1"/>
  <c r="S2019" i="1" s="1"/>
  <c r="U2018" i="1"/>
  <c r="T2018" i="1"/>
  <c r="Q2018" i="1"/>
  <c r="R2018" i="1" s="1"/>
  <c r="P2018" i="1"/>
  <c r="O2018" i="1"/>
  <c r="S2018" i="1" s="1"/>
  <c r="U2017" i="1"/>
  <c r="T2017" i="1"/>
  <c r="Q2017" i="1"/>
  <c r="R2017" i="1" s="1"/>
  <c r="P2017" i="1"/>
  <c r="O2017" i="1"/>
  <c r="S2017" i="1" s="1"/>
  <c r="U2016" i="1"/>
  <c r="T2016" i="1"/>
  <c r="Q2016" i="1"/>
  <c r="R2016" i="1" s="1"/>
  <c r="P2016" i="1"/>
  <c r="O2016" i="1"/>
  <c r="S2016" i="1" s="1"/>
  <c r="U2015" i="1"/>
  <c r="T2015" i="1"/>
  <c r="Q2015" i="1"/>
  <c r="R2015" i="1" s="1"/>
  <c r="P2015" i="1"/>
  <c r="O2015" i="1"/>
  <c r="S2015" i="1" s="1"/>
  <c r="U2014" i="1"/>
  <c r="T2014" i="1"/>
  <c r="Q2014" i="1"/>
  <c r="R2014" i="1" s="1"/>
  <c r="P2014" i="1"/>
  <c r="O2014" i="1"/>
  <c r="S2014" i="1" s="1"/>
  <c r="U2013" i="1"/>
  <c r="T2013" i="1"/>
  <c r="Q2013" i="1"/>
  <c r="R2013" i="1" s="1"/>
  <c r="P2013" i="1"/>
  <c r="O2013" i="1"/>
  <c r="S2013" i="1" s="1"/>
  <c r="U2012" i="1"/>
  <c r="T2012" i="1"/>
  <c r="Q2012" i="1"/>
  <c r="R2012" i="1" s="1"/>
  <c r="P2012" i="1"/>
  <c r="O2012" i="1"/>
  <c r="S2012" i="1" s="1"/>
  <c r="U2011" i="1"/>
  <c r="T2011" i="1"/>
  <c r="Q2011" i="1"/>
  <c r="R2011" i="1" s="1"/>
  <c r="P2011" i="1"/>
  <c r="O2011" i="1"/>
  <c r="S2011" i="1" s="1"/>
  <c r="U2010" i="1"/>
  <c r="T2010" i="1"/>
  <c r="Q2010" i="1"/>
  <c r="R2010" i="1" s="1"/>
  <c r="P2010" i="1"/>
  <c r="O2010" i="1"/>
  <c r="S2010" i="1" s="1"/>
  <c r="U2009" i="1"/>
  <c r="T2009" i="1"/>
  <c r="Q2009" i="1"/>
  <c r="R2009" i="1" s="1"/>
  <c r="P2009" i="1"/>
  <c r="O2009" i="1"/>
  <c r="S2009" i="1" s="1"/>
  <c r="U2008" i="1"/>
  <c r="T2008" i="1"/>
  <c r="Q2008" i="1"/>
  <c r="R2008" i="1" s="1"/>
  <c r="P2008" i="1"/>
  <c r="O2008" i="1"/>
  <c r="S2008" i="1" s="1"/>
  <c r="U2007" i="1"/>
  <c r="T2007" i="1"/>
  <c r="Q2007" i="1"/>
  <c r="R2007" i="1" s="1"/>
  <c r="P2007" i="1"/>
  <c r="O2007" i="1"/>
  <c r="S2007" i="1" s="1"/>
  <c r="U2006" i="1"/>
  <c r="T2006" i="1"/>
  <c r="Q2006" i="1"/>
  <c r="R2006" i="1" s="1"/>
  <c r="P2006" i="1"/>
  <c r="O2006" i="1"/>
  <c r="S2006" i="1" s="1"/>
  <c r="U2005" i="1"/>
  <c r="T2005" i="1"/>
  <c r="Q2005" i="1"/>
  <c r="R2005" i="1" s="1"/>
  <c r="P2005" i="1"/>
  <c r="O2005" i="1"/>
  <c r="S2005" i="1" s="1"/>
  <c r="U2004" i="1"/>
  <c r="T2004" i="1"/>
  <c r="Q2004" i="1"/>
  <c r="R2004" i="1" s="1"/>
  <c r="P2004" i="1"/>
  <c r="O2004" i="1"/>
  <c r="S2004" i="1" s="1"/>
  <c r="U2003" i="1"/>
  <c r="T2003" i="1"/>
  <c r="Q2003" i="1"/>
  <c r="R2003" i="1" s="1"/>
  <c r="P2003" i="1"/>
  <c r="O2003" i="1"/>
  <c r="S2003" i="1" s="1"/>
  <c r="U2002" i="1"/>
  <c r="T2002" i="1"/>
  <c r="Q2002" i="1"/>
  <c r="R2002" i="1" s="1"/>
  <c r="P2002" i="1"/>
  <c r="O2002" i="1"/>
  <c r="S2002" i="1" s="1"/>
  <c r="U2001" i="1"/>
  <c r="T2001" i="1"/>
  <c r="Q2001" i="1"/>
  <c r="R2001" i="1" s="1"/>
  <c r="P2001" i="1"/>
  <c r="O2001" i="1"/>
  <c r="S2001" i="1" s="1"/>
  <c r="U2000" i="1"/>
  <c r="T2000" i="1"/>
  <c r="Q2000" i="1"/>
  <c r="R2000" i="1" s="1"/>
  <c r="P2000" i="1"/>
  <c r="O2000" i="1"/>
  <c r="S2000" i="1" s="1"/>
  <c r="U1999" i="1"/>
  <c r="T1999" i="1"/>
  <c r="Q1999" i="1"/>
  <c r="R1999" i="1" s="1"/>
  <c r="P1999" i="1"/>
  <c r="O1999" i="1"/>
  <c r="S1999" i="1" s="1"/>
  <c r="U1998" i="1"/>
  <c r="T1998" i="1"/>
  <c r="Q1998" i="1"/>
  <c r="R1998" i="1" s="1"/>
  <c r="P1998" i="1"/>
  <c r="O1998" i="1"/>
  <c r="S1998" i="1" s="1"/>
  <c r="U1997" i="1"/>
  <c r="T1997" i="1"/>
  <c r="Q1997" i="1"/>
  <c r="R1997" i="1" s="1"/>
  <c r="P1997" i="1"/>
  <c r="O1997" i="1"/>
  <c r="S1997" i="1" s="1"/>
  <c r="U1996" i="1"/>
  <c r="T1996" i="1"/>
  <c r="Q1996" i="1"/>
  <c r="R1996" i="1" s="1"/>
  <c r="P1996" i="1"/>
  <c r="O1996" i="1"/>
  <c r="S1996" i="1" s="1"/>
  <c r="U1995" i="1"/>
  <c r="T1995" i="1"/>
  <c r="Q1995" i="1"/>
  <c r="R1995" i="1" s="1"/>
  <c r="P1995" i="1"/>
  <c r="O1995" i="1"/>
  <c r="S1995" i="1" s="1"/>
  <c r="U1994" i="1"/>
  <c r="T1994" i="1"/>
  <c r="Q1994" i="1"/>
  <c r="R1994" i="1" s="1"/>
  <c r="P1994" i="1"/>
  <c r="O1994" i="1"/>
  <c r="S1994" i="1" s="1"/>
  <c r="U1993" i="1"/>
  <c r="T1993" i="1"/>
  <c r="Q1993" i="1"/>
  <c r="R1993" i="1" s="1"/>
  <c r="P1993" i="1"/>
  <c r="O1993" i="1"/>
  <c r="S1993" i="1" s="1"/>
  <c r="U1992" i="1"/>
  <c r="T1992" i="1"/>
  <c r="Q1992" i="1"/>
  <c r="R1992" i="1" s="1"/>
  <c r="P1992" i="1"/>
  <c r="O1992" i="1"/>
  <c r="S1992" i="1" s="1"/>
  <c r="U1991" i="1"/>
  <c r="T1991" i="1"/>
  <c r="Q1991" i="1"/>
  <c r="R1991" i="1" s="1"/>
  <c r="P1991" i="1"/>
  <c r="O1991" i="1"/>
  <c r="S1991" i="1" s="1"/>
  <c r="U1990" i="1"/>
  <c r="T1990" i="1"/>
  <c r="Q1990" i="1"/>
  <c r="R1990" i="1" s="1"/>
  <c r="P1990" i="1"/>
  <c r="O1990" i="1"/>
  <c r="S1990" i="1" s="1"/>
  <c r="U1989" i="1"/>
  <c r="T1989" i="1"/>
  <c r="Q1989" i="1"/>
  <c r="R1989" i="1" s="1"/>
  <c r="P1989" i="1"/>
  <c r="O1989" i="1"/>
  <c r="S1989" i="1" s="1"/>
  <c r="U1988" i="1"/>
  <c r="T1988" i="1"/>
  <c r="Q1988" i="1"/>
  <c r="R1988" i="1" s="1"/>
  <c r="P1988" i="1"/>
  <c r="O1988" i="1"/>
  <c r="S1988" i="1" s="1"/>
  <c r="U1987" i="1"/>
  <c r="T1987" i="1"/>
  <c r="Q1987" i="1"/>
  <c r="R1987" i="1" s="1"/>
  <c r="P1987" i="1"/>
  <c r="O1987" i="1"/>
  <c r="S1987" i="1" s="1"/>
  <c r="U1986" i="1"/>
  <c r="T1986" i="1"/>
  <c r="Q1986" i="1"/>
  <c r="R1986" i="1" s="1"/>
  <c r="P1986" i="1"/>
  <c r="O1986" i="1"/>
  <c r="S1986" i="1" s="1"/>
  <c r="U1985" i="1"/>
  <c r="T1985" i="1"/>
  <c r="Q1985" i="1"/>
  <c r="R1985" i="1" s="1"/>
  <c r="P1985" i="1"/>
  <c r="O1985" i="1"/>
  <c r="S1985" i="1" s="1"/>
  <c r="U1984" i="1"/>
  <c r="T1984" i="1"/>
  <c r="Q1984" i="1"/>
  <c r="R1984" i="1" s="1"/>
  <c r="P1984" i="1"/>
  <c r="O1984" i="1"/>
  <c r="S1984" i="1" s="1"/>
  <c r="U1983" i="1"/>
  <c r="T1983" i="1"/>
  <c r="Q1983" i="1"/>
  <c r="R1983" i="1" s="1"/>
  <c r="P1983" i="1"/>
  <c r="O1983" i="1"/>
  <c r="S1983" i="1" s="1"/>
  <c r="U1982" i="1"/>
  <c r="T1982" i="1"/>
  <c r="Q1982" i="1"/>
  <c r="R1982" i="1" s="1"/>
  <c r="P1982" i="1"/>
  <c r="O1982" i="1"/>
  <c r="S1982" i="1" s="1"/>
  <c r="U1981" i="1"/>
  <c r="T1981" i="1"/>
  <c r="Q1981" i="1"/>
  <c r="R1981" i="1" s="1"/>
  <c r="P1981" i="1"/>
  <c r="O1981" i="1"/>
  <c r="S1981" i="1" s="1"/>
  <c r="U1980" i="1"/>
  <c r="T1980" i="1"/>
  <c r="Q1980" i="1"/>
  <c r="R1980" i="1" s="1"/>
  <c r="P1980" i="1"/>
  <c r="O1980" i="1"/>
  <c r="S1980" i="1" s="1"/>
  <c r="U1979" i="1"/>
  <c r="T1979" i="1"/>
  <c r="Q1979" i="1"/>
  <c r="R1979" i="1" s="1"/>
  <c r="P1979" i="1"/>
  <c r="O1979" i="1"/>
  <c r="S1979" i="1" s="1"/>
  <c r="U1978" i="1"/>
  <c r="T1978" i="1"/>
  <c r="Q1978" i="1"/>
  <c r="R1978" i="1" s="1"/>
  <c r="P1978" i="1"/>
  <c r="O1978" i="1"/>
  <c r="S1978" i="1" s="1"/>
  <c r="U1977" i="1"/>
  <c r="T1977" i="1"/>
  <c r="Q1977" i="1"/>
  <c r="R1977" i="1" s="1"/>
  <c r="P1977" i="1"/>
  <c r="O1977" i="1"/>
  <c r="S1977" i="1" s="1"/>
  <c r="U1976" i="1"/>
  <c r="T1976" i="1"/>
  <c r="Q1976" i="1"/>
  <c r="R1976" i="1" s="1"/>
  <c r="P1976" i="1"/>
  <c r="O1976" i="1"/>
  <c r="S1976" i="1" s="1"/>
  <c r="U1975" i="1"/>
  <c r="T1975" i="1"/>
  <c r="Q1975" i="1"/>
  <c r="R1975" i="1" s="1"/>
  <c r="P1975" i="1"/>
  <c r="O1975" i="1"/>
  <c r="S1975" i="1" s="1"/>
  <c r="U1974" i="1"/>
  <c r="T1974" i="1"/>
  <c r="Q1974" i="1"/>
  <c r="R1974" i="1" s="1"/>
  <c r="P1974" i="1"/>
  <c r="O1974" i="1"/>
  <c r="S1974" i="1" s="1"/>
  <c r="U1973" i="1"/>
  <c r="T1973" i="1"/>
  <c r="Q1973" i="1"/>
  <c r="R1973" i="1" s="1"/>
  <c r="P1973" i="1"/>
  <c r="O1973" i="1"/>
  <c r="S1973" i="1" s="1"/>
  <c r="U1972" i="1"/>
  <c r="T1972" i="1"/>
  <c r="Q1972" i="1"/>
  <c r="R1972" i="1" s="1"/>
  <c r="P1972" i="1"/>
  <c r="O1972" i="1"/>
  <c r="S1972" i="1" s="1"/>
  <c r="U1971" i="1"/>
  <c r="T1971" i="1"/>
  <c r="Q1971" i="1"/>
  <c r="R1971" i="1" s="1"/>
  <c r="P1971" i="1"/>
  <c r="O1971" i="1"/>
  <c r="S1971" i="1" s="1"/>
  <c r="U1970" i="1"/>
  <c r="T1970" i="1"/>
  <c r="Q1970" i="1"/>
  <c r="R1970" i="1" s="1"/>
  <c r="P1970" i="1"/>
  <c r="O1970" i="1"/>
  <c r="S1970" i="1" s="1"/>
  <c r="U1969" i="1"/>
  <c r="T1969" i="1"/>
  <c r="Q1969" i="1"/>
  <c r="R1969" i="1" s="1"/>
  <c r="P1969" i="1"/>
  <c r="O1969" i="1"/>
  <c r="S1969" i="1" s="1"/>
  <c r="U1968" i="1"/>
  <c r="T1968" i="1"/>
  <c r="Q1968" i="1"/>
  <c r="R1968" i="1" s="1"/>
  <c r="P1968" i="1"/>
  <c r="O1968" i="1"/>
  <c r="S1968" i="1" s="1"/>
  <c r="U1967" i="1"/>
  <c r="T1967" i="1"/>
  <c r="Q1967" i="1"/>
  <c r="R1967" i="1" s="1"/>
  <c r="P1967" i="1"/>
  <c r="O1967" i="1"/>
  <c r="S1967" i="1" s="1"/>
  <c r="U1966" i="1"/>
  <c r="T1966" i="1"/>
  <c r="Q1966" i="1"/>
  <c r="R1966" i="1" s="1"/>
  <c r="P1966" i="1"/>
  <c r="O1966" i="1"/>
  <c r="S1966" i="1" s="1"/>
  <c r="U1965" i="1"/>
  <c r="T1965" i="1"/>
  <c r="Q1965" i="1"/>
  <c r="R1965" i="1" s="1"/>
  <c r="P1965" i="1"/>
  <c r="O1965" i="1"/>
  <c r="S1965" i="1" s="1"/>
  <c r="U1964" i="1"/>
  <c r="T1964" i="1"/>
  <c r="Q1964" i="1"/>
  <c r="R1964" i="1" s="1"/>
  <c r="P1964" i="1"/>
  <c r="O1964" i="1"/>
  <c r="S1964" i="1" s="1"/>
  <c r="U1963" i="1"/>
  <c r="T1963" i="1"/>
  <c r="Q1963" i="1"/>
  <c r="R1963" i="1" s="1"/>
  <c r="P1963" i="1"/>
  <c r="O1963" i="1"/>
  <c r="S1963" i="1" s="1"/>
  <c r="U1962" i="1"/>
  <c r="T1962" i="1"/>
  <c r="Q1962" i="1"/>
  <c r="R1962" i="1" s="1"/>
  <c r="P1962" i="1"/>
  <c r="O1962" i="1"/>
  <c r="S1962" i="1" s="1"/>
  <c r="U1961" i="1"/>
  <c r="T1961" i="1"/>
  <c r="Q1961" i="1"/>
  <c r="R1961" i="1" s="1"/>
  <c r="P1961" i="1"/>
  <c r="O1961" i="1"/>
  <c r="S1961" i="1" s="1"/>
  <c r="U1960" i="1"/>
  <c r="T1960" i="1"/>
  <c r="Q1960" i="1"/>
  <c r="R1960" i="1" s="1"/>
  <c r="P1960" i="1"/>
  <c r="O1960" i="1"/>
  <c r="S1960" i="1" s="1"/>
  <c r="U1959" i="1"/>
  <c r="T1959" i="1"/>
  <c r="Q1959" i="1"/>
  <c r="R1959" i="1" s="1"/>
  <c r="P1959" i="1"/>
  <c r="O1959" i="1"/>
  <c r="S1959" i="1" s="1"/>
  <c r="U1958" i="1"/>
  <c r="T1958" i="1"/>
  <c r="Q1958" i="1"/>
  <c r="R1958" i="1" s="1"/>
  <c r="P1958" i="1"/>
  <c r="O1958" i="1"/>
  <c r="S1958" i="1" s="1"/>
  <c r="U1957" i="1"/>
  <c r="T1957" i="1"/>
  <c r="Q1957" i="1"/>
  <c r="R1957" i="1" s="1"/>
  <c r="P1957" i="1"/>
  <c r="O1957" i="1"/>
  <c r="S1957" i="1" s="1"/>
  <c r="U1956" i="1"/>
  <c r="T1956" i="1"/>
  <c r="Q1956" i="1"/>
  <c r="R1956" i="1" s="1"/>
  <c r="P1956" i="1"/>
  <c r="O1956" i="1"/>
  <c r="S1956" i="1" s="1"/>
  <c r="U1955" i="1"/>
  <c r="T1955" i="1"/>
  <c r="Q1955" i="1"/>
  <c r="R1955" i="1" s="1"/>
  <c r="P1955" i="1"/>
  <c r="O1955" i="1"/>
  <c r="S1955" i="1" s="1"/>
  <c r="U1954" i="1"/>
  <c r="T1954" i="1"/>
  <c r="Q1954" i="1"/>
  <c r="R1954" i="1" s="1"/>
  <c r="P1954" i="1"/>
  <c r="O1954" i="1"/>
  <c r="S1954" i="1" s="1"/>
  <c r="U1953" i="1"/>
  <c r="T1953" i="1"/>
  <c r="Q1953" i="1"/>
  <c r="R1953" i="1" s="1"/>
  <c r="P1953" i="1"/>
  <c r="O1953" i="1"/>
  <c r="S1953" i="1" s="1"/>
  <c r="U1952" i="1"/>
  <c r="T1952" i="1"/>
  <c r="Q1952" i="1"/>
  <c r="R1952" i="1" s="1"/>
  <c r="P1952" i="1"/>
  <c r="O1952" i="1"/>
  <c r="S1952" i="1" s="1"/>
  <c r="U1951" i="1"/>
  <c r="T1951" i="1"/>
  <c r="Q1951" i="1"/>
  <c r="R1951" i="1" s="1"/>
  <c r="P1951" i="1"/>
  <c r="O1951" i="1"/>
  <c r="S1951" i="1" s="1"/>
  <c r="U1950" i="1"/>
  <c r="T1950" i="1"/>
  <c r="Q1950" i="1"/>
  <c r="R1950" i="1" s="1"/>
  <c r="P1950" i="1"/>
  <c r="O1950" i="1"/>
  <c r="S1950" i="1" s="1"/>
  <c r="U1949" i="1"/>
  <c r="T1949" i="1"/>
  <c r="Q1949" i="1"/>
  <c r="R1949" i="1" s="1"/>
  <c r="P1949" i="1"/>
  <c r="O1949" i="1"/>
  <c r="S1949" i="1" s="1"/>
  <c r="U1948" i="1"/>
  <c r="T1948" i="1"/>
  <c r="Q1948" i="1"/>
  <c r="R1948" i="1" s="1"/>
  <c r="P1948" i="1"/>
  <c r="O1948" i="1"/>
  <c r="S1948" i="1" s="1"/>
  <c r="U1947" i="1"/>
  <c r="T1947" i="1"/>
  <c r="Q1947" i="1"/>
  <c r="R1947" i="1" s="1"/>
  <c r="P1947" i="1"/>
  <c r="O1947" i="1"/>
  <c r="S1947" i="1" s="1"/>
  <c r="U1946" i="1"/>
  <c r="T1946" i="1"/>
  <c r="Q1946" i="1"/>
  <c r="R1946" i="1" s="1"/>
  <c r="P1946" i="1"/>
  <c r="O1946" i="1"/>
  <c r="S1946" i="1" s="1"/>
  <c r="U1945" i="1"/>
  <c r="T1945" i="1"/>
  <c r="Q1945" i="1"/>
  <c r="R1945" i="1" s="1"/>
  <c r="P1945" i="1"/>
  <c r="O1945" i="1"/>
  <c r="S1945" i="1" s="1"/>
  <c r="U1944" i="1"/>
  <c r="T1944" i="1"/>
  <c r="Q1944" i="1"/>
  <c r="R1944" i="1" s="1"/>
  <c r="P1944" i="1"/>
  <c r="O1944" i="1"/>
  <c r="S1944" i="1" s="1"/>
  <c r="U1943" i="1"/>
  <c r="T1943" i="1"/>
  <c r="Q1943" i="1"/>
  <c r="R1943" i="1" s="1"/>
  <c r="P1943" i="1"/>
  <c r="O1943" i="1"/>
  <c r="S1943" i="1" s="1"/>
  <c r="U1942" i="1"/>
  <c r="T1942" i="1"/>
  <c r="Q1942" i="1"/>
  <c r="R1942" i="1" s="1"/>
  <c r="P1942" i="1"/>
  <c r="O1942" i="1"/>
  <c r="S1942" i="1" s="1"/>
  <c r="U1941" i="1"/>
  <c r="T1941" i="1"/>
  <c r="Q1941" i="1"/>
  <c r="R1941" i="1" s="1"/>
  <c r="P1941" i="1"/>
  <c r="O1941" i="1"/>
  <c r="S1941" i="1" s="1"/>
  <c r="U1940" i="1"/>
  <c r="T1940" i="1"/>
  <c r="Q1940" i="1"/>
  <c r="R1940" i="1" s="1"/>
  <c r="P1940" i="1"/>
  <c r="O1940" i="1"/>
  <c r="S1940" i="1" s="1"/>
  <c r="U1939" i="1"/>
  <c r="T1939" i="1"/>
  <c r="Q1939" i="1"/>
  <c r="R1939" i="1" s="1"/>
  <c r="P1939" i="1"/>
  <c r="O1939" i="1"/>
  <c r="S1939" i="1" s="1"/>
  <c r="U1938" i="1"/>
  <c r="T1938" i="1"/>
  <c r="Q1938" i="1"/>
  <c r="R1938" i="1" s="1"/>
  <c r="P1938" i="1"/>
  <c r="O1938" i="1"/>
  <c r="S1938" i="1" s="1"/>
  <c r="U1937" i="1"/>
  <c r="T1937" i="1"/>
  <c r="Q1937" i="1"/>
  <c r="R1937" i="1" s="1"/>
  <c r="P1937" i="1"/>
  <c r="O1937" i="1"/>
  <c r="S1937" i="1" s="1"/>
  <c r="U1936" i="1"/>
  <c r="T1936" i="1"/>
  <c r="Q1936" i="1"/>
  <c r="R1936" i="1" s="1"/>
  <c r="P1936" i="1"/>
  <c r="O1936" i="1"/>
  <c r="S1936" i="1" s="1"/>
  <c r="U1935" i="1"/>
  <c r="T1935" i="1"/>
  <c r="Q1935" i="1"/>
  <c r="R1935" i="1" s="1"/>
  <c r="P1935" i="1"/>
  <c r="O1935" i="1"/>
  <c r="S1935" i="1" s="1"/>
  <c r="U1934" i="1"/>
  <c r="T1934" i="1"/>
  <c r="Q1934" i="1"/>
  <c r="R1934" i="1" s="1"/>
  <c r="P1934" i="1"/>
  <c r="O1934" i="1"/>
  <c r="S1934" i="1" s="1"/>
  <c r="U1933" i="1"/>
  <c r="T1933" i="1"/>
  <c r="Q1933" i="1"/>
  <c r="R1933" i="1" s="1"/>
  <c r="P1933" i="1"/>
  <c r="O1933" i="1"/>
  <c r="S1933" i="1" s="1"/>
  <c r="U1932" i="1"/>
  <c r="T1932" i="1"/>
  <c r="Q1932" i="1"/>
  <c r="R1932" i="1" s="1"/>
  <c r="P1932" i="1"/>
  <c r="O1932" i="1"/>
  <c r="S1932" i="1" s="1"/>
  <c r="U1931" i="1"/>
  <c r="T1931" i="1"/>
  <c r="Q1931" i="1"/>
  <c r="R1931" i="1" s="1"/>
  <c r="P1931" i="1"/>
  <c r="O1931" i="1"/>
  <c r="S1931" i="1" s="1"/>
  <c r="U1930" i="1"/>
  <c r="T1930" i="1"/>
  <c r="Q1930" i="1"/>
  <c r="R1930" i="1" s="1"/>
  <c r="P1930" i="1"/>
  <c r="O1930" i="1"/>
  <c r="S1930" i="1" s="1"/>
  <c r="U1929" i="1"/>
  <c r="T1929" i="1"/>
  <c r="Q1929" i="1"/>
  <c r="R1929" i="1" s="1"/>
  <c r="P1929" i="1"/>
  <c r="O1929" i="1"/>
  <c r="S1929" i="1" s="1"/>
  <c r="U1928" i="1"/>
  <c r="T1928" i="1"/>
  <c r="Q1928" i="1"/>
  <c r="R1928" i="1" s="1"/>
  <c r="P1928" i="1"/>
  <c r="O1928" i="1"/>
  <c r="S1928" i="1" s="1"/>
  <c r="U1927" i="1"/>
  <c r="T1927" i="1"/>
  <c r="Q1927" i="1"/>
  <c r="R1927" i="1" s="1"/>
  <c r="P1927" i="1"/>
  <c r="O1927" i="1"/>
  <c r="S1927" i="1" s="1"/>
  <c r="U1926" i="1"/>
  <c r="T1926" i="1"/>
  <c r="Q1926" i="1"/>
  <c r="R1926" i="1" s="1"/>
  <c r="P1926" i="1"/>
  <c r="O1926" i="1"/>
  <c r="S1926" i="1" s="1"/>
  <c r="U1925" i="1"/>
  <c r="T1925" i="1"/>
  <c r="Q1925" i="1"/>
  <c r="R1925" i="1" s="1"/>
  <c r="P1925" i="1"/>
  <c r="O1925" i="1"/>
  <c r="S1925" i="1" s="1"/>
  <c r="U1924" i="1"/>
  <c r="T1924" i="1"/>
  <c r="Q1924" i="1"/>
  <c r="R1924" i="1" s="1"/>
  <c r="P1924" i="1"/>
  <c r="O1924" i="1"/>
  <c r="S1924" i="1" s="1"/>
  <c r="U1923" i="1"/>
  <c r="T1923" i="1"/>
  <c r="Q1923" i="1"/>
  <c r="R1923" i="1" s="1"/>
  <c r="P1923" i="1"/>
  <c r="O1923" i="1"/>
  <c r="S1923" i="1" s="1"/>
  <c r="U1922" i="1"/>
  <c r="T1922" i="1"/>
  <c r="Q1922" i="1"/>
  <c r="R1922" i="1" s="1"/>
  <c r="P1922" i="1"/>
  <c r="O1922" i="1"/>
  <c r="S1922" i="1" s="1"/>
  <c r="U1921" i="1"/>
  <c r="T1921" i="1"/>
  <c r="Q1921" i="1"/>
  <c r="R1921" i="1" s="1"/>
  <c r="P1921" i="1"/>
  <c r="O1921" i="1"/>
  <c r="S1921" i="1" s="1"/>
  <c r="U1920" i="1"/>
  <c r="T1920" i="1"/>
  <c r="Q1920" i="1"/>
  <c r="R1920" i="1" s="1"/>
  <c r="P1920" i="1"/>
  <c r="O1920" i="1"/>
  <c r="S1920" i="1" s="1"/>
  <c r="U1898" i="1"/>
  <c r="T1898" i="1"/>
  <c r="Q1898" i="1"/>
  <c r="R1898" i="1" s="1"/>
  <c r="P1898" i="1"/>
  <c r="O1898" i="1"/>
  <c r="S1898" i="1" s="1"/>
  <c r="U1897" i="1"/>
  <c r="T1897" i="1"/>
  <c r="Q1897" i="1"/>
  <c r="R1897" i="1" s="1"/>
  <c r="P1897" i="1"/>
  <c r="O1897" i="1"/>
  <c r="S1897" i="1" s="1"/>
  <c r="U1896" i="1"/>
  <c r="T1896" i="1"/>
  <c r="Q1896" i="1"/>
  <c r="R1896" i="1" s="1"/>
  <c r="P1896" i="1"/>
  <c r="O1896" i="1"/>
  <c r="S1896" i="1" s="1"/>
  <c r="U1895" i="1"/>
  <c r="T1895" i="1"/>
  <c r="Q1895" i="1"/>
  <c r="R1895" i="1" s="1"/>
  <c r="P1895" i="1"/>
  <c r="O1895" i="1"/>
  <c r="S1895" i="1" s="1"/>
  <c r="U1894" i="1"/>
  <c r="T1894" i="1"/>
  <c r="Q1894" i="1"/>
  <c r="R1894" i="1" s="1"/>
  <c r="P1894" i="1"/>
  <c r="O1894" i="1"/>
  <c r="S1894" i="1" s="1"/>
  <c r="U1893" i="1"/>
  <c r="T1893" i="1"/>
  <c r="Q1893" i="1"/>
  <c r="R1893" i="1" s="1"/>
  <c r="P1893" i="1"/>
  <c r="O1893" i="1"/>
  <c r="S1893" i="1" s="1"/>
  <c r="U1892" i="1"/>
  <c r="T1892" i="1"/>
  <c r="Q1892" i="1"/>
  <c r="R1892" i="1" s="1"/>
  <c r="P1892" i="1"/>
  <c r="O1892" i="1"/>
  <c r="S1892" i="1" s="1"/>
  <c r="U1891" i="1"/>
  <c r="T1891" i="1"/>
  <c r="Q1891" i="1"/>
  <c r="R1891" i="1" s="1"/>
  <c r="P1891" i="1"/>
  <c r="O1891" i="1"/>
  <c r="S1891" i="1" s="1"/>
  <c r="U1890" i="1"/>
  <c r="T1890" i="1"/>
  <c r="Q1890" i="1"/>
  <c r="R1890" i="1" s="1"/>
  <c r="P1890" i="1"/>
  <c r="O1890" i="1"/>
  <c r="S1890" i="1" s="1"/>
  <c r="U1889" i="1"/>
  <c r="T1889" i="1"/>
  <c r="Q1889" i="1"/>
  <c r="R1889" i="1" s="1"/>
  <c r="P1889" i="1"/>
  <c r="O1889" i="1"/>
  <c r="S1889" i="1" s="1"/>
  <c r="U1888" i="1"/>
  <c r="T1888" i="1"/>
  <c r="Q1888" i="1"/>
  <c r="R1888" i="1" s="1"/>
  <c r="P1888" i="1"/>
  <c r="O1888" i="1"/>
  <c r="S1888" i="1" s="1"/>
  <c r="U1887" i="1"/>
  <c r="T1887" i="1"/>
  <c r="Q1887" i="1"/>
  <c r="R1887" i="1" s="1"/>
  <c r="P1887" i="1"/>
  <c r="O1887" i="1"/>
  <c r="S1887" i="1" s="1"/>
  <c r="U1886" i="1"/>
  <c r="T1886" i="1"/>
  <c r="Q1886" i="1"/>
  <c r="R1886" i="1" s="1"/>
  <c r="P1886" i="1"/>
  <c r="O1886" i="1"/>
  <c r="S1886" i="1" s="1"/>
  <c r="U1885" i="1"/>
  <c r="T1885" i="1"/>
  <c r="Q1885" i="1"/>
  <c r="R1885" i="1" s="1"/>
  <c r="P1885" i="1"/>
  <c r="O1885" i="1"/>
  <c r="S1885" i="1" s="1"/>
  <c r="U1884" i="1"/>
  <c r="T1884" i="1"/>
  <c r="Q1884" i="1"/>
  <c r="R1884" i="1" s="1"/>
  <c r="P1884" i="1"/>
  <c r="O1884" i="1"/>
  <c r="S1884" i="1" s="1"/>
  <c r="U1883" i="1"/>
  <c r="T1883" i="1"/>
  <c r="Q1883" i="1"/>
  <c r="R1883" i="1" s="1"/>
  <c r="P1883" i="1"/>
  <c r="O1883" i="1"/>
  <c r="S1883" i="1" s="1"/>
  <c r="U1882" i="1"/>
  <c r="T1882" i="1"/>
  <c r="Q1882" i="1"/>
  <c r="R1882" i="1" s="1"/>
  <c r="P1882" i="1"/>
  <c r="O1882" i="1"/>
  <c r="S1882" i="1" s="1"/>
  <c r="U1881" i="1"/>
  <c r="T1881" i="1"/>
  <c r="Q1881" i="1"/>
  <c r="R1881" i="1" s="1"/>
  <c r="P1881" i="1"/>
  <c r="O1881" i="1"/>
  <c r="S1881" i="1" s="1"/>
  <c r="U1880" i="1"/>
  <c r="T1880" i="1"/>
  <c r="Q1880" i="1"/>
  <c r="R1880" i="1" s="1"/>
  <c r="P1880" i="1"/>
  <c r="O1880" i="1"/>
  <c r="S1880" i="1" s="1"/>
  <c r="U1879" i="1"/>
  <c r="T1879" i="1"/>
  <c r="Q1879" i="1"/>
  <c r="R1879" i="1" s="1"/>
  <c r="P1879" i="1"/>
  <c r="O1879" i="1"/>
  <c r="S1879" i="1" s="1"/>
  <c r="U1878" i="1"/>
  <c r="T1878" i="1"/>
  <c r="Q1878" i="1"/>
  <c r="R1878" i="1" s="1"/>
  <c r="P1878" i="1"/>
  <c r="O1878" i="1"/>
  <c r="S1878" i="1" s="1"/>
  <c r="U1877" i="1"/>
  <c r="T1877" i="1"/>
  <c r="Q1877" i="1"/>
  <c r="R1877" i="1" s="1"/>
  <c r="P1877" i="1"/>
  <c r="O1877" i="1"/>
  <c r="S1877" i="1" s="1"/>
  <c r="U1876" i="1"/>
  <c r="T1876" i="1"/>
  <c r="Q1876" i="1"/>
  <c r="R1876" i="1" s="1"/>
  <c r="P1876" i="1"/>
  <c r="O1876" i="1"/>
  <c r="S1876" i="1" s="1"/>
  <c r="U1875" i="1"/>
  <c r="T1875" i="1"/>
  <c r="Q1875" i="1"/>
  <c r="R1875" i="1" s="1"/>
  <c r="P1875" i="1"/>
  <c r="O1875" i="1"/>
  <c r="S1875" i="1" s="1"/>
  <c r="U1874" i="1"/>
  <c r="T1874" i="1"/>
  <c r="Q1874" i="1"/>
  <c r="R1874" i="1" s="1"/>
  <c r="P1874" i="1"/>
  <c r="O1874" i="1"/>
  <c r="S1874" i="1" s="1"/>
  <c r="U1873" i="1"/>
  <c r="T1873" i="1"/>
  <c r="Q1873" i="1"/>
  <c r="R1873" i="1" s="1"/>
  <c r="P1873" i="1"/>
  <c r="O1873" i="1"/>
  <c r="S1873" i="1" s="1"/>
  <c r="U1872" i="1"/>
  <c r="T1872" i="1"/>
  <c r="Q1872" i="1"/>
  <c r="R1872" i="1" s="1"/>
  <c r="P1872" i="1"/>
  <c r="O1872" i="1"/>
  <c r="S1872" i="1" s="1"/>
  <c r="U1871" i="1"/>
  <c r="T1871" i="1"/>
  <c r="Q1871" i="1"/>
  <c r="R1871" i="1" s="1"/>
  <c r="P1871" i="1"/>
  <c r="O1871" i="1"/>
  <c r="S1871" i="1" s="1"/>
  <c r="U1870" i="1"/>
  <c r="T1870" i="1"/>
  <c r="Q1870" i="1"/>
  <c r="R1870" i="1" s="1"/>
  <c r="P1870" i="1"/>
  <c r="O1870" i="1"/>
  <c r="S1870" i="1" s="1"/>
  <c r="U1869" i="1"/>
  <c r="T1869" i="1"/>
  <c r="Q1869" i="1"/>
  <c r="R1869" i="1" s="1"/>
  <c r="P1869" i="1"/>
  <c r="O1869" i="1"/>
  <c r="S1869" i="1" s="1"/>
  <c r="U1868" i="1"/>
  <c r="T1868" i="1"/>
  <c r="Q1868" i="1"/>
  <c r="R1868" i="1" s="1"/>
  <c r="P1868" i="1"/>
  <c r="O1868" i="1"/>
  <c r="S1868" i="1" s="1"/>
  <c r="U1867" i="1"/>
  <c r="T1867" i="1"/>
  <c r="Q1867" i="1"/>
  <c r="R1867" i="1" s="1"/>
  <c r="P1867" i="1"/>
  <c r="O1867" i="1"/>
  <c r="S1867" i="1" s="1"/>
  <c r="U1866" i="1"/>
  <c r="T1866" i="1"/>
  <c r="Q1866" i="1"/>
  <c r="R1866" i="1" s="1"/>
  <c r="P1866" i="1"/>
  <c r="O1866" i="1"/>
  <c r="S1866" i="1" s="1"/>
  <c r="U1865" i="1"/>
  <c r="T1865" i="1"/>
  <c r="Q1865" i="1"/>
  <c r="R1865" i="1" s="1"/>
  <c r="P1865" i="1"/>
  <c r="O1865" i="1"/>
  <c r="S1865" i="1" s="1"/>
  <c r="U1864" i="1"/>
  <c r="T1864" i="1"/>
  <c r="Q1864" i="1"/>
  <c r="R1864" i="1" s="1"/>
  <c r="P1864" i="1"/>
  <c r="O1864" i="1"/>
  <c r="S1864" i="1" s="1"/>
  <c r="U1863" i="1"/>
  <c r="T1863" i="1"/>
  <c r="Q1863" i="1"/>
  <c r="R1863" i="1" s="1"/>
  <c r="P1863" i="1"/>
  <c r="O1863" i="1"/>
  <c r="S1863" i="1" s="1"/>
  <c r="U1862" i="1"/>
  <c r="T1862" i="1"/>
  <c r="Q1862" i="1"/>
  <c r="R1862" i="1" s="1"/>
  <c r="P1862" i="1"/>
  <c r="O1862" i="1"/>
  <c r="S1862" i="1" s="1"/>
  <c r="U1861" i="1"/>
  <c r="T1861" i="1"/>
  <c r="Q1861" i="1"/>
  <c r="R1861" i="1" s="1"/>
  <c r="P1861" i="1"/>
  <c r="O1861" i="1"/>
  <c r="S1861" i="1" s="1"/>
  <c r="U1860" i="1"/>
  <c r="T1860" i="1"/>
  <c r="Q1860" i="1"/>
  <c r="R1860" i="1" s="1"/>
  <c r="P1860" i="1"/>
  <c r="O1860" i="1"/>
  <c r="S1860" i="1" s="1"/>
  <c r="U1859" i="1"/>
  <c r="T1859" i="1"/>
  <c r="Q1859" i="1"/>
  <c r="R1859" i="1" s="1"/>
  <c r="P1859" i="1"/>
  <c r="O1859" i="1"/>
  <c r="S1859" i="1" s="1"/>
  <c r="U1858" i="1"/>
  <c r="T1858" i="1"/>
  <c r="Q1858" i="1"/>
  <c r="R1858" i="1" s="1"/>
  <c r="P1858" i="1"/>
  <c r="O1858" i="1"/>
  <c r="S1858" i="1" s="1"/>
  <c r="U1857" i="1"/>
  <c r="T1857" i="1"/>
  <c r="Q1857" i="1"/>
  <c r="R1857" i="1" s="1"/>
  <c r="P1857" i="1"/>
  <c r="O1857" i="1"/>
  <c r="S1857" i="1" s="1"/>
  <c r="U1856" i="1"/>
  <c r="T1856" i="1"/>
  <c r="Q1856" i="1"/>
  <c r="R1856" i="1" s="1"/>
  <c r="P1856" i="1"/>
  <c r="O1856" i="1"/>
  <c r="S1856" i="1" s="1"/>
  <c r="U1855" i="1"/>
  <c r="T1855" i="1"/>
  <c r="Q1855" i="1"/>
  <c r="R1855" i="1" s="1"/>
  <c r="P1855" i="1"/>
  <c r="O1855" i="1"/>
  <c r="S1855" i="1" s="1"/>
  <c r="U1854" i="1"/>
  <c r="T1854" i="1"/>
  <c r="Q1854" i="1"/>
  <c r="R1854" i="1" s="1"/>
  <c r="P1854" i="1"/>
  <c r="O1854" i="1"/>
  <c r="S1854" i="1" s="1"/>
  <c r="U1853" i="1"/>
  <c r="T1853" i="1"/>
  <c r="Q1853" i="1"/>
  <c r="R1853" i="1" s="1"/>
  <c r="P1853" i="1"/>
  <c r="O1853" i="1"/>
  <c r="S1853" i="1" s="1"/>
  <c r="U1852" i="1"/>
  <c r="T1852" i="1"/>
  <c r="Q1852" i="1"/>
  <c r="R1852" i="1" s="1"/>
  <c r="P1852" i="1"/>
  <c r="O1852" i="1"/>
  <c r="S1852" i="1" s="1"/>
  <c r="U1851" i="1"/>
  <c r="T1851" i="1"/>
  <c r="Q1851" i="1"/>
  <c r="R1851" i="1" s="1"/>
  <c r="P1851" i="1"/>
  <c r="O1851" i="1"/>
  <c r="S1851" i="1" s="1"/>
  <c r="U1850" i="1"/>
  <c r="T1850" i="1"/>
  <c r="Q1850" i="1"/>
  <c r="R1850" i="1" s="1"/>
  <c r="P1850" i="1"/>
  <c r="O1850" i="1"/>
  <c r="S1850" i="1" s="1"/>
  <c r="U1849" i="1"/>
  <c r="T1849" i="1"/>
  <c r="Q1849" i="1"/>
  <c r="R1849" i="1" s="1"/>
  <c r="P1849" i="1"/>
  <c r="O1849" i="1"/>
  <c r="S1849" i="1" s="1"/>
  <c r="U1848" i="1"/>
  <c r="T1848" i="1"/>
  <c r="Q1848" i="1"/>
  <c r="R1848" i="1" s="1"/>
  <c r="P1848" i="1"/>
  <c r="O1848" i="1"/>
  <c r="S1848" i="1" s="1"/>
  <c r="U1847" i="1"/>
  <c r="T1847" i="1"/>
  <c r="Q1847" i="1"/>
  <c r="R1847" i="1" s="1"/>
  <c r="P1847" i="1"/>
  <c r="O1847" i="1"/>
  <c r="S1847" i="1" s="1"/>
  <c r="U1846" i="1"/>
  <c r="T1846" i="1"/>
  <c r="Q1846" i="1"/>
  <c r="R1846" i="1" s="1"/>
  <c r="P1846" i="1"/>
  <c r="O1846" i="1"/>
  <c r="S1846" i="1" s="1"/>
  <c r="U1845" i="1"/>
  <c r="T1845" i="1"/>
  <c r="Q1845" i="1"/>
  <c r="R1845" i="1" s="1"/>
  <c r="P1845" i="1"/>
  <c r="O1845" i="1"/>
  <c r="S1845" i="1" s="1"/>
  <c r="U1844" i="1"/>
  <c r="T1844" i="1"/>
  <c r="Q1844" i="1"/>
  <c r="R1844" i="1" s="1"/>
  <c r="P1844" i="1"/>
  <c r="O1844" i="1"/>
  <c r="S1844" i="1" s="1"/>
  <c r="U1843" i="1"/>
  <c r="T1843" i="1"/>
  <c r="Q1843" i="1"/>
  <c r="R1843" i="1" s="1"/>
  <c r="P1843" i="1"/>
  <c r="O1843" i="1"/>
  <c r="S1843" i="1" s="1"/>
  <c r="U1842" i="1"/>
  <c r="T1842" i="1"/>
  <c r="Q1842" i="1"/>
  <c r="R1842" i="1" s="1"/>
  <c r="P1842" i="1"/>
  <c r="O1842" i="1"/>
  <c r="S1842" i="1" s="1"/>
  <c r="U1841" i="1"/>
  <c r="T1841" i="1"/>
  <c r="Q1841" i="1"/>
  <c r="R1841" i="1" s="1"/>
  <c r="P1841" i="1"/>
  <c r="O1841" i="1"/>
  <c r="S1841" i="1" s="1"/>
  <c r="U1840" i="1"/>
  <c r="T1840" i="1"/>
  <c r="Q1840" i="1"/>
  <c r="R1840" i="1" s="1"/>
  <c r="P1840" i="1"/>
  <c r="O1840" i="1"/>
  <c r="S1840" i="1" s="1"/>
  <c r="U1839" i="1"/>
  <c r="T1839" i="1"/>
  <c r="Q1839" i="1"/>
  <c r="R1839" i="1" s="1"/>
  <c r="P1839" i="1"/>
  <c r="O1839" i="1"/>
  <c r="S1839" i="1" s="1"/>
  <c r="U1838" i="1"/>
  <c r="T1838" i="1"/>
  <c r="Q1838" i="1"/>
  <c r="R1838" i="1" s="1"/>
  <c r="P1838" i="1"/>
  <c r="O1838" i="1"/>
  <c r="S1838" i="1" s="1"/>
  <c r="U1837" i="1"/>
  <c r="T1837" i="1"/>
  <c r="Q1837" i="1"/>
  <c r="R1837" i="1" s="1"/>
  <c r="P1837" i="1"/>
  <c r="O1837" i="1"/>
  <c r="S1837" i="1" s="1"/>
  <c r="U1836" i="1"/>
  <c r="T1836" i="1"/>
  <c r="Q1836" i="1"/>
  <c r="R1836" i="1" s="1"/>
  <c r="P1836" i="1"/>
  <c r="O1836" i="1"/>
  <c r="S1836" i="1" s="1"/>
  <c r="U1835" i="1"/>
  <c r="T1835" i="1"/>
  <c r="Q1835" i="1"/>
  <c r="R1835" i="1" s="1"/>
  <c r="P1835" i="1"/>
  <c r="O1835" i="1"/>
  <c r="S1835" i="1" s="1"/>
  <c r="U1834" i="1"/>
  <c r="T1834" i="1"/>
  <c r="Q1834" i="1"/>
  <c r="R1834" i="1" s="1"/>
  <c r="P1834" i="1"/>
  <c r="O1834" i="1"/>
  <c r="S1834" i="1" s="1"/>
  <c r="U1833" i="1"/>
  <c r="T1833" i="1"/>
  <c r="Q1833" i="1"/>
  <c r="R1833" i="1" s="1"/>
  <c r="P1833" i="1"/>
  <c r="O1833" i="1"/>
  <c r="S1833" i="1" s="1"/>
  <c r="U1832" i="1"/>
  <c r="T1832" i="1"/>
  <c r="Q1832" i="1"/>
  <c r="R1832" i="1" s="1"/>
  <c r="P1832" i="1"/>
  <c r="O1832" i="1"/>
  <c r="S1832" i="1" s="1"/>
  <c r="U1831" i="1"/>
  <c r="T1831" i="1"/>
  <c r="Q1831" i="1"/>
  <c r="R1831" i="1" s="1"/>
  <c r="P1831" i="1"/>
  <c r="O1831" i="1"/>
  <c r="S1831" i="1" s="1"/>
  <c r="U1830" i="1"/>
  <c r="T1830" i="1"/>
  <c r="Q1830" i="1"/>
  <c r="R1830" i="1" s="1"/>
  <c r="P1830" i="1"/>
  <c r="O1830" i="1"/>
  <c r="S1830" i="1" s="1"/>
  <c r="U1829" i="1"/>
  <c r="T1829" i="1"/>
  <c r="Q1829" i="1"/>
  <c r="R1829" i="1" s="1"/>
  <c r="P1829" i="1"/>
  <c r="O1829" i="1"/>
  <c r="S1829" i="1" s="1"/>
  <c r="U1828" i="1"/>
  <c r="T1828" i="1"/>
  <c r="Q1828" i="1"/>
  <c r="R1828" i="1" s="1"/>
  <c r="P1828" i="1"/>
  <c r="O1828" i="1"/>
  <c r="S1828" i="1" s="1"/>
  <c r="U1827" i="1"/>
  <c r="T1827" i="1"/>
  <c r="Q1827" i="1"/>
  <c r="R1827" i="1" s="1"/>
  <c r="P1827" i="1"/>
  <c r="O1827" i="1"/>
  <c r="S1827" i="1" s="1"/>
  <c r="U1826" i="1"/>
  <c r="T1826" i="1"/>
  <c r="Q1826" i="1"/>
  <c r="R1826" i="1" s="1"/>
  <c r="P1826" i="1"/>
  <c r="O1826" i="1"/>
  <c r="S1826" i="1" s="1"/>
  <c r="U1825" i="1"/>
  <c r="T1825" i="1"/>
  <c r="Q1825" i="1"/>
  <c r="R1825" i="1" s="1"/>
  <c r="P1825" i="1"/>
  <c r="O1825" i="1"/>
  <c r="S1825" i="1" s="1"/>
  <c r="U1824" i="1"/>
  <c r="T1824" i="1"/>
  <c r="Q1824" i="1"/>
  <c r="R1824" i="1" s="1"/>
  <c r="P1824" i="1"/>
  <c r="O1824" i="1"/>
  <c r="S1824" i="1" s="1"/>
  <c r="U1823" i="1"/>
  <c r="T1823" i="1"/>
  <c r="Q1823" i="1"/>
  <c r="R1823" i="1" s="1"/>
  <c r="P1823" i="1"/>
  <c r="O1823" i="1"/>
  <c r="S1823" i="1" s="1"/>
  <c r="U1822" i="1"/>
  <c r="T1822" i="1"/>
  <c r="Q1822" i="1"/>
  <c r="R1822" i="1" s="1"/>
  <c r="P1822" i="1"/>
  <c r="O1822" i="1"/>
  <c r="S1822" i="1" s="1"/>
  <c r="U1821" i="1"/>
  <c r="T1821" i="1"/>
  <c r="Q1821" i="1"/>
  <c r="R1821" i="1" s="1"/>
  <c r="P1821" i="1"/>
  <c r="O1821" i="1"/>
  <c r="S1821" i="1" s="1"/>
  <c r="U1820" i="1"/>
  <c r="T1820" i="1"/>
  <c r="Q1820" i="1"/>
  <c r="R1820" i="1" s="1"/>
  <c r="P1820" i="1"/>
  <c r="O1820" i="1"/>
  <c r="S1820" i="1" s="1"/>
  <c r="U1819" i="1"/>
  <c r="T1819" i="1"/>
  <c r="Q1819" i="1"/>
  <c r="R1819" i="1" s="1"/>
  <c r="P1819" i="1"/>
  <c r="O1819" i="1"/>
  <c r="S1819" i="1" s="1"/>
  <c r="U1818" i="1"/>
  <c r="T1818" i="1"/>
  <c r="Q1818" i="1"/>
  <c r="R1818" i="1" s="1"/>
  <c r="P1818" i="1"/>
  <c r="O1818" i="1"/>
  <c r="S1818" i="1" s="1"/>
  <c r="U1817" i="1"/>
  <c r="T1817" i="1"/>
  <c r="Q1817" i="1"/>
  <c r="R1817" i="1" s="1"/>
  <c r="P1817" i="1"/>
  <c r="O1817" i="1"/>
  <c r="S1817" i="1" s="1"/>
  <c r="U1816" i="1"/>
  <c r="T1816" i="1"/>
  <c r="Q1816" i="1"/>
  <c r="R1816" i="1" s="1"/>
  <c r="P1816" i="1"/>
  <c r="O1816" i="1"/>
  <c r="S1816" i="1" s="1"/>
  <c r="U1815" i="1"/>
  <c r="T1815" i="1"/>
  <c r="Q1815" i="1"/>
  <c r="R1815" i="1" s="1"/>
  <c r="P1815" i="1"/>
  <c r="O1815" i="1"/>
  <c r="S1815" i="1" s="1"/>
  <c r="U1814" i="1"/>
  <c r="T1814" i="1"/>
  <c r="Q1814" i="1"/>
  <c r="R1814" i="1" s="1"/>
  <c r="P1814" i="1"/>
  <c r="O1814" i="1"/>
  <c r="S1814" i="1" s="1"/>
  <c r="U1813" i="1"/>
  <c r="T1813" i="1"/>
  <c r="Q1813" i="1"/>
  <c r="R1813" i="1" s="1"/>
  <c r="P1813" i="1"/>
  <c r="O1813" i="1"/>
  <c r="S1813" i="1" s="1"/>
  <c r="U1812" i="1"/>
  <c r="T1812" i="1"/>
  <c r="Q1812" i="1"/>
  <c r="R1812" i="1" s="1"/>
  <c r="P1812" i="1"/>
  <c r="O1812" i="1"/>
  <c r="S1812" i="1" s="1"/>
  <c r="U1811" i="1"/>
  <c r="T1811" i="1"/>
  <c r="Q1811" i="1"/>
  <c r="R1811" i="1" s="1"/>
  <c r="P1811" i="1"/>
  <c r="O1811" i="1"/>
  <c r="S1811" i="1" s="1"/>
  <c r="U1810" i="1"/>
  <c r="T1810" i="1"/>
  <c r="Q1810" i="1"/>
  <c r="R1810" i="1" s="1"/>
  <c r="P1810" i="1"/>
  <c r="O1810" i="1"/>
  <c r="S1810" i="1" s="1"/>
  <c r="U1809" i="1"/>
  <c r="T1809" i="1"/>
  <c r="Q1809" i="1"/>
  <c r="R1809" i="1" s="1"/>
  <c r="P1809" i="1"/>
  <c r="O1809" i="1"/>
  <c r="S1809" i="1" s="1"/>
  <c r="U1808" i="1"/>
  <c r="T1808" i="1"/>
  <c r="Q1808" i="1"/>
  <c r="R1808" i="1" s="1"/>
  <c r="P1808" i="1"/>
  <c r="O1808" i="1"/>
  <c r="S1808" i="1" s="1"/>
  <c r="U1807" i="1"/>
  <c r="T1807" i="1"/>
  <c r="Q1807" i="1"/>
  <c r="R1807" i="1" s="1"/>
  <c r="P1807" i="1"/>
  <c r="O1807" i="1"/>
  <c r="S1807" i="1" s="1"/>
  <c r="U1806" i="1"/>
  <c r="T1806" i="1"/>
  <c r="Q1806" i="1"/>
  <c r="R1806" i="1" s="1"/>
  <c r="P1806" i="1"/>
  <c r="O1806" i="1"/>
  <c r="S1806" i="1" s="1"/>
  <c r="U1805" i="1"/>
  <c r="T1805" i="1"/>
  <c r="Q1805" i="1"/>
  <c r="R1805" i="1" s="1"/>
  <c r="P1805" i="1"/>
  <c r="O1805" i="1"/>
  <c r="S1805" i="1" s="1"/>
  <c r="U1804" i="1"/>
  <c r="T1804" i="1"/>
  <c r="Q1804" i="1"/>
  <c r="R1804" i="1" s="1"/>
  <c r="P1804" i="1"/>
  <c r="O1804" i="1"/>
  <c r="S1804" i="1" s="1"/>
  <c r="U1803" i="1"/>
  <c r="T1803" i="1"/>
  <c r="Q1803" i="1"/>
  <c r="R1803" i="1" s="1"/>
  <c r="P1803" i="1"/>
  <c r="O1803" i="1"/>
  <c r="S1803" i="1" s="1"/>
  <c r="U1802" i="1"/>
  <c r="T1802" i="1"/>
  <c r="Q1802" i="1"/>
  <c r="R1802" i="1" s="1"/>
  <c r="P1802" i="1"/>
  <c r="O1802" i="1"/>
  <c r="S1802" i="1" s="1"/>
  <c r="U1801" i="1"/>
  <c r="T1801" i="1"/>
  <c r="Q1801" i="1"/>
  <c r="R1801" i="1" s="1"/>
  <c r="P1801" i="1"/>
  <c r="O1801" i="1"/>
  <c r="S1801" i="1" s="1"/>
  <c r="U1800" i="1"/>
  <c r="T1800" i="1"/>
  <c r="Q1800" i="1"/>
  <c r="R1800" i="1" s="1"/>
  <c r="P1800" i="1"/>
  <c r="O1800" i="1"/>
  <c r="S1800" i="1" s="1"/>
  <c r="U1799" i="1"/>
  <c r="T1799" i="1"/>
  <c r="Q1799" i="1"/>
  <c r="R1799" i="1" s="1"/>
  <c r="P1799" i="1"/>
  <c r="O1799" i="1"/>
  <c r="S1799" i="1" s="1"/>
  <c r="U1798" i="1"/>
  <c r="T1798" i="1"/>
  <c r="Q1798" i="1"/>
  <c r="R1798" i="1" s="1"/>
  <c r="P1798" i="1"/>
  <c r="O1798" i="1"/>
  <c r="S1798" i="1" s="1"/>
  <c r="U1797" i="1"/>
  <c r="T1797" i="1"/>
  <c r="Q1797" i="1"/>
  <c r="R1797" i="1" s="1"/>
  <c r="P1797" i="1"/>
  <c r="O1797" i="1"/>
  <c r="S1797" i="1" s="1"/>
  <c r="U1796" i="1"/>
  <c r="T1796" i="1"/>
  <c r="Q1796" i="1"/>
  <c r="R1796" i="1" s="1"/>
  <c r="P1796" i="1"/>
  <c r="O1796" i="1"/>
  <c r="S1796" i="1" s="1"/>
  <c r="U1795" i="1"/>
  <c r="T1795" i="1"/>
  <c r="Q1795" i="1"/>
  <c r="R1795" i="1" s="1"/>
  <c r="P1795" i="1"/>
  <c r="O1795" i="1"/>
  <c r="S1795" i="1" s="1"/>
  <c r="U1794" i="1"/>
  <c r="T1794" i="1"/>
  <c r="Q1794" i="1"/>
  <c r="R1794" i="1" s="1"/>
  <c r="P1794" i="1"/>
  <c r="O1794" i="1"/>
  <c r="S1794" i="1" s="1"/>
  <c r="U1793" i="1"/>
  <c r="T1793" i="1"/>
  <c r="Q1793" i="1"/>
  <c r="R1793" i="1" s="1"/>
  <c r="P1793" i="1"/>
  <c r="O1793" i="1"/>
  <c r="S1793" i="1" s="1"/>
  <c r="U1792" i="1"/>
  <c r="T1792" i="1"/>
  <c r="Q1792" i="1"/>
  <c r="R1792" i="1" s="1"/>
  <c r="P1792" i="1"/>
  <c r="O1792" i="1"/>
  <c r="S1792" i="1" s="1"/>
  <c r="U1791" i="1"/>
  <c r="T1791" i="1"/>
  <c r="Q1791" i="1"/>
  <c r="R1791" i="1" s="1"/>
  <c r="P1791" i="1"/>
  <c r="O1791" i="1"/>
  <c r="S1791" i="1" s="1"/>
  <c r="U1790" i="1"/>
  <c r="T1790" i="1"/>
  <c r="Q1790" i="1"/>
  <c r="R1790" i="1" s="1"/>
  <c r="P1790" i="1"/>
  <c r="O1790" i="1"/>
  <c r="S1790" i="1" s="1"/>
  <c r="U1789" i="1"/>
  <c r="T1789" i="1"/>
  <c r="Q1789" i="1"/>
  <c r="R1789" i="1" s="1"/>
  <c r="P1789" i="1"/>
  <c r="O1789" i="1"/>
  <c r="S1789" i="1" s="1"/>
  <c r="U1788" i="1"/>
  <c r="T1788" i="1"/>
  <c r="Q1788" i="1"/>
  <c r="R1788" i="1" s="1"/>
  <c r="P1788" i="1"/>
  <c r="O1788" i="1"/>
  <c r="S1788" i="1" s="1"/>
  <c r="U1787" i="1"/>
  <c r="T1787" i="1"/>
  <c r="Q1787" i="1"/>
  <c r="R1787" i="1" s="1"/>
  <c r="P1787" i="1"/>
  <c r="O1787" i="1"/>
  <c r="S1787" i="1" s="1"/>
  <c r="U1786" i="1"/>
  <c r="T1786" i="1"/>
  <c r="Q1786" i="1"/>
  <c r="R1786" i="1" s="1"/>
  <c r="P1786" i="1"/>
  <c r="O1786" i="1"/>
  <c r="S1786" i="1" s="1"/>
  <c r="U1785" i="1"/>
  <c r="T1785" i="1"/>
  <c r="Q1785" i="1"/>
  <c r="R1785" i="1" s="1"/>
  <c r="P1785" i="1"/>
  <c r="O1785" i="1"/>
  <c r="S1785" i="1" s="1"/>
  <c r="U1784" i="1"/>
  <c r="T1784" i="1"/>
  <c r="Q1784" i="1"/>
  <c r="R1784" i="1" s="1"/>
  <c r="P1784" i="1"/>
  <c r="O1784" i="1"/>
  <c r="S1784" i="1" s="1"/>
  <c r="U1783" i="1"/>
  <c r="T1783" i="1"/>
  <c r="Q1783" i="1"/>
  <c r="R1783" i="1" s="1"/>
  <c r="P1783" i="1"/>
  <c r="O1783" i="1"/>
  <c r="S1783" i="1" s="1"/>
  <c r="U1782" i="1"/>
  <c r="T1782" i="1"/>
  <c r="Q1782" i="1"/>
  <c r="R1782" i="1" s="1"/>
  <c r="P1782" i="1"/>
  <c r="O1782" i="1"/>
  <c r="S1782" i="1" s="1"/>
  <c r="U1781" i="1"/>
  <c r="T1781" i="1"/>
  <c r="Q1781" i="1"/>
  <c r="R1781" i="1" s="1"/>
  <c r="P1781" i="1"/>
  <c r="O1781" i="1"/>
  <c r="S1781" i="1" s="1"/>
  <c r="U1780" i="1"/>
  <c r="T1780" i="1"/>
  <c r="Q1780" i="1"/>
  <c r="R1780" i="1" s="1"/>
  <c r="P1780" i="1"/>
  <c r="O1780" i="1"/>
  <c r="S1780" i="1" s="1"/>
  <c r="U1779" i="1"/>
  <c r="T1779" i="1"/>
  <c r="Q1779" i="1"/>
  <c r="R1779" i="1" s="1"/>
  <c r="P1779" i="1"/>
  <c r="O1779" i="1"/>
  <c r="S1779" i="1" s="1"/>
  <c r="U1778" i="1"/>
  <c r="T1778" i="1"/>
  <c r="Q1778" i="1"/>
  <c r="R1778" i="1" s="1"/>
  <c r="P1778" i="1"/>
  <c r="O1778" i="1"/>
  <c r="S1778" i="1" s="1"/>
  <c r="U1777" i="1"/>
  <c r="T1777" i="1"/>
  <c r="Q1777" i="1"/>
  <c r="R1777" i="1" s="1"/>
  <c r="P1777" i="1"/>
  <c r="O1777" i="1"/>
  <c r="S1777" i="1" s="1"/>
  <c r="U1776" i="1"/>
  <c r="T1776" i="1"/>
  <c r="Q1776" i="1"/>
  <c r="R1776" i="1" s="1"/>
  <c r="P1776" i="1"/>
  <c r="O1776" i="1"/>
  <c r="S1776" i="1" s="1"/>
  <c r="U1775" i="1"/>
  <c r="T1775" i="1"/>
  <c r="Q1775" i="1"/>
  <c r="R1775" i="1" s="1"/>
  <c r="P1775" i="1"/>
  <c r="O1775" i="1"/>
  <c r="S1775" i="1" s="1"/>
  <c r="U1774" i="1"/>
  <c r="T1774" i="1"/>
  <c r="Q1774" i="1"/>
  <c r="R1774" i="1" s="1"/>
  <c r="P1774" i="1"/>
  <c r="O1774" i="1"/>
  <c r="S1774" i="1" s="1"/>
  <c r="U1773" i="1"/>
  <c r="T1773" i="1"/>
  <c r="Q1773" i="1"/>
  <c r="R1773" i="1" s="1"/>
  <c r="P1773" i="1"/>
  <c r="O1773" i="1"/>
  <c r="S1773" i="1" s="1"/>
  <c r="U1772" i="1"/>
  <c r="T1772" i="1"/>
  <c r="Q1772" i="1"/>
  <c r="R1772" i="1" s="1"/>
  <c r="P1772" i="1"/>
  <c r="O1772" i="1"/>
  <c r="S1772" i="1" s="1"/>
  <c r="U1771" i="1"/>
  <c r="T1771" i="1"/>
  <c r="Q1771" i="1"/>
  <c r="R1771" i="1" s="1"/>
  <c r="P1771" i="1"/>
  <c r="O1771" i="1"/>
  <c r="S1771" i="1" s="1"/>
  <c r="U1770" i="1"/>
  <c r="T1770" i="1"/>
  <c r="Q1770" i="1"/>
  <c r="R1770" i="1" s="1"/>
  <c r="P1770" i="1"/>
  <c r="O1770" i="1"/>
  <c r="S1770" i="1" s="1"/>
  <c r="U1769" i="1"/>
  <c r="T1769" i="1"/>
  <c r="Q1769" i="1"/>
  <c r="R1769" i="1" s="1"/>
  <c r="P1769" i="1"/>
  <c r="O1769" i="1"/>
  <c r="S1769" i="1" s="1"/>
  <c r="U1768" i="1"/>
  <c r="T1768" i="1"/>
  <c r="Q1768" i="1"/>
  <c r="R1768" i="1" s="1"/>
  <c r="P1768" i="1"/>
  <c r="O1768" i="1"/>
  <c r="S1768" i="1" s="1"/>
  <c r="U1767" i="1"/>
  <c r="T1767" i="1"/>
  <c r="Q1767" i="1"/>
  <c r="R1767" i="1" s="1"/>
  <c r="P1767" i="1"/>
  <c r="O1767" i="1"/>
  <c r="S1767" i="1" s="1"/>
  <c r="U1766" i="1"/>
  <c r="T1766" i="1"/>
  <c r="Q1766" i="1"/>
  <c r="R1766" i="1" s="1"/>
  <c r="P1766" i="1"/>
  <c r="O1766" i="1"/>
  <c r="S1766" i="1" s="1"/>
  <c r="U1765" i="1"/>
  <c r="T1765" i="1"/>
  <c r="Q1765" i="1"/>
  <c r="R1765" i="1" s="1"/>
  <c r="P1765" i="1"/>
  <c r="O1765" i="1"/>
  <c r="S1765" i="1" s="1"/>
  <c r="U1764" i="1"/>
  <c r="T1764" i="1"/>
  <c r="Q1764" i="1"/>
  <c r="R1764" i="1" s="1"/>
  <c r="P1764" i="1"/>
  <c r="O1764" i="1"/>
  <c r="S1764" i="1" s="1"/>
  <c r="U1763" i="1"/>
  <c r="T1763" i="1"/>
  <c r="Q1763" i="1"/>
  <c r="R1763" i="1" s="1"/>
  <c r="P1763" i="1"/>
  <c r="O1763" i="1"/>
  <c r="S1763" i="1" s="1"/>
  <c r="U1762" i="1"/>
  <c r="T1762" i="1"/>
  <c r="Q1762" i="1"/>
  <c r="R1762" i="1" s="1"/>
  <c r="P1762" i="1"/>
  <c r="O1762" i="1"/>
  <c r="S1762" i="1" s="1"/>
  <c r="U1761" i="1"/>
  <c r="T1761" i="1"/>
  <c r="Q1761" i="1"/>
  <c r="R1761" i="1" s="1"/>
  <c r="P1761" i="1"/>
  <c r="O1761" i="1"/>
  <c r="S1761" i="1" s="1"/>
  <c r="U1760" i="1"/>
  <c r="T1760" i="1"/>
  <c r="Q1760" i="1"/>
  <c r="R1760" i="1" s="1"/>
  <c r="P1760" i="1"/>
  <c r="O1760" i="1"/>
  <c r="S1760" i="1" s="1"/>
  <c r="U1759" i="1"/>
  <c r="T1759" i="1"/>
  <c r="Q1759" i="1"/>
  <c r="R1759" i="1" s="1"/>
  <c r="P1759" i="1"/>
  <c r="O1759" i="1"/>
  <c r="S1759" i="1" s="1"/>
  <c r="U1758" i="1"/>
  <c r="T1758" i="1"/>
  <c r="Q1758" i="1"/>
  <c r="R1758" i="1" s="1"/>
  <c r="P1758" i="1"/>
  <c r="O1758" i="1"/>
  <c r="S1758" i="1" s="1"/>
  <c r="U1757" i="1"/>
  <c r="T1757" i="1"/>
  <c r="Q1757" i="1"/>
  <c r="R1757" i="1" s="1"/>
  <c r="P1757" i="1"/>
  <c r="O1757" i="1"/>
  <c r="S1757" i="1" s="1"/>
  <c r="U1756" i="1"/>
  <c r="T1756" i="1"/>
  <c r="Q1756" i="1"/>
  <c r="R1756" i="1" s="1"/>
  <c r="P1756" i="1"/>
  <c r="O1756" i="1"/>
  <c r="S1756" i="1" s="1"/>
  <c r="U1755" i="1"/>
  <c r="T1755" i="1"/>
  <c r="Q1755" i="1"/>
  <c r="R1755" i="1" s="1"/>
  <c r="P1755" i="1"/>
  <c r="O1755" i="1"/>
  <c r="S1755" i="1" s="1"/>
  <c r="U1754" i="1"/>
  <c r="T1754" i="1"/>
  <c r="Q1754" i="1"/>
  <c r="R1754" i="1" s="1"/>
  <c r="P1754" i="1"/>
  <c r="O1754" i="1"/>
  <c r="S1754" i="1" s="1"/>
  <c r="U1753" i="1"/>
  <c r="T1753" i="1"/>
  <c r="Q1753" i="1"/>
  <c r="R1753" i="1" s="1"/>
  <c r="P1753" i="1"/>
  <c r="O1753" i="1"/>
  <c r="S1753" i="1" s="1"/>
  <c r="U1752" i="1"/>
  <c r="T1752" i="1"/>
  <c r="Q1752" i="1"/>
  <c r="R1752" i="1" s="1"/>
  <c r="P1752" i="1"/>
  <c r="O1752" i="1"/>
  <c r="S1752" i="1" s="1"/>
  <c r="U1751" i="1"/>
  <c r="T1751" i="1"/>
  <c r="Q1751" i="1"/>
  <c r="R1751" i="1" s="1"/>
  <c r="P1751" i="1"/>
  <c r="O1751" i="1"/>
  <c r="S1751" i="1" s="1"/>
  <c r="U1750" i="1"/>
  <c r="T1750" i="1"/>
  <c r="Q1750" i="1"/>
  <c r="R1750" i="1" s="1"/>
  <c r="P1750" i="1"/>
  <c r="O1750" i="1"/>
  <c r="S1750" i="1" s="1"/>
  <c r="U1749" i="1"/>
  <c r="T1749" i="1"/>
  <c r="Q1749" i="1"/>
  <c r="R1749" i="1" s="1"/>
  <c r="P1749" i="1"/>
  <c r="O1749" i="1"/>
  <c r="S1749" i="1" s="1"/>
  <c r="U1748" i="1"/>
  <c r="T1748" i="1"/>
  <c r="Q1748" i="1"/>
  <c r="R1748" i="1" s="1"/>
  <c r="P1748" i="1"/>
  <c r="O1748" i="1"/>
  <c r="S1748" i="1" s="1"/>
  <c r="U1747" i="1"/>
  <c r="T1747" i="1"/>
  <c r="Q1747" i="1"/>
  <c r="R1747" i="1" s="1"/>
  <c r="P1747" i="1"/>
  <c r="O1747" i="1"/>
  <c r="S1747" i="1" s="1"/>
  <c r="U1746" i="1"/>
  <c r="T1746" i="1"/>
  <c r="Q1746" i="1"/>
  <c r="R1746" i="1" s="1"/>
  <c r="P1746" i="1"/>
  <c r="O1746" i="1"/>
  <c r="S1746" i="1" s="1"/>
  <c r="U1745" i="1"/>
  <c r="T1745" i="1"/>
  <c r="Q1745" i="1"/>
  <c r="R1745" i="1" s="1"/>
  <c r="P1745" i="1"/>
  <c r="O1745" i="1"/>
  <c r="S1745" i="1" s="1"/>
  <c r="U1744" i="1"/>
  <c r="T1744" i="1"/>
  <c r="Q1744" i="1"/>
  <c r="R1744" i="1" s="1"/>
  <c r="P1744" i="1"/>
  <c r="O1744" i="1"/>
  <c r="S1744" i="1" s="1"/>
  <c r="U1743" i="1"/>
  <c r="T1743" i="1"/>
  <c r="Q1743" i="1"/>
  <c r="R1743" i="1" s="1"/>
  <c r="P1743" i="1"/>
  <c r="O1743" i="1"/>
  <c r="S1743" i="1" s="1"/>
  <c r="U1742" i="1"/>
  <c r="T1742" i="1"/>
  <c r="Q1742" i="1"/>
  <c r="R1742" i="1" s="1"/>
  <c r="P1742" i="1"/>
  <c r="O1742" i="1"/>
  <c r="S1742" i="1" s="1"/>
  <c r="U1741" i="1"/>
  <c r="T1741" i="1"/>
  <c r="Q1741" i="1"/>
  <c r="R1741" i="1" s="1"/>
  <c r="P1741" i="1"/>
  <c r="O1741" i="1"/>
  <c r="S1741" i="1" s="1"/>
  <c r="U1740" i="1"/>
  <c r="T1740" i="1"/>
  <c r="Q1740" i="1"/>
  <c r="R1740" i="1" s="1"/>
  <c r="P1740" i="1"/>
  <c r="O1740" i="1"/>
  <c r="S1740" i="1" s="1"/>
  <c r="U1739" i="1"/>
  <c r="T1739" i="1"/>
  <c r="Q1739" i="1"/>
  <c r="R1739" i="1" s="1"/>
  <c r="P1739" i="1"/>
  <c r="O1739" i="1"/>
  <c r="S1739" i="1" s="1"/>
  <c r="U1738" i="1"/>
  <c r="T1738" i="1"/>
  <c r="Q1738" i="1"/>
  <c r="R1738" i="1" s="1"/>
  <c r="P1738" i="1"/>
  <c r="O1738" i="1"/>
  <c r="S1738" i="1" s="1"/>
  <c r="U1737" i="1"/>
  <c r="T1737" i="1"/>
  <c r="Q1737" i="1"/>
  <c r="R1737" i="1" s="1"/>
  <c r="P1737" i="1"/>
  <c r="O1737" i="1"/>
  <c r="S1737" i="1" s="1"/>
  <c r="U1736" i="1"/>
  <c r="T1736" i="1"/>
  <c r="Q1736" i="1"/>
  <c r="R1736" i="1" s="1"/>
  <c r="P1736" i="1"/>
  <c r="O1736" i="1"/>
  <c r="S1736" i="1" s="1"/>
  <c r="U1735" i="1"/>
  <c r="T1735" i="1"/>
  <c r="Q1735" i="1"/>
  <c r="R1735" i="1" s="1"/>
  <c r="P1735" i="1"/>
  <c r="O1735" i="1"/>
  <c r="S1735" i="1" s="1"/>
  <c r="U1734" i="1"/>
  <c r="T1734" i="1"/>
  <c r="Q1734" i="1"/>
  <c r="R1734" i="1" s="1"/>
  <c r="P1734" i="1"/>
  <c r="O1734" i="1"/>
  <c r="S1734" i="1" s="1"/>
  <c r="U1733" i="1"/>
  <c r="T1733" i="1"/>
  <c r="Q1733" i="1"/>
  <c r="R1733" i="1" s="1"/>
  <c r="P1733" i="1"/>
  <c r="O1733" i="1"/>
  <c r="S1733" i="1" s="1"/>
  <c r="U1732" i="1"/>
  <c r="T1732" i="1"/>
  <c r="Q1732" i="1"/>
  <c r="R1732" i="1" s="1"/>
  <c r="P1732" i="1"/>
  <c r="O1732" i="1"/>
  <c r="S1732" i="1" s="1"/>
  <c r="U1731" i="1"/>
  <c r="T1731" i="1"/>
  <c r="Q1731" i="1"/>
  <c r="R1731" i="1" s="1"/>
  <c r="P1731" i="1"/>
  <c r="O1731" i="1"/>
  <c r="S1731" i="1" s="1"/>
  <c r="U1730" i="1"/>
  <c r="T1730" i="1"/>
  <c r="Q1730" i="1"/>
  <c r="R1730" i="1" s="1"/>
  <c r="P1730" i="1"/>
  <c r="O1730" i="1"/>
  <c r="S1730" i="1" s="1"/>
  <c r="U1729" i="1"/>
  <c r="T1729" i="1"/>
  <c r="Q1729" i="1"/>
  <c r="R1729" i="1" s="1"/>
  <c r="P1729" i="1"/>
  <c r="O1729" i="1"/>
  <c r="S1729" i="1" s="1"/>
  <c r="U1728" i="1"/>
  <c r="T1728" i="1"/>
  <c r="Q1728" i="1"/>
  <c r="R1728" i="1" s="1"/>
  <c r="P1728" i="1"/>
  <c r="O1728" i="1"/>
  <c r="S1728" i="1" s="1"/>
  <c r="U1727" i="1"/>
  <c r="T1727" i="1"/>
  <c r="Q1727" i="1"/>
  <c r="R1727" i="1" s="1"/>
  <c r="P1727" i="1"/>
  <c r="O1727" i="1"/>
  <c r="S1727" i="1" s="1"/>
  <c r="U1726" i="1"/>
  <c r="T1726" i="1"/>
  <c r="Q1726" i="1"/>
  <c r="R1726" i="1" s="1"/>
  <c r="P1726" i="1"/>
  <c r="O1726" i="1"/>
  <c r="S1726" i="1" s="1"/>
  <c r="U1725" i="1"/>
  <c r="T1725" i="1"/>
  <c r="Q1725" i="1"/>
  <c r="R1725" i="1" s="1"/>
  <c r="P1725" i="1"/>
  <c r="O1725" i="1"/>
  <c r="S1725" i="1" s="1"/>
  <c r="U1724" i="1"/>
  <c r="T1724" i="1"/>
  <c r="Q1724" i="1"/>
  <c r="R1724" i="1" s="1"/>
  <c r="P1724" i="1"/>
  <c r="O1724" i="1"/>
  <c r="S1724" i="1" s="1"/>
  <c r="U1723" i="1"/>
  <c r="T1723" i="1"/>
  <c r="Q1723" i="1"/>
  <c r="R1723" i="1" s="1"/>
  <c r="P1723" i="1"/>
  <c r="O1723" i="1"/>
  <c r="S1723" i="1" s="1"/>
  <c r="U1722" i="1"/>
  <c r="T1722" i="1"/>
  <c r="Q1722" i="1"/>
  <c r="R1722" i="1" s="1"/>
  <c r="P1722" i="1"/>
  <c r="O1722" i="1"/>
  <c r="S1722" i="1" s="1"/>
  <c r="U1721" i="1"/>
  <c r="T1721" i="1"/>
  <c r="Q1721" i="1"/>
  <c r="R1721" i="1" s="1"/>
  <c r="P1721" i="1"/>
  <c r="O1721" i="1"/>
  <c r="S1721" i="1" s="1"/>
  <c r="U1720" i="1"/>
  <c r="T1720" i="1"/>
  <c r="Q1720" i="1"/>
  <c r="R1720" i="1" s="1"/>
  <c r="P1720" i="1"/>
  <c r="O1720" i="1"/>
  <c r="S1720" i="1" s="1"/>
  <c r="U1719" i="1"/>
  <c r="T1719" i="1"/>
  <c r="Q1719" i="1"/>
  <c r="R1719" i="1" s="1"/>
  <c r="P1719" i="1"/>
  <c r="O1719" i="1"/>
  <c r="S1719" i="1" s="1"/>
  <c r="U1718" i="1"/>
  <c r="T1718" i="1"/>
  <c r="Q1718" i="1"/>
  <c r="R1718" i="1" s="1"/>
  <c r="P1718" i="1"/>
  <c r="O1718" i="1"/>
  <c r="S1718" i="1" s="1"/>
  <c r="U1717" i="1"/>
  <c r="T1717" i="1"/>
  <c r="Q1717" i="1"/>
  <c r="R1717" i="1" s="1"/>
  <c r="P1717" i="1"/>
  <c r="O1717" i="1"/>
  <c r="S1717" i="1" s="1"/>
  <c r="U1716" i="1"/>
  <c r="T1716" i="1"/>
  <c r="Q1716" i="1"/>
  <c r="R1716" i="1" s="1"/>
  <c r="P1716" i="1"/>
  <c r="O1716" i="1"/>
  <c r="S1716" i="1" s="1"/>
  <c r="U1715" i="1"/>
  <c r="T1715" i="1"/>
  <c r="Q1715" i="1"/>
  <c r="R1715" i="1" s="1"/>
  <c r="P1715" i="1"/>
  <c r="O1715" i="1"/>
  <c r="S1715" i="1" s="1"/>
  <c r="U1714" i="1"/>
  <c r="T1714" i="1"/>
  <c r="Q1714" i="1"/>
  <c r="R1714" i="1" s="1"/>
  <c r="P1714" i="1"/>
  <c r="O1714" i="1"/>
  <c r="S1714" i="1" s="1"/>
  <c r="U1713" i="1"/>
  <c r="T1713" i="1"/>
  <c r="Q1713" i="1"/>
  <c r="R1713" i="1" s="1"/>
  <c r="P1713" i="1"/>
  <c r="O1713" i="1"/>
  <c r="S1713" i="1" s="1"/>
  <c r="U1712" i="1"/>
  <c r="T1712" i="1"/>
  <c r="Q1712" i="1"/>
  <c r="R1712" i="1" s="1"/>
  <c r="P1712" i="1"/>
  <c r="O1712" i="1"/>
  <c r="S1712" i="1" s="1"/>
  <c r="U1711" i="1"/>
  <c r="T1711" i="1"/>
  <c r="Q1711" i="1"/>
  <c r="R1711" i="1" s="1"/>
  <c r="P1711" i="1"/>
  <c r="O1711" i="1"/>
  <c r="S1711" i="1" s="1"/>
  <c r="U1710" i="1"/>
  <c r="T1710" i="1"/>
  <c r="Q1710" i="1"/>
  <c r="R1710" i="1" s="1"/>
  <c r="P1710" i="1"/>
  <c r="O1710" i="1"/>
  <c r="S1710" i="1" s="1"/>
  <c r="U1709" i="1"/>
  <c r="T1709" i="1"/>
  <c r="Q1709" i="1"/>
  <c r="R1709" i="1" s="1"/>
  <c r="P1709" i="1"/>
  <c r="O1709" i="1"/>
  <c r="S1709" i="1" s="1"/>
  <c r="U1708" i="1"/>
  <c r="T1708" i="1"/>
  <c r="Q1708" i="1"/>
  <c r="R1708" i="1" s="1"/>
  <c r="P1708" i="1"/>
  <c r="O1708" i="1"/>
  <c r="S1708" i="1" s="1"/>
  <c r="U1707" i="1"/>
  <c r="T1707" i="1"/>
  <c r="Q1707" i="1"/>
  <c r="R1707" i="1" s="1"/>
  <c r="P1707" i="1"/>
  <c r="O1707" i="1"/>
  <c r="S1707" i="1" s="1"/>
  <c r="U1706" i="1"/>
  <c r="T1706" i="1"/>
  <c r="Q1706" i="1"/>
  <c r="R1706" i="1" s="1"/>
  <c r="P1706" i="1"/>
  <c r="O1706" i="1"/>
  <c r="S1706" i="1" s="1"/>
  <c r="U1705" i="1"/>
  <c r="T1705" i="1"/>
  <c r="Q1705" i="1"/>
  <c r="R1705" i="1" s="1"/>
  <c r="P1705" i="1"/>
  <c r="O1705" i="1"/>
  <c r="S1705" i="1" s="1"/>
  <c r="U1704" i="1"/>
  <c r="T1704" i="1"/>
  <c r="Q1704" i="1"/>
  <c r="R1704" i="1" s="1"/>
  <c r="P1704" i="1"/>
  <c r="O1704" i="1"/>
  <c r="S1704" i="1" s="1"/>
  <c r="U1703" i="1"/>
  <c r="T1703" i="1"/>
  <c r="Q1703" i="1"/>
  <c r="R1703" i="1" s="1"/>
  <c r="P1703" i="1"/>
  <c r="O1703" i="1"/>
  <c r="S1703" i="1" s="1"/>
  <c r="U1702" i="1"/>
  <c r="T1702" i="1"/>
  <c r="Q1702" i="1"/>
  <c r="R1702" i="1" s="1"/>
  <c r="P1702" i="1"/>
  <c r="O1702" i="1"/>
  <c r="S1702" i="1" s="1"/>
  <c r="U1701" i="1"/>
  <c r="T1701" i="1"/>
  <c r="Q1701" i="1"/>
  <c r="R1701" i="1" s="1"/>
  <c r="P1701" i="1"/>
  <c r="O1701" i="1"/>
  <c r="S1701" i="1" s="1"/>
  <c r="U1700" i="1"/>
  <c r="T1700" i="1"/>
  <c r="Q1700" i="1"/>
  <c r="R1700" i="1" s="1"/>
  <c r="P1700" i="1"/>
  <c r="O1700" i="1"/>
  <c r="S1700" i="1" s="1"/>
  <c r="U1699" i="1"/>
  <c r="T1699" i="1"/>
  <c r="Q1699" i="1"/>
  <c r="R1699" i="1" s="1"/>
  <c r="P1699" i="1"/>
  <c r="O1699" i="1"/>
  <c r="S1699" i="1" s="1"/>
  <c r="U1673" i="1"/>
  <c r="T1673" i="1"/>
  <c r="Q1673" i="1"/>
  <c r="R1673" i="1" s="1"/>
  <c r="P1673" i="1"/>
  <c r="O1673" i="1"/>
  <c r="S1673" i="1" s="1"/>
  <c r="U1672" i="1"/>
  <c r="T1672" i="1"/>
  <c r="Q1672" i="1"/>
  <c r="R1672" i="1" s="1"/>
  <c r="P1672" i="1"/>
  <c r="O1672" i="1"/>
  <c r="S1672" i="1" s="1"/>
  <c r="U1671" i="1"/>
  <c r="T1671" i="1"/>
  <c r="Q1671" i="1"/>
  <c r="R1671" i="1" s="1"/>
  <c r="P1671" i="1"/>
  <c r="O1671" i="1"/>
  <c r="S1671" i="1" s="1"/>
  <c r="U1670" i="1"/>
  <c r="T1670" i="1"/>
  <c r="Q1670" i="1"/>
  <c r="R1670" i="1" s="1"/>
  <c r="P1670" i="1"/>
  <c r="O1670" i="1"/>
  <c r="S1670" i="1" s="1"/>
  <c r="U1669" i="1"/>
  <c r="T1669" i="1"/>
  <c r="Q1669" i="1"/>
  <c r="R1669" i="1" s="1"/>
  <c r="P1669" i="1"/>
  <c r="O1669" i="1"/>
  <c r="S1669" i="1" s="1"/>
  <c r="U1668" i="1"/>
  <c r="T1668" i="1"/>
  <c r="Q1668" i="1"/>
  <c r="R1668" i="1" s="1"/>
  <c r="P1668" i="1"/>
  <c r="O1668" i="1"/>
  <c r="S1668" i="1" s="1"/>
  <c r="U1667" i="1"/>
  <c r="T1667" i="1"/>
  <c r="Q1667" i="1"/>
  <c r="R1667" i="1" s="1"/>
  <c r="P1667" i="1"/>
  <c r="O1667" i="1"/>
  <c r="S1667" i="1" s="1"/>
  <c r="U1666" i="1"/>
  <c r="T1666" i="1"/>
  <c r="Q1666" i="1"/>
  <c r="R1666" i="1" s="1"/>
  <c r="P1666" i="1"/>
  <c r="O1666" i="1"/>
  <c r="S1666" i="1" s="1"/>
  <c r="U1665" i="1"/>
  <c r="T1665" i="1"/>
  <c r="Q1665" i="1"/>
  <c r="R1665" i="1" s="1"/>
  <c r="P1665" i="1"/>
  <c r="O1665" i="1"/>
  <c r="S1665" i="1" s="1"/>
  <c r="U1664" i="1"/>
  <c r="T1664" i="1"/>
  <c r="Q1664" i="1"/>
  <c r="R1664" i="1" s="1"/>
  <c r="P1664" i="1"/>
  <c r="O1664" i="1"/>
  <c r="S1664" i="1" s="1"/>
  <c r="U1663" i="1"/>
  <c r="T1663" i="1"/>
  <c r="Q1663" i="1"/>
  <c r="R1663" i="1" s="1"/>
  <c r="P1663" i="1"/>
  <c r="O1663" i="1"/>
  <c r="S1663" i="1" s="1"/>
  <c r="U1662" i="1"/>
  <c r="T1662" i="1"/>
  <c r="Q1662" i="1"/>
  <c r="R1662" i="1" s="1"/>
  <c r="P1662" i="1"/>
  <c r="O1662" i="1"/>
  <c r="S1662" i="1" s="1"/>
  <c r="U1661" i="1"/>
  <c r="T1661" i="1"/>
  <c r="Q1661" i="1"/>
  <c r="R1661" i="1" s="1"/>
  <c r="P1661" i="1"/>
  <c r="O1661" i="1"/>
  <c r="S1661" i="1" s="1"/>
  <c r="U1660" i="1"/>
  <c r="T1660" i="1"/>
  <c r="Q1660" i="1"/>
  <c r="R1660" i="1" s="1"/>
  <c r="P1660" i="1"/>
  <c r="O1660" i="1"/>
  <c r="S1660" i="1" s="1"/>
  <c r="U1659" i="1"/>
  <c r="T1659" i="1"/>
  <c r="Q1659" i="1"/>
  <c r="R1659" i="1" s="1"/>
  <c r="P1659" i="1"/>
  <c r="O1659" i="1"/>
  <c r="S1659" i="1" s="1"/>
  <c r="U1658" i="1"/>
  <c r="T1658" i="1"/>
  <c r="Q1658" i="1"/>
  <c r="R1658" i="1" s="1"/>
  <c r="P1658" i="1"/>
  <c r="O1658" i="1"/>
  <c r="S1658" i="1" s="1"/>
  <c r="U1657" i="1"/>
  <c r="T1657" i="1"/>
  <c r="Q1657" i="1"/>
  <c r="R1657" i="1" s="1"/>
  <c r="P1657" i="1"/>
  <c r="O1657" i="1"/>
  <c r="S1657" i="1" s="1"/>
  <c r="U1656" i="1"/>
  <c r="T1656" i="1"/>
  <c r="Q1656" i="1"/>
  <c r="R1656" i="1" s="1"/>
  <c r="P1656" i="1"/>
  <c r="O1656" i="1"/>
  <c r="S1656" i="1" s="1"/>
  <c r="U1655" i="1"/>
  <c r="T1655" i="1"/>
  <c r="Q1655" i="1"/>
  <c r="R1655" i="1" s="1"/>
  <c r="P1655" i="1"/>
  <c r="O1655" i="1"/>
  <c r="S1655" i="1" s="1"/>
  <c r="U1654" i="1"/>
  <c r="T1654" i="1"/>
  <c r="Q1654" i="1"/>
  <c r="R1654" i="1" s="1"/>
  <c r="P1654" i="1"/>
  <c r="O1654" i="1"/>
  <c r="S1654" i="1" s="1"/>
  <c r="U1653" i="1"/>
  <c r="T1653" i="1"/>
  <c r="Q1653" i="1"/>
  <c r="R1653" i="1" s="1"/>
  <c r="P1653" i="1"/>
  <c r="O1653" i="1"/>
  <c r="S1653" i="1" s="1"/>
  <c r="U1652" i="1"/>
  <c r="T1652" i="1"/>
  <c r="Q1652" i="1"/>
  <c r="R1652" i="1" s="1"/>
  <c r="P1652" i="1"/>
  <c r="O1652" i="1"/>
  <c r="S1652" i="1" s="1"/>
  <c r="U1651" i="1"/>
  <c r="T1651" i="1"/>
  <c r="Q1651" i="1"/>
  <c r="R1651" i="1" s="1"/>
  <c r="P1651" i="1"/>
  <c r="O1651" i="1"/>
  <c r="S1651" i="1" s="1"/>
  <c r="U1650" i="1"/>
  <c r="T1650" i="1"/>
  <c r="Q1650" i="1"/>
  <c r="R1650" i="1" s="1"/>
  <c r="P1650" i="1"/>
  <c r="O1650" i="1"/>
  <c r="S1650" i="1" s="1"/>
  <c r="U1649" i="1"/>
  <c r="T1649" i="1"/>
  <c r="Q1649" i="1"/>
  <c r="R1649" i="1" s="1"/>
  <c r="P1649" i="1"/>
  <c r="O1649" i="1"/>
  <c r="S1649" i="1" s="1"/>
  <c r="U1648" i="1"/>
  <c r="T1648" i="1"/>
  <c r="Q1648" i="1"/>
  <c r="R1648" i="1" s="1"/>
  <c r="P1648" i="1"/>
  <c r="O1648" i="1"/>
  <c r="S1648" i="1" s="1"/>
  <c r="U1647" i="1"/>
  <c r="T1647" i="1"/>
  <c r="Q1647" i="1"/>
  <c r="R1647" i="1" s="1"/>
  <c r="P1647" i="1"/>
  <c r="O1647" i="1"/>
  <c r="S1647" i="1" s="1"/>
  <c r="U1646" i="1"/>
  <c r="T1646" i="1"/>
  <c r="Q1646" i="1"/>
  <c r="R1646" i="1" s="1"/>
  <c r="P1646" i="1"/>
  <c r="O1646" i="1"/>
  <c r="S1646" i="1" s="1"/>
  <c r="U1645" i="1"/>
  <c r="T1645" i="1"/>
  <c r="Q1645" i="1"/>
  <c r="R1645" i="1" s="1"/>
  <c r="P1645" i="1"/>
  <c r="O1645" i="1"/>
  <c r="S1645" i="1" s="1"/>
  <c r="U1644" i="1"/>
  <c r="T1644" i="1"/>
  <c r="Q1644" i="1"/>
  <c r="R1644" i="1" s="1"/>
  <c r="P1644" i="1"/>
  <c r="O1644" i="1"/>
  <c r="S1644" i="1" s="1"/>
  <c r="U1643" i="1"/>
  <c r="T1643" i="1"/>
  <c r="Q1643" i="1"/>
  <c r="R1643" i="1" s="1"/>
  <c r="P1643" i="1"/>
  <c r="O1643" i="1"/>
  <c r="S1643" i="1" s="1"/>
  <c r="U1642" i="1"/>
  <c r="T1642" i="1"/>
  <c r="Q1642" i="1"/>
  <c r="R1642" i="1" s="1"/>
  <c r="P1642" i="1"/>
  <c r="O1642" i="1"/>
  <c r="S1642" i="1" s="1"/>
  <c r="U1641" i="1"/>
  <c r="T1641" i="1"/>
  <c r="Q1641" i="1"/>
  <c r="R1641" i="1" s="1"/>
  <c r="P1641" i="1"/>
  <c r="O1641" i="1"/>
  <c r="S1641" i="1" s="1"/>
  <c r="U1640" i="1"/>
  <c r="T1640" i="1"/>
  <c r="Q1640" i="1"/>
  <c r="R1640" i="1" s="1"/>
  <c r="P1640" i="1"/>
  <c r="O1640" i="1"/>
  <c r="S1640" i="1" s="1"/>
  <c r="U1639" i="1"/>
  <c r="T1639" i="1"/>
  <c r="Q1639" i="1"/>
  <c r="R1639" i="1" s="1"/>
  <c r="P1639" i="1"/>
  <c r="O1639" i="1"/>
  <c r="S1639" i="1" s="1"/>
  <c r="U1638" i="1"/>
  <c r="T1638" i="1"/>
  <c r="Q1638" i="1"/>
  <c r="R1638" i="1" s="1"/>
  <c r="P1638" i="1"/>
  <c r="O1638" i="1"/>
  <c r="S1638" i="1" s="1"/>
  <c r="U1637" i="1"/>
  <c r="T1637" i="1"/>
  <c r="Q1637" i="1"/>
  <c r="R1637" i="1" s="1"/>
  <c r="P1637" i="1"/>
  <c r="O1637" i="1"/>
  <c r="S1637" i="1" s="1"/>
  <c r="U1636" i="1"/>
  <c r="T1636" i="1"/>
  <c r="Q1636" i="1"/>
  <c r="R1636" i="1" s="1"/>
  <c r="P1636" i="1"/>
  <c r="O1636" i="1"/>
  <c r="S1636" i="1" s="1"/>
  <c r="U1635" i="1"/>
  <c r="T1635" i="1"/>
  <c r="Q1635" i="1"/>
  <c r="R1635" i="1" s="1"/>
  <c r="P1635" i="1"/>
  <c r="O1635" i="1"/>
  <c r="S1635" i="1" s="1"/>
  <c r="U1634" i="1"/>
  <c r="T1634" i="1"/>
  <c r="Q1634" i="1"/>
  <c r="R1634" i="1" s="1"/>
  <c r="P1634" i="1"/>
  <c r="O1634" i="1"/>
  <c r="S1634" i="1" s="1"/>
  <c r="U1633" i="1"/>
  <c r="T1633" i="1"/>
  <c r="Q1633" i="1"/>
  <c r="R1633" i="1" s="1"/>
  <c r="P1633" i="1"/>
  <c r="O1633" i="1"/>
  <c r="S1633" i="1" s="1"/>
  <c r="U1632" i="1"/>
  <c r="T1632" i="1"/>
  <c r="Q1632" i="1"/>
  <c r="R1632" i="1" s="1"/>
  <c r="P1632" i="1"/>
  <c r="O1632" i="1"/>
  <c r="S1632" i="1" s="1"/>
  <c r="U1631" i="1"/>
  <c r="T1631" i="1"/>
  <c r="Q1631" i="1"/>
  <c r="R1631" i="1" s="1"/>
  <c r="P1631" i="1"/>
  <c r="O1631" i="1"/>
  <c r="S1631" i="1" s="1"/>
  <c r="U1630" i="1"/>
  <c r="T1630" i="1"/>
  <c r="Q1630" i="1"/>
  <c r="R1630" i="1" s="1"/>
  <c r="P1630" i="1"/>
  <c r="O1630" i="1"/>
  <c r="S1630" i="1" s="1"/>
  <c r="U1629" i="1"/>
  <c r="T1629" i="1"/>
  <c r="Q1629" i="1"/>
  <c r="R1629" i="1" s="1"/>
  <c r="P1629" i="1"/>
  <c r="O1629" i="1"/>
  <c r="S1629" i="1" s="1"/>
  <c r="U1628" i="1"/>
  <c r="T1628" i="1"/>
  <c r="Q1628" i="1"/>
  <c r="R1628" i="1" s="1"/>
  <c r="P1628" i="1"/>
  <c r="O1628" i="1"/>
  <c r="S1628" i="1" s="1"/>
  <c r="U1627" i="1"/>
  <c r="T1627" i="1"/>
  <c r="Q1627" i="1"/>
  <c r="R1627" i="1" s="1"/>
  <c r="P1627" i="1"/>
  <c r="O1627" i="1"/>
  <c r="S1627" i="1" s="1"/>
  <c r="U1626" i="1"/>
  <c r="T1626" i="1"/>
  <c r="Q1626" i="1"/>
  <c r="R1626" i="1" s="1"/>
  <c r="P1626" i="1"/>
  <c r="O1626" i="1"/>
  <c r="S1626" i="1" s="1"/>
  <c r="U1625" i="1"/>
  <c r="T1625" i="1"/>
  <c r="Q1625" i="1"/>
  <c r="R1625" i="1" s="1"/>
  <c r="P1625" i="1"/>
  <c r="O1625" i="1"/>
  <c r="S1625" i="1" s="1"/>
  <c r="U1624" i="1"/>
  <c r="T1624" i="1"/>
  <c r="Q1624" i="1"/>
  <c r="R1624" i="1" s="1"/>
  <c r="P1624" i="1"/>
  <c r="O1624" i="1"/>
  <c r="S1624" i="1" s="1"/>
  <c r="U1623" i="1"/>
  <c r="T1623" i="1"/>
  <c r="Q1623" i="1"/>
  <c r="R1623" i="1" s="1"/>
  <c r="P1623" i="1"/>
  <c r="O1623" i="1"/>
  <c r="S1623" i="1" s="1"/>
  <c r="U1622" i="1"/>
  <c r="T1622" i="1"/>
  <c r="Q1622" i="1"/>
  <c r="R1622" i="1" s="1"/>
  <c r="P1622" i="1"/>
  <c r="O1622" i="1"/>
  <c r="S1622" i="1" s="1"/>
  <c r="U1621" i="1"/>
  <c r="T1621" i="1"/>
  <c r="Q1621" i="1"/>
  <c r="R1621" i="1" s="1"/>
  <c r="P1621" i="1"/>
  <c r="O1621" i="1"/>
  <c r="S1621" i="1" s="1"/>
  <c r="U1620" i="1"/>
  <c r="T1620" i="1"/>
  <c r="Q1620" i="1"/>
  <c r="R1620" i="1" s="1"/>
  <c r="P1620" i="1"/>
  <c r="O1620" i="1"/>
  <c r="S1620" i="1" s="1"/>
  <c r="U1619" i="1"/>
  <c r="T1619" i="1"/>
  <c r="Q1619" i="1"/>
  <c r="R1619" i="1" s="1"/>
  <c r="P1619" i="1"/>
  <c r="O1619" i="1"/>
  <c r="S1619" i="1" s="1"/>
  <c r="U1618" i="1"/>
  <c r="T1618" i="1"/>
  <c r="Q1618" i="1"/>
  <c r="R1618" i="1" s="1"/>
  <c r="P1618" i="1"/>
  <c r="O1618" i="1"/>
  <c r="S1618" i="1" s="1"/>
  <c r="U1617" i="1"/>
  <c r="T1617" i="1"/>
  <c r="Q1617" i="1"/>
  <c r="R1617" i="1" s="1"/>
  <c r="P1617" i="1"/>
  <c r="O1617" i="1"/>
  <c r="S1617" i="1" s="1"/>
  <c r="U1616" i="1"/>
  <c r="T1616" i="1"/>
  <c r="Q1616" i="1"/>
  <c r="R1616" i="1" s="1"/>
  <c r="P1616" i="1"/>
  <c r="O1616" i="1"/>
  <c r="S1616" i="1" s="1"/>
  <c r="U1615" i="1"/>
  <c r="T1615" i="1"/>
  <c r="Q1615" i="1"/>
  <c r="R1615" i="1" s="1"/>
  <c r="P1615" i="1"/>
  <c r="O1615" i="1"/>
  <c r="S1615" i="1" s="1"/>
  <c r="U1614" i="1"/>
  <c r="T1614" i="1"/>
  <c r="Q1614" i="1"/>
  <c r="R1614" i="1" s="1"/>
  <c r="P1614" i="1"/>
  <c r="O1614" i="1"/>
  <c r="S1614" i="1" s="1"/>
  <c r="U1613" i="1"/>
  <c r="T1613" i="1"/>
  <c r="Q1613" i="1"/>
  <c r="R1613" i="1" s="1"/>
  <c r="P1613" i="1"/>
  <c r="O1613" i="1"/>
  <c r="S1613" i="1" s="1"/>
  <c r="U1612" i="1"/>
  <c r="T1612" i="1"/>
  <c r="Q1612" i="1"/>
  <c r="R1612" i="1" s="1"/>
  <c r="P1612" i="1"/>
  <c r="O1612" i="1"/>
  <c r="S1612" i="1" s="1"/>
  <c r="U1611" i="1"/>
  <c r="T1611" i="1"/>
  <c r="Q1611" i="1"/>
  <c r="R1611" i="1" s="1"/>
  <c r="P1611" i="1"/>
  <c r="O1611" i="1"/>
  <c r="S1611" i="1" s="1"/>
  <c r="U1610" i="1"/>
  <c r="T1610" i="1"/>
  <c r="Q1610" i="1"/>
  <c r="R1610" i="1" s="1"/>
  <c r="P1610" i="1"/>
  <c r="O1610" i="1"/>
  <c r="S1610" i="1" s="1"/>
  <c r="U1609" i="1"/>
  <c r="T1609" i="1"/>
  <c r="Q1609" i="1"/>
  <c r="R1609" i="1" s="1"/>
  <c r="P1609" i="1"/>
  <c r="O1609" i="1"/>
  <c r="S1609" i="1" s="1"/>
  <c r="U1608" i="1"/>
  <c r="T1608" i="1"/>
  <c r="Q1608" i="1"/>
  <c r="R1608" i="1" s="1"/>
  <c r="P1608" i="1"/>
  <c r="O1608" i="1"/>
  <c r="S1608" i="1" s="1"/>
  <c r="U1607" i="1"/>
  <c r="T1607" i="1"/>
  <c r="Q1607" i="1"/>
  <c r="R1607" i="1" s="1"/>
  <c r="P1607" i="1"/>
  <c r="O1607" i="1"/>
  <c r="S1607" i="1" s="1"/>
  <c r="U1606" i="1"/>
  <c r="T1606" i="1"/>
  <c r="Q1606" i="1"/>
  <c r="R1606" i="1" s="1"/>
  <c r="P1606" i="1"/>
  <c r="O1606" i="1"/>
  <c r="S1606" i="1" s="1"/>
  <c r="U1605" i="1"/>
  <c r="T1605" i="1"/>
  <c r="Q1605" i="1"/>
  <c r="R1605" i="1" s="1"/>
  <c r="P1605" i="1"/>
  <c r="O1605" i="1"/>
  <c r="S1605" i="1" s="1"/>
  <c r="U1604" i="1"/>
  <c r="T1604" i="1"/>
  <c r="Q1604" i="1"/>
  <c r="R1604" i="1" s="1"/>
  <c r="P1604" i="1"/>
  <c r="O1604" i="1"/>
  <c r="S1604" i="1" s="1"/>
  <c r="U1603" i="1"/>
  <c r="T1603" i="1"/>
  <c r="Q1603" i="1"/>
  <c r="R1603" i="1" s="1"/>
  <c r="P1603" i="1"/>
  <c r="O1603" i="1"/>
  <c r="S1603" i="1" s="1"/>
  <c r="U1602" i="1"/>
  <c r="T1602" i="1"/>
  <c r="Q1602" i="1"/>
  <c r="R1602" i="1" s="1"/>
  <c r="P1602" i="1"/>
  <c r="O1602" i="1"/>
  <c r="S1602" i="1" s="1"/>
  <c r="U1601" i="1"/>
  <c r="T1601" i="1"/>
  <c r="Q1601" i="1"/>
  <c r="R1601" i="1" s="1"/>
  <c r="P1601" i="1"/>
  <c r="O1601" i="1"/>
  <c r="S1601" i="1" s="1"/>
  <c r="U1600" i="1"/>
  <c r="T1600" i="1"/>
  <c r="Q1600" i="1"/>
  <c r="R1600" i="1" s="1"/>
  <c r="P1600" i="1"/>
  <c r="O1600" i="1"/>
  <c r="S1600" i="1" s="1"/>
  <c r="U1599" i="1"/>
  <c r="T1599" i="1"/>
  <c r="Q1599" i="1"/>
  <c r="R1599" i="1" s="1"/>
  <c r="P1599" i="1"/>
  <c r="O1599" i="1"/>
  <c r="S1599" i="1" s="1"/>
  <c r="U1598" i="1"/>
  <c r="T1598" i="1"/>
  <c r="Q1598" i="1"/>
  <c r="R1598" i="1" s="1"/>
  <c r="P1598" i="1"/>
  <c r="O1598" i="1"/>
  <c r="S1598" i="1" s="1"/>
  <c r="U1597" i="1"/>
  <c r="T1597" i="1"/>
  <c r="Q1597" i="1"/>
  <c r="R1597" i="1" s="1"/>
  <c r="P1597" i="1"/>
  <c r="O1597" i="1"/>
  <c r="S1597" i="1" s="1"/>
  <c r="U1596" i="1"/>
  <c r="T1596" i="1"/>
  <c r="Q1596" i="1"/>
  <c r="R1596" i="1" s="1"/>
  <c r="P1596" i="1"/>
  <c r="O1596" i="1"/>
  <c r="S1596" i="1" s="1"/>
  <c r="U1595" i="1"/>
  <c r="T1595" i="1"/>
  <c r="Q1595" i="1"/>
  <c r="R1595" i="1" s="1"/>
  <c r="P1595" i="1"/>
  <c r="O1595" i="1"/>
  <c r="S1595" i="1" s="1"/>
  <c r="U1594" i="1"/>
  <c r="T1594" i="1"/>
  <c r="Q1594" i="1"/>
  <c r="R1594" i="1" s="1"/>
  <c r="P1594" i="1"/>
  <c r="O1594" i="1"/>
  <c r="S1594" i="1" s="1"/>
  <c r="U1593" i="1"/>
  <c r="T1593" i="1"/>
  <c r="Q1593" i="1"/>
  <c r="R1593" i="1" s="1"/>
  <c r="P1593" i="1"/>
  <c r="O1593" i="1"/>
  <c r="S1593" i="1" s="1"/>
  <c r="U1592" i="1"/>
  <c r="T1592" i="1"/>
  <c r="Q1592" i="1"/>
  <c r="R1592" i="1" s="1"/>
  <c r="P1592" i="1"/>
  <c r="O1592" i="1"/>
  <c r="S1592" i="1" s="1"/>
  <c r="U1591" i="1"/>
  <c r="T1591" i="1"/>
  <c r="Q1591" i="1"/>
  <c r="R1591" i="1" s="1"/>
  <c r="P1591" i="1"/>
  <c r="O1591" i="1"/>
  <c r="S1591" i="1" s="1"/>
  <c r="U1590" i="1"/>
  <c r="T1590" i="1"/>
  <c r="Q1590" i="1"/>
  <c r="R1590" i="1" s="1"/>
  <c r="P1590" i="1"/>
  <c r="O1590" i="1"/>
  <c r="S1590" i="1" s="1"/>
  <c r="U1589" i="1"/>
  <c r="T1589" i="1"/>
  <c r="Q1589" i="1"/>
  <c r="R1589" i="1" s="1"/>
  <c r="P1589" i="1"/>
  <c r="O1589" i="1"/>
  <c r="S1589" i="1" s="1"/>
  <c r="U1588" i="1"/>
  <c r="T1588" i="1"/>
  <c r="Q1588" i="1"/>
  <c r="R1588" i="1" s="1"/>
  <c r="P1588" i="1"/>
  <c r="O1588" i="1"/>
  <c r="S1588" i="1" s="1"/>
  <c r="U1587" i="1"/>
  <c r="T1587" i="1"/>
  <c r="Q1587" i="1"/>
  <c r="R1587" i="1" s="1"/>
  <c r="P1587" i="1"/>
  <c r="O1587" i="1"/>
  <c r="S1587" i="1" s="1"/>
  <c r="U1586" i="1"/>
  <c r="T1586" i="1"/>
  <c r="Q1586" i="1"/>
  <c r="R1586" i="1" s="1"/>
  <c r="P1586" i="1"/>
  <c r="O1586" i="1"/>
  <c r="S1586" i="1" s="1"/>
  <c r="U1585" i="1"/>
  <c r="T1585" i="1"/>
  <c r="Q1585" i="1"/>
  <c r="R1585" i="1" s="1"/>
  <c r="P1585" i="1"/>
  <c r="O1585" i="1"/>
  <c r="S1585" i="1" s="1"/>
  <c r="U1584" i="1"/>
  <c r="T1584" i="1"/>
  <c r="Q1584" i="1"/>
  <c r="R1584" i="1" s="1"/>
  <c r="P1584" i="1"/>
  <c r="O1584" i="1"/>
  <c r="S1584" i="1" s="1"/>
  <c r="U1583" i="1"/>
  <c r="T1583" i="1"/>
  <c r="Q1583" i="1"/>
  <c r="R1583" i="1" s="1"/>
  <c r="P1583" i="1"/>
  <c r="O1583" i="1"/>
  <c r="S1583" i="1" s="1"/>
  <c r="U1582" i="1"/>
  <c r="T1582" i="1"/>
  <c r="Q1582" i="1"/>
  <c r="R1582" i="1" s="1"/>
  <c r="P1582" i="1"/>
  <c r="O1582" i="1"/>
  <c r="S1582" i="1" s="1"/>
  <c r="U1581" i="1"/>
  <c r="T1581" i="1"/>
  <c r="Q1581" i="1"/>
  <c r="R1581" i="1" s="1"/>
  <c r="P1581" i="1"/>
  <c r="O1581" i="1"/>
  <c r="S1581" i="1" s="1"/>
  <c r="U1580" i="1"/>
  <c r="T1580" i="1"/>
  <c r="Q1580" i="1"/>
  <c r="R1580" i="1" s="1"/>
  <c r="P1580" i="1"/>
  <c r="O1580" i="1"/>
  <c r="S1580" i="1" s="1"/>
  <c r="U1579" i="1"/>
  <c r="T1579" i="1"/>
  <c r="Q1579" i="1"/>
  <c r="R1579" i="1" s="1"/>
  <c r="P1579" i="1"/>
  <c r="O1579" i="1"/>
  <c r="S1579" i="1" s="1"/>
  <c r="U1578" i="1"/>
  <c r="T1578" i="1"/>
  <c r="Q1578" i="1"/>
  <c r="R1578" i="1" s="1"/>
  <c r="P1578" i="1"/>
  <c r="O1578" i="1"/>
  <c r="S1578" i="1" s="1"/>
  <c r="U1577" i="1"/>
  <c r="T1577" i="1"/>
  <c r="Q1577" i="1"/>
  <c r="R1577" i="1" s="1"/>
  <c r="P1577" i="1"/>
  <c r="O1577" i="1"/>
  <c r="S1577" i="1" s="1"/>
  <c r="U1576" i="1"/>
  <c r="T1576" i="1"/>
  <c r="Q1576" i="1"/>
  <c r="R1576" i="1" s="1"/>
  <c r="P1576" i="1"/>
  <c r="O1576" i="1"/>
  <c r="S1576" i="1" s="1"/>
  <c r="U1575" i="1"/>
  <c r="T1575" i="1"/>
  <c r="Q1575" i="1"/>
  <c r="R1575" i="1" s="1"/>
  <c r="P1575" i="1"/>
  <c r="O1575" i="1"/>
  <c r="S1575" i="1" s="1"/>
  <c r="U1574" i="1"/>
  <c r="T1574" i="1"/>
  <c r="Q1574" i="1"/>
  <c r="R1574" i="1" s="1"/>
  <c r="P1574" i="1"/>
  <c r="O1574" i="1"/>
  <c r="S1574" i="1" s="1"/>
  <c r="U1573" i="1"/>
  <c r="T1573" i="1"/>
  <c r="Q1573" i="1"/>
  <c r="R1573" i="1" s="1"/>
  <c r="P1573" i="1"/>
  <c r="O1573" i="1"/>
  <c r="S1573" i="1" s="1"/>
  <c r="U1572" i="1"/>
  <c r="T1572" i="1"/>
  <c r="Q1572" i="1"/>
  <c r="R1572" i="1" s="1"/>
  <c r="P1572" i="1"/>
  <c r="O1572" i="1"/>
  <c r="S1572" i="1" s="1"/>
  <c r="U1571" i="1"/>
  <c r="T1571" i="1"/>
  <c r="Q1571" i="1"/>
  <c r="R1571" i="1" s="1"/>
  <c r="P1571" i="1"/>
  <c r="O1571" i="1"/>
  <c r="S1571" i="1" s="1"/>
  <c r="U1570" i="1"/>
  <c r="T1570" i="1"/>
  <c r="Q1570" i="1"/>
  <c r="R1570" i="1" s="1"/>
  <c r="P1570" i="1"/>
  <c r="O1570" i="1"/>
  <c r="S1570" i="1" s="1"/>
  <c r="U1569" i="1"/>
  <c r="T1569" i="1"/>
  <c r="Q1569" i="1"/>
  <c r="R1569" i="1" s="1"/>
  <c r="P1569" i="1"/>
  <c r="O1569" i="1"/>
  <c r="S1569" i="1" s="1"/>
  <c r="U1568" i="1"/>
  <c r="T1568" i="1"/>
  <c r="Q1568" i="1"/>
  <c r="R1568" i="1" s="1"/>
  <c r="P1568" i="1"/>
  <c r="O1568" i="1"/>
  <c r="S1568" i="1" s="1"/>
  <c r="U1567" i="1"/>
  <c r="T1567" i="1"/>
  <c r="Q1567" i="1"/>
  <c r="R1567" i="1" s="1"/>
  <c r="P1567" i="1"/>
  <c r="O1567" i="1"/>
  <c r="S1567" i="1" s="1"/>
  <c r="U1566" i="1"/>
  <c r="T1566" i="1"/>
  <c r="Q1566" i="1"/>
  <c r="R1566" i="1" s="1"/>
  <c r="P1566" i="1"/>
  <c r="O1566" i="1"/>
  <c r="S1566" i="1" s="1"/>
  <c r="U1565" i="1"/>
  <c r="T1565" i="1"/>
  <c r="Q1565" i="1"/>
  <c r="R1565" i="1" s="1"/>
  <c r="P1565" i="1"/>
  <c r="O1565" i="1"/>
  <c r="S1565" i="1" s="1"/>
  <c r="U1564" i="1"/>
  <c r="T1564" i="1"/>
  <c r="Q1564" i="1"/>
  <c r="R1564" i="1" s="1"/>
  <c r="P1564" i="1"/>
  <c r="O1564" i="1"/>
  <c r="S1564" i="1" s="1"/>
  <c r="U1563" i="1"/>
  <c r="T1563" i="1"/>
  <c r="Q1563" i="1"/>
  <c r="R1563" i="1" s="1"/>
  <c r="P1563" i="1"/>
  <c r="O1563" i="1"/>
  <c r="S1563" i="1" s="1"/>
  <c r="U1562" i="1"/>
  <c r="T1562" i="1"/>
  <c r="Q1562" i="1"/>
  <c r="R1562" i="1" s="1"/>
  <c r="P1562" i="1"/>
  <c r="O1562" i="1"/>
  <c r="S1562" i="1" s="1"/>
  <c r="U1561" i="1"/>
  <c r="T1561" i="1"/>
  <c r="Q1561" i="1"/>
  <c r="R1561" i="1" s="1"/>
  <c r="P1561" i="1"/>
  <c r="O1561" i="1"/>
  <c r="S1561" i="1" s="1"/>
  <c r="U1560" i="1"/>
  <c r="T1560" i="1"/>
  <c r="Q1560" i="1"/>
  <c r="R1560" i="1" s="1"/>
  <c r="P1560" i="1"/>
  <c r="O1560" i="1"/>
  <c r="S1560" i="1" s="1"/>
  <c r="U1559" i="1"/>
  <c r="T1559" i="1"/>
  <c r="Q1559" i="1"/>
  <c r="R1559" i="1" s="1"/>
  <c r="P1559" i="1"/>
  <c r="O1559" i="1"/>
  <c r="S1559" i="1" s="1"/>
  <c r="U1558" i="1"/>
  <c r="T1558" i="1"/>
  <c r="Q1558" i="1"/>
  <c r="R1558" i="1" s="1"/>
  <c r="P1558" i="1"/>
  <c r="O1558" i="1"/>
  <c r="S1558" i="1" s="1"/>
  <c r="U1557" i="1"/>
  <c r="T1557" i="1"/>
  <c r="Q1557" i="1"/>
  <c r="R1557" i="1" s="1"/>
  <c r="P1557" i="1"/>
  <c r="O1557" i="1"/>
  <c r="S1557" i="1" s="1"/>
  <c r="U1556" i="1"/>
  <c r="T1556" i="1"/>
  <c r="Q1556" i="1"/>
  <c r="R1556" i="1" s="1"/>
  <c r="P1556" i="1"/>
  <c r="O1556" i="1"/>
  <c r="S1556" i="1" s="1"/>
  <c r="U1555" i="1"/>
  <c r="T1555" i="1"/>
  <c r="Q1555" i="1"/>
  <c r="R1555" i="1" s="1"/>
  <c r="P1555" i="1"/>
  <c r="O1555" i="1"/>
  <c r="S1555" i="1" s="1"/>
  <c r="U1554" i="1"/>
  <c r="T1554" i="1"/>
  <c r="Q1554" i="1"/>
  <c r="R1554" i="1" s="1"/>
  <c r="P1554" i="1"/>
  <c r="O1554" i="1"/>
  <c r="S1554" i="1" s="1"/>
  <c r="U1553" i="1"/>
  <c r="T1553" i="1"/>
  <c r="Q1553" i="1"/>
  <c r="R1553" i="1" s="1"/>
  <c r="P1553" i="1"/>
  <c r="O1553" i="1"/>
  <c r="S1553" i="1" s="1"/>
  <c r="U1552" i="1"/>
  <c r="T1552" i="1"/>
  <c r="Q1552" i="1"/>
  <c r="R1552" i="1" s="1"/>
  <c r="P1552" i="1"/>
  <c r="O1552" i="1"/>
  <c r="S1552" i="1" s="1"/>
  <c r="U1551" i="1"/>
  <c r="T1551" i="1"/>
  <c r="Q1551" i="1"/>
  <c r="R1551" i="1" s="1"/>
  <c r="P1551" i="1"/>
  <c r="O1551" i="1"/>
  <c r="S1551" i="1" s="1"/>
  <c r="U1550" i="1"/>
  <c r="T1550" i="1"/>
  <c r="Q1550" i="1"/>
  <c r="R1550" i="1" s="1"/>
  <c r="P1550" i="1"/>
  <c r="O1550" i="1"/>
  <c r="S1550" i="1" s="1"/>
  <c r="U1549" i="1"/>
  <c r="T1549" i="1"/>
  <c r="Q1549" i="1"/>
  <c r="R1549" i="1" s="1"/>
  <c r="P1549" i="1"/>
  <c r="O1549" i="1"/>
  <c r="S1549" i="1" s="1"/>
  <c r="U1548" i="1"/>
  <c r="T1548" i="1"/>
  <c r="Q1548" i="1"/>
  <c r="R1548" i="1" s="1"/>
  <c r="P1548" i="1"/>
  <c r="O1548" i="1"/>
  <c r="S1548" i="1" s="1"/>
  <c r="U1547" i="1"/>
  <c r="T1547" i="1"/>
  <c r="Q1547" i="1"/>
  <c r="R1547" i="1" s="1"/>
  <c r="P1547" i="1"/>
  <c r="O1547" i="1"/>
  <c r="S1547" i="1" s="1"/>
  <c r="U1546" i="1"/>
  <c r="T1546" i="1"/>
  <c r="Q1546" i="1"/>
  <c r="R1546" i="1" s="1"/>
  <c r="P1546" i="1"/>
  <c r="O1546" i="1"/>
  <c r="S1546" i="1" s="1"/>
  <c r="U1545" i="1"/>
  <c r="T1545" i="1"/>
  <c r="Q1545" i="1"/>
  <c r="R1545" i="1" s="1"/>
  <c r="P1545" i="1"/>
  <c r="O1545" i="1"/>
  <c r="S1545" i="1" s="1"/>
  <c r="U1544" i="1"/>
  <c r="T1544" i="1"/>
  <c r="Q1544" i="1"/>
  <c r="R1544" i="1" s="1"/>
  <c r="P1544" i="1"/>
  <c r="O1544" i="1"/>
  <c r="S1544" i="1" s="1"/>
  <c r="U1543" i="1"/>
  <c r="T1543" i="1"/>
  <c r="Q1543" i="1"/>
  <c r="R1543" i="1" s="1"/>
  <c r="P1543" i="1"/>
  <c r="O1543" i="1"/>
  <c r="S1543" i="1" s="1"/>
  <c r="U1542" i="1"/>
  <c r="T1542" i="1"/>
  <c r="Q1542" i="1"/>
  <c r="R1542" i="1" s="1"/>
  <c r="P1542" i="1"/>
  <c r="O1542" i="1"/>
  <c r="S1542" i="1" s="1"/>
  <c r="U1541" i="1"/>
  <c r="T1541" i="1"/>
  <c r="Q1541" i="1"/>
  <c r="R1541" i="1" s="1"/>
  <c r="P1541" i="1"/>
  <c r="O1541" i="1"/>
  <c r="S1541" i="1" s="1"/>
  <c r="U1540" i="1"/>
  <c r="T1540" i="1"/>
  <c r="Q1540" i="1"/>
  <c r="R1540" i="1" s="1"/>
  <c r="P1540" i="1"/>
  <c r="O1540" i="1"/>
  <c r="S1540" i="1" s="1"/>
  <c r="U1539" i="1"/>
  <c r="T1539" i="1"/>
  <c r="Q1539" i="1"/>
  <c r="R1539" i="1" s="1"/>
  <c r="P1539" i="1"/>
  <c r="O1539" i="1"/>
  <c r="S1539" i="1" s="1"/>
  <c r="U1538" i="1"/>
  <c r="T1538" i="1"/>
  <c r="Q1538" i="1"/>
  <c r="R1538" i="1" s="1"/>
  <c r="P1538" i="1"/>
  <c r="O1538" i="1"/>
  <c r="S1538" i="1" s="1"/>
  <c r="U1537" i="1"/>
  <c r="T1537" i="1"/>
  <c r="Q1537" i="1"/>
  <c r="R1537" i="1" s="1"/>
  <c r="P1537" i="1"/>
  <c r="O1537" i="1"/>
  <c r="S1537" i="1" s="1"/>
  <c r="U1536" i="1"/>
  <c r="T1536" i="1"/>
  <c r="Q1536" i="1"/>
  <c r="R1536" i="1" s="1"/>
  <c r="P1536" i="1"/>
  <c r="O1536" i="1"/>
  <c r="S1536" i="1" s="1"/>
  <c r="U1535" i="1"/>
  <c r="T1535" i="1"/>
  <c r="Q1535" i="1"/>
  <c r="R1535" i="1" s="1"/>
  <c r="P1535" i="1"/>
  <c r="O1535" i="1"/>
  <c r="S1535" i="1" s="1"/>
  <c r="U1534" i="1"/>
  <c r="T1534" i="1"/>
  <c r="Q1534" i="1"/>
  <c r="R1534" i="1" s="1"/>
  <c r="P1534" i="1"/>
  <c r="O1534" i="1"/>
  <c r="S1534" i="1" s="1"/>
  <c r="U1533" i="1"/>
  <c r="T1533" i="1"/>
  <c r="Q1533" i="1"/>
  <c r="R1533" i="1" s="1"/>
  <c r="P1533" i="1"/>
  <c r="O1533" i="1"/>
  <c r="S1533" i="1" s="1"/>
  <c r="U1532" i="1"/>
  <c r="T1532" i="1"/>
  <c r="Q1532" i="1"/>
  <c r="R1532" i="1" s="1"/>
  <c r="P1532" i="1"/>
  <c r="O1532" i="1"/>
  <c r="S1532" i="1" s="1"/>
  <c r="U1531" i="1"/>
  <c r="T1531" i="1"/>
  <c r="Q1531" i="1"/>
  <c r="R1531" i="1" s="1"/>
  <c r="P1531" i="1"/>
  <c r="O1531" i="1"/>
  <c r="S1531" i="1" s="1"/>
  <c r="U1530" i="1"/>
  <c r="T1530" i="1"/>
  <c r="Q1530" i="1"/>
  <c r="R1530" i="1" s="1"/>
  <c r="P1530" i="1"/>
  <c r="O1530" i="1"/>
  <c r="S1530" i="1" s="1"/>
  <c r="U1529" i="1"/>
  <c r="T1529" i="1"/>
  <c r="Q1529" i="1"/>
  <c r="R1529" i="1" s="1"/>
  <c r="P1529" i="1"/>
  <c r="O1529" i="1"/>
  <c r="S1529" i="1" s="1"/>
  <c r="U1528" i="1"/>
  <c r="T1528" i="1"/>
  <c r="Q1528" i="1"/>
  <c r="R1528" i="1" s="1"/>
  <c r="P1528" i="1"/>
  <c r="O1528" i="1"/>
  <c r="S1528" i="1" s="1"/>
  <c r="U1527" i="1"/>
  <c r="T1527" i="1"/>
  <c r="Q1527" i="1"/>
  <c r="R1527" i="1" s="1"/>
  <c r="P1527" i="1"/>
  <c r="O1527" i="1"/>
  <c r="S1527" i="1" s="1"/>
  <c r="U1526" i="1"/>
  <c r="T1526" i="1"/>
  <c r="Q1526" i="1"/>
  <c r="R1526" i="1" s="1"/>
  <c r="P1526" i="1"/>
  <c r="O1526" i="1"/>
  <c r="S1526" i="1" s="1"/>
  <c r="U1525" i="1"/>
  <c r="T1525" i="1"/>
  <c r="Q1525" i="1"/>
  <c r="R1525" i="1" s="1"/>
  <c r="P1525" i="1"/>
  <c r="O1525" i="1"/>
  <c r="S1525" i="1" s="1"/>
  <c r="U1524" i="1"/>
  <c r="T1524" i="1"/>
  <c r="Q1524" i="1"/>
  <c r="R1524" i="1" s="1"/>
  <c r="P1524" i="1"/>
  <c r="O1524" i="1"/>
  <c r="S1524" i="1" s="1"/>
  <c r="U1523" i="1"/>
  <c r="T1523" i="1"/>
  <c r="Q1523" i="1"/>
  <c r="R1523" i="1" s="1"/>
  <c r="P1523" i="1"/>
  <c r="O1523" i="1"/>
  <c r="S1523" i="1" s="1"/>
  <c r="U1522" i="1"/>
  <c r="T1522" i="1"/>
  <c r="Q1522" i="1"/>
  <c r="R1522" i="1" s="1"/>
  <c r="P1522" i="1"/>
  <c r="O1522" i="1"/>
  <c r="S1522" i="1" s="1"/>
  <c r="U1521" i="1"/>
  <c r="T1521" i="1"/>
  <c r="Q1521" i="1"/>
  <c r="R1521" i="1" s="1"/>
  <c r="P1521" i="1"/>
  <c r="O1521" i="1"/>
  <c r="S1521" i="1" s="1"/>
  <c r="U1520" i="1"/>
  <c r="T1520" i="1"/>
  <c r="Q1520" i="1"/>
  <c r="R1520" i="1" s="1"/>
  <c r="P1520" i="1"/>
  <c r="O1520" i="1"/>
  <c r="S1520" i="1" s="1"/>
  <c r="U1519" i="1"/>
  <c r="T1519" i="1"/>
  <c r="Q1519" i="1"/>
  <c r="R1519" i="1" s="1"/>
  <c r="P1519" i="1"/>
  <c r="O1519" i="1"/>
  <c r="S1519" i="1" s="1"/>
  <c r="U1518" i="1"/>
  <c r="T1518" i="1"/>
  <c r="Q1518" i="1"/>
  <c r="R1518" i="1" s="1"/>
  <c r="P1518" i="1"/>
  <c r="O1518" i="1"/>
  <c r="S1518" i="1" s="1"/>
  <c r="U1517" i="1"/>
  <c r="T1517" i="1"/>
  <c r="Q1517" i="1"/>
  <c r="R1517" i="1" s="1"/>
  <c r="P1517" i="1"/>
  <c r="O1517" i="1"/>
  <c r="S1517" i="1" s="1"/>
  <c r="U1516" i="1"/>
  <c r="T1516" i="1"/>
  <c r="Q1516" i="1"/>
  <c r="R1516" i="1" s="1"/>
  <c r="P1516" i="1"/>
  <c r="O1516" i="1"/>
  <c r="S1516" i="1" s="1"/>
  <c r="U1515" i="1"/>
  <c r="T1515" i="1"/>
  <c r="Q1515" i="1"/>
  <c r="R1515" i="1" s="1"/>
  <c r="P1515" i="1"/>
  <c r="O1515" i="1"/>
  <c r="S1515" i="1" s="1"/>
  <c r="U1514" i="1"/>
  <c r="T1514" i="1"/>
  <c r="Q1514" i="1"/>
  <c r="R1514" i="1" s="1"/>
  <c r="P1514" i="1"/>
  <c r="O1514" i="1"/>
  <c r="S1514" i="1" s="1"/>
  <c r="U1513" i="1"/>
  <c r="T1513" i="1"/>
  <c r="Q1513" i="1"/>
  <c r="R1513" i="1" s="1"/>
  <c r="P1513" i="1"/>
  <c r="O1513" i="1"/>
  <c r="S1513" i="1" s="1"/>
  <c r="U1512" i="1"/>
  <c r="T1512" i="1"/>
  <c r="Q1512" i="1"/>
  <c r="R1512" i="1" s="1"/>
  <c r="P1512" i="1"/>
  <c r="O1512" i="1"/>
  <c r="S1512" i="1" s="1"/>
  <c r="U1511" i="1"/>
  <c r="T1511" i="1"/>
  <c r="Q1511" i="1"/>
  <c r="R1511" i="1" s="1"/>
  <c r="P1511" i="1"/>
  <c r="O1511" i="1"/>
  <c r="S1511" i="1" s="1"/>
  <c r="U1510" i="1"/>
  <c r="T1510" i="1"/>
  <c r="Q1510" i="1"/>
  <c r="R1510" i="1" s="1"/>
  <c r="P1510" i="1"/>
  <c r="O1510" i="1"/>
  <c r="S1510" i="1" s="1"/>
  <c r="U1509" i="1"/>
  <c r="T1509" i="1"/>
  <c r="Q1509" i="1"/>
  <c r="R1509" i="1" s="1"/>
  <c r="P1509" i="1"/>
  <c r="O1509" i="1"/>
  <c r="S1509" i="1" s="1"/>
  <c r="U1508" i="1"/>
  <c r="T1508" i="1"/>
  <c r="Q1508" i="1"/>
  <c r="R1508" i="1" s="1"/>
  <c r="P1508" i="1"/>
  <c r="O1508" i="1"/>
  <c r="S1508" i="1" s="1"/>
  <c r="U1507" i="1"/>
  <c r="T1507" i="1"/>
  <c r="Q1507" i="1"/>
  <c r="R1507" i="1" s="1"/>
  <c r="P1507" i="1"/>
  <c r="O1507" i="1"/>
  <c r="S1507" i="1" s="1"/>
  <c r="U1506" i="1"/>
  <c r="T1506" i="1"/>
  <c r="Q1506" i="1"/>
  <c r="R1506" i="1" s="1"/>
  <c r="P1506" i="1"/>
  <c r="O1506" i="1"/>
  <c r="S1506" i="1" s="1"/>
  <c r="U1505" i="1"/>
  <c r="T1505" i="1"/>
  <c r="Q1505" i="1"/>
  <c r="R1505" i="1" s="1"/>
  <c r="P1505" i="1"/>
  <c r="O1505" i="1"/>
  <c r="S1505" i="1" s="1"/>
  <c r="U1504" i="1"/>
  <c r="T1504" i="1"/>
  <c r="Q1504" i="1"/>
  <c r="R1504" i="1" s="1"/>
  <c r="P1504" i="1"/>
  <c r="O1504" i="1"/>
  <c r="S1504" i="1" s="1"/>
  <c r="U1503" i="1"/>
  <c r="T1503" i="1"/>
  <c r="Q1503" i="1"/>
  <c r="R1503" i="1" s="1"/>
  <c r="P1503" i="1"/>
  <c r="O1503" i="1"/>
  <c r="S1503" i="1" s="1"/>
  <c r="U1502" i="1"/>
  <c r="T1502" i="1"/>
  <c r="Q1502" i="1"/>
  <c r="R1502" i="1" s="1"/>
  <c r="P1502" i="1"/>
  <c r="O1502" i="1"/>
  <c r="S1502" i="1" s="1"/>
  <c r="U1501" i="1"/>
  <c r="T1501" i="1"/>
  <c r="Q1501" i="1"/>
  <c r="R1501" i="1" s="1"/>
  <c r="P1501" i="1"/>
  <c r="O1501" i="1"/>
  <c r="S1501" i="1" s="1"/>
  <c r="U1500" i="1"/>
  <c r="T1500" i="1"/>
  <c r="Q1500" i="1"/>
  <c r="R1500" i="1" s="1"/>
  <c r="P1500" i="1"/>
  <c r="O1500" i="1"/>
  <c r="S1500" i="1" s="1"/>
  <c r="U1499" i="1"/>
  <c r="T1499" i="1"/>
  <c r="Q1499" i="1"/>
  <c r="R1499" i="1" s="1"/>
  <c r="P1499" i="1"/>
  <c r="O1499" i="1"/>
  <c r="S1499" i="1" s="1"/>
  <c r="U1498" i="1"/>
  <c r="T1498" i="1"/>
  <c r="Q1498" i="1"/>
  <c r="R1498" i="1" s="1"/>
  <c r="P1498" i="1"/>
  <c r="O1498" i="1"/>
  <c r="S1498" i="1" s="1"/>
  <c r="U1497" i="1"/>
  <c r="T1497" i="1"/>
  <c r="Q1497" i="1"/>
  <c r="R1497" i="1" s="1"/>
  <c r="P1497" i="1"/>
  <c r="O1497" i="1"/>
  <c r="S1497" i="1" s="1"/>
  <c r="U1496" i="1"/>
  <c r="T1496" i="1"/>
  <c r="Q1496" i="1"/>
  <c r="R1496" i="1" s="1"/>
  <c r="P1496" i="1"/>
  <c r="O1496" i="1"/>
  <c r="S1496" i="1" s="1"/>
  <c r="U1495" i="1"/>
  <c r="T1495" i="1"/>
  <c r="Q1495" i="1"/>
  <c r="R1495" i="1" s="1"/>
  <c r="P1495" i="1"/>
  <c r="O1495" i="1"/>
  <c r="S1495" i="1" s="1"/>
  <c r="U1494" i="1"/>
  <c r="T1494" i="1"/>
  <c r="Q1494" i="1"/>
  <c r="R1494" i="1" s="1"/>
  <c r="P1494" i="1"/>
  <c r="O1494" i="1"/>
  <c r="S1494" i="1" s="1"/>
  <c r="U1493" i="1"/>
  <c r="T1493" i="1"/>
  <c r="Q1493" i="1"/>
  <c r="R1493" i="1" s="1"/>
  <c r="P1493" i="1"/>
  <c r="O1493" i="1"/>
  <c r="S1493" i="1" s="1"/>
  <c r="U1492" i="1"/>
  <c r="T1492" i="1"/>
  <c r="Q1492" i="1"/>
  <c r="R1492" i="1" s="1"/>
  <c r="P1492" i="1"/>
  <c r="O1492" i="1"/>
  <c r="S1492" i="1" s="1"/>
  <c r="U1491" i="1"/>
  <c r="T1491" i="1"/>
  <c r="Q1491" i="1"/>
  <c r="R1491" i="1" s="1"/>
  <c r="P1491" i="1"/>
  <c r="O1491" i="1"/>
  <c r="S1491" i="1" s="1"/>
  <c r="U1490" i="1"/>
  <c r="T1490" i="1"/>
  <c r="Q1490" i="1"/>
  <c r="R1490" i="1" s="1"/>
  <c r="P1490" i="1"/>
  <c r="O1490" i="1"/>
  <c r="S1490" i="1" s="1"/>
  <c r="U1489" i="1"/>
  <c r="T1489" i="1"/>
  <c r="Q1489" i="1"/>
  <c r="R1489" i="1" s="1"/>
  <c r="P1489" i="1"/>
  <c r="O1489" i="1"/>
  <c r="S1489" i="1" s="1"/>
  <c r="U1488" i="1"/>
  <c r="T1488" i="1"/>
  <c r="Q1488" i="1"/>
  <c r="R1488" i="1" s="1"/>
  <c r="P1488" i="1"/>
  <c r="O1488" i="1"/>
  <c r="S1488" i="1" s="1"/>
  <c r="U1487" i="1"/>
  <c r="T1487" i="1"/>
  <c r="Q1487" i="1"/>
  <c r="R1487" i="1" s="1"/>
  <c r="P1487" i="1"/>
  <c r="O1487" i="1"/>
  <c r="S1487" i="1" s="1"/>
  <c r="U1486" i="1"/>
  <c r="T1486" i="1"/>
  <c r="Q1486" i="1"/>
  <c r="R1486" i="1" s="1"/>
  <c r="P1486" i="1"/>
  <c r="O1486" i="1"/>
  <c r="S1486" i="1" s="1"/>
  <c r="U1485" i="1"/>
  <c r="T1485" i="1"/>
  <c r="Q1485" i="1"/>
  <c r="R1485" i="1" s="1"/>
  <c r="P1485" i="1"/>
  <c r="O1485" i="1"/>
  <c r="S1485" i="1" s="1"/>
  <c r="U1484" i="1"/>
  <c r="T1484" i="1"/>
  <c r="Q1484" i="1"/>
  <c r="R1484" i="1" s="1"/>
  <c r="P1484" i="1"/>
  <c r="O1484" i="1"/>
  <c r="S1484" i="1" s="1"/>
  <c r="U1483" i="1"/>
  <c r="T1483" i="1"/>
  <c r="Q1483" i="1"/>
  <c r="R1483" i="1" s="1"/>
  <c r="P1483" i="1"/>
  <c r="O1483" i="1"/>
  <c r="S1483" i="1" s="1"/>
  <c r="U1482" i="1"/>
  <c r="T1482" i="1"/>
  <c r="Q1482" i="1"/>
  <c r="R1482" i="1" s="1"/>
  <c r="P1482" i="1"/>
  <c r="O1482" i="1"/>
  <c r="S1482" i="1" s="1"/>
  <c r="U1481" i="1"/>
  <c r="T1481" i="1"/>
  <c r="Q1481" i="1"/>
  <c r="R1481" i="1" s="1"/>
  <c r="P1481" i="1"/>
  <c r="O1481" i="1"/>
  <c r="S1481" i="1" s="1"/>
  <c r="U1480" i="1"/>
  <c r="T1480" i="1"/>
  <c r="Q1480" i="1"/>
  <c r="R1480" i="1" s="1"/>
  <c r="P1480" i="1"/>
  <c r="O1480" i="1"/>
  <c r="S1480" i="1" s="1"/>
  <c r="U1479" i="1"/>
  <c r="T1479" i="1"/>
  <c r="Q1479" i="1"/>
  <c r="R1479" i="1" s="1"/>
  <c r="P1479" i="1"/>
  <c r="O1479" i="1"/>
  <c r="S1479" i="1" s="1"/>
  <c r="U1478" i="1"/>
  <c r="T1478" i="1"/>
  <c r="Q1478" i="1"/>
  <c r="R1478" i="1" s="1"/>
  <c r="P1478" i="1"/>
  <c r="O1478" i="1"/>
  <c r="S1478" i="1" s="1"/>
  <c r="U1477" i="1"/>
  <c r="T1477" i="1"/>
  <c r="Q1477" i="1"/>
  <c r="R1477" i="1" s="1"/>
  <c r="P1477" i="1"/>
  <c r="O1477" i="1"/>
  <c r="S1477" i="1" s="1"/>
  <c r="U1476" i="1"/>
  <c r="T1476" i="1"/>
  <c r="Q1476" i="1"/>
  <c r="R1476" i="1" s="1"/>
  <c r="P1476" i="1"/>
  <c r="O1476" i="1"/>
  <c r="S1476" i="1" s="1"/>
  <c r="U1475" i="1"/>
  <c r="T1475" i="1"/>
  <c r="Q1475" i="1"/>
  <c r="R1475" i="1" s="1"/>
  <c r="P1475" i="1"/>
  <c r="O1475" i="1"/>
  <c r="S1475" i="1" s="1"/>
  <c r="U1474" i="1"/>
  <c r="T1474" i="1"/>
  <c r="Q1474" i="1"/>
  <c r="R1474" i="1" s="1"/>
  <c r="P1474" i="1"/>
  <c r="O1474" i="1"/>
  <c r="S1474" i="1" s="1"/>
  <c r="U1473" i="1"/>
  <c r="T1473" i="1"/>
  <c r="Q1473" i="1"/>
  <c r="R1473" i="1" s="1"/>
  <c r="P1473" i="1"/>
  <c r="O1473" i="1"/>
  <c r="S1473" i="1" s="1"/>
  <c r="U1472" i="1"/>
  <c r="T1472" i="1"/>
  <c r="Q1472" i="1"/>
  <c r="R1472" i="1" s="1"/>
  <c r="P1472" i="1"/>
  <c r="O1472" i="1"/>
  <c r="S1472" i="1" s="1"/>
  <c r="U1471" i="1"/>
  <c r="T1471" i="1"/>
  <c r="Q1471" i="1"/>
  <c r="R1471" i="1" s="1"/>
  <c r="P1471" i="1"/>
  <c r="O1471" i="1"/>
  <c r="S1471" i="1" s="1"/>
  <c r="U1470" i="1"/>
  <c r="T1470" i="1"/>
  <c r="Q1470" i="1"/>
  <c r="R1470" i="1" s="1"/>
  <c r="P1470" i="1"/>
  <c r="O1470" i="1"/>
  <c r="S1470" i="1" s="1"/>
  <c r="U1469" i="1"/>
  <c r="T1469" i="1"/>
  <c r="Q1469" i="1"/>
  <c r="R1469" i="1" s="1"/>
  <c r="P1469" i="1"/>
  <c r="O1469" i="1"/>
  <c r="S1469" i="1" s="1"/>
  <c r="U1468" i="1"/>
  <c r="T1468" i="1"/>
  <c r="Q1468" i="1"/>
  <c r="R1468" i="1" s="1"/>
  <c r="P1468" i="1"/>
  <c r="O1468" i="1"/>
  <c r="S1468" i="1" s="1"/>
  <c r="U1467" i="1"/>
  <c r="T1467" i="1"/>
  <c r="Q1467" i="1"/>
  <c r="R1467" i="1" s="1"/>
  <c r="P1467" i="1"/>
  <c r="O1467" i="1"/>
  <c r="S1467" i="1" s="1"/>
  <c r="U1466" i="1"/>
  <c r="T1466" i="1"/>
  <c r="Q1466" i="1"/>
  <c r="R1466" i="1" s="1"/>
  <c r="P1466" i="1"/>
  <c r="O1466" i="1"/>
  <c r="S1466" i="1" s="1"/>
  <c r="U1465" i="1"/>
  <c r="T1465" i="1"/>
  <c r="Q1465" i="1"/>
  <c r="R1465" i="1" s="1"/>
  <c r="P1465" i="1"/>
  <c r="O1465" i="1"/>
  <c r="S1465" i="1" s="1"/>
  <c r="U1464" i="1"/>
  <c r="T1464" i="1"/>
  <c r="Q1464" i="1"/>
  <c r="R1464" i="1" s="1"/>
  <c r="P1464" i="1"/>
  <c r="O1464" i="1"/>
  <c r="S1464" i="1" s="1"/>
  <c r="U1463" i="1"/>
  <c r="T1463" i="1"/>
  <c r="Q1463" i="1"/>
  <c r="R1463" i="1" s="1"/>
  <c r="P1463" i="1"/>
  <c r="O1463" i="1"/>
  <c r="S1463" i="1" s="1"/>
  <c r="U1462" i="1"/>
  <c r="T1462" i="1"/>
  <c r="Q1462" i="1"/>
  <c r="R1462" i="1" s="1"/>
  <c r="P1462" i="1"/>
  <c r="O1462" i="1"/>
  <c r="S1462" i="1" s="1"/>
  <c r="U1461" i="1"/>
  <c r="T1461" i="1"/>
  <c r="Q1461" i="1"/>
  <c r="R1461" i="1" s="1"/>
  <c r="P1461" i="1"/>
  <c r="O1461" i="1"/>
  <c r="S1461" i="1" s="1"/>
  <c r="U1460" i="1"/>
  <c r="T1460" i="1"/>
  <c r="Q1460" i="1"/>
  <c r="R1460" i="1" s="1"/>
  <c r="P1460" i="1"/>
  <c r="O1460" i="1"/>
  <c r="S1460" i="1" s="1"/>
  <c r="U1459" i="1"/>
  <c r="T1459" i="1"/>
  <c r="Q1459" i="1"/>
  <c r="R1459" i="1" s="1"/>
  <c r="P1459" i="1"/>
  <c r="O1459" i="1"/>
  <c r="S1459" i="1" s="1"/>
  <c r="U1458" i="1"/>
  <c r="T1458" i="1"/>
  <c r="Q1458" i="1"/>
  <c r="R1458" i="1" s="1"/>
  <c r="P1458" i="1"/>
  <c r="O1458" i="1"/>
  <c r="S1458" i="1" s="1"/>
  <c r="U1457" i="1"/>
  <c r="T1457" i="1"/>
  <c r="Q1457" i="1"/>
  <c r="R1457" i="1" s="1"/>
  <c r="P1457" i="1"/>
  <c r="O1457" i="1"/>
  <c r="S1457" i="1" s="1"/>
  <c r="U1456" i="1"/>
  <c r="T1456" i="1"/>
  <c r="Q1456" i="1"/>
  <c r="R1456" i="1" s="1"/>
  <c r="P1456" i="1"/>
  <c r="O1456" i="1"/>
  <c r="S1456" i="1" s="1"/>
  <c r="U1455" i="1"/>
  <c r="T1455" i="1"/>
  <c r="Q1455" i="1"/>
  <c r="R1455" i="1" s="1"/>
  <c r="P1455" i="1"/>
  <c r="O1455" i="1"/>
  <c r="S1455" i="1" s="1"/>
  <c r="U1454" i="1"/>
  <c r="T1454" i="1"/>
  <c r="Q1454" i="1"/>
  <c r="R1454" i="1" s="1"/>
  <c r="P1454" i="1"/>
  <c r="O1454" i="1"/>
  <c r="S1454" i="1" s="1"/>
  <c r="U1453" i="1"/>
  <c r="T1453" i="1"/>
  <c r="Q1453" i="1"/>
  <c r="R1453" i="1" s="1"/>
  <c r="P1453" i="1"/>
  <c r="O1453" i="1"/>
  <c r="S1453" i="1" s="1"/>
  <c r="U1452" i="1"/>
  <c r="T1452" i="1"/>
  <c r="Q1452" i="1"/>
  <c r="R1452" i="1" s="1"/>
  <c r="P1452" i="1"/>
  <c r="O1452" i="1"/>
  <c r="S1452" i="1" s="1"/>
  <c r="U1451" i="1"/>
  <c r="T1451" i="1"/>
  <c r="Q1451" i="1"/>
  <c r="R1451" i="1" s="1"/>
  <c r="P1451" i="1"/>
  <c r="O1451" i="1"/>
  <c r="S1451" i="1" s="1"/>
  <c r="U1450" i="1"/>
  <c r="T1450" i="1"/>
  <c r="Q1450" i="1"/>
  <c r="R1450" i="1" s="1"/>
  <c r="P1450" i="1"/>
  <c r="O1450" i="1"/>
  <c r="S1450" i="1" s="1"/>
  <c r="U1449" i="1"/>
  <c r="T1449" i="1"/>
  <c r="Q1449" i="1"/>
  <c r="R1449" i="1" s="1"/>
  <c r="P1449" i="1"/>
  <c r="O1449" i="1"/>
  <c r="S1449" i="1" s="1"/>
  <c r="U1448" i="1"/>
  <c r="T1448" i="1"/>
  <c r="Q1448" i="1"/>
  <c r="R1448" i="1" s="1"/>
  <c r="P1448" i="1"/>
  <c r="O1448" i="1"/>
  <c r="S1448" i="1" s="1"/>
  <c r="U1447" i="1"/>
  <c r="T1447" i="1"/>
  <c r="Q1447" i="1"/>
  <c r="R1447" i="1" s="1"/>
  <c r="P1447" i="1"/>
  <c r="O1447" i="1"/>
  <c r="S1447" i="1" s="1"/>
  <c r="U1446" i="1"/>
  <c r="T1446" i="1"/>
  <c r="Q1446" i="1"/>
  <c r="R1446" i="1" s="1"/>
  <c r="P1446" i="1"/>
  <c r="O1446" i="1"/>
  <c r="S1446" i="1" s="1"/>
  <c r="U1445" i="1"/>
  <c r="T1445" i="1"/>
  <c r="Q1445" i="1"/>
  <c r="R1445" i="1" s="1"/>
  <c r="P1445" i="1"/>
  <c r="O1445" i="1"/>
  <c r="S1445" i="1" s="1"/>
  <c r="U1444" i="1"/>
  <c r="T1444" i="1"/>
  <c r="Q1444" i="1"/>
  <c r="R1444" i="1" s="1"/>
  <c r="P1444" i="1"/>
  <c r="O1444" i="1"/>
  <c r="S1444" i="1" s="1"/>
  <c r="U1443" i="1"/>
  <c r="T1443" i="1"/>
  <c r="Q1443" i="1"/>
  <c r="R1443" i="1" s="1"/>
  <c r="P1443" i="1"/>
  <c r="O1443" i="1"/>
  <c r="S1443" i="1" s="1"/>
  <c r="U1442" i="1"/>
  <c r="T1442" i="1"/>
  <c r="Q1442" i="1"/>
  <c r="R1442" i="1" s="1"/>
  <c r="P1442" i="1"/>
  <c r="O1442" i="1"/>
  <c r="S1442" i="1" s="1"/>
  <c r="U1441" i="1"/>
  <c r="T1441" i="1"/>
  <c r="Q1441" i="1"/>
  <c r="R1441" i="1" s="1"/>
  <c r="P1441" i="1"/>
  <c r="O1441" i="1"/>
  <c r="S1441" i="1" s="1"/>
  <c r="U1440" i="1"/>
  <c r="T1440" i="1"/>
  <c r="Q1440" i="1"/>
  <c r="R1440" i="1" s="1"/>
  <c r="P1440" i="1"/>
  <c r="O1440" i="1"/>
  <c r="S1440" i="1" s="1"/>
  <c r="U1439" i="1"/>
  <c r="T1439" i="1"/>
  <c r="Q1439" i="1"/>
  <c r="R1439" i="1" s="1"/>
  <c r="P1439" i="1"/>
  <c r="O1439" i="1"/>
  <c r="S1439" i="1" s="1"/>
  <c r="U1438" i="1"/>
  <c r="T1438" i="1"/>
  <c r="Q1438" i="1"/>
  <c r="R1438" i="1" s="1"/>
  <c r="P1438" i="1"/>
  <c r="O1438" i="1"/>
  <c r="S1438" i="1" s="1"/>
  <c r="U1437" i="1"/>
  <c r="T1437" i="1"/>
  <c r="Q1437" i="1"/>
  <c r="R1437" i="1" s="1"/>
  <c r="P1437" i="1"/>
  <c r="O1437" i="1"/>
  <c r="S1437" i="1" s="1"/>
  <c r="U1436" i="1"/>
  <c r="T1436" i="1"/>
  <c r="Q1436" i="1"/>
  <c r="R1436" i="1" s="1"/>
  <c r="P1436" i="1"/>
  <c r="O1436" i="1"/>
  <c r="S1436" i="1" s="1"/>
  <c r="U1435" i="1"/>
  <c r="T1435" i="1"/>
  <c r="Q1435" i="1"/>
  <c r="R1435" i="1" s="1"/>
  <c r="P1435" i="1"/>
  <c r="O1435" i="1"/>
  <c r="S1435" i="1" s="1"/>
  <c r="U1434" i="1"/>
  <c r="T1434" i="1"/>
  <c r="Q1434" i="1"/>
  <c r="R1434" i="1" s="1"/>
  <c r="P1434" i="1"/>
  <c r="O1434" i="1"/>
  <c r="S1434" i="1" s="1"/>
  <c r="U1433" i="1"/>
  <c r="T1433" i="1"/>
  <c r="Q1433" i="1"/>
  <c r="R1433" i="1" s="1"/>
  <c r="P1433" i="1"/>
  <c r="O1433" i="1"/>
  <c r="S1433" i="1" s="1"/>
  <c r="U1432" i="1"/>
  <c r="T1432" i="1"/>
  <c r="Q1432" i="1"/>
  <c r="R1432" i="1" s="1"/>
  <c r="P1432" i="1"/>
  <c r="O1432" i="1"/>
  <c r="S1432" i="1" s="1"/>
  <c r="U1431" i="1"/>
  <c r="T1431" i="1"/>
  <c r="Q1431" i="1"/>
  <c r="R1431" i="1" s="1"/>
  <c r="P1431" i="1"/>
  <c r="O1431" i="1"/>
  <c r="S1431" i="1" s="1"/>
  <c r="U1430" i="1"/>
  <c r="T1430" i="1"/>
  <c r="Q1430" i="1"/>
  <c r="R1430" i="1" s="1"/>
  <c r="P1430" i="1"/>
  <c r="O1430" i="1"/>
  <c r="S1430" i="1" s="1"/>
  <c r="U1429" i="1"/>
  <c r="T1429" i="1"/>
  <c r="Q1429" i="1"/>
  <c r="R1429" i="1" s="1"/>
  <c r="P1429" i="1"/>
  <c r="O1429" i="1"/>
  <c r="S1429" i="1" s="1"/>
  <c r="U1428" i="1"/>
  <c r="T1428" i="1"/>
  <c r="Q1428" i="1"/>
  <c r="R1428" i="1" s="1"/>
  <c r="P1428" i="1"/>
  <c r="O1428" i="1"/>
  <c r="S1428" i="1" s="1"/>
  <c r="U1427" i="1"/>
  <c r="T1427" i="1"/>
  <c r="Q1427" i="1"/>
  <c r="R1427" i="1" s="1"/>
  <c r="P1427" i="1"/>
  <c r="O1427" i="1"/>
  <c r="S1427" i="1" s="1"/>
  <c r="U1426" i="1"/>
  <c r="T1426" i="1"/>
  <c r="Q1426" i="1"/>
  <c r="R1426" i="1" s="1"/>
  <c r="P1426" i="1"/>
  <c r="O1426" i="1"/>
  <c r="S1426" i="1" s="1"/>
  <c r="U1425" i="1"/>
  <c r="T1425" i="1"/>
  <c r="Q1425" i="1"/>
  <c r="R1425" i="1" s="1"/>
  <c r="P1425" i="1"/>
  <c r="O1425" i="1"/>
  <c r="S1425" i="1" s="1"/>
  <c r="U1424" i="1"/>
  <c r="T1424" i="1"/>
  <c r="Q1424" i="1"/>
  <c r="R1424" i="1" s="1"/>
  <c r="P1424" i="1"/>
  <c r="O1424" i="1"/>
  <c r="S1424" i="1" s="1"/>
  <c r="U1423" i="1"/>
  <c r="T1423" i="1"/>
  <c r="Q1423" i="1"/>
  <c r="R1423" i="1" s="1"/>
  <c r="P1423" i="1"/>
  <c r="O1423" i="1"/>
  <c r="S1423" i="1" s="1"/>
  <c r="U1422" i="1"/>
  <c r="T1422" i="1"/>
  <c r="Q1422" i="1"/>
  <c r="R1422" i="1" s="1"/>
  <c r="P1422" i="1"/>
  <c r="O1422" i="1"/>
  <c r="S1422" i="1" s="1"/>
  <c r="U1421" i="1"/>
  <c r="T1421" i="1"/>
  <c r="Q1421" i="1"/>
  <c r="R1421" i="1" s="1"/>
  <c r="P1421" i="1"/>
  <c r="O1421" i="1"/>
  <c r="S1421" i="1" s="1"/>
  <c r="U1420" i="1"/>
  <c r="T1420" i="1"/>
  <c r="Q1420" i="1"/>
  <c r="R1420" i="1" s="1"/>
  <c r="P1420" i="1"/>
  <c r="O1420" i="1"/>
  <c r="S1420" i="1" s="1"/>
  <c r="U1419" i="1"/>
  <c r="T1419" i="1"/>
  <c r="Q1419" i="1"/>
  <c r="R1419" i="1" s="1"/>
  <c r="P1419" i="1"/>
  <c r="O1419" i="1"/>
  <c r="S1419" i="1" s="1"/>
  <c r="U1418" i="1"/>
  <c r="T1418" i="1"/>
  <c r="Q1418" i="1"/>
  <c r="R1418" i="1" s="1"/>
  <c r="P1418" i="1"/>
  <c r="O1418" i="1"/>
  <c r="S1418" i="1" s="1"/>
  <c r="U1417" i="1"/>
  <c r="T1417" i="1"/>
  <c r="Q1417" i="1"/>
  <c r="R1417" i="1" s="1"/>
  <c r="P1417" i="1"/>
  <c r="O1417" i="1"/>
  <c r="S1417" i="1" s="1"/>
  <c r="U1416" i="1"/>
  <c r="T1416" i="1"/>
  <c r="Q1416" i="1"/>
  <c r="R1416" i="1" s="1"/>
  <c r="P1416" i="1"/>
  <c r="O1416" i="1"/>
  <c r="S1416" i="1" s="1"/>
  <c r="U1415" i="1"/>
  <c r="T1415" i="1"/>
  <c r="Q1415" i="1"/>
  <c r="R1415" i="1" s="1"/>
  <c r="P1415" i="1"/>
  <c r="O1415" i="1"/>
  <c r="S1415" i="1" s="1"/>
  <c r="U1414" i="1"/>
  <c r="T1414" i="1"/>
  <c r="Q1414" i="1"/>
  <c r="R1414" i="1" s="1"/>
  <c r="P1414" i="1"/>
  <c r="O1414" i="1"/>
  <c r="S1414" i="1" s="1"/>
  <c r="U1413" i="1"/>
  <c r="T1413" i="1"/>
  <c r="Q1413" i="1"/>
  <c r="R1413" i="1" s="1"/>
  <c r="P1413" i="1"/>
  <c r="O1413" i="1"/>
  <c r="S1413" i="1" s="1"/>
  <c r="U1412" i="1"/>
  <c r="T1412" i="1"/>
  <c r="Q1412" i="1"/>
  <c r="R1412" i="1" s="1"/>
  <c r="P1412" i="1"/>
  <c r="O1412" i="1"/>
  <c r="S1412" i="1" s="1"/>
  <c r="U1411" i="1"/>
  <c r="T1411" i="1"/>
  <c r="Q1411" i="1"/>
  <c r="R1411" i="1" s="1"/>
  <c r="P1411" i="1"/>
  <c r="O1411" i="1"/>
  <c r="S1411" i="1" s="1"/>
  <c r="U1410" i="1"/>
  <c r="T1410" i="1"/>
  <c r="Q1410" i="1"/>
  <c r="R1410" i="1" s="1"/>
  <c r="P1410" i="1"/>
  <c r="O1410" i="1"/>
  <c r="S1410" i="1" s="1"/>
  <c r="U1409" i="1"/>
  <c r="T1409" i="1"/>
  <c r="Q1409" i="1"/>
  <c r="R1409" i="1" s="1"/>
  <c r="P1409" i="1"/>
  <c r="O1409" i="1"/>
  <c r="S1409" i="1" s="1"/>
  <c r="U1408" i="1"/>
  <c r="T1408" i="1"/>
  <c r="Q1408" i="1"/>
  <c r="R1408" i="1" s="1"/>
  <c r="P1408" i="1"/>
  <c r="O1408" i="1"/>
  <c r="S1408" i="1" s="1"/>
  <c r="U1407" i="1"/>
  <c r="T1407" i="1"/>
  <c r="Q1407" i="1"/>
  <c r="R1407" i="1" s="1"/>
  <c r="P1407" i="1"/>
  <c r="O1407" i="1"/>
  <c r="S1407" i="1" s="1"/>
  <c r="U1406" i="1"/>
  <c r="T1406" i="1"/>
  <c r="Q1406" i="1"/>
  <c r="R1406" i="1" s="1"/>
  <c r="P1406" i="1"/>
  <c r="O1406" i="1"/>
  <c r="S1406" i="1" s="1"/>
  <c r="U1405" i="1"/>
  <c r="T1405" i="1"/>
  <c r="Q1405" i="1"/>
  <c r="R1405" i="1" s="1"/>
  <c r="P1405" i="1"/>
  <c r="O1405" i="1"/>
  <c r="S1405" i="1" s="1"/>
  <c r="U1404" i="1"/>
  <c r="T1404" i="1"/>
  <c r="Q1404" i="1"/>
  <c r="R1404" i="1" s="1"/>
  <c r="P1404" i="1"/>
  <c r="O1404" i="1"/>
  <c r="S1404" i="1" s="1"/>
  <c r="U1403" i="1"/>
  <c r="T1403" i="1"/>
  <c r="Q1403" i="1"/>
  <c r="R1403" i="1" s="1"/>
  <c r="P1403" i="1"/>
  <c r="O1403" i="1"/>
  <c r="S1403" i="1" s="1"/>
  <c r="U1402" i="1"/>
  <c r="T1402" i="1"/>
  <c r="Q1402" i="1"/>
  <c r="R1402" i="1" s="1"/>
  <c r="P1402" i="1"/>
  <c r="O1402" i="1"/>
  <c r="S1402" i="1" s="1"/>
  <c r="U1401" i="1"/>
  <c r="T1401" i="1"/>
  <c r="Q1401" i="1"/>
  <c r="R1401" i="1" s="1"/>
  <c r="P1401" i="1"/>
  <c r="O1401" i="1"/>
  <c r="S1401" i="1" s="1"/>
  <c r="U1400" i="1"/>
  <c r="T1400" i="1"/>
  <c r="Q1400" i="1"/>
  <c r="R1400" i="1" s="1"/>
  <c r="P1400" i="1"/>
  <c r="O1400" i="1"/>
  <c r="S1400" i="1" s="1"/>
  <c r="U1399" i="1"/>
  <c r="T1399" i="1"/>
  <c r="Q1399" i="1"/>
  <c r="R1399" i="1" s="1"/>
  <c r="P1399" i="1"/>
  <c r="O1399" i="1"/>
  <c r="S1399" i="1" s="1"/>
  <c r="U1398" i="1"/>
  <c r="T1398" i="1"/>
  <c r="Q1398" i="1"/>
  <c r="R1398" i="1" s="1"/>
  <c r="P1398" i="1"/>
  <c r="O1398" i="1"/>
  <c r="S1398" i="1" s="1"/>
  <c r="U1397" i="1"/>
  <c r="T1397" i="1"/>
  <c r="Q1397" i="1"/>
  <c r="R1397" i="1" s="1"/>
  <c r="P1397" i="1"/>
  <c r="O1397" i="1"/>
  <c r="S1397" i="1" s="1"/>
  <c r="U1369" i="1"/>
  <c r="T1369" i="1"/>
  <c r="Q1369" i="1"/>
  <c r="R1369" i="1" s="1"/>
  <c r="P1369" i="1"/>
  <c r="O1369" i="1"/>
  <c r="S1369" i="1" s="1"/>
  <c r="U1368" i="1"/>
  <c r="T1368" i="1"/>
  <c r="Q1368" i="1"/>
  <c r="R1368" i="1" s="1"/>
  <c r="P1368" i="1"/>
  <c r="O1368" i="1"/>
  <c r="S1368" i="1" s="1"/>
  <c r="U1367" i="1"/>
  <c r="T1367" i="1"/>
  <c r="Q1367" i="1"/>
  <c r="R1367" i="1" s="1"/>
  <c r="P1367" i="1"/>
  <c r="O1367" i="1"/>
  <c r="S1367" i="1" s="1"/>
  <c r="U1366" i="1"/>
  <c r="T1366" i="1"/>
  <c r="Q1366" i="1"/>
  <c r="R1366" i="1" s="1"/>
  <c r="P1366" i="1"/>
  <c r="O1366" i="1"/>
  <c r="S1366" i="1" s="1"/>
  <c r="U1365" i="1"/>
  <c r="T1365" i="1"/>
  <c r="Q1365" i="1"/>
  <c r="R1365" i="1" s="1"/>
  <c r="P1365" i="1"/>
  <c r="O1365" i="1"/>
  <c r="S1365" i="1" s="1"/>
  <c r="U1364" i="1"/>
  <c r="T1364" i="1"/>
  <c r="Q1364" i="1"/>
  <c r="R1364" i="1" s="1"/>
  <c r="P1364" i="1"/>
  <c r="O1364" i="1"/>
  <c r="S1364" i="1" s="1"/>
  <c r="U1363" i="1"/>
  <c r="T1363" i="1"/>
  <c r="Q1363" i="1"/>
  <c r="R1363" i="1" s="1"/>
  <c r="P1363" i="1"/>
  <c r="O1363" i="1"/>
  <c r="S1363" i="1" s="1"/>
  <c r="U1362" i="1"/>
  <c r="T1362" i="1"/>
  <c r="Q1362" i="1"/>
  <c r="R1362" i="1" s="1"/>
  <c r="P1362" i="1"/>
  <c r="O1362" i="1"/>
  <c r="S1362" i="1" s="1"/>
  <c r="U1361" i="1"/>
  <c r="T1361" i="1"/>
  <c r="Q1361" i="1"/>
  <c r="R1361" i="1" s="1"/>
  <c r="P1361" i="1"/>
  <c r="O1361" i="1"/>
  <c r="S1361" i="1" s="1"/>
  <c r="U1360" i="1"/>
  <c r="T1360" i="1"/>
  <c r="Q1360" i="1"/>
  <c r="R1360" i="1" s="1"/>
  <c r="P1360" i="1"/>
  <c r="O1360" i="1"/>
  <c r="S1360" i="1" s="1"/>
  <c r="U1359" i="1"/>
  <c r="T1359" i="1"/>
  <c r="Q1359" i="1"/>
  <c r="R1359" i="1" s="1"/>
  <c r="P1359" i="1"/>
  <c r="O1359" i="1"/>
  <c r="S1359" i="1" s="1"/>
  <c r="U1358" i="1"/>
  <c r="T1358" i="1"/>
  <c r="Q1358" i="1"/>
  <c r="R1358" i="1" s="1"/>
  <c r="P1358" i="1"/>
  <c r="O1358" i="1"/>
  <c r="S1358" i="1" s="1"/>
  <c r="U1357" i="1"/>
  <c r="T1357" i="1"/>
  <c r="Q1357" i="1"/>
  <c r="R1357" i="1" s="1"/>
  <c r="P1357" i="1"/>
  <c r="O1357" i="1"/>
  <c r="S1357" i="1" s="1"/>
  <c r="U1356" i="1"/>
  <c r="T1356" i="1"/>
  <c r="Q1356" i="1"/>
  <c r="R1356" i="1" s="1"/>
  <c r="P1356" i="1"/>
  <c r="O1356" i="1"/>
  <c r="S1356" i="1" s="1"/>
  <c r="U1355" i="1"/>
  <c r="T1355" i="1"/>
  <c r="Q1355" i="1"/>
  <c r="R1355" i="1" s="1"/>
  <c r="P1355" i="1"/>
  <c r="O1355" i="1"/>
  <c r="S1355" i="1" s="1"/>
  <c r="U1354" i="1"/>
  <c r="T1354" i="1"/>
  <c r="Q1354" i="1"/>
  <c r="R1354" i="1" s="1"/>
  <c r="P1354" i="1"/>
  <c r="O1354" i="1"/>
  <c r="S1354" i="1" s="1"/>
  <c r="U1353" i="1"/>
  <c r="T1353" i="1"/>
  <c r="Q1353" i="1"/>
  <c r="R1353" i="1" s="1"/>
  <c r="P1353" i="1"/>
  <c r="O1353" i="1"/>
  <c r="S1353" i="1" s="1"/>
  <c r="U1352" i="1"/>
  <c r="T1352" i="1"/>
  <c r="Q1352" i="1"/>
  <c r="R1352" i="1" s="1"/>
  <c r="P1352" i="1"/>
  <c r="O1352" i="1"/>
  <c r="S1352" i="1" s="1"/>
  <c r="U1351" i="1"/>
  <c r="T1351" i="1"/>
  <c r="Q1351" i="1"/>
  <c r="R1351" i="1" s="1"/>
  <c r="P1351" i="1"/>
  <c r="O1351" i="1"/>
  <c r="S1351" i="1" s="1"/>
  <c r="U1350" i="1"/>
  <c r="T1350" i="1"/>
  <c r="Q1350" i="1"/>
  <c r="R1350" i="1" s="1"/>
  <c r="P1350" i="1"/>
  <c r="O1350" i="1"/>
  <c r="S1350" i="1" s="1"/>
  <c r="U1349" i="1"/>
  <c r="T1349" i="1"/>
  <c r="Q1349" i="1"/>
  <c r="R1349" i="1" s="1"/>
  <c r="P1349" i="1"/>
  <c r="O1349" i="1"/>
  <c r="S1349" i="1" s="1"/>
  <c r="U1348" i="1"/>
  <c r="T1348" i="1"/>
  <c r="Q1348" i="1"/>
  <c r="R1348" i="1" s="1"/>
  <c r="P1348" i="1"/>
  <c r="O1348" i="1"/>
  <c r="S1348" i="1" s="1"/>
  <c r="U1347" i="1"/>
  <c r="T1347" i="1"/>
  <c r="Q1347" i="1"/>
  <c r="R1347" i="1" s="1"/>
  <c r="P1347" i="1"/>
  <c r="O1347" i="1"/>
  <c r="S1347" i="1" s="1"/>
  <c r="U1346" i="1"/>
  <c r="T1346" i="1"/>
  <c r="Q1346" i="1"/>
  <c r="R1346" i="1" s="1"/>
  <c r="P1346" i="1"/>
  <c r="O1346" i="1"/>
  <c r="S1346" i="1" s="1"/>
  <c r="U1345" i="1"/>
  <c r="T1345" i="1"/>
  <c r="Q1345" i="1"/>
  <c r="R1345" i="1" s="1"/>
  <c r="P1345" i="1"/>
  <c r="O1345" i="1"/>
  <c r="S1345" i="1" s="1"/>
  <c r="U1328" i="1"/>
  <c r="T1328" i="1"/>
  <c r="Q1328" i="1"/>
  <c r="R1328" i="1" s="1"/>
  <c r="P1328" i="1"/>
  <c r="O1328" i="1"/>
  <c r="S1328" i="1" s="1"/>
  <c r="U1327" i="1"/>
  <c r="T1327" i="1"/>
  <c r="Q1327" i="1"/>
  <c r="R1327" i="1" s="1"/>
  <c r="P1327" i="1"/>
  <c r="O1327" i="1"/>
  <c r="S1327" i="1" s="1"/>
  <c r="U1326" i="1"/>
  <c r="T1326" i="1"/>
  <c r="Q1326" i="1"/>
  <c r="R1326" i="1" s="1"/>
  <c r="P1326" i="1"/>
  <c r="O1326" i="1"/>
  <c r="S1326" i="1" s="1"/>
  <c r="U1325" i="1"/>
  <c r="T1325" i="1"/>
  <c r="Q1325" i="1"/>
  <c r="R1325" i="1" s="1"/>
  <c r="P1325" i="1"/>
  <c r="O1325" i="1"/>
  <c r="S1325" i="1" s="1"/>
  <c r="U1324" i="1"/>
  <c r="T1324" i="1"/>
  <c r="Q1324" i="1"/>
  <c r="R1324" i="1" s="1"/>
  <c r="P1324" i="1"/>
  <c r="O1324" i="1"/>
  <c r="S1324" i="1" s="1"/>
  <c r="U1323" i="1"/>
  <c r="T1323" i="1"/>
  <c r="Q1323" i="1"/>
  <c r="R1323" i="1" s="1"/>
  <c r="P1323" i="1"/>
  <c r="O1323" i="1"/>
  <c r="S1323" i="1" s="1"/>
  <c r="U1322" i="1"/>
  <c r="T1322" i="1"/>
  <c r="Q1322" i="1"/>
  <c r="R1322" i="1" s="1"/>
  <c r="P1322" i="1"/>
  <c r="O1322" i="1"/>
  <c r="S1322" i="1" s="1"/>
  <c r="U1321" i="1"/>
  <c r="T1321" i="1"/>
  <c r="Q1321" i="1"/>
  <c r="R1321" i="1" s="1"/>
  <c r="P1321" i="1"/>
  <c r="O1321" i="1"/>
  <c r="S1321" i="1" s="1"/>
  <c r="U1320" i="1"/>
  <c r="T1320" i="1"/>
  <c r="Q1320" i="1"/>
  <c r="R1320" i="1" s="1"/>
  <c r="P1320" i="1"/>
  <c r="O1320" i="1"/>
  <c r="S1320" i="1" s="1"/>
  <c r="U1319" i="1"/>
  <c r="T1319" i="1"/>
  <c r="Q1319" i="1"/>
  <c r="R1319" i="1" s="1"/>
  <c r="P1319" i="1"/>
  <c r="O1319" i="1"/>
  <c r="S1319" i="1" s="1"/>
  <c r="U1318" i="1"/>
  <c r="T1318" i="1"/>
  <c r="Q1318" i="1"/>
  <c r="R1318" i="1" s="1"/>
  <c r="P1318" i="1"/>
  <c r="O1318" i="1"/>
  <c r="S1318" i="1" s="1"/>
  <c r="U1317" i="1"/>
  <c r="T1317" i="1"/>
  <c r="Q1317" i="1"/>
  <c r="R1317" i="1" s="1"/>
  <c r="P1317" i="1"/>
  <c r="O1317" i="1"/>
  <c r="S1317" i="1" s="1"/>
  <c r="U1316" i="1"/>
  <c r="T1316" i="1"/>
  <c r="Q1316" i="1"/>
  <c r="R1316" i="1" s="1"/>
  <c r="P1316" i="1"/>
  <c r="O1316" i="1"/>
  <c r="S1316" i="1" s="1"/>
  <c r="U1315" i="1"/>
  <c r="T1315" i="1"/>
  <c r="Q1315" i="1"/>
  <c r="R1315" i="1" s="1"/>
  <c r="P1315" i="1"/>
  <c r="O1315" i="1"/>
  <c r="S1315" i="1" s="1"/>
  <c r="U1314" i="1"/>
  <c r="T1314" i="1"/>
  <c r="Q1314" i="1"/>
  <c r="R1314" i="1" s="1"/>
  <c r="P1314" i="1"/>
  <c r="O1314" i="1"/>
  <c r="S1314" i="1" s="1"/>
  <c r="U1313" i="1"/>
  <c r="T1313" i="1"/>
  <c r="Q1313" i="1"/>
  <c r="R1313" i="1" s="1"/>
  <c r="P1313" i="1"/>
  <c r="O1313" i="1"/>
  <c r="S1313" i="1" s="1"/>
  <c r="U1312" i="1"/>
  <c r="T1312" i="1"/>
  <c r="Q1312" i="1"/>
  <c r="R1312" i="1" s="1"/>
  <c r="P1312" i="1"/>
  <c r="O1312" i="1"/>
  <c r="S1312" i="1" s="1"/>
  <c r="U1311" i="1"/>
  <c r="T1311" i="1"/>
  <c r="Q1311" i="1"/>
  <c r="R1311" i="1" s="1"/>
  <c r="P1311" i="1"/>
  <c r="O1311" i="1"/>
  <c r="S1311" i="1" s="1"/>
  <c r="U1310" i="1"/>
  <c r="T1310" i="1"/>
  <c r="Q1310" i="1"/>
  <c r="R1310" i="1" s="1"/>
  <c r="P1310" i="1"/>
  <c r="O1310" i="1"/>
  <c r="S1310" i="1" s="1"/>
  <c r="U1309" i="1"/>
  <c r="T1309" i="1"/>
  <c r="Q1309" i="1"/>
  <c r="R1309" i="1" s="1"/>
  <c r="P1309" i="1"/>
  <c r="O1309" i="1"/>
  <c r="S1309" i="1" s="1"/>
  <c r="U1308" i="1"/>
  <c r="T1308" i="1"/>
  <c r="Q1308" i="1"/>
  <c r="R1308" i="1" s="1"/>
  <c r="P1308" i="1"/>
  <c r="O1308" i="1"/>
  <c r="S1308" i="1" s="1"/>
  <c r="U1307" i="1"/>
  <c r="T1307" i="1"/>
  <c r="Q1307" i="1"/>
  <c r="R1307" i="1" s="1"/>
  <c r="P1307" i="1"/>
  <c r="O1307" i="1"/>
  <c r="S1307" i="1" s="1"/>
  <c r="U1306" i="1"/>
  <c r="T1306" i="1"/>
  <c r="Q1306" i="1"/>
  <c r="R1306" i="1" s="1"/>
  <c r="P1306" i="1"/>
  <c r="O1306" i="1"/>
  <c r="S1306" i="1" s="1"/>
  <c r="U1305" i="1"/>
  <c r="T1305" i="1"/>
  <c r="Q1305" i="1"/>
  <c r="R1305" i="1" s="1"/>
  <c r="P1305" i="1"/>
  <c r="O1305" i="1"/>
  <c r="S1305" i="1" s="1"/>
  <c r="U1304" i="1"/>
  <c r="T1304" i="1"/>
  <c r="Q1304" i="1"/>
  <c r="R1304" i="1" s="1"/>
  <c r="P1304" i="1"/>
  <c r="O1304" i="1"/>
  <c r="S1304" i="1" s="1"/>
  <c r="U1303" i="1"/>
  <c r="T1303" i="1"/>
  <c r="Q1303" i="1"/>
  <c r="R1303" i="1" s="1"/>
  <c r="P1303" i="1"/>
  <c r="O1303" i="1"/>
  <c r="S1303" i="1" s="1"/>
  <c r="U1302" i="1"/>
  <c r="T1302" i="1"/>
  <c r="Q1302" i="1"/>
  <c r="R1302" i="1" s="1"/>
  <c r="P1302" i="1"/>
  <c r="O1302" i="1"/>
  <c r="S1302" i="1" s="1"/>
  <c r="U1301" i="1"/>
  <c r="T1301" i="1"/>
  <c r="Q1301" i="1"/>
  <c r="R1301" i="1" s="1"/>
  <c r="P1301" i="1"/>
  <c r="O1301" i="1"/>
  <c r="S1301" i="1" s="1"/>
  <c r="U1300" i="1"/>
  <c r="T1300" i="1"/>
  <c r="Q1300" i="1"/>
  <c r="R1300" i="1" s="1"/>
  <c r="P1300" i="1"/>
  <c r="O1300" i="1"/>
  <c r="S1300" i="1" s="1"/>
  <c r="U1299" i="1"/>
  <c r="T1299" i="1"/>
  <c r="Q1299" i="1"/>
  <c r="R1299" i="1" s="1"/>
  <c r="P1299" i="1"/>
  <c r="O1299" i="1"/>
  <c r="S1299" i="1" s="1"/>
  <c r="U1298" i="1"/>
  <c r="T1298" i="1"/>
  <c r="Q1298" i="1"/>
  <c r="R1298" i="1" s="1"/>
  <c r="P1298" i="1"/>
  <c r="O1298" i="1"/>
  <c r="S1298" i="1" s="1"/>
  <c r="U1297" i="1"/>
  <c r="T1297" i="1"/>
  <c r="Q1297" i="1"/>
  <c r="R1297" i="1" s="1"/>
  <c r="P1297" i="1"/>
  <c r="O1297" i="1"/>
  <c r="S1297" i="1" s="1"/>
  <c r="U1296" i="1"/>
  <c r="T1296" i="1"/>
  <c r="Q1296" i="1"/>
  <c r="R1296" i="1" s="1"/>
  <c r="P1296" i="1"/>
  <c r="O1296" i="1"/>
  <c r="S1296" i="1" s="1"/>
  <c r="U1295" i="1"/>
  <c r="T1295" i="1"/>
  <c r="Q1295" i="1"/>
  <c r="R1295" i="1" s="1"/>
  <c r="P1295" i="1"/>
  <c r="O1295" i="1"/>
  <c r="S1295" i="1" s="1"/>
  <c r="U1294" i="1"/>
  <c r="T1294" i="1"/>
  <c r="Q1294" i="1"/>
  <c r="R1294" i="1" s="1"/>
  <c r="P1294" i="1"/>
  <c r="O1294" i="1"/>
  <c r="S1294" i="1" s="1"/>
  <c r="U1293" i="1"/>
  <c r="T1293" i="1"/>
  <c r="Q1293" i="1"/>
  <c r="R1293" i="1" s="1"/>
  <c r="P1293" i="1"/>
  <c r="O1293" i="1"/>
  <c r="S1293" i="1" s="1"/>
  <c r="U1292" i="1"/>
  <c r="T1292" i="1"/>
  <c r="Q1292" i="1"/>
  <c r="R1292" i="1" s="1"/>
  <c r="P1292" i="1"/>
  <c r="O1292" i="1"/>
  <c r="S1292" i="1" s="1"/>
  <c r="U1291" i="1"/>
  <c r="T1291" i="1"/>
  <c r="Q1291" i="1"/>
  <c r="R1291" i="1" s="1"/>
  <c r="P1291" i="1"/>
  <c r="O1291" i="1"/>
  <c r="S1291" i="1" s="1"/>
  <c r="U1290" i="1"/>
  <c r="T1290" i="1"/>
  <c r="Q1290" i="1"/>
  <c r="R1290" i="1" s="1"/>
  <c r="P1290" i="1"/>
  <c r="O1290" i="1"/>
  <c r="S1290" i="1" s="1"/>
  <c r="U1289" i="1"/>
  <c r="T1289" i="1"/>
  <c r="Q1289" i="1"/>
  <c r="R1289" i="1" s="1"/>
  <c r="P1289" i="1"/>
  <c r="O1289" i="1"/>
  <c r="S1289" i="1" s="1"/>
  <c r="U1288" i="1"/>
  <c r="T1288" i="1"/>
  <c r="Q1288" i="1"/>
  <c r="R1288" i="1" s="1"/>
  <c r="P1288" i="1"/>
  <c r="O1288" i="1"/>
  <c r="S1288" i="1" s="1"/>
  <c r="U1287" i="1"/>
  <c r="T1287" i="1"/>
  <c r="Q1287" i="1"/>
  <c r="R1287" i="1" s="1"/>
  <c r="P1287" i="1"/>
  <c r="O1287" i="1"/>
  <c r="S1287" i="1" s="1"/>
  <c r="U1286" i="1"/>
  <c r="T1286" i="1"/>
  <c r="Q1286" i="1"/>
  <c r="R1286" i="1" s="1"/>
  <c r="P1286" i="1"/>
  <c r="O1286" i="1"/>
  <c r="S1286" i="1" s="1"/>
  <c r="U1285" i="1"/>
  <c r="T1285" i="1"/>
  <c r="Q1285" i="1"/>
  <c r="R1285" i="1" s="1"/>
  <c r="P1285" i="1"/>
  <c r="O1285" i="1"/>
  <c r="S1285" i="1" s="1"/>
  <c r="U1284" i="1"/>
  <c r="T1284" i="1"/>
  <c r="Q1284" i="1"/>
  <c r="R1284" i="1" s="1"/>
  <c r="P1284" i="1"/>
  <c r="O1284" i="1"/>
  <c r="S1284" i="1" s="1"/>
  <c r="U1283" i="1"/>
  <c r="T1283" i="1"/>
  <c r="Q1283" i="1"/>
  <c r="R1283" i="1" s="1"/>
  <c r="P1283" i="1"/>
  <c r="O1283" i="1"/>
  <c r="S1283" i="1" s="1"/>
  <c r="U1282" i="1"/>
  <c r="T1282" i="1"/>
  <c r="Q1282" i="1"/>
  <c r="R1282" i="1" s="1"/>
  <c r="P1282" i="1"/>
  <c r="O1282" i="1"/>
  <c r="S1282" i="1" s="1"/>
  <c r="U1281" i="1"/>
  <c r="T1281" i="1"/>
  <c r="Q1281" i="1"/>
  <c r="R1281" i="1" s="1"/>
  <c r="P1281" i="1"/>
  <c r="O1281" i="1"/>
  <c r="S1281" i="1" s="1"/>
  <c r="U1280" i="1"/>
  <c r="T1280" i="1"/>
  <c r="Q1280" i="1"/>
  <c r="R1280" i="1" s="1"/>
  <c r="P1280" i="1"/>
  <c r="O1280" i="1"/>
  <c r="S1280" i="1" s="1"/>
  <c r="U1279" i="1"/>
  <c r="T1279" i="1"/>
  <c r="Q1279" i="1"/>
  <c r="R1279" i="1" s="1"/>
  <c r="P1279" i="1"/>
  <c r="O1279" i="1"/>
  <c r="S1279" i="1" s="1"/>
  <c r="U1278" i="1"/>
  <c r="T1278" i="1"/>
  <c r="Q1278" i="1"/>
  <c r="R1278" i="1" s="1"/>
  <c r="P1278" i="1"/>
  <c r="O1278" i="1"/>
  <c r="S1278" i="1" s="1"/>
  <c r="U1277" i="1"/>
  <c r="T1277" i="1"/>
  <c r="Q1277" i="1"/>
  <c r="R1277" i="1" s="1"/>
  <c r="P1277" i="1"/>
  <c r="O1277" i="1"/>
  <c r="S1277" i="1" s="1"/>
  <c r="U1276" i="1"/>
  <c r="T1276" i="1"/>
  <c r="Q1276" i="1"/>
  <c r="R1276" i="1" s="1"/>
  <c r="P1276" i="1"/>
  <c r="O1276" i="1"/>
  <c r="S1276" i="1" s="1"/>
  <c r="U1275" i="1"/>
  <c r="T1275" i="1"/>
  <c r="Q1275" i="1"/>
  <c r="R1275" i="1" s="1"/>
  <c r="P1275" i="1"/>
  <c r="O1275" i="1"/>
  <c r="S1275" i="1" s="1"/>
  <c r="U1274" i="1"/>
  <c r="T1274" i="1"/>
  <c r="Q1274" i="1"/>
  <c r="R1274" i="1" s="1"/>
  <c r="P1274" i="1"/>
  <c r="O1274" i="1"/>
  <c r="S1274" i="1" s="1"/>
  <c r="U1273" i="1"/>
  <c r="T1273" i="1"/>
  <c r="Q1273" i="1"/>
  <c r="R1273" i="1" s="1"/>
  <c r="P1273" i="1"/>
  <c r="O1273" i="1"/>
  <c r="S1273" i="1" s="1"/>
  <c r="U1272" i="1"/>
  <c r="T1272" i="1"/>
  <c r="Q1272" i="1"/>
  <c r="R1272" i="1" s="1"/>
  <c r="P1272" i="1"/>
  <c r="O1272" i="1"/>
  <c r="S1272" i="1" s="1"/>
  <c r="U1271" i="1"/>
  <c r="T1271" i="1"/>
  <c r="Q1271" i="1"/>
  <c r="R1271" i="1" s="1"/>
  <c r="P1271" i="1"/>
  <c r="O1271" i="1"/>
  <c r="S1271" i="1" s="1"/>
  <c r="U1270" i="1"/>
  <c r="T1270" i="1"/>
  <c r="Q1270" i="1"/>
  <c r="R1270" i="1" s="1"/>
  <c r="P1270" i="1"/>
  <c r="O1270" i="1"/>
  <c r="S1270" i="1" s="1"/>
  <c r="U1269" i="1"/>
  <c r="T1269" i="1"/>
  <c r="Q1269" i="1"/>
  <c r="R1269" i="1" s="1"/>
  <c r="P1269" i="1"/>
  <c r="O1269" i="1"/>
  <c r="S1269" i="1" s="1"/>
  <c r="U1268" i="1"/>
  <c r="T1268" i="1"/>
  <c r="Q1268" i="1"/>
  <c r="R1268" i="1" s="1"/>
  <c r="P1268" i="1"/>
  <c r="O1268" i="1"/>
  <c r="S1268" i="1" s="1"/>
  <c r="U1267" i="1"/>
  <c r="T1267" i="1"/>
  <c r="Q1267" i="1"/>
  <c r="R1267" i="1" s="1"/>
  <c r="P1267" i="1"/>
  <c r="O1267" i="1"/>
  <c r="S1267" i="1" s="1"/>
  <c r="U1266" i="1"/>
  <c r="T1266" i="1"/>
  <c r="Q1266" i="1"/>
  <c r="R1266" i="1" s="1"/>
  <c r="P1266" i="1"/>
  <c r="O1266" i="1"/>
  <c r="S1266" i="1" s="1"/>
  <c r="U1265" i="1"/>
  <c r="T1265" i="1"/>
  <c r="Q1265" i="1"/>
  <c r="R1265" i="1" s="1"/>
  <c r="P1265" i="1"/>
  <c r="O1265" i="1"/>
  <c r="S1265" i="1" s="1"/>
  <c r="U1264" i="1"/>
  <c r="T1264" i="1"/>
  <c r="Q1264" i="1"/>
  <c r="R1264" i="1" s="1"/>
  <c r="P1264" i="1"/>
  <c r="O1264" i="1"/>
  <c r="S1264" i="1" s="1"/>
  <c r="U1263" i="1"/>
  <c r="T1263" i="1"/>
  <c r="Q1263" i="1"/>
  <c r="R1263" i="1" s="1"/>
  <c r="P1263" i="1"/>
  <c r="O1263" i="1"/>
  <c r="S1263" i="1" s="1"/>
  <c r="U1262" i="1"/>
  <c r="T1262" i="1"/>
  <c r="Q1262" i="1"/>
  <c r="R1262" i="1" s="1"/>
  <c r="P1262" i="1"/>
  <c r="O1262" i="1"/>
  <c r="S1262" i="1" s="1"/>
  <c r="U1261" i="1"/>
  <c r="T1261" i="1"/>
  <c r="Q1261" i="1"/>
  <c r="R1261" i="1" s="1"/>
  <c r="P1261" i="1"/>
  <c r="O1261" i="1"/>
  <c r="S1261" i="1" s="1"/>
  <c r="U1260" i="1"/>
  <c r="T1260" i="1"/>
  <c r="Q1260" i="1"/>
  <c r="R1260" i="1" s="1"/>
  <c r="P1260" i="1"/>
  <c r="O1260" i="1"/>
  <c r="S1260" i="1" s="1"/>
  <c r="U1259" i="1"/>
  <c r="T1259" i="1"/>
  <c r="Q1259" i="1"/>
  <c r="R1259" i="1" s="1"/>
  <c r="P1259" i="1"/>
  <c r="O1259" i="1"/>
  <c r="S1259" i="1" s="1"/>
  <c r="U1258" i="1"/>
  <c r="T1258" i="1"/>
  <c r="Q1258" i="1"/>
  <c r="R1258" i="1" s="1"/>
  <c r="P1258" i="1"/>
  <c r="O1258" i="1"/>
  <c r="S1258" i="1" s="1"/>
  <c r="U1257" i="1"/>
  <c r="T1257" i="1"/>
  <c r="Q1257" i="1"/>
  <c r="R1257" i="1" s="1"/>
  <c r="P1257" i="1"/>
  <c r="O1257" i="1"/>
  <c r="S1257" i="1" s="1"/>
  <c r="U1256" i="1"/>
  <c r="T1256" i="1"/>
  <c r="Q1256" i="1"/>
  <c r="R1256" i="1" s="1"/>
  <c r="P1256" i="1"/>
  <c r="O1256" i="1"/>
  <c r="S1256" i="1" s="1"/>
  <c r="U1255" i="1"/>
  <c r="T1255" i="1"/>
  <c r="Q1255" i="1"/>
  <c r="R1255" i="1" s="1"/>
  <c r="P1255" i="1"/>
  <c r="O1255" i="1"/>
  <c r="S1255" i="1" s="1"/>
  <c r="U1254" i="1"/>
  <c r="T1254" i="1"/>
  <c r="Q1254" i="1"/>
  <c r="R1254" i="1" s="1"/>
  <c r="P1254" i="1"/>
  <c r="O1254" i="1"/>
  <c r="S1254" i="1" s="1"/>
  <c r="U1253" i="1"/>
  <c r="T1253" i="1"/>
  <c r="Q1253" i="1"/>
  <c r="R1253" i="1" s="1"/>
  <c r="P1253" i="1"/>
  <c r="O1253" i="1"/>
  <c r="S1253" i="1" s="1"/>
  <c r="U1252" i="1"/>
  <c r="T1252" i="1"/>
  <c r="Q1252" i="1"/>
  <c r="R1252" i="1" s="1"/>
  <c r="P1252" i="1"/>
  <c r="O1252" i="1"/>
  <c r="S1252" i="1" s="1"/>
  <c r="U1251" i="1"/>
  <c r="T1251" i="1"/>
  <c r="Q1251" i="1"/>
  <c r="R1251" i="1" s="1"/>
  <c r="P1251" i="1"/>
  <c r="O1251" i="1"/>
  <c r="S1251" i="1" s="1"/>
  <c r="U1250" i="1"/>
  <c r="T1250" i="1"/>
  <c r="Q1250" i="1"/>
  <c r="R1250" i="1" s="1"/>
  <c r="P1250" i="1"/>
  <c r="O1250" i="1"/>
  <c r="S1250" i="1" s="1"/>
  <c r="U1249" i="1"/>
  <c r="T1249" i="1"/>
  <c r="Q1249" i="1"/>
  <c r="R1249" i="1" s="1"/>
  <c r="P1249" i="1"/>
  <c r="O1249" i="1"/>
  <c r="S1249" i="1" s="1"/>
  <c r="U1248" i="1"/>
  <c r="T1248" i="1"/>
  <c r="Q1248" i="1"/>
  <c r="R1248" i="1" s="1"/>
  <c r="P1248" i="1"/>
  <c r="O1248" i="1"/>
  <c r="S1248" i="1" s="1"/>
  <c r="U1247" i="1"/>
  <c r="T1247" i="1"/>
  <c r="Q1247" i="1"/>
  <c r="R1247" i="1" s="1"/>
  <c r="P1247" i="1"/>
  <c r="O1247" i="1"/>
  <c r="S1247" i="1" s="1"/>
  <c r="U1246" i="1"/>
  <c r="T1246" i="1"/>
  <c r="Q1246" i="1"/>
  <c r="R1246" i="1" s="1"/>
  <c r="P1246" i="1"/>
  <c r="O1246" i="1"/>
  <c r="S1246" i="1" s="1"/>
  <c r="U1245" i="1"/>
  <c r="T1245" i="1"/>
  <c r="Q1245" i="1"/>
  <c r="R1245" i="1" s="1"/>
  <c r="P1245" i="1"/>
  <c r="O1245" i="1"/>
  <c r="S1245" i="1" s="1"/>
  <c r="U1244" i="1"/>
  <c r="T1244" i="1"/>
  <c r="Q1244" i="1"/>
  <c r="R1244" i="1" s="1"/>
  <c r="P1244" i="1"/>
  <c r="O1244" i="1"/>
  <c r="S1244" i="1" s="1"/>
  <c r="U1243" i="1"/>
  <c r="T1243" i="1"/>
  <c r="Q1243" i="1"/>
  <c r="R1243" i="1" s="1"/>
  <c r="P1243" i="1"/>
  <c r="O1243" i="1"/>
  <c r="S1243" i="1" s="1"/>
  <c r="U1242" i="1"/>
  <c r="T1242" i="1"/>
  <c r="Q1242" i="1"/>
  <c r="R1242" i="1" s="1"/>
  <c r="P1242" i="1"/>
  <c r="O1242" i="1"/>
  <c r="S1242" i="1" s="1"/>
  <c r="U1241" i="1"/>
  <c r="T1241" i="1"/>
  <c r="Q1241" i="1"/>
  <c r="R1241" i="1" s="1"/>
  <c r="P1241" i="1"/>
  <c r="O1241" i="1"/>
  <c r="S1241" i="1" s="1"/>
  <c r="U1240" i="1"/>
  <c r="T1240" i="1"/>
  <c r="Q1240" i="1"/>
  <c r="R1240" i="1" s="1"/>
  <c r="P1240" i="1"/>
  <c r="O1240" i="1"/>
  <c r="S1240" i="1" s="1"/>
  <c r="U1239" i="1"/>
  <c r="T1239" i="1"/>
  <c r="Q1239" i="1"/>
  <c r="R1239" i="1" s="1"/>
  <c r="P1239" i="1"/>
  <c r="O1239" i="1"/>
  <c r="S1239" i="1" s="1"/>
  <c r="U1238" i="1"/>
  <c r="T1238" i="1"/>
  <c r="Q1238" i="1"/>
  <c r="R1238" i="1" s="1"/>
  <c r="P1238" i="1"/>
  <c r="O1238" i="1"/>
  <c r="S1238" i="1" s="1"/>
  <c r="U1237" i="1"/>
  <c r="T1237" i="1"/>
  <c r="Q1237" i="1"/>
  <c r="R1237" i="1" s="1"/>
  <c r="P1237" i="1"/>
  <c r="O1237" i="1"/>
  <c r="S1237" i="1" s="1"/>
  <c r="U1236" i="1"/>
  <c r="T1236" i="1"/>
  <c r="Q1236" i="1"/>
  <c r="R1236" i="1" s="1"/>
  <c r="P1236" i="1"/>
  <c r="O1236" i="1"/>
  <c r="S1236" i="1" s="1"/>
  <c r="U1235" i="1"/>
  <c r="T1235" i="1"/>
  <c r="Q1235" i="1"/>
  <c r="R1235" i="1" s="1"/>
  <c r="P1235" i="1"/>
  <c r="O1235" i="1"/>
  <c r="S1235" i="1" s="1"/>
  <c r="U1234" i="1"/>
  <c r="T1234" i="1"/>
  <c r="Q1234" i="1"/>
  <c r="R1234" i="1" s="1"/>
  <c r="P1234" i="1"/>
  <c r="O1234" i="1"/>
  <c r="S1234" i="1" s="1"/>
  <c r="U1233" i="1"/>
  <c r="T1233" i="1"/>
  <c r="Q1233" i="1"/>
  <c r="R1233" i="1" s="1"/>
  <c r="P1233" i="1"/>
  <c r="O1233" i="1"/>
  <c r="S1233" i="1" s="1"/>
  <c r="U1232" i="1"/>
  <c r="T1232" i="1"/>
  <c r="Q1232" i="1"/>
  <c r="R1232" i="1" s="1"/>
  <c r="P1232" i="1"/>
  <c r="O1232" i="1"/>
  <c r="S1232" i="1" s="1"/>
  <c r="U1231" i="1"/>
  <c r="T1231" i="1"/>
  <c r="Q1231" i="1"/>
  <c r="R1231" i="1" s="1"/>
  <c r="P1231" i="1"/>
  <c r="O1231" i="1"/>
  <c r="S1231" i="1" s="1"/>
  <c r="U1230" i="1"/>
  <c r="T1230" i="1"/>
  <c r="Q1230" i="1"/>
  <c r="R1230" i="1" s="1"/>
  <c r="P1230" i="1"/>
  <c r="O1230" i="1"/>
  <c r="S1230" i="1" s="1"/>
  <c r="U1229" i="1"/>
  <c r="T1229" i="1"/>
  <c r="Q1229" i="1"/>
  <c r="R1229" i="1" s="1"/>
  <c r="P1229" i="1"/>
  <c r="O1229" i="1"/>
  <c r="S1229" i="1" s="1"/>
  <c r="U1228" i="1"/>
  <c r="T1228" i="1"/>
  <c r="Q1228" i="1"/>
  <c r="R1228" i="1" s="1"/>
  <c r="P1228" i="1"/>
  <c r="O1228" i="1"/>
  <c r="S1228" i="1" s="1"/>
  <c r="U1227" i="1"/>
  <c r="T1227" i="1"/>
  <c r="Q1227" i="1"/>
  <c r="R1227" i="1" s="1"/>
  <c r="P1227" i="1"/>
  <c r="O1227" i="1"/>
  <c r="S1227" i="1" s="1"/>
  <c r="U1226" i="1"/>
  <c r="T1226" i="1"/>
  <c r="Q1226" i="1"/>
  <c r="R1226" i="1" s="1"/>
  <c r="P1226" i="1"/>
  <c r="O1226" i="1"/>
  <c r="S1226" i="1" s="1"/>
  <c r="U1225" i="1"/>
  <c r="T1225" i="1"/>
  <c r="Q1225" i="1"/>
  <c r="R1225" i="1" s="1"/>
  <c r="P1225" i="1"/>
  <c r="O1225" i="1"/>
  <c r="S1225" i="1" s="1"/>
  <c r="U1224" i="1"/>
  <c r="T1224" i="1"/>
  <c r="Q1224" i="1"/>
  <c r="R1224" i="1" s="1"/>
  <c r="P1224" i="1"/>
  <c r="O1224" i="1"/>
  <c r="S1224" i="1" s="1"/>
  <c r="U1223" i="1"/>
  <c r="T1223" i="1"/>
  <c r="Q1223" i="1"/>
  <c r="R1223" i="1" s="1"/>
  <c r="P1223" i="1"/>
  <c r="O1223" i="1"/>
  <c r="S1223" i="1" s="1"/>
  <c r="U1222" i="1"/>
  <c r="T1222" i="1"/>
  <c r="Q1222" i="1"/>
  <c r="R1222" i="1" s="1"/>
  <c r="P1222" i="1"/>
  <c r="O1222" i="1"/>
  <c r="S1222" i="1" s="1"/>
  <c r="U1221" i="1"/>
  <c r="T1221" i="1"/>
  <c r="Q1221" i="1"/>
  <c r="R1221" i="1" s="1"/>
  <c r="P1221" i="1"/>
  <c r="O1221" i="1"/>
  <c r="S1221" i="1" s="1"/>
  <c r="U1220" i="1"/>
  <c r="T1220" i="1"/>
  <c r="Q1220" i="1"/>
  <c r="R1220" i="1" s="1"/>
  <c r="P1220" i="1"/>
  <c r="O1220" i="1"/>
  <c r="S1220" i="1" s="1"/>
  <c r="U1219" i="1"/>
  <c r="T1219" i="1"/>
  <c r="Q1219" i="1"/>
  <c r="R1219" i="1" s="1"/>
  <c r="P1219" i="1"/>
  <c r="O1219" i="1"/>
  <c r="S1219" i="1" s="1"/>
  <c r="U1218" i="1"/>
  <c r="T1218" i="1"/>
  <c r="Q1218" i="1"/>
  <c r="R1218" i="1" s="1"/>
  <c r="P1218" i="1"/>
  <c r="O1218" i="1"/>
  <c r="S1218" i="1" s="1"/>
  <c r="U1217" i="1"/>
  <c r="T1217" i="1"/>
  <c r="Q1217" i="1"/>
  <c r="R1217" i="1" s="1"/>
  <c r="P1217" i="1"/>
  <c r="O1217" i="1"/>
  <c r="S1217" i="1" s="1"/>
  <c r="U1216" i="1"/>
  <c r="T1216" i="1"/>
  <c r="Q1216" i="1"/>
  <c r="R1216" i="1" s="1"/>
  <c r="P1216" i="1"/>
  <c r="O1216" i="1"/>
  <c r="S1216" i="1" s="1"/>
  <c r="U1215" i="1"/>
  <c r="T1215" i="1"/>
  <c r="Q1215" i="1"/>
  <c r="R1215" i="1" s="1"/>
  <c r="P1215" i="1"/>
  <c r="O1215" i="1"/>
  <c r="S1215" i="1" s="1"/>
  <c r="U1214" i="1"/>
  <c r="T1214" i="1"/>
  <c r="Q1214" i="1"/>
  <c r="R1214" i="1" s="1"/>
  <c r="P1214" i="1"/>
  <c r="O1214" i="1"/>
  <c r="S1214" i="1" s="1"/>
  <c r="U1213" i="1"/>
  <c r="T1213" i="1"/>
  <c r="Q1213" i="1"/>
  <c r="R1213" i="1" s="1"/>
  <c r="P1213" i="1"/>
  <c r="O1213" i="1"/>
  <c r="S1213" i="1" s="1"/>
  <c r="U1212" i="1"/>
  <c r="T1212" i="1"/>
  <c r="Q1212" i="1"/>
  <c r="R1212" i="1" s="1"/>
  <c r="P1212" i="1"/>
  <c r="O1212" i="1"/>
  <c r="S1212" i="1" s="1"/>
  <c r="U1211" i="1"/>
  <c r="T1211" i="1"/>
  <c r="Q1211" i="1"/>
  <c r="R1211" i="1" s="1"/>
  <c r="P1211" i="1"/>
  <c r="O1211" i="1"/>
  <c r="S1211" i="1" s="1"/>
  <c r="U1210" i="1"/>
  <c r="T1210" i="1"/>
  <c r="Q1210" i="1"/>
  <c r="R1210" i="1" s="1"/>
  <c r="P1210" i="1"/>
  <c r="O1210" i="1"/>
  <c r="S1210" i="1" s="1"/>
  <c r="U1209" i="1"/>
  <c r="T1209" i="1"/>
  <c r="Q1209" i="1"/>
  <c r="R1209" i="1" s="1"/>
  <c r="P1209" i="1"/>
  <c r="O1209" i="1"/>
  <c r="S1209" i="1" s="1"/>
  <c r="U1208" i="1"/>
  <c r="T1208" i="1"/>
  <c r="Q1208" i="1"/>
  <c r="R1208" i="1" s="1"/>
  <c r="P1208" i="1"/>
  <c r="O1208" i="1"/>
  <c r="S1208" i="1" s="1"/>
  <c r="U1207" i="1"/>
  <c r="T1207" i="1"/>
  <c r="Q1207" i="1"/>
  <c r="R1207" i="1" s="1"/>
  <c r="P1207" i="1"/>
  <c r="O1207" i="1"/>
  <c r="S1207" i="1" s="1"/>
  <c r="U1206" i="1"/>
  <c r="T1206" i="1"/>
  <c r="Q1206" i="1"/>
  <c r="R1206" i="1" s="1"/>
  <c r="P1206" i="1"/>
  <c r="O1206" i="1"/>
  <c r="S1206" i="1" s="1"/>
  <c r="U1205" i="1"/>
  <c r="T1205" i="1"/>
  <c r="Q1205" i="1"/>
  <c r="R1205" i="1" s="1"/>
  <c r="P1205" i="1"/>
  <c r="O1205" i="1"/>
  <c r="S1205" i="1" s="1"/>
  <c r="U1204" i="1"/>
  <c r="T1204" i="1"/>
  <c r="Q1204" i="1"/>
  <c r="R1204" i="1" s="1"/>
  <c r="P1204" i="1"/>
  <c r="O1204" i="1"/>
  <c r="S1204" i="1" s="1"/>
  <c r="U1203" i="1"/>
  <c r="T1203" i="1"/>
  <c r="Q1203" i="1"/>
  <c r="R1203" i="1" s="1"/>
  <c r="P1203" i="1"/>
  <c r="O1203" i="1"/>
  <c r="S1203" i="1" s="1"/>
  <c r="U1202" i="1"/>
  <c r="T1202" i="1"/>
  <c r="Q1202" i="1"/>
  <c r="R1202" i="1" s="1"/>
  <c r="P1202" i="1"/>
  <c r="O1202" i="1"/>
  <c r="S1202" i="1" s="1"/>
  <c r="U1201" i="1"/>
  <c r="T1201" i="1"/>
  <c r="Q1201" i="1"/>
  <c r="R1201" i="1" s="1"/>
  <c r="P1201" i="1"/>
  <c r="O1201" i="1"/>
  <c r="S1201" i="1" s="1"/>
  <c r="U1200" i="1"/>
  <c r="T1200" i="1"/>
  <c r="Q1200" i="1"/>
  <c r="R1200" i="1" s="1"/>
  <c r="P1200" i="1"/>
  <c r="O1200" i="1"/>
  <c r="S1200" i="1" s="1"/>
  <c r="U1199" i="1"/>
  <c r="T1199" i="1"/>
  <c r="Q1199" i="1"/>
  <c r="R1199" i="1" s="1"/>
  <c r="P1199" i="1"/>
  <c r="O1199" i="1"/>
  <c r="S1199" i="1" s="1"/>
  <c r="U1198" i="1"/>
  <c r="T1198" i="1"/>
  <c r="Q1198" i="1"/>
  <c r="R1198" i="1" s="1"/>
  <c r="P1198" i="1"/>
  <c r="O1198" i="1"/>
  <c r="S1198" i="1" s="1"/>
  <c r="U1197" i="1"/>
  <c r="T1197" i="1"/>
  <c r="Q1197" i="1"/>
  <c r="R1197" i="1" s="1"/>
  <c r="P1197" i="1"/>
  <c r="O1197" i="1"/>
  <c r="S1197" i="1" s="1"/>
  <c r="U1196" i="1"/>
  <c r="T1196" i="1"/>
  <c r="Q1196" i="1"/>
  <c r="R1196" i="1" s="1"/>
  <c r="P1196" i="1"/>
  <c r="O1196" i="1"/>
  <c r="S1196" i="1" s="1"/>
  <c r="U1195" i="1"/>
  <c r="T1195" i="1"/>
  <c r="Q1195" i="1"/>
  <c r="R1195" i="1" s="1"/>
  <c r="P1195" i="1"/>
  <c r="O1195" i="1"/>
  <c r="S1195" i="1" s="1"/>
  <c r="U1194" i="1"/>
  <c r="T1194" i="1"/>
  <c r="Q1194" i="1"/>
  <c r="R1194" i="1" s="1"/>
  <c r="P1194" i="1"/>
  <c r="O1194" i="1"/>
  <c r="S1194" i="1" s="1"/>
  <c r="U1193" i="1"/>
  <c r="T1193" i="1"/>
  <c r="Q1193" i="1"/>
  <c r="R1193" i="1" s="1"/>
  <c r="P1193" i="1"/>
  <c r="O1193" i="1"/>
  <c r="S1193" i="1" s="1"/>
  <c r="U1192" i="1"/>
  <c r="T1192" i="1"/>
  <c r="Q1192" i="1"/>
  <c r="R1192" i="1" s="1"/>
  <c r="P1192" i="1"/>
  <c r="O1192" i="1"/>
  <c r="S1192" i="1" s="1"/>
  <c r="U1191" i="1"/>
  <c r="T1191" i="1"/>
  <c r="Q1191" i="1"/>
  <c r="R1191" i="1" s="1"/>
  <c r="P1191" i="1"/>
  <c r="O1191" i="1"/>
  <c r="S1191" i="1" s="1"/>
  <c r="U1190" i="1"/>
  <c r="T1190" i="1"/>
  <c r="Q1190" i="1"/>
  <c r="R1190" i="1" s="1"/>
  <c r="P1190" i="1"/>
  <c r="O1190" i="1"/>
  <c r="S1190" i="1" s="1"/>
  <c r="U1189" i="1"/>
  <c r="T1189" i="1"/>
  <c r="Q1189" i="1"/>
  <c r="R1189" i="1" s="1"/>
  <c r="P1189" i="1"/>
  <c r="O1189" i="1"/>
  <c r="S1189" i="1" s="1"/>
  <c r="U1188" i="1"/>
  <c r="T1188" i="1"/>
  <c r="Q1188" i="1"/>
  <c r="R1188" i="1" s="1"/>
  <c r="P1188" i="1"/>
  <c r="O1188" i="1"/>
  <c r="S1188" i="1" s="1"/>
  <c r="U1187" i="1"/>
  <c r="T1187" i="1"/>
  <c r="Q1187" i="1"/>
  <c r="R1187" i="1" s="1"/>
  <c r="P1187" i="1"/>
  <c r="O1187" i="1"/>
  <c r="S1187" i="1" s="1"/>
  <c r="U1186" i="1"/>
  <c r="T1186" i="1"/>
  <c r="Q1186" i="1"/>
  <c r="R1186" i="1" s="1"/>
  <c r="P1186" i="1"/>
  <c r="O1186" i="1"/>
  <c r="S1186" i="1" s="1"/>
  <c r="U1185" i="1"/>
  <c r="T1185" i="1"/>
  <c r="Q1185" i="1"/>
  <c r="R1185" i="1" s="1"/>
  <c r="P1185" i="1"/>
  <c r="O1185" i="1"/>
  <c r="S1185" i="1" s="1"/>
  <c r="U1184" i="1"/>
  <c r="T1184" i="1"/>
  <c r="Q1184" i="1"/>
  <c r="R1184" i="1" s="1"/>
  <c r="P1184" i="1"/>
  <c r="O1184" i="1"/>
  <c r="S1184" i="1" s="1"/>
  <c r="U1183" i="1"/>
  <c r="T1183" i="1"/>
  <c r="Q1183" i="1"/>
  <c r="R1183" i="1" s="1"/>
  <c r="P1183" i="1"/>
  <c r="O1183" i="1"/>
  <c r="S1183" i="1" s="1"/>
  <c r="U1182" i="1"/>
  <c r="T1182" i="1"/>
  <c r="Q1182" i="1"/>
  <c r="R1182" i="1" s="1"/>
  <c r="P1182" i="1"/>
  <c r="O1182" i="1"/>
  <c r="S1182" i="1" s="1"/>
  <c r="U1181" i="1"/>
  <c r="T1181" i="1"/>
  <c r="Q1181" i="1"/>
  <c r="R1181" i="1" s="1"/>
  <c r="P1181" i="1"/>
  <c r="O1181" i="1"/>
  <c r="S1181" i="1" s="1"/>
  <c r="U1180" i="1"/>
  <c r="T1180" i="1"/>
  <c r="Q1180" i="1"/>
  <c r="R1180" i="1" s="1"/>
  <c r="P1180" i="1"/>
  <c r="O1180" i="1"/>
  <c r="S1180" i="1" s="1"/>
  <c r="U1179" i="1"/>
  <c r="T1179" i="1"/>
  <c r="Q1179" i="1"/>
  <c r="R1179" i="1" s="1"/>
  <c r="P1179" i="1"/>
  <c r="O1179" i="1"/>
  <c r="S1179" i="1" s="1"/>
  <c r="U1178" i="1"/>
  <c r="T1178" i="1"/>
  <c r="Q1178" i="1"/>
  <c r="R1178" i="1" s="1"/>
  <c r="P1178" i="1"/>
  <c r="O1178" i="1"/>
  <c r="S1178" i="1" s="1"/>
  <c r="U1177" i="1"/>
  <c r="T1177" i="1"/>
  <c r="Q1177" i="1"/>
  <c r="R1177" i="1" s="1"/>
  <c r="P1177" i="1"/>
  <c r="O1177" i="1"/>
  <c r="S1177" i="1" s="1"/>
  <c r="U1176" i="1"/>
  <c r="T1176" i="1"/>
  <c r="Q1176" i="1"/>
  <c r="R1176" i="1" s="1"/>
  <c r="P1176" i="1"/>
  <c r="O1176" i="1"/>
  <c r="S1176" i="1" s="1"/>
  <c r="U1175" i="1"/>
  <c r="T1175" i="1"/>
  <c r="Q1175" i="1"/>
  <c r="R1175" i="1" s="1"/>
  <c r="P1175" i="1"/>
  <c r="O1175" i="1"/>
  <c r="S1175" i="1" s="1"/>
  <c r="U1174" i="1"/>
  <c r="T1174" i="1"/>
  <c r="Q1174" i="1"/>
  <c r="R1174" i="1" s="1"/>
  <c r="P1174" i="1"/>
  <c r="O1174" i="1"/>
  <c r="S1174" i="1" s="1"/>
  <c r="U1173" i="1"/>
  <c r="T1173" i="1"/>
  <c r="Q1173" i="1"/>
  <c r="R1173" i="1" s="1"/>
  <c r="P1173" i="1"/>
  <c r="O1173" i="1"/>
  <c r="S1173" i="1" s="1"/>
  <c r="U1172" i="1"/>
  <c r="T1172" i="1"/>
  <c r="Q1172" i="1"/>
  <c r="R1172" i="1" s="1"/>
  <c r="P1172" i="1"/>
  <c r="O1172" i="1"/>
  <c r="S1172" i="1" s="1"/>
  <c r="U1171" i="1"/>
  <c r="T1171" i="1"/>
  <c r="Q1171" i="1"/>
  <c r="R1171" i="1" s="1"/>
  <c r="P1171" i="1"/>
  <c r="O1171" i="1"/>
  <c r="S1171" i="1" s="1"/>
  <c r="U1170" i="1"/>
  <c r="T1170" i="1"/>
  <c r="Q1170" i="1"/>
  <c r="R1170" i="1" s="1"/>
  <c r="P1170" i="1"/>
  <c r="O1170" i="1"/>
  <c r="S1170" i="1" s="1"/>
  <c r="U1169" i="1"/>
  <c r="T1169" i="1"/>
  <c r="Q1169" i="1"/>
  <c r="R1169" i="1" s="1"/>
  <c r="P1169" i="1"/>
  <c r="O1169" i="1"/>
  <c r="S1169" i="1" s="1"/>
  <c r="U1168" i="1"/>
  <c r="T1168" i="1"/>
  <c r="Q1168" i="1"/>
  <c r="R1168" i="1" s="1"/>
  <c r="P1168" i="1"/>
  <c r="O1168" i="1"/>
  <c r="S1168" i="1" s="1"/>
  <c r="U1167" i="1"/>
  <c r="T1167" i="1"/>
  <c r="Q1167" i="1"/>
  <c r="R1167" i="1" s="1"/>
  <c r="P1167" i="1"/>
  <c r="O1167" i="1"/>
  <c r="S1167" i="1" s="1"/>
  <c r="U1166" i="1"/>
  <c r="T1166" i="1"/>
  <c r="Q1166" i="1"/>
  <c r="R1166" i="1" s="1"/>
  <c r="P1166" i="1"/>
  <c r="O1166" i="1"/>
  <c r="S1166" i="1" s="1"/>
  <c r="U1165" i="1"/>
  <c r="T1165" i="1"/>
  <c r="Q1165" i="1"/>
  <c r="R1165" i="1" s="1"/>
  <c r="P1165" i="1"/>
  <c r="O1165" i="1"/>
  <c r="S1165" i="1" s="1"/>
  <c r="U1164" i="1"/>
  <c r="T1164" i="1"/>
  <c r="Q1164" i="1"/>
  <c r="R1164" i="1" s="1"/>
  <c r="P1164" i="1"/>
  <c r="O1164" i="1"/>
  <c r="S1164" i="1" s="1"/>
  <c r="U1163" i="1"/>
  <c r="T1163" i="1"/>
  <c r="Q1163" i="1"/>
  <c r="R1163" i="1" s="1"/>
  <c r="P1163" i="1"/>
  <c r="O1163" i="1"/>
  <c r="S1163" i="1" s="1"/>
  <c r="U1162" i="1"/>
  <c r="T1162" i="1"/>
  <c r="Q1162" i="1"/>
  <c r="R1162" i="1" s="1"/>
  <c r="P1162" i="1"/>
  <c r="O1162" i="1"/>
  <c r="S1162" i="1" s="1"/>
  <c r="U1161" i="1"/>
  <c r="T1161" i="1"/>
  <c r="Q1161" i="1"/>
  <c r="R1161" i="1" s="1"/>
  <c r="P1161" i="1"/>
  <c r="O1161" i="1"/>
  <c r="S1161" i="1" s="1"/>
  <c r="U1160" i="1"/>
  <c r="T1160" i="1"/>
  <c r="Q1160" i="1"/>
  <c r="R1160" i="1" s="1"/>
  <c r="P1160" i="1"/>
  <c r="O1160" i="1"/>
  <c r="S1160" i="1" s="1"/>
  <c r="U1159" i="1"/>
  <c r="T1159" i="1"/>
  <c r="Q1159" i="1"/>
  <c r="R1159" i="1" s="1"/>
  <c r="P1159" i="1"/>
  <c r="O1159" i="1"/>
  <c r="S1159" i="1" s="1"/>
  <c r="U1158" i="1"/>
  <c r="T1158" i="1"/>
  <c r="Q1158" i="1"/>
  <c r="R1158" i="1" s="1"/>
  <c r="P1158" i="1"/>
  <c r="O1158" i="1"/>
  <c r="S1158" i="1" s="1"/>
  <c r="U1157" i="1"/>
  <c r="T1157" i="1"/>
  <c r="Q1157" i="1"/>
  <c r="R1157" i="1" s="1"/>
  <c r="P1157" i="1"/>
  <c r="O1157" i="1"/>
  <c r="S1157" i="1" s="1"/>
  <c r="U1156" i="1"/>
  <c r="T1156" i="1"/>
  <c r="Q1156" i="1"/>
  <c r="R1156" i="1" s="1"/>
  <c r="P1156" i="1"/>
  <c r="O1156" i="1"/>
  <c r="S1156" i="1" s="1"/>
  <c r="U1155" i="1"/>
  <c r="T1155" i="1"/>
  <c r="Q1155" i="1"/>
  <c r="R1155" i="1" s="1"/>
  <c r="P1155" i="1"/>
  <c r="O1155" i="1"/>
  <c r="S1155" i="1" s="1"/>
  <c r="U1154" i="1"/>
  <c r="T1154" i="1"/>
  <c r="Q1154" i="1"/>
  <c r="R1154" i="1" s="1"/>
  <c r="P1154" i="1"/>
  <c r="O1154" i="1"/>
  <c r="S1154" i="1" s="1"/>
  <c r="U1153" i="1"/>
  <c r="T1153" i="1"/>
  <c r="Q1153" i="1"/>
  <c r="R1153" i="1" s="1"/>
  <c r="P1153" i="1"/>
  <c r="O1153" i="1"/>
  <c r="S1153" i="1" s="1"/>
  <c r="U1152" i="1"/>
  <c r="T1152" i="1"/>
  <c r="Q1152" i="1"/>
  <c r="R1152" i="1" s="1"/>
  <c r="P1152" i="1"/>
  <c r="O1152" i="1"/>
  <c r="S1152" i="1" s="1"/>
  <c r="U1151" i="1"/>
  <c r="T1151" i="1"/>
  <c r="Q1151" i="1"/>
  <c r="R1151" i="1" s="1"/>
  <c r="P1151" i="1"/>
  <c r="O1151" i="1"/>
  <c r="S1151" i="1" s="1"/>
  <c r="U1150" i="1"/>
  <c r="T1150" i="1"/>
  <c r="Q1150" i="1"/>
  <c r="R1150" i="1" s="1"/>
  <c r="P1150" i="1"/>
  <c r="O1150" i="1"/>
  <c r="S1150" i="1" s="1"/>
  <c r="U1149" i="1"/>
  <c r="T1149" i="1"/>
  <c r="Q1149" i="1"/>
  <c r="R1149" i="1" s="1"/>
  <c r="P1149" i="1"/>
  <c r="O1149" i="1"/>
  <c r="S1149" i="1" s="1"/>
  <c r="U1148" i="1"/>
  <c r="T1148" i="1"/>
  <c r="Q1148" i="1"/>
  <c r="R1148" i="1" s="1"/>
  <c r="P1148" i="1"/>
  <c r="O1148" i="1"/>
  <c r="S1148" i="1" s="1"/>
  <c r="U1147" i="1"/>
  <c r="T1147" i="1"/>
  <c r="Q1147" i="1"/>
  <c r="R1147" i="1" s="1"/>
  <c r="P1147" i="1"/>
  <c r="O1147" i="1"/>
  <c r="S1147" i="1" s="1"/>
  <c r="U1146" i="1"/>
  <c r="T1146" i="1"/>
  <c r="Q1146" i="1"/>
  <c r="R1146" i="1" s="1"/>
  <c r="P1146" i="1"/>
  <c r="O1146" i="1"/>
  <c r="S1146" i="1" s="1"/>
  <c r="U1145" i="1"/>
  <c r="T1145" i="1"/>
  <c r="Q1145" i="1"/>
  <c r="R1145" i="1" s="1"/>
  <c r="P1145" i="1"/>
  <c r="O1145" i="1"/>
  <c r="S1145" i="1" s="1"/>
  <c r="U1144" i="1"/>
  <c r="T1144" i="1"/>
  <c r="Q1144" i="1"/>
  <c r="R1144" i="1" s="1"/>
  <c r="P1144" i="1"/>
  <c r="O1144" i="1"/>
  <c r="S1144" i="1" s="1"/>
  <c r="U1143" i="1"/>
  <c r="T1143" i="1"/>
  <c r="Q1143" i="1"/>
  <c r="R1143" i="1" s="1"/>
  <c r="P1143" i="1"/>
  <c r="O1143" i="1"/>
  <c r="S1143" i="1" s="1"/>
  <c r="U1142" i="1"/>
  <c r="T1142" i="1"/>
  <c r="Q1142" i="1"/>
  <c r="R1142" i="1" s="1"/>
  <c r="P1142" i="1"/>
  <c r="O1142" i="1"/>
  <c r="S1142" i="1" s="1"/>
  <c r="U1141" i="1"/>
  <c r="T1141" i="1"/>
  <c r="Q1141" i="1"/>
  <c r="R1141" i="1" s="1"/>
  <c r="P1141" i="1"/>
  <c r="O1141" i="1"/>
  <c r="S1141" i="1" s="1"/>
  <c r="U1140" i="1"/>
  <c r="T1140" i="1"/>
  <c r="Q1140" i="1"/>
  <c r="R1140" i="1" s="1"/>
  <c r="P1140" i="1"/>
  <c r="O1140" i="1"/>
  <c r="S1140" i="1" s="1"/>
  <c r="U1139" i="1"/>
  <c r="T1139" i="1"/>
  <c r="Q1139" i="1"/>
  <c r="R1139" i="1" s="1"/>
  <c r="P1139" i="1"/>
  <c r="O1139" i="1"/>
  <c r="S1139" i="1" s="1"/>
  <c r="U1138" i="1"/>
  <c r="T1138" i="1"/>
  <c r="Q1138" i="1"/>
  <c r="R1138" i="1" s="1"/>
  <c r="P1138" i="1"/>
  <c r="O1138" i="1"/>
  <c r="S1138" i="1" s="1"/>
  <c r="U1137" i="1"/>
  <c r="T1137" i="1"/>
  <c r="Q1137" i="1"/>
  <c r="R1137" i="1" s="1"/>
  <c r="P1137" i="1"/>
  <c r="O1137" i="1"/>
  <c r="S1137" i="1" s="1"/>
  <c r="U1136" i="1"/>
  <c r="T1136" i="1"/>
  <c r="Q1136" i="1"/>
  <c r="R1136" i="1" s="1"/>
  <c r="P1136" i="1"/>
  <c r="O1136" i="1"/>
  <c r="S1136" i="1" s="1"/>
  <c r="U1135" i="1"/>
  <c r="T1135" i="1"/>
  <c r="Q1135" i="1"/>
  <c r="R1135" i="1" s="1"/>
  <c r="P1135" i="1"/>
  <c r="O1135" i="1"/>
  <c r="S1135" i="1" s="1"/>
  <c r="U1134" i="1"/>
  <c r="T1134" i="1"/>
  <c r="Q1134" i="1"/>
  <c r="R1134" i="1" s="1"/>
  <c r="P1134" i="1"/>
  <c r="O1134" i="1"/>
  <c r="S1134" i="1" s="1"/>
  <c r="U1133" i="1"/>
  <c r="T1133" i="1"/>
  <c r="Q1133" i="1"/>
  <c r="R1133" i="1" s="1"/>
  <c r="P1133" i="1"/>
  <c r="O1133" i="1"/>
  <c r="S1133" i="1" s="1"/>
  <c r="U1132" i="1"/>
  <c r="T1132" i="1"/>
  <c r="Q1132" i="1"/>
  <c r="R1132" i="1" s="1"/>
  <c r="P1132" i="1"/>
  <c r="S1132" i="1"/>
  <c r="U1131" i="1"/>
  <c r="T1131" i="1"/>
  <c r="Q1131" i="1"/>
  <c r="R1131" i="1" s="1"/>
  <c r="P1131" i="1"/>
  <c r="O1131" i="1"/>
  <c r="S1131" i="1" s="1"/>
  <c r="U1130" i="1"/>
  <c r="T1130" i="1"/>
  <c r="Q1130" i="1"/>
  <c r="R1130" i="1" s="1"/>
  <c r="P1130" i="1"/>
  <c r="O1130" i="1"/>
  <c r="S1130" i="1" s="1"/>
  <c r="U1129" i="1"/>
  <c r="T1129" i="1"/>
  <c r="Q1129" i="1"/>
  <c r="R1129" i="1" s="1"/>
  <c r="P1129" i="1"/>
  <c r="O1129" i="1"/>
  <c r="S1129" i="1" s="1"/>
  <c r="U1128" i="1"/>
  <c r="T1128" i="1"/>
  <c r="Q1128" i="1"/>
  <c r="R1128" i="1" s="1"/>
  <c r="P1128" i="1"/>
  <c r="O1128" i="1"/>
  <c r="S1128" i="1" s="1"/>
  <c r="U1127" i="1"/>
  <c r="T1127" i="1"/>
  <c r="Q1127" i="1"/>
  <c r="R1127" i="1" s="1"/>
  <c r="P1127" i="1"/>
  <c r="O1127" i="1"/>
  <c r="S1127" i="1" s="1"/>
  <c r="U1126" i="1"/>
  <c r="T1126" i="1"/>
  <c r="Q1126" i="1"/>
  <c r="R1126" i="1" s="1"/>
  <c r="P1126" i="1"/>
  <c r="O1126" i="1"/>
  <c r="S1126" i="1" s="1"/>
  <c r="U1125" i="1"/>
  <c r="T1125" i="1"/>
  <c r="Q1125" i="1"/>
  <c r="R1125" i="1" s="1"/>
  <c r="P1125" i="1"/>
  <c r="O1125" i="1"/>
  <c r="S1125" i="1" s="1"/>
  <c r="U1124" i="1"/>
  <c r="T1124" i="1"/>
  <c r="Q1124" i="1"/>
  <c r="R1124" i="1" s="1"/>
  <c r="P1124" i="1"/>
  <c r="O1124" i="1"/>
  <c r="S1124" i="1" s="1"/>
  <c r="U1123" i="1"/>
  <c r="T1123" i="1"/>
  <c r="Q1123" i="1"/>
  <c r="R1123" i="1" s="1"/>
  <c r="P1123" i="1"/>
  <c r="O1123" i="1"/>
  <c r="S1123" i="1" s="1"/>
  <c r="U1122" i="1"/>
  <c r="T1122" i="1"/>
  <c r="Q1122" i="1"/>
  <c r="R1122" i="1" s="1"/>
  <c r="P1122" i="1"/>
  <c r="O1122" i="1"/>
  <c r="S1122" i="1" s="1"/>
  <c r="U1121" i="1"/>
  <c r="T1121" i="1"/>
  <c r="Q1121" i="1"/>
  <c r="R1121" i="1" s="1"/>
  <c r="P1121" i="1"/>
  <c r="O1121" i="1"/>
  <c r="S1121" i="1" s="1"/>
  <c r="U1120" i="1"/>
  <c r="T1120" i="1"/>
  <c r="Q1120" i="1"/>
  <c r="R1120" i="1" s="1"/>
  <c r="P1120" i="1"/>
  <c r="O1120" i="1"/>
  <c r="S1120" i="1" s="1"/>
  <c r="U1119" i="1"/>
  <c r="T1119" i="1"/>
  <c r="Q1119" i="1"/>
  <c r="R1119" i="1" s="1"/>
  <c r="P1119" i="1"/>
  <c r="O1119" i="1"/>
  <c r="S1119" i="1" s="1"/>
  <c r="U1118" i="1"/>
  <c r="T1118" i="1"/>
  <c r="Q1118" i="1"/>
  <c r="R1118" i="1" s="1"/>
  <c r="P1118" i="1"/>
  <c r="O1118" i="1"/>
  <c r="S1118" i="1" s="1"/>
  <c r="U1117" i="1"/>
  <c r="T1117" i="1"/>
  <c r="Q1117" i="1"/>
  <c r="R1117" i="1" s="1"/>
  <c r="P1117" i="1"/>
  <c r="O1117" i="1"/>
  <c r="S1117" i="1" s="1"/>
  <c r="U1116" i="1"/>
  <c r="T1116" i="1"/>
  <c r="Q1116" i="1"/>
  <c r="R1116" i="1" s="1"/>
  <c r="P1116" i="1"/>
  <c r="O1116" i="1"/>
  <c r="S1116" i="1" s="1"/>
  <c r="U1115" i="1"/>
  <c r="T1115" i="1"/>
  <c r="Q1115" i="1"/>
  <c r="R1115" i="1" s="1"/>
  <c r="P1115" i="1"/>
  <c r="O1115" i="1"/>
  <c r="S1115" i="1" s="1"/>
  <c r="U1114" i="1"/>
  <c r="T1114" i="1"/>
  <c r="Q1114" i="1"/>
  <c r="R1114" i="1" s="1"/>
  <c r="P1114" i="1"/>
  <c r="O1114" i="1"/>
  <c r="S1114" i="1" s="1"/>
  <c r="U1113" i="1"/>
  <c r="T1113" i="1"/>
  <c r="Q1113" i="1"/>
  <c r="R1113" i="1" s="1"/>
  <c r="P1113" i="1"/>
  <c r="O1113" i="1"/>
  <c r="S1113" i="1" s="1"/>
  <c r="U1112" i="1"/>
  <c r="T1112" i="1"/>
  <c r="Q1112" i="1"/>
  <c r="R1112" i="1" s="1"/>
  <c r="P1112" i="1"/>
  <c r="O1112" i="1"/>
  <c r="S1112" i="1" s="1"/>
  <c r="U1111" i="1"/>
  <c r="T1111" i="1"/>
  <c r="Q1111" i="1"/>
  <c r="R1111" i="1" s="1"/>
  <c r="P1111" i="1"/>
  <c r="O1111" i="1"/>
  <c r="S1111" i="1" s="1"/>
  <c r="U1110" i="1"/>
  <c r="T1110" i="1"/>
  <c r="Q1110" i="1"/>
  <c r="R1110" i="1" s="1"/>
  <c r="P1110" i="1"/>
  <c r="O1110" i="1"/>
  <c r="S1110" i="1" s="1"/>
  <c r="U1109" i="1"/>
  <c r="T1109" i="1"/>
  <c r="Q1109" i="1"/>
  <c r="R1109" i="1" s="1"/>
  <c r="P1109" i="1"/>
  <c r="O1109" i="1"/>
  <c r="S1109" i="1" s="1"/>
  <c r="U1108" i="1"/>
  <c r="T1108" i="1"/>
  <c r="Q1108" i="1"/>
  <c r="R1108" i="1" s="1"/>
  <c r="P1108" i="1"/>
  <c r="O1108" i="1"/>
  <c r="S1108" i="1" s="1"/>
  <c r="U1107" i="1"/>
  <c r="T1107" i="1"/>
  <c r="Q1107" i="1"/>
  <c r="R1107" i="1" s="1"/>
  <c r="P1107" i="1"/>
  <c r="O1107" i="1"/>
  <c r="S1107" i="1" s="1"/>
  <c r="U1106" i="1"/>
  <c r="T1106" i="1"/>
  <c r="Q1106" i="1"/>
  <c r="R1106" i="1" s="1"/>
  <c r="P1106" i="1"/>
  <c r="O1106" i="1"/>
  <c r="S1106" i="1" s="1"/>
  <c r="U1105" i="1"/>
  <c r="T1105" i="1"/>
  <c r="Q1105" i="1"/>
  <c r="R1105" i="1" s="1"/>
  <c r="P1105" i="1"/>
  <c r="O1105" i="1"/>
  <c r="S1105" i="1" s="1"/>
  <c r="U1104" i="1"/>
  <c r="T1104" i="1"/>
  <c r="Q1104" i="1"/>
  <c r="R1104" i="1" s="1"/>
  <c r="P1104" i="1"/>
  <c r="O1104" i="1"/>
  <c r="S1104" i="1" s="1"/>
  <c r="U1103" i="1"/>
  <c r="T1103" i="1"/>
  <c r="Q1103" i="1"/>
  <c r="R1103" i="1" s="1"/>
  <c r="P1103" i="1"/>
  <c r="O1103" i="1"/>
  <c r="S1103" i="1" s="1"/>
  <c r="U1102" i="1"/>
  <c r="T1102" i="1"/>
  <c r="Q1102" i="1"/>
  <c r="R1102" i="1" s="1"/>
  <c r="P1102" i="1"/>
  <c r="O1102" i="1"/>
  <c r="S1102" i="1" s="1"/>
  <c r="U1101" i="1"/>
  <c r="T1101" i="1"/>
  <c r="Q1101" i="1"/>
  <c r="R1101" i="1" s="1"/>
  <c r="P1101" i="1"/>
  <c r="O1101" i="1"/>
  <c r="S1101" i="1" s="1"/>
  <c r="U1100" i="1"/>
  <c r="T1100" i="1"/>
  <c r="Q1100" i="1"/>
  <c r="R1100" i="1" s="1"/>
  <c r="P1100" i="1"/>
  <c r="O1100" i="1"/>
  <c r="S1100" i="1" s="1"/>
  <c r="U1099" i="1"/>
  <c r="T1099" i="1"/>
  <c r="Q1099" i="1"/>
  <c r="R1099" i="1" s="1"/>
  <c r="P1099" i="1"/>
  <c r="O1099" i="1"/>
  <c r="S1099" i="1" s="1"/>
  <c r="U1098" i="1"/>
  <c r="T1098" i="1"/>
  <c r="Q1098" i="1"/>
  <c r="R1098" i="1" s="1"/>
  <c r="P1098" i="1"/>
  <c r="O1098" i="1"/>
  <c r="S1098" i="1" s="1"/>
  <c r="U1097" i="1"/>
  <c r="T1097" i="1"/>
  <c r="Q1097" i="1"/>
  <c r="R1097" i="1" s="1"/>
  <c r="P1097" i="1"/>
  <c r="O1097" i="1"/>
  <c r="S1097" i="1" s="1"/>
  <c r="U1096" i="1"/>
  <c r="T1096" i="1"/>
  <c r="Q1096" i="1"/>
  <c r="R1096" i="1" s="1"/>
  <c r="P1096" i="1"/>
  <c r="O1096" i="1"/>
  <c r="S1096" i="1" s="1"/>
  <c r="U1095" i="1"/>
  <c r="T1095" i="1"/>
  <c r="Q1095" i="1"/>
  <c r="R1095" i="1" s="1"/>
  <c r="P1095" i="1"/>
  <c r="O1095" i="1"/>
  <c r="S1095" i="1" s="1"/>
  <c r="U1094" i="1"/>
  <c r="T1094" i="1"/>
  <c r="Q1094" i="1"/>
  <c r="R1094" i="1" s="1"/>
  <c r="P1094" i="1"/>
  <c r="O1094" i="1"/>
  <c r="S1094" i="1" s="1"/>
  <c r="U1093" i="1"/>
  <c r="T1093" i="1"/>
  <c r="Q1093" i="1"/>
  <c r="R1093" i="1" s="1"/>
  <c r="P1093" i="1"/>
  <c r="O1093" i="1"/>
  <c r="S1093" i="1" s="1"/>
  <c r="U1092" i="1"/>
  <c r="T1092" i="1"/>
  <c r="Q1092" i="1"/>
  <c r="R1092" i="1" s="1"/>
  <c r="P1092" i="1"/>
  <c r="O1092" i="1"/>
  <c r="S1092" i="1" s="1"/>
  <c r="U1091" i="1"/>
  <c r="T1091" i="1"/>
  <c r="Q1091" i="1"/>
  <c r="R1091" i="1" s="1"/>
  <c r="P1091" i="1"/>
  <c r="O1091" i="1"/>
  <c r="S1091" i="1" s="1"/>
  <c r="U1090" i="1"/>
  <c r="T1090" i="1"/>
  <c r="Q1090" i="1"/>
  <c r="R1090" i="1" s="1"/>
  <c r="P1090" i="1"/>
  <c r="O1090" i="1"/>
  <c r="S1090" i="1" s="1"/>
  <c r="U1089" i="1"/>
  <c r="T1089" i="1"/>
  <c r="Q1089" i="1"/>
  <c r="R1089" i="1" s="1"/>
  <c r="P1089" i="1"/>
  <c r="O1089" i="1"/>
  <c r="S1089" i="1" s="1"/>
  <c r="U1088" i="1"/>
  <c r="T1088" i="1"/>
  <c r="Q1088" i="1"/>
  <c r="R1088" i="1" s="1"/>
  <c r="P1088" i="1"/>
  <c r="O1088" i="1"/>
  <c r="S1088" i="1" s="1"/>
  <c r="U1087" i="1"/>
  <c r="T1087" i="1"/>
  <c r="Q1087" i="1"/>
  <c r="R1087" i="1" s="1"/>
  <c r="P1087" i="1"/>
  <c r="O1087" i="1"/>
  <c r="S1087" i="1" s="1"/>
  <c r="U1086" i="1"/>
  <c r="T1086" i="1"/>
  <c r="Q1086" i="1"/>
  <c r="R1086" i="1" s="1"/>
  <c r="P1086" i="1"/>
  <c r="O1086" i="1"/>
  <c r="S1086" i="1" s="1"/>
  <c r="U1085" i="1"/>
  <c r="T1085" i="1"/>
  <c r="Q1085" i="1"/>
  <c r="R1085" i="1" s="1"/>
  <c r="P1085" i="1"/>
  <c r="O1085" i="1"/>
  <c r="S1085" i="1" s="1"/>
  <c r="U1084" i="1"/>
  <c r="T1084" i="1"/>
  <c r="Q1084" i="1"/>
  <c r="R1084" i="1" s="1"/>
  <c r="P1084" i="1"/>
  <c r="O1084" i="1"/>
  <c r="S1084" i="1" s="1"/>
  <c r="U1083" i="1"/>
  <c r="T1083" i="1"/>
  <c r="Q1083" i="1"/>
  <c r="R1083" i="1" s="1"/>
  <c r="P1083" i="1"/>
  <c r="O1083" i="1"/>
  <c r="S1083" i="1" s="1"/>
  <c r="U1082" i="1"/>
  <c r="T1082" i="1"/>
  <c r="Q1082" i="1"/>
  <c r="R1082" i="1" s="1"/>
  <c r="P1082" i="1"/>
  <c r="O1082" i="1"/>
  <c r="S1082" i="1" s="1"/>
  <c r="U1081" i="1"/>
  <c r="T1081" i="1"/>
  <c r="Q1081" i="1"/>
  <c r="R1081" i="1" s="1"/>
  <c r="P1081" i="1"/>
  <c r="O1081" i="1"/>
  <c r="S1081" i="1" s="1"/>
  <c r="U1080" i="1"/>
  <c r="T1080" i="1"/>
  <c r="Q1080" i="1"/>
  <c r="R1080" i="1" s="1"/>
  <c r="P1080" i="1"/>
  <c r="O1080" i="1"/>
  <c r="S1080" i="1" s="1"/>
  <c r="U1079" i="1"/>
  <c r="T1079" i="1"/>
  <c r="Q1079" i="1"/>
  <c r="R1079" i="1" s="1"/>
  <c r="P1079" i="1"/>
  <c r="O1079" i="1"/>
  <c r="S1079" i="1" s="1"/>
  <c r="U1078" i="1"/>
  <c r="T1078" i="1"/>
  <c r="Q1078" i="1"/>
  <c r="R1078" i="1" s="1"/>
  <c r="P1078" i="1"/>
  <c r="O1078" i="1"/>
  <c r="S1078" i="1" s="1"/>
  <c r="U1077" i="1"/>
  <c r="T1077" i="1"/>
  <c r="Q1077" i="1"/>
  <c r="R1077" i="1" s="1"/>
  <c r="P1077" i="1"/>
  <c r="O1077" i="1"/>
  <c r="S1077" i="1" s="1"/>
  <c r="U1076" i="1"/>
  <c r="T1076" i="1"/>
  <c r="Q1076" i="1"/>
  <c r="R1076" i="1" s="1"/>
  <c r="P1076" i="1"/>
  <c r="O1076" i="1"/>
  <c r="S1076" i="1" s="1"/>
  <c r="U1075" i="1"/>
  <c r="T1075" i="1"/>
  <c r="Q1075" i="1"/>
  <c r="R1075" i="1" s="1"/>
  <c r="P1075" i="1"/>
  <c r="O1075" i="1"/>
  <c r="S1075" i="1" s="1"/>
  <c r="U1074" i="1"/>
  <c r="T1074" i="1"/>
  <c r="Q1074" i="1"/>
  <c r="R1074" i="1" s="1"/>
  <c r="P1074" i="1"/>
  <c r="O1074" i="1"/>
  <c r="S1074" i="1" s="1"/>
  <c r="U1073" i="1"/>
  <c r="T1073" i="1"/>
  <c r="Q1073" i="1"/>
  <c r="R1073" i="1" s="1"/>
  <c r="P1073" i="1"/>
  <c r="O1073" i="1"/>
  <c r="S1073" i="1" s="1"/>
  <c r="U1072" i="1"/>
  <c r="T1072" i="1"/>
  <c r="Q1072" i="1"/>
  <c r="R1072" i="1" s="1"/>
  <c r="P1072" i="1"/>
  <c r="O1072" i="1"/>
  <c r="S1072" i="1" s="1"/>
  <c r="U1071" i="1"/>
  <c r="T1071" i="1"/>
  <c r="Q1071" i="1"/>
  <c r="R1071" i="1" s="1"/>
  <c r="P1071" i="1"/>
  <c r="O1071" i="1"/>
  <c r="S1071" i="1" s="1"/>
  <c r="U1070" i="1"/>
  <c r="T1070" i="1"/>
  <c r="Q1070" i="1"/>
  <c r="R1070" i="1" s="1"/>
  <c r="P1070" i="1"/>
  <c r="O1070" i="1"/>
  <c r="S1070" i="1" s="1"/>
  <c r="U1069" i="1"/>
  <c r="T1069" i="1"/>
  <c r="Q1069" i="1"/>
  <c r="R1069" i="1" s="1"/>
  <c r="P1069" i="1"/>
  <c r="O1069" i="1"/>
  <c r="S1069" i="1" s="1"/>
  <c r="U1068" i="1"/>
  <c r="T1068" i="1"/>
  <c r="Q1068" i="1"/>
  <c r="R1068" i="1" s="1"/>
  <c r="P1068" i="1"/>
  <c r="O1068" i="1"/>
  <c r="S1068" i="1" s="1"/>
  <c r="U1067" i="1"/>
  <c r="T1067" i="1"/>
  <c r="Q1067" i="1"/>
  <c r="R1067" i="1" s="1"/>
  <c r="P1067" i="1"/>
  <c r="O1067" i="1"/>
  <c r="S1067" i="1" s="1"/>
  <c r="U1066" i="1"/>
  <c r="T1066" i="1"/>
  <c r="Q1066" i="1"/>
  <c r="R1066" i="1" s="1"/>
  <c r="P1066" i="1"/>
  <c r="O1066" i="1"/>
  <c r="S1066" i="1" s="1"/>
  <c r="U1065" i="1"/>
  <c r="T1065" i="1"/>
  <c r="Q1065" i="1"/>
  <c r="R1065" i="1" s="1"/>
  <c r="P1065" i="1"/>
  <c r="O1065" i="1"/>
  <c r="S1065" i="1" s="1"/>
  <c r="U1064" i="1"/>
  <c r="T1064" i="1"/>
  <c r="Q1064" i="1"/>
  <c r="R1064" i="1" s="1"/>
  <c r="P1064" i="1"/>
  <c r="O1064" i="1"/>
  <c r="S1064" i="1" s="1"/>
  <c r="U1063" i="1"/>
  <c r="T1063" i="1"/>
  <c r="Q1063" i="1"/>
  <c r="R1063" i="1" s="1"/>
  <c r="P1063" i="1"/>
  <c r="O1063" i="1"/>
  <c r="S1063" i="1" s="1"/>
  <c r="U1062" i="1"/>
  <c r="T1062" i="1"/>
  <c r="Q1062" i="1"/>
  <c r="R1062" i="1" s="1"/>
  <c r="P1062" i="1"/>
  <c r="O1062" i="1"/>
  <c r="S1062" i="1" s="1"/>
  <c r="U1061" i="1"/>
  <c r="T1061" i="1"/>
  <c r="Q1061" i="1"/>
  <c r="R1061" i="1" s="1"/>
  <c r="P1061" i="1"/>
  <c r="O1061" i="1"/>
  <c r="S1061" i="1" s="1"/>
  <c r="U1060" i="1"/>
  <c r="T1060" i="1"/>
  <c r="Q1060" i="1"/>
  <c r="R1060" i="1" s="1"/>
  <c r="P1060" i="1"/>
  <c r="O1060" i="1"/>
  <c r="S1060" i="1" s="1"/>
  <c r="U1059" i="1"/>
  <c r="T1059" i="1"/>
  <c r="Q1059" i="1"/>
  <c r="R1059" i="1" s="1"/>
  <c r="P1059" i="1"/>
  <c r="O1059" i="1"/>
  <c r="S1059" i="1" s="1"/>
  <c r="U1058" i="1"/>
  <c r="T1058" i="1"/>
  <c r="Q1058" i="1"/>
  <c r="R1058" i="1" s="1"/>
  <c r="P1058" i="1"/>
  <c r="O1058" i="1"/>
  <c r="S1058" i="1" s="1"/>
  <c r="U1057" i="1"/>
  <c r="T1057" i="1"/>
  <c r="Q1057" i="1"/>
  <c r="R1057" i="1" s="1"/>
  <c r="P1057" i="1"/>
  <c r="O1057" i="1"/>
  <c r="S1057" i="1" s="1"/>
  <c r="U1056" i="1"/>
  <c r="T1056" i="1"/>
  <c r="Q1056" i="1"/>
  <c r="R1056" i="1" s="1"/>
  <c r="P1056" i="1"/>
  <c r="O1056" i="1"/>
  <c r="S1056" i="1" s="1"/>
  <c r="U1055" i="1"/>
  <c r="T1055" i="1"/>
  <c r="Q1055" i="1"/>
  <c r="R1055" i="1" s="1"/>
  <c r="P1055" i="1"/>
  <c r="O1055" i="1"/>
  <c r="S1055" i="1" s="1"/>
  <c r="U1054" i="1"/>
  <c r="T1054" i="1"/>
  <c r="Q1054" i="1"/>
  <c r="R1054" i="1" s="1"/>
  <c r="P1054" i="1"/>
  <c r="O1054" i="1"/>
  <c r="S1054" i="1" s="1"/>
  <c r="U1053" i="1"/>
  <c r="T1053" i="1"/>
  <c r="Q1053" i="1"/>
  <c r="R1053" i="1" s="1"/>
  <c r="P1053" i="1"/>
  <c r="O1053" i="1"/>
  <c r="S1053" i="1" s="1"/>
  <c r="U1052" i="1"/>
  <c r="T1052" i="1"/>
  <c r="Q1052" i="1"/>
  <c r="R1052" i="1" s="1"/>
  <c r="P1052" i="1"/>
  <c r="O1052" i="1"/>
  <c r="S1052" i="1" s="1"/>
  <c r="U1051" i="1"/>
  <c r="T1051" i="1"/>
  <c r="Q1051" i="1"/>
  <c r="R1051" i="1" s="1"/>
  <c r="P1051" i="1"/>
  <c r="O1051" i="1"/>
  <c r="S1051" i="1" s="1"/>
  <c r="U1050" i="1"/>
  <c r="T1050" i="1"/>
  <c r="Q1050" i="1"/>
  <c r="R1050" i="1" s="1"/>
  <c r="P1050" i="1"/>
  <c r="O1050" i="1"/>
  <c r="S1050" i="1" s="1"/>
  <c r="U1049" i="1"/>
  <c r="T1049" i="1"/>
  <c r="Q1049" i="1"/>
  <c r="R1049" i="1" s="1"/>
  <c r="P1049" i="1"/>
  <c r="O1049" i="1"/>
  <c r="S1049" i="1" s="1"/>
  <c r="U1048" i="1"/>
  <c r="T1048" i="1"/>
  <c r="Q1048" i="1"/>
  <c r="R1048" i="1" s="1"/>
  <c r="P1048" i="1"/>
  <c r="O1048" i="1"/>
  <c r="S1048" i="1" s="1"/>
  <c r="U1047" i="1"/>
  <c r="T1047" i="1"/>
  <c r="Q1047" i="1"/>
  <c r="R1047" i="1" s="1"/>
  <c r="P1047" i="1"/>
  <c r="O1047" i="1"/>
  <c r="S1047" i="1" s="1"/>
  <c r="U1046" i="1"/>
  <c r="T1046" i="1"/>
  <c r="Q1046" i="1"/>
  <c r="R1046" i="1" s="1"/>
  <c r="P1046" i="1"/>
  <c r="O1046" i="1"/>
  <c r="S1046" i="1" s="1"/>
  <c r="U1045" i="1"/>
  <c r="T1045" i="1"/>
  <c r="Q1045" i="1"/>
  <c r="R1045" i="1" s="1"/>
  <c r="P1045" i="1"/>
  <c r="O1045" i="1"/>
  <c r="S1045" i="1" s="1"/>
  <c r="U1044" i="1"/>
  <c r="T1044" i="1"/>
  <c r="Q1044" i="1"/>
  <c r="R1044" i="1" s="1"/>
  <c r="P1044" i="1"/>
  <c r="O1044" i="1"/>
  <c r="S1044" i="1" s="1"/>
  <c r="U1043" i="1"/>
  <c r="T1043" i="1"/>
  <c r="Q1043" i="1"/>
  <c r="R1043" i="1" s="1"/>
  <c r="P1043" i="1"/>
  <c r="O1043" i="1"/>
  <c r="S1043" i="1" s="1"/>
  <c r="U1042" i="1"/>
  <c r="T1042" i="1"/>
  <c r="Q1042" i="1"/>
  <c r="R1042" i="1" s="1"/>
  <c r="P1042" i="1"/>
  <c r="O1042" i="1"/>
  <c r="S1042" i="1" s="1"/>
  <c r="U1041" i="1"/>
  <c r="T1041" i="1"/>
  <c r="Q1041" i="1"/>
  <c r="R1041" i="1" s="1"/>
  <c r="P1041" i="1"/>
  <c r="O1041" i="1"/>
  <c r="S1041" i="1" s="1"/>
  <c r="U1040" i="1"/>
  <c r="T1040" i="1"/>
  <c r="Q1040" i="1"/>
  <c r="R1040" i="1" s="1"/>
  <c r="P1040" i="1"/>
  <c r="O1040" i="1"/>
  <c r="S1040" i="1" s="1"/>
  <c r="U1039" i="1"/>
  <c r="T1039" i="1"/>
  <c r="Q1039" i="1"/>
  <c r="R1039" i="1" s="1"/>
  <c r="P1039" i="1"/>
  <c r="O1039" i="1"/>
  <c r="S1039" i="1" s="1"/>
  <c r="U1038" i="1"/>
  <c r="T1038" i="1"/>
  <c r="Q1038" i="1"/>
  <c r="R1038" i="1" s="1"/>
  <c r="P1038" i="1"/>
  <c r="O1038" i="1"/>
  <c r="S1038" i="1" s="1"/>
  <c r="U1037" i="1"/>
  <c r="T1037" i="1"/>
  <c r="Q1037" i="1"/>
  <c r="R1037" i="1" s="1"/>
  <c r="P1037" i="1"/>
  <c r="O1037" i="1"/>
  <c r="S1037" i="1" s="1"/>
  <c r="U1036" i="1"/>
  <c r="T1036" i="1"/>
  <c r="Q1036" i="1"/>
  <c r="R1036" i="1" s="1"/>
  <c r="P1036" i="1"/>
  <c r="O1036" i="1"/>
  <c r="S1036" i="1" s="1"/>
  <c r="U1035" i="1"/>
  <c r="T1035" i="1"/>
  <c r="Q1035" i="1"/>
  <c r="R1035" i="1" s="1"/>
  <c r="P1035" i="1"/>
  <c r="O1035" i="1"/>
  <c r="S1035" i="1" s="1"/>
  <c r="U1034" i="1"/>
  <c r="T1034" i="1"/>
  <c r="Q1034" i="1"/>
  <c r="R1034" i="1" s="1"/>
  <c r="P1034" i="1"/>
  <c r="O1034" i="1"/>
  <c r="S1034" i="1" s="1"/>
  <c r="U1033" i="1"/>
  <c r="T1033" i="1"/>
  <c r="Q1033" i="1"/>
  <c r="R1033" i="1" s="1"/>
  <c r="P1033" i="1"/>
  <c r="O1033" i="1"/>
  <c r="S1033" i="1" s="1"/>
  <c r="U1032" i="1"/>
  <c r="T1032" i="1"/>
  <c r="Q1032" i="1"/>
  <c r="R1032" i="1" s="1"/>
  <c r="P1032" i="1"/>
  <c r="O1032" i="1"/>
  <c r="S1032" i="1" s="1"/>
  <c r="U1031" i="1"/>
  <c r="T1031" i="1"/>
  <c r="Q1031" i="1"/>
  <c r="R1031" i="1" s="1"/>
  <c r="P1031" i="1"/>
  <c r="O1031" i="1"/>
  <c r="S1031" i="1" s="1"/>
  <c r="U1030" i="1"/>
  <c r="T1030" i="1"/>
  <c r="Q1030" i="1"/>
  <c r="R1030" i="1" s="1"/>
  <c r="P1030" i="1"/>
  <c r="O1030" i="1"/>
  <c r="S1030" i="1" s="1"/>
  <c r="U1029" i="1"/>
  <c r="T1029" i="1"/>
  <c r="Q1029" i="1"/>
  <c r="R1029" i="1" s="1"/>
  <c r="P1029" i="1"/>
  <c r="O1029" i="1"/>
  <c r="S1029" i="1" s="1"/>
  <c r="U1007" i="1"/>
  <c r="T1007" i="1"/>
  <c r="Q1007" i="1"/>
  <c r="R1007" i="1" s="1"/>
  <c r="P1007" i="1"/>
  <c r="O1007" i="1"/>
  <c r="S1007" i="1" s="1"/>
  <c r="U1006" i="1"/>
  <c r="T1006" i="1"/>
  <c r="Q1006" i="1"/>
  <c r="R1006" i="1" s="1"/>
  <c r="P1006" i="1"/>
  <c r="O1006" i="1"/>
  <c r="S1006" i="1" s="1"/>
  <c r="U1005" i="1"/>
  <c r="T1005" i="1"/>
  <c r="Q1005" i="1"/>
  <c r="R1005" i="1" s="1"/>
  <c r="P1005" i="1"/>
  <c r="O1005" i="1"/>
  <c r="S1005" i="1" s="1"/>
  <c r="U1004" i="1"/>
  <c r="T1004" i="1"/>
  <c r="Q1004" i="1"/>
  <c r="R1004" i="1" s="1"/>
  <c r="P1004" i="1"/>
  <c r="O1004" i="1"/>
  <c r="S1004" i="1" s="1"/>
  <c r="U1003" i="1"/>
  <c r="T1003" i="1"/>
  <c r="Q1003" i="1"/>
  <c r="R1003" i="1" s="1"/>
  <c r="P1003" i="1"/>
  <c r="O1003" i="1"/>
  <c r="S1003" i="1" s="1"/>
  <c r="U1002" i="1"/>
  <c r="T1002" i="1"/>
  <c r="Q1002" i="1"/>
  <c r="R1002" i="1" s="1"/>
  <c r="P1002" i="1"/>
  <c r="O1002" i="1"/>
  <c r="S1002" i="1" s="1"/>
  <c r="U1001" i="1"/>
  <c r="T1001" i="1"/>
  <c r="Q1001" i="1"/>
  <c r="R1001" i="1" s="1"/>
  <c r="P1001" i="1"/>
  <c r="O1001" i="1"/>
  <c r="S1001" i="1" s="1"/>
  <c r="U1000" i="1"/>
  <c r="T1000" i="1"/>
  <c r="Q1000" i="1"/>
  <c r="R1000" i="1" s="1"/>
  <c r="P1000" i="1"/>
  <c r="O1000" i="1"/>
  <c r="S1000" i="1" s="1"/>
  <c r="U999" i="1"/>
  <c r="T999" i="1"/>
  <c r="Q999" i="1"/>
  <c r="R999" i="1" s="1"/>
  <c r="P999" i="1"/>
  <c r="O999" i="1"/>
  <c r="S999" i="1" s="1"/>
  <c r="U998" i="1"/>
  <c r="T998" i="1"/>
  <c r="Q998" i="1"/>
  <c r="R998" i="1" s="1"/>
  <c r="P998" i="1"/>
  <c r="O998" i="1"/>
  <c r="S998" i="1" s="1"/>
  <c r="U997" i="1"/>
  <c r="T997" i="1"/>
  <c r="Q997" i="1"/>
  <c r="R997" i="1" s="1"/>
  <c r="P997" i="1"/>
  <c r="O997" i="1"/>
  <c r="S997" i="1" s="1"/>
  <c r="U996" i="1"/>
  <c r="T996" i="1"/>
  <c r="Q996" i="1"/>
  <c r="R996" i="1" s="1"/>
  <c r="P996" i="1"/>
  <c r="O996" i="1"/>
  <c r="S996" i="1" s="1"/>
  <c r="U995" i="1"/>
  <c r="T995" i="1"/>
  <c r="Q995" i="1"/>
  <c r="R995" i="1" s="1"/>
  <c r="P995" i="1"/>
  <c r="O995" i="1"/>
  <c r="S995" i="1" s="1"/>
  <c r="U994" i="1"/>
  <c r="T994" i="1"/>
  <c r="Q994" i="1"/>
  <c r="R994" i="1" s="1"/>
  <c r="P994" i="1"/>
  <c r="O994" i="1"/>
  <c r="S994" i="1" s="1"/>
  <c r="U993" i="1"/>
  <c r="T993" i="1"/>
  <c r="Q993" i="1"/>
  <c r="R993" i="1" s="1"/>
  <c r="P993" i="1"/>
  <c r="O993" i="1"/>
  <c r="S993" i="1" s="1"/>
  <c r="U992" i="1"/>
  <c r="T992" i="1"/>
  <c r="Q992" i="1"/>
  <c r="R992" i="1" s="1"/>
  <c r="P992" i="1"/>
  <c r="O992" i="1"/>
  <c r="S992" i="1" s="1"/>
  <c r="U991" i="1"/>
  <c r="T991" i="1"/>
  <c r="Q991" i="1"/>
  <c r="R991" i="1" s="1"/>
  <c r="P991" i="1"/>
  <c r="O991" i="1"/>
  <c r="S991" i="1" s="1"/>
  <c r="U990" i="1"/>
  <c r="T990" i="1"/>
  <c r="Q990" i="1"/>
  <c r="R990" i="1" s="1"/>
  <c r="P990" i="1"/>
  <c r="O990" i="1"/>
  <c r="S990" i="1" s="1"/>
  <c r="U989" i="1"/>
  <c r="T989" i="1"/>
  <c r="Q989" i="1"/>
  <c r="R989" i="1" s="1"/>
  <c r="P989" i="1"/>
  <c r="O989" i="1"/>
  <c r="S989" i="1" s="1"/>
  <c r="U988" i="1"/>
  <c r="T988" i="1"/>
  <c r="Q988" i="1"/>
  <c r="R988" i="1" s="1"/>
  <c r="P988" i="1"/>
  <c r="O988" i="1"/>
  <c r="S988" i="1" s="1"/>
  <c r="U987" i="1"/>
  <c r="T987" i="1"/>
  <c r="Q987" i="1"/>
  <c r="R987" i="1" s="1"/>
  <c r="P987" i="1"/>
  <c r="O987" i="1"/>
  <c r="S987" i="1" s="1"/>
  <c r="U986" i="1"/>
  <c r="T986" i="1"/>
  <c r="Q986" i="1"/>
  <c r="R986" i="1" s="1"/>
  <c r="P986" i="1"/>
  <c r="O986" i="1"/>
  <c r="S986" i="1" s="1"/>
  <c r="U985" i="1"/>
  <c r="T985" i="1"/>
  <c r="Q985" i="1"/>
  <c r="R985" i="1" s="1"/>
  <c r="P985" i="1"/>
  <c r="O985" i="1"/>
  <c r="S985" i="1" s="1"/>
  <c r="U984" i="1"/>
  <c r="T984" i="1"/>
  <c r="Q984" i="1"/>
  <c r="R984" i="1" s="1"/>
  <c r="P984" i="1"/>
  <c r="O984" i="1"/>
  <c r="S984" i="1" s="1"/>
  <c r="U983" i="1"/>
  <c r="T983" i="1"/>
  <c r="Q983" i="1"/>
  <c r="R983" i="1" s="1"/>
  <c r="P983" i="1"/>
  <c r="O983" i="1"/>
  <c r="S983" i="1" s="1"/>
  <c r="U982" i="1"/>
  <c r="T982" i="1"/>
  <c r="Q982" i="1"/>
  <c r="R982" i="1" s="1"/>
  <c r="P982" i="1"/>
  <c r="O982" i="1"/>
  <c r="S982" i="1" s="1"/>
  <c r="U981" i="1"/>
  <c r="T981" i="1"/>
  <c r="Q981" i="1"/>
  <c r="R981" i="1" s="1"/>
  <c r="P981" i="1"/>
  <c r="O981" i="1"/>
  <c r="S981" i="1" s="1"/>
  <c r="U980" i="1"/>
  <c r="T980" i="1"/>
  <c r="Q980" i="1"/>
  <c r="R980" i="1" s="1"/>
  <c r="P980" i="1"/>
  <c r="O980" i="1"/>
  <c r="S980" i="1" s="1"/>
  <c r="U979" i="1"/>
  <c r="T979" i="1"/>
  <c r="Q979" i="1"/>
  <c r="R979" i="1" s="1"/>
  <c r="P979" i="1"/>
  <c r="O979" i="1"/>
  <c r="S979" i="1" s="1"/>
  <c r="U978" i="1"/>
  <c r="T978" i="1"/>
  <c r="Q978" i="1"/>
  <c r="R978" i="1" s="1"/>
  <c r="P978" i="1"/>
  <c r="O978" i="1"/>
  <c r="S978" i="1" s="1"/>
  <c r="U977" i="1"/>
  <c r="T977" i="1"/>
  <c r="Q977" i="1"/>
  <c r="R977" i="1" s="1"/>
  <c r="P977" i="1"/>
  <c r="O977" i="1"/>
  <c r="S977" i="1" s="1"/>
  <c r="U976" i="1"/>
  <c r="T976" i="1"/>
  <c r="Q976" i="1"/>
  <c r="R976" i="1" s="1"/>
  <c r="P976" i="1"/>
  <c r="O976" i="1"/>
  <c r="S976" i="1" s="1"/>
  <c r="U975" i="1"/>
  <c r="T975" i="1"/>
  <c r="Q975" i="1"/>
  <c r="R975" i="1" s="1"/>
  <c r="P975" i="1"/>
  <c r="O975" i="1"/>
  <c r="S975" i="1" s="1"/>
  <c r="U974" i="1"/>
  <c r="T974" i="1"/>
  <c r="Q974" i="1"/>
  <c r="R974" i="1" s="1"/>
  <c r="P974" i="1"/>
  <c r="O974" i="1"/>
  <c r="S974" i="1" s="1"/>
  <c r="U973" i="1"/>
  <c r="T973" i="1"/>
  <c r="Q973" i="1"/>
  <c r="R973" i="1" s="1"/>
  <c r="P973" i="1"/>
  <c r="O973" i="1"/>
  <c r="S973" i="1" s="1"/>
  <c r="U972" i="1"/>
  <c r="T972" i="1"/>
  <c r="Q972" i="1"/>
  <c r="R972" i="1" s="1"/>
  <c r="P972" i="1"/>
  <c r="O972" i="1"/>
  <c r="S972" i="1" s="1"/>
  <c r="U971" i="1"/>
  <c r="T971" i="1"/>
  <c r="Q971" i="1"/>
  <c r="R971" i="1" s="1"/>
  <c r="P971" i="1"/>
  <c r="O971" i="1"/>
  <c r="S971" i="1" s="1"/>
  <c r="U970" i="1"/>
  <c r="T970" i="1"/>
  <c r="Q970" i="1"/>
  <c r="R970" i="1" s="1"/>
  <c r="P970" i="1"/>
  <c r="O970" i="1"/>
  <c r="S970" i="1" s="1"/>
  <c r="U969" i="1"/>
  <c r="T969" i="1"/>
  <c r="Q969" i="1"/>
  <c r="R969" i="1" s="1"/>
  <c r="P969" i="1"/>
  <c r="O969" i="1"/>
  <c r="S969" i="1" s="1"/>
  <c r="U968" i="1"/>
  <c r="T968" i="1"/>
  <c r="Q968" i="1"/>
  <c r="R968" i="1" s="1"/>
  <c r="P968" i="1"/>
  <c r="O968" i="1"/>
  <c r="S968" i="1" s="1"/>
  <c r="U967" i="1"/>
  <c r="T967" i="1"/>
  <c r="Q967" i="1"/>
  <c r="R967" i="1" s="1"/>
  <c r="P967" i="1"/>
  <c r="O967" i="1"/>
  <c r="S967" i="1" s="1"/>
  <c r="U966" i="1"/>
  <c r="T966" i="1"/>
  <c r="Q966" i="1"/>
  <c r="R966" i="1" s="1"/>
  <c r="P966" i="1"/>
  <c r="O966" i="1"/>
  <c r="S966" i="1" s="1"/>
  <c r="U965" i="1"/>
  <c r="T965" i="1"/>
  <c r="Q965" i="1"/>
  <c r="R965" i="1" s="1"/>
  <c r="P965" i="1"/>
  <c r="O965" i="1"/>
  <c r="S965" i="1" s="1"/>
  <c r="U964" i="1"/>
  <c r="T964" i="1"/>
  <c r="Q964" i="1"/>
  <c r="R964" i="1" s="1"/>
  <c r="P964" i="1"/>
  <c r="O964" i="1"/>
  <c r="S964" i="1" s="1"/>
  <c r="U963" i="1"/>
  <c r="T963" i="1"/>
  <c r="Q963" i="1"/>
  <c r="R963" i="1" s="1"/>
  <c r="P963" i="1"/>
  <c r="O963" i="1"/>
  <c r="S963" i="1" s="1"/>
  <c r="U962" i="1"/>
  <c r="T962" i="1"/>
  <c r="Q962" i="1"/>
  <c r="R962" i="1" s="1"/>
  <c r="P962" i="1"/>
  <c r="O962" i="1"/>
  <c r="S962" i="1" s="1"/>
  <c r="U961" i="1"/>
  <c r="T961" i="1"/>
  <c r="Q961" i="1"/>
  <c r="R961" i="1" s="1"/>
  <c r="P961" i="1"/>
  <c r="O961" i="1"/>
  <c r="S961" i="1" s="1"/>
  <c r="U960" i="1"/>
  <c r="T960" i="1"/>
  <c r="Q960" i="1"/>
  <c r="R960" i="1" s="1"/>
  <c r="P960" i="1"/>
  <c r="O960" i="1"/>
  <c r="S960" i="1" s="1"/>
  <c r="U959" i="1"/>
  <c r="T959" i="1"/>
  <c r="Q959" i="1"/>
  <c r="R959" i="1" s="1"/>
  <c r="P959" i="1"/>
  <c r="O959" i="1"/>
  <c r="S959" i="1" s="1"/>
  <c r="U958" i="1"/>
  <c r="T958" i="1"/>
  <c r="Q958" i="1"/>
  <c r="R958" i="1" s="1"/>
  <c r="P958" i="1"/>
  <c r="O958" i="1"/>
  <c r="S958" i="1" s="1"/>
  <c r="U957" i="1"/>
  <c r="T957" i="1"/>
  <c r="Q957" i="1"/>
  <c r="R957" i="1" s="1"/>
  <c r="P957" i="1"/>
  <c r="O957" i="1"/>
  <c r="S957" i="1" s="1"/>
  <c r="U956" i="1"/>
  <c r="T956" i="1"/>
  <c r="Q956" i="1"/>
  <c r="R956" i="1" s="1"/>
  <c r="P956" i="1"/>
  <c r="O956" i="1"/>
  <c r="S956" i="1" s="1"/>
  <c r="U955" i="1"/>
  <c r="T955" i="1"/>
  <c r="Q955" i="1"/>
  <c r="R955" i="1" s="1"/>
  <c r="P955" i="1"/>
  <c r="O955" i="1"/>
  <c r="S955" i="1" s="1"/>
  <c r="U954" i="1"/>
  <c r="T954" i="1"/>
  <c r="Q954" i="1"/>
  <c r="R954" i="1" s="1"/>
  <c r="P954" i="1"/>
  <c r="O954" i="1"/>
  <c r="S954" i="1" s="1"/>
  <c r="U953" i="1"/>
  <c r="T953" i="1"/>
  <c r="Q953" i="1"/>
  <c r="R953" i="1" s="1"/>
  <c r="P953" i="1"/>
  <c r="O953" i="1"/>
  <c r="S953" i="1" s="1"/>
  <c r="U952" i="1"/>
  <c r="T952" i="1"/>
  <c r="Q952" i="1"/>
  <c r="R952" i="1" s="1"/>
  <c r="P952" i="1"/>
  <c r="O952" i="1"/>
  <c r="S952" i="1" s="1"/>
  <c r="U951" i="1"/>
  <c r="T951" i="1"/>
  <c r="Q951" i="1"/>
  <c r="R951" i="1" s="1"/>
  <c r="P951" i="1"/>
  <c r="O951" i="1"/>
  <c r="S951" i="1" s="1"/>
  <c r="U950" i="1"/>
  <c r="T950" i="1"/>
  <c r="Q950" i="1"/>
  <c r="R950" i="1" s="1"/>
  <c r="P950" i="1"/>
  <c r="O950" i="1"/>
  <c r="S950" i="1" s="1"/>
  <c r="U949" i="1"/>
  <c r="T949" i="1"/>
  <c r="Q949" i="1"/>
  <c r="R949" i="1" s="1"/>
  <c r="P949" i="1"/>
  <c r="O949" i="1"/>
  <c r="S949" i="1" s="1"/>
  <c r="U948" i="1"/>
  <c r="T948" i="1"/>
  <c r="Q948" i="1"/>
  <c r="R948" i="1" s="1"/>
  <c r="P948" i="1"/>
  <c r="O948" i="1"/>
  <c r="S948" i="1" s="1"/>
  <c r="U947" i="1"/>
  <c r="T947" i="1"/>
  <c r="Q947" i="1"/>
  <c r="R947" i="1" s="1"/>
  <c r="P947" i="1"/>
  <c r="O947" i="1"/>
  <c r="S947" i="1" s="1"/>
  <c r="U946" i="1"/>
  <c r="T946" i="1"/>
  <c r="Q946" i="1"/>
  <c r="R946" i="1" s="1"/>
  <c r="P946" i="1"/>
  <c r="O946" i="1"/>
  <c r="S946" i="1" s="1"/>
  <c r="U945" i="1"/>
  <c r="T945" i="1"/>
  <c r="Q945" i="1"/>
  <c r="R945" i="1" s="1"/>
  <c r="P945" i="1"/>
  <c r="O945" i="1"/>
  <c r="S945" i="1" s="1"/>
  <c r="U944" i="1"/>
  <c r="T944" i="1"/>
  <c r="Q944" i="1"/>
  <c r="R944" i="1" s="1"/>
  <c r="P944" i="1"/>
  <c r="O944" i="1"/>
  <c r="S944" i="1" s="1"/>
  <c r="U943" i="1"/>
  <c r="T943" i="1"/>
  <c r="Q943" i="1"/>
  <c r="R943" i="1" s="1"/>
  <c r="P943" i="1"/>
  <c r="O943" i="1"/>
  <c r="S943" i="1" s="1"/>
  <c r="U942" i="1"/>
  <c r="T942" i="1"/>
  <c r="Q942" i="1"/>
  <c r="R942" i="1" s="1"/>
  <c r="P942" i="1"/>
  <c r="O942" i="1"/>
  <c r="S942" i="1" s="1"/>
  <c r="U941" i="1"/>
  <c r="T941" i="1"/>
  <c r="Q941" i="1"/>
  <c r="R941" i="1" s="1"/>
  <c r="P941" i="1"/>
  <c r="O941" i="1"/>
  <c r="S941" i="1" s="1"/>
  <c r="U940" i="1"/>
  <c r="T940" i="1"/>
  <c r="Q940" i="1"/>
  <c r="R940" i="1" s="1"/>
  <c r="P940" i="1"/>
  <c r="O940" i="1"/>
  <c r="S940" i="1" s="1"/>
  <c r="U939" i="1"/>
  <c r="T939" i="1"/>
  <c r="Q939" i="1"/>
  <c r="R939" i="1" s="1"/>
  <c r="P939" i="1"/>
  <c r="O939" i="1"/>
  <c r="S939" i="1" s="1"/>
  <c r="U938" i="1"/>
  <c r="T938" i="1"/>
  <c r="Q938" i="1"/>
  <c r="R938" i="1" s="1"/>
  <c r="P938" i="1"/>
  <c r="O938" i="1"/>
  <c r="S938" i="1" s="1"/>
  <c r="U937" i="1"/>
  <c r="T937" i="1"/>
  <c r="Q937" i="1"/>
  <c r="R937" i="1" s="1"/>
  <c r="P937" i="1"/>
  <c r="O937" i="1"/>
  <c r="S937" i="1" s="1"/>
  <c r="U936" i="1"/>
  <c r="T936" i="1"/>
  <c r="Q936" i="1"/>
  <c r="R936" i="1" s="1"/>
  <c r="P936" i="1"/>
  <c r="O936" i="1"/>
  <c r="S936" i="1" s="1"/>
  <c r="U935" i="1"/>
  <c r="T935" i="1"/>
  <c r="Q935" i="1"/>
  <c r="R935" i="1" s="1"/>
  <c r="P935" i="1"/>
  <c r="O935" i="1"/>
  <c r="S935" i="1" s="1"/>
  <c r="U934" i="1"/>
  <c r="T934" i="1"/>
  <c r="Q934" i="1"/>
  <c r="R934" i="1" s="1"/>
  <c r="P934" i="1"/>
  <c r="O934" i="1"/>
  <c r="S934" i="1" s="1"/>
  <c r="U933" i="1"/>
  <c r="T933" i="1"/>
  <c r="Q933" i="1"/>
  <c r="R933" i="1" s="1"/>
  <c r="P933" i="1"/>
  <c r="O933" i="1"/>
  <c r="S933" i="1" s="1"/>
  <c r="U932" i="1"/>
  <c r="T932" i="1"/>
  <c r="Q932" i="1"/>
  <c r="R932" i="1" s="1"/>
  <c r="P932" i="1"/>
  <c r="O932" i="1"/>
  <c r="S932" i="1" s="1"/>
  <c r="U931" i="1"/>
  <c r="T931" i="1"/>
  <c r="Q931" i="1"/>
  <c r="R931" i="1" s="1"/>
  <c r="P931" i="1"/>
  <c r="O931" i="1"/>
  <c r="S931" i="1" s="1"/>
  <c r="U930" i="1"/>
  <c r="T930" i="1"/>
  <c r="Q930" i="1"/>
  <c r="R930" i="1" s="1"/>
  <c r="P930" i="1"/>
  <c r="O930" i="1"/>
  <c r="S930" i="1" s="1"/>
  <c r="U929" i="1"/>
  <c r="T929" i="1"/>
  <c r="Q929" i="1"/>
  <c r="R929" i="1" s="1"/>
  <c r="P929" i="1"/>
  <c r="O929" i="1"/>
  <c r="S929" i="1" s="1"/>
  <c r="U928" i="1"/>
  <c r="T928" i="1"/>
  <c r="Q928" i="1"/>
  <c r="R928" i="1" s="1"/>
  <c r="P928" i="1"/>
  <c r="O928" i="1"/>
  <c r="S928" i="1" s="1"/>
  <c r="U927" i="1"/>
  <c r="T927" i="1"/>
  <c r="Q927" i="1"/>
  <c r="R927" i="1" s="1"/>
  <c r="P927" i="1"/>
  <c r="O927" i="1"/>
  <c r="S927" i="1" s="1"/>
  <c r="U926" i="1"/>
  <c r="T926" i="1"/>
  <c r="Q926" i="1"/>
  <c r="R926" i="1" s="1"/>
  <c r="P926" i="1"/>
  <c r="O926" i="1"/>
  <c r="S926" i="1" s="1"/>
  <c r="U925" i="1"/>
  <c r="T925" i="1"/>
  <c r="Q925" i="1"/>
  <c r="R925" i="1" s="1"/>
  <c r="P925" i="1"/>
  <c r="O925" i="1"/>
  <c r="S925" i="1" s="1"/>
  <c r="U924" i="1"/>
  <c r="T924" i="1"/>
  <c r="Q924" i="1"/>
  <c r="R924" i="1" s="1"/>
  <c r="P924" i="1"/>
  <c r="O924" i="1"/>
  <c r="S924" i="1" s="1"/>
  <c r="U923" i="1"/>
  <c r="T923" i="1"/>
  <c r="Q923" i="1"/>
  <c r="R923" i="1" s="1"/>
  <c r="P923" i="1"/>
  <c r="O923" i="1"/>
  <c r="S923" i="1" s="1"/>
  <c r="U922" i="1"/>
  <c r="T922" i="1"/>
  <c r="Q922" i="1"/>
  <c r="R922" i="1" s="1"/>
  <c r="P922" i="1"/>
  <c r="O922" i="1"/>
  <c r="S922" i="1" s="1"/>
  <c r="U921" i="1"/>
  <c r="T921" i="1"/>
  <c r="Q921" i="1"/>
  <c r="R921" i="1" s="1"/>
  <c r="P921" i="1"/>
  <c r="O921" i="1"/>
  <c r="S921" i="1" s="1"/>
  <c r="U920" i="1"/>
  <c r="T920" i="1"/>
  <c r="Q920" i="1"/>
  <c r="R920" i="1" s="1"/>
  <c r="P920" i="1"/>
  <c r="O920" i="1"/>
  <c r="S920" i="1" s="1"/>
  <c r="U919" i="1"/>
  <c r="T919" i="1"/>
  <c r="Q919" i="1"/>
  <c r="R919" i="1" s="1"/>
  <c r="P919" i="1"/>
  <c r="O919" i="1"/>
  <c r="S919" i="1" s="1"/>
  <c r="U918" i="1"/>
  <c r="T918" i="1"/>
  <c r="Q918" i="1"/>
  <c r="R918" i="1" s="1"/>
  <c r="P918" i="1"/>
  <c r="O918" i="1"/>
  <c r="S918" i="1" s="1"/>
  <c r="U917" i="1"/>
  <c r="T917" i="1"/>
  <c r="Q917" i="1"/>
  <c r="R917" i="1" s="1"/>
  <c r="P917" i="1"/>
  <c r="O917" i="1"/>
  <c r="S917" i="1" s="1"/>
  <c r="U916" i="1"/>
  <c r="T916" i="1"/>
  <c r="Q916" i="1"/>
  <c r="R916" i="1" s="1"/>
  <c r="P916" i="1"/>
  <c r="O916" i="1"/>
  <c r="S916" i="1" s="1"/>
  <c r="U915" i="1"/>
  <c r="T915" i="1"/>
  <c r="Q915" i="1"/>
  <c r="R915" i="1" s="1"/>
  <c r="P915" i="1"/>
  <c r="O915" i="1"/>
  <c r="S915" i="1" s="1"/>
  <c r="U914" i="1"/>
  <c r="T914" i="1"/>
  <c r="Q914" i="1"/>
  <c r="R914" i="1" s="1"/>
  <c r="P914" i="1"/>
  <c r="O914" i="1"/>
  <c r="S914" i="1" s="1"/>
  <c r="U913" i="1"/>
  <c r="T913" i="1"/>
  <c r="Q913" i="1"/>
  <c r="R913" i="1" s="1"/>
  <c r="P913" i="1"/>
  <c r="O913" i="1"/>
  <c r="S913" i="1" s="1"/>
  <c r="U912" i="1"/>
  <c r="T912" i="1"/>
  <c r="Q912" i="1"/>
  <c r="R912" i="1" s="1"/>
  <c r="P912" i="1"/>
  <c r="O912" i="1"/>
  <c r="S912" i="1" s="1"/>
  <c r="U911" i="1"/>
  <c r="T911" i="1"/>
  <c r="Q911" i="1"/>
  <c r="R911" i="1" s="1"/>
  <c r="P911" i="1"/>
  <c r="O911" i="1"/>
  <c r="S911" i="1" s="1"/>
  <c r="U910" i="1"/>
  <c r="T910" i="1"/>
  <c r="Q910" i="1"/>
  <c r="R910" i="1" s="1"/>
  <c r="P910" i="1"/>
  <c r="O910" i="1"/>
  <c r="S910" i="1" s="1"/>
  <c r="U909" i="1"/>
  <c r="T909" i="1"/>
  <c r="Q909" i="1"/>
  <c r="R909" i="1" s="1"/>
  <c r="P909" i="1"/>
  <c r="O909" i="1"/>
  <c r="S909" i="1" s="1"/>
  <c r="U908" i="1"/>
  <c r="T908" i="1"/>
  <c r="Q908" i="1"/>
  <c r="R908" i="1" s="1"/>
  <c r="P908" i="1"/>
  <c r="O908" i="1"/>
  <c r="S908" i="1" s="1"/>
  <c r="U907" i="1"/>
  <c r="T907" i="1"/>
  <c r="Q907" i="1"/>
  <c r="R907" i="1" s="1"/>
  <c r="P907" i="1"/>
  <c r="O907" i="1"/>
  <c r="S907" i="1" s="1"/>
  <c r="U906" i="1"/>
  <c r="T906" i="1"/>
  <c r="Q906" i="1"/>
  <c r="R906" i="1" s="1"/>
  <c r="P906" i="1"/>
  <c r="O906" i="1"/>
  <c r="S906" i="1" s="1"/>
  <c r="U905" i="1"/>
  <c r="T905" i="1"/>
  <c r="Q905" i="1"/>
  <c r="R905" i="1" s="1"/>
  <c r="P905" i="1"/>
  <c r="O905" i="1"/>
  <c r="S905" i="1" s="1"/>
  <c r="U904" i="1"/>
  <c r="T904" i="1"/>
  <c r="Q904" i="1"/>
  <c r="R904" i="1" s="1"/>
  <c r="P904" i="1"/>
  <c r="O904" i="1"/>
  <c r="S904" i="1" s="1"/>
  <c r="U903" i="1"/>
  <c r="T903" i="1"/>
  <c r="Q903" i="1"/>
  <c r="R903" i="1" s="1"/>
  <c r="P903" i="1"/>
  <c r="O903" i="1"/>
  <c r="S903" i="1" s="1"/>
  <c r="U902" i="1"/>
  <c r="T902" i="1"/>
  <c r="Q902" i="1"/>
  <c r="R902" i="1" s="1"/>
  <c r="P902" i="1"/>
  <c r="O902" i="1"/>
  <c r="S902" i="1" s="1"/>
  <c r="U901" i="1"/>
  <c r="T901" i="1"/>
  <c r="Q901" i="1"/>
  <c r="R901" i="1" s="1"/>
  <c r="P901" i="1"/>
  <c r="O901" i="1"/>
  <c r="S901" i="1" s="1"/>
  <c r="U900" i="1"/>
  <c r="T900" i="1"/>
  <c r="Q900" i="1"/>
  <c r="R900" i="1" s="1"/>
  <c r="P900" i="1"/>
  <c r="O900" i="1"/>
  <c r="S900" i="1" s="1"/>
  <c r="U899" i="1"/>
  <c r="T899" i="1"/>
  <c r="Q899" i="1"/>
  <c r="R899" i="1" s="1"/>
  <c r="P899" i="1"/>
  <c r="O899" i="1"/>
  <c r="S899" i="1" s="1"/>
  <c r="U898" i="1"/>
  <c r="T898" i="1"/>
  <c r="Q898" i="1"/>
  <c r="R898" i="1" s="1"/>
  <c r="P898" i="1"/>
  <c r="O898" i="1"/>
  <c r="S898" i="1" s="1"/>
  <c r="U897" i="1"/>
  <c r="T897" i="1"/>
  <c r="Q897" i="1"/>
  <c r="R897" i="1" s="1"/>
  <c r="P897" i="1"/>
  <c r="O897" i="1"/>
  <c r="S897" i="1" s="1"/>
  <c r="U896" i="1"/>
  <c r="T896" i="1"/>
  <c r="Q896" i="1"/>
  <c r="R896" i="1" s="1"/>
  <c r="P896" i="1"/>
  <c r="O896" i="1"/>
  <c r="S896" i="1" s="1"/>
  <c r="U895" i="1"/>
  <c r="T895" i="1"/>
  <c r="Q895" i="1"/>
  <c r="R895" i="1" s="1"/>
  <c r="P895" i="1"/>
  <c r="O895" i="1"/>
  <c r="S895" i="1" s="1"/>
  <c r="U894" i="1"/>
  <c r="T894" i="1"/>
  <c r="Q894" i="1"/>
  <c r="R894" i="1" s="1"/>
  <c r="P894" i="1"/>
  <c r="O894" i="1"/>
  <c r="S894" i="1" s="1"/>
  <c r="U893" i="1"/>
  <c r="T893" i="1"/>
  <c r="Q893" i="1"/>
  <c r="R893" i="1" s="1"/>
  <c r="P893" i="1"/>
  <c r="O893" i="1"/>
  <c r="S893" i="1" s="1"/>
  <c r="U892" i="1"/>
  <c r="T892" i="1"/>
  <c r="Q892" i="1"/>
  <c r="R892" i="1" s="1"/>
  <c r="P892" i="1"/>
  <c r="O892" i="1"/>
  <c r="S892" i="1" s="1"/>
  <c r="U891" i="1"/>
  <c r="T891" i="1"/>
  <c r="Q891" i="1"/>
  <c r="R891" i="1" s="1"/>
  <c r="P891" i="1"/>
  <c r="O891" i="1"/>
  <c r="S891" i="1" s="1"/>
  <c r="U890" i="1"/>
  <c r="T890" i="1"/>
  <c r="Q890" i="1"/>
  <c r="R890" i="1" s="1"/>
  <c r="P890" i="1"/>
  <c r="O890" i="1"/>
  <c r="S890" i="1" s="1"/>
  <c r="U889" i="1"/>
  <c r="T889" i="1"/>
  <c r="Q889" i="1"/>
  <c r="R889" i="1" s="1"/>
  <c r="P889" i="1"/>
  <c r="O889" i="1"/>
  <c r="S889" i="1" s="1"/>
  <c r="U888" i="1"/>
  <c r="T888" i="1"/>
  <c r="Q888" i="1"/>
  <c r="R888" i="1" s="1"/>
  <c r="P888" i="1"/>
  <c r="O888" i="1"/>
  <c r="S888" i="1" s="1"/>
  <c r="U887" i="1"/>
  <c r="T887" i="1"/>
  <c r="Q887" i="1"/>
  <c r="R887" i="1" s="1"/>
  <c r="P887" i="1"/>
  <c r="O887" i="1"/>
  <c r="S887" i="1" s="1"/>
  <c r="U886" i="1"/>
  <c r="T886" i="1"/>
  <c r="Q886" i="1"/>
  <c r="R886" i="1" s="1"/>
  <c r="P886" i="1"/>
  <c r="O886" i="1"/>
  <c r="S886" i="1" s="1"/>
  <c r="U885" i="1"/>
  <c r="T885" i="1"/>
  <c r="Q885" i="1"/>
  <c r="R885" i="1" s="1"/>
  <c r="P885" i="1"/>
  <c r="O885" i="1"/>
  <c r="S885" i="1" s="1"/>
  <c r="U884" i="1"/>
  <c r="T884" i="1"/>
  <c r="Q884" i="1"/>
  <c r="R884" i="1" s="1"/>
  <c r="P884" i="1"/>
  <c r="O884" i="1"/>
  <c r="S884" i="1" s="1"/>
  <c r="U883" i="1"/>
  <c r="T883" i="1"/>
  <c r="Q883" i="1"/>
  <c r="R883" i="1" s="1"/>
  <c r="P883" i="1"/>
  <c r="O883" i="1"/>
  <c r="S883" i="1" s="1"/>
  <c r="U882" i="1"/>
  <c r="T882" i="1"/>
  <c r="Q882" i="1"/>
  <c r="R882" i="1" s="1"/>
  <c r="P882" i="1"/>
  <c r="O882" i="1"/>
  <c r="S882" i="1" s="1"/>
  <c r="U881" i="1"/>
  <c r="T881" i="1"/>
  <c r="Q881" i="1"/>
  <c r="R881" i="1" s="1"/>
  <c r="P881" i="1"/>
  <c r="O881" i="1"/>
  <c r="S881" i="1" s="1"/>
  <c r="U880" i="1"/>
  <c r="T880" i="1"/>
  <c r="Q880" i="1"/>
  <c r="R880" i="1" s="1"/>
  <c r="P880" i="1"/>
  <c r="O880" i="1"/>
  <c r="S880" i="1" s="1"/>
  <c r="U879" i="1"/>
  <c r="T879" i="1"/>
  <c r="Q879" i="1"/>
  <c r="R879" i="1" s="1"/>
  <c r="P879" i="1"/>
  <c r="O879" i="1"/>
  <c r="S879" i="1" s="1"/>
  <c r="U878" i="1"/>
  <c r="T878" i="1"/>
  <c r="Q878" i="1"/>
  <c r="R878" i="1" s="1"/>
  <c r="P878" i="1"/>
  <c r="O878" i="1"/>
  <c r="S878" i="1" s="1"/>
  <c r="U877" i="1"/>
  <c r="T877" i="1"/>
  <c r="Q877" i="1"/>
  <c r="R877" i="1" s="1"/>
  <c r="P877" i="1"/>
  <c r="O877" i="1"/>
  <c r="S877" i="1" s="1"/>
  <c r="U876" i="1"/>
  <c r="T876" i="1"/>
  <c r="Q876" i="1"/>
  <c r="R876" i="1" s="1"/>
  <c r="P876" i="1"/>
  <c r="O876" i="1"/>
  <c r="S876" i="1" s="1"/>
  <c r="U875" i="1"/>
  <c r="T875" i="1"/>
  <c r="Q875" i="1"/>
  <c r="R875" i="1" s="1"/>
  <c r="P875" i="1"/>
  <c r="O875" i="1"/>
  <c r="S875" i="1" s="1"/>
  <c r="U874" i="1"/>
  <c r="T874" i="1"/>
  <c r="Q874" i="1"/>
  <c r="R874" i="1" s="1"/>
  <c r="P874" i="1"/>
  <c r="O874" i="1"/>
  <c r="S874" i="1" s="1"/>
  <c r="U873" i="1"/>
  <c r="T873" i="1"/>
  <c r="Q873" i="1"/>
  <c r="R873" i="1" s="1"/>
  <c r="P873" i="1"/>
  <c r="O873" i="1"/>
  <c r="S873" i="1" s="1"/>
  <c r="U872" i="1"/>
  <c r="T872" i="1"/>
  <c r="Q872" i="1"/>
  <c r="R872" i="1" s="1"/>
  <c r="P872" i="1"/>
  <c r="O872" i="1"/>
  <c r="S872" i="1" s="1"/>
  <c r="U871" i="1"/>
  <c r="T871" i="1"/>
  <c r="Q871" i="1"/>
  <c r="R871" i="1" s="1"/>
  <c r="P871" i="1"/>
  <c r="O871" i="1"/>
  <c r="S871" i="1" s="1"/>
  <c r="U870" i="1"/>
  <c r="T870" i="1"/>
  <c r="Q870" i="1"/>
  <c r="R870" i="1" s="1"/>
  <c r="P870" i="1"/>
  <c r="O870" i="1"/>
  <c r="S870" i="1" s="1"/>
  <c r="U869" i="1"/>
  <c r="T869" i="1"/>
  <c r="Q869" i="1"/>
  <c r="R869" i="1" s="1"/>
  <c r="P869" i="1"/>
  <c r="O869" i="1"/>
  <c r="S869" i="1" s="1"/>
  <c r="U868" i="1"/>
  <c r="T868" i="1"/>
  <c r="Q868" i="1"/>
  <c r="R868" i="1" s="1"/>
  <c r="P868" i="1"/>
  <c r="O868" i="1"/>
  <c r="S868" i="1" s="1"/>
  <c r="U867" i="1"/>
  <c r="T867" i="1"/>
  <c r="Q867" i="1"/>
  <c r="R867" i="1" s="1"/>
  <c r="P867" i="1"/>
  <c r="O867" i="1"/>
  <c r="S867" i="1" s="1"/>
  <c r="U866" i="1"/>
  <c r="T866" i="1"/>
  <c r="Q866" i="1"/>
  <c r="R866" i="1" s="1"/>
  <c r="P866" i="1"/>
  <c r="O866" i="1"/>
  <c r="S866" i="1" s="1"/>
  <c r="U865" i="1"/>
  <c r="T865" i="1"/>
  <c r="Q865" i="1"/>
  <c r="R865" i="1" s="1"/>
  <c r="P865" i="1"/>
  <c r="O865" i="1"/>
  <c r="S865" i="1" s="1"/>
  <c r="U864" i="1"/>
  <c r="T864" i="1"/>
  <c r="Q864" i="1"/>
  <c r="R864" i="1" s="1"/>
  <c r="P864" i="1"/>
  <c r="O864" i="1"/>
  <c r="S864" i="1" s="1"/>
  <c r="U863" i="1"/>
  <c r="T863" i="1"/>
  <c r="Q863" i="1"/>
  <c r="R863" i="1" s="1"/>
  <c r="P863" i="1"/>
  <c r="O863" i="1"/>
  <c r="S863" i="1" s="1"/>
  <c r="U862" i="1"/>
  <c r="T862" i="1"/>
  <c r="Q862" i="1"/>
  <c r="R862" i="1" s="1"/>
  <c r="P862" i="1"/>
  <c r="O862" i="1"/>
  <c r="S862" i="1" s="1"/>
  <c r="U861" i="1"/>
  <c r="T861" i="1"/>
  <c r="Q861" i="1"/>
  <c r="R861" i="1" s="1"/>
  <c r="P861" i="1"/>
  <c r="O861" i="1"/>
  <c r="S861" i="1" s="1"/>
  <c r="U860" i="1"/>
  <c r="T860" i="1"/>
  <c r="Q860" i="1"/>
  <c r="R860" i="1" s="1"/>
  <c r="P860" i="1"/>
  <c r="O860" i="1"/>
  <c r="S860" i="1" s="1"/>
  <c r="U859" i="1"/>
  <c r="T859" i="1"/>
  <c r="Q859" i="1"/>
  <c r="R859" i="1" s="1"/>
  <c r="P859" i="1"/>
  <c r="O859" i="1"/>
  <c r="S859" i="1" s="1"/>
  <c r="U858" i="1"/>
  <c r="T858" i="1"/>
  <c r="Q858" i="1"/>
  <c r="R858" i="1" s="1"/>
  <c r="P858" i="1"/>
  <c r="O858" i="1"/>
  <c r="S858" i="1" s="1"/>
  <c r="U857" i="1"/>
  <c r="T857" i="1"/>
  <c r="Q857" i="1"/>
  <c r="R857" i="1" s="1"/>
  <c r="P857" i="1"/>
  <c r="O857" i="1"/>
  <c r="S857" i="1" s="1"/>
  <c r="U856" i="1"/>
  <c r="T856" i="1"/>
  <c r="Q856" i="1"/>
  <c r="R856" i="1" s="1"/>
  <c r="P856" i="1"/>
  <c r="O856" i="1"/>
  <c r="S856" i="1" s="1"/>
  <c r="U855" i="1"/>
  <c r="T855" i="1"/>
  <c r="Q855" i="1"/>
  <c r="R855" i="1" s="1"/>
  <c r="P855" i="1"/>
  <c r="O855" i="1"/>
  <c r="S855" i="1" s="1"/>
  <c r="U834" i="1"/>
  <c r="T834" i="1"/>
  <c r="Q834" i="1"/>
  <c r="R834" i="1" s="1"/>
  <c r="P834" i="1"/>
  <c r="O834" i="1"/>
  <c r="S834" i="1" s="1"/>
  <c r="U833" i="1"/>
  <c r="T833" i="1"/>
  <c r="Q833" i="1"/>
  <c r="R833" i="1" s="1"/>
  <c r="P833" i="1"/>
  <c r="O833" i="1"/>
  <c r="S833" i="1" s="1"/>
  <c r="U832" i="1"/>
  <c r="T832" i="1"/>
  <c r="Q832" i="1"/>
  <c r="R832" i="1" s="1"/>
  <c r="P832" i="1"/>
  <c r="O832" i="1"/>
  <c r="S832" i="1" s="1"/>
  <c r="U831" i="1"/>
  <c r="T831" i="1"/>
  <c r="Q831" i="1"/>
  <c r="R831" i="1" s="1"/>
  <c r="P831" i="1"/>
  <c r="O831" i="1"/>
  <c r="S831" i="1" s="1"/>
  <c r="U830" i="1"/>
  <c r="T830" i="1"/>
  <c r="Q830" i="1"/>
  <c r="R830" i="1" s="1"/>
  <c r="P830" i="1"/>
  <c r="O830" i="1"/>
  <c r="S830" i="1" s="1"/>
  <c r="U829" i="1"/>
  <c r="T829" i="1"/>
  <c r="Q829" i="1"/>
  <c r="R829" i="1" s="1"/>
  <c r="P829" i="1"/>
  <c r="O829" i="1"/>
  <c r="S829" i="1" s="1"/>
  <c r="U828" i="1"/>
  <c r="T828" i="1"/>
  <c r="Q828" i="1"/>
  <c r="R828" i="1" s="1"/>
  <c r="P828" i="1"/>
  <c r="O828" i="1"/>
  <c r="S828" i="1" s="1"/>
  <c r="U827" i="1"/>
  <c r="T827" i="1"/>
  <c r="Q827" i="1"/>
  <c r="R827" i="1" s="1"/>
  <c r="P827" i="1"/>
  <c r="O827" i="1"/>
  <c r="S827" i="1" s="1"/>
  <c r="U826" i="1"/>
  <c r="T826" i="1"/>
  <c r="Q826" i="1"/>
  <c r="R826" i="1" s="1"/>
  <c r="P826" i="1"/>
  <c r="O826" i="1"/>
  <c r="S826" i="1" s="1"/>
  <c r="U825" i="1"/>
  <c r="T825" i="1"/>
  <c r="Q825" i="1"/>
  <c r="R825" i="1" s="1"/>
  <c r="P825" i="1"/>
  <c r="O825" i="1"/>
  <c r="S825" i="1" s="1"/>
  <c r="U824" i="1"/>
  <c r="T824" i="1"/>
  <c r="Q824" i="1"/>
  <c r="R824" i="1" s="1"/>
  <c r="P824" i="1"/>
  <c r="O824" i="1"/>
  <c r="S824" i="1" s="1"/>
  <c r="U823" i="1"/>
  <c r="T823" i="1"/>
  <c r="Q823" i="1"/>
  <c r="R823" i="1" s="1"/>
  <c r="P823" i="1"/>
  <c r="O823" i="1"/>
  <c r="S823" i="1" s="1"/>
  <c r="U822" i="1"/>
  <c r="T822" i="1"/>
  <c r="Q822" i="1"/>
  <c r="R822" i="1" s="1"/>
  <c r="P822" i="1"/>
  <c r="O822" i="1"/>
  <c r="S822" i="1" s="1"/>
  <c r="U821" i="1"/>
  <c r="T821" i="1"/>
  <c r="Q821" i="1"/>
  <c r="R821" i="1" s="1"/>
  <c r="P821" i="1"/>
  <c r="O821" i="1"/>
  <c r="S821" i="1" s="1"/>
  <c r="U820" i="1"/>
  <c r="T820" i="1"/>
  <c r="Q820" i="1"/>
  <c r="R820" i="1" s="1"/>
  <c r="P820" i="1"/>
  <c r="O820" i="1"/>
  <c r="S820" i="1" s="1"/>
  <c r="U819" i="1"/>
  <c r="T819" i="1"/>
  <c r="Q819" i="1"/>
  <c r="R819" i="1" s="1"/>
  <c r="P819" i="1"/>
  <c r="O819" i="1"/>
  <c r="S819" i="1" s="1"/>
  <c r="U818" i="1"/>
  <c r="T818" i="1"/>
  <c r="Q818" i="1"/>
  <c r="R818" i="1" s="1"/>
  <c r="P818" i="1"/>
  <c r="O818" i="1"/>
  <c r="S818" i="1" s="1"/>
  <c r="U817" i="1"/>
  <c r="T817" i="1"/>
  <c r="Q817" i="1"/>
  <c r="R817" i="1" s="1"/>
  <c r="P817" i="1"/>
  <c r="O817" i="1"/>
  <c r="S817" i="1" s="1"/>
  <c r="U816" i="1"/>
  <c r="T816" i="1"/>
  <c r="Q816" i="1"/>
  <c r="R816" i="1" s="1"/>
  <c r="P816" i="1"/>
  <c r="O816" i="1"/>
  <c r="S816" i="1" s="1"/>
  <c r="U815" i="1"/>
  <c r="T815" i="1"/>
  <c r="Q815" i="1"/>
  <c r="R815" i="1" s="1"/>
  <c r="P815" i="1"/>
  <c r="O815" i="1"/>
  <c r="S815" i="1" s="1"/>
  <c r="U814" i="1"/>
  <c r="T814" i="1"/>
  <c r="Q814" i="1"/>
  <c r="R814" i="1" s="1"/>
  <c r="P814" i="1"/>
  <c r="O814" i="1"/>
  <c r="S814" i="1" s="1"/>
  <c r="U813" i="1"/>
  <c r="T813" i="1"/>
  <c r="Q813" i="1"/>
  <c r="R813" i="1" s="1"/>
  <c r="P813" i="1"/>
  <c r="O813" i="1"/>
  <c r="S813" i="1" s="1"/>
  <c r="U812" i="1"/>
  <c r="T812" i="1"/>
  <c r="Q812" i="1"/>
  <c r="R812" i="1" s="1"/>
  <c r="P812" i="1"/>
  <c r="O812" i="1"/>
  <c r="S812" i="1" s="1"/>
  <c r="U811" i="1"/>
  <c r="T811" i="1"/>
  <c r="Q811" i="1"/>
  <c r="R811" i="1" s="1"/>
  <c r="P811" i="1"/>
  <c r="O811" i="1"/>
  <c r="S811" i="1" s="1"/>
  <c r="U810" i="1"/>
  <c r="T810" i="1"/>
  <c r="Q810" i="1"/>
  <c r="R810" i="1" s="1"/>
  <c r="P810" i="1"/>
  <c r="O810" i="1"/>
  <c r="S810" i="1" s="1"/>
  <c r="U809" i="1"/>
  <c r="T809" i="1"/>
  <c r="Q809" i="1"/>
  <c r="R809" i="1" s="1"/>
  <c r="P809" i="1"/>
  <c r="O809" i="1"/>
  <c r="S809" i="1" s="1"/>
  <c r="U808" i="1"/>
  <c r="T808" i="1"/>
  <c r="Q808" i="1"/>
  <c r="R808" i="1" s="1"/>
  <c r="P808" i="1"/>
  <c r="O808" i="1"/>
  <c r="S808" i="1" s="1"/>
  <c r="U807" i="1"/>
  <c r="T807" i="1"/>
  <c r="Q807" i="1"/>
  <c r="R807" i="1" s="1"/>
  <c r="P807" i="1"/>
  <c r="O807" i="1"/>
  <c r="S807" i="1" s="1"/>
  <c r="U806" i="1"/>
  <c r="T806" i="1"/>
  <c r="Q806" i="1"/>
  <c r="R806" i="1" s="1"/>
  <c r="P806" i="1"/>
  <c r="O806" i="1"/>
  <c r="S806" i="1" s="1"/>
  <c r="U805" i="1"/>
  <c r="T805" i="1"/>
  <c r="Q805" i="1"/>
  <c r="R805" i="1" s="1"/>
  <c r="P805" i="1"/>
  <c r="O805" i="1"/>
  <c r="S805" i="1" s="1"/>
  <c r="U804" i="1"/>
  <c r="T804" i="1"/>
  <c r="Q804" i="1"/>
  <c r="R804" i="1" s="1"/>
  <c r="P804" i="1"/>
  <c r="O804" i="1"/>
  <c r="S804" i="1" s="1"/>
  <c r="U803" i="1"/>
  <c r="T803" i="1"/>
  <c r="Q803" i="1"/>
  <c r="R803" i="1" s="1"/>
  <c r="P803" i="1"/>
  <c r="O803" i="1"/>
  <c r="S803" i="1" s="1"/>
  <c r="U802" i="1"/>
  <c r="T802" i="1"/>
  <c r="Q802" i="1"/>
  <c r="R802" i="1" s="1"/>
  <c r="P802" i="1"/>
  <c r="O802" i="1"/>
  <c r="S802" i="1" s="1"/>
  <c r="U801" i="1"/>
  <c r="T801" i="1"/>
  <c r="Q801" i="1"/>
  <c r="R801" i="1" s="1"/>
  <c r="P801" i="1"/>
  <c r="O801" i="1"/>
  <c r="S801" i="1" s="1"/>
  <c r="U800" i="1"/>
  <c r="T800" i="1"/>
  <c r="Q800" i="1"/>
  <c r="R800" i="1" s="1"/>
  <c r="P800" i="1"/>
  <c r="O800" i="1"/>
  <c r="S800" i="1" s="1"/>
  <c r="U799" i="1"/>
  <c r="T799" i="1"/>
  <c r="Q799" i="1"/>
  <c r="R799" i="1" s="1"/>
  <c r="P799" i="1"/>
  <c r="O799" i="1"/>
  <c r="S799" i="1" s="1"/>
  <c r="U777" i="1"/>
  <c r="T777" i="1"/>
  <c r="Q777" i="1"/>
  <c r="R777" i="1" s="1"/>
  <c r="P777" i="1"/>
  <c r="O777" i="1"/>
  <c r="S777" i="1" s="1"/>
  <c r="U776" i="1"/>
  <c r="T776" i="1"/>
  <c r="Q776" i="1"/>
  <c r="R776" i="1" s="1"/>
  <c r="P776" i="1"/>
  <c r="O776" i="1"/>
  <c r="S776" i="1" s="1"/>
  <c r="U775" i="1"/>
  <c r="T775" i="1"/>
  <c r="Q775" i="1"/>
  <c r="R775" i="1" s="1"/>
  <c r="P775" i="1"/>
  <c r="O775" i="1"/>
  <c r="S775" i="1" s="1"/>
  <c r="U774" i="1"/>
  <c r="T774" i="1"/>
  <c r="Q774" i="1"/>
  <c r="R774" i="1" s="1"/>
  <c r="P774" i="1"/>
  <c r="O774" i="1"/>
  <c r="S774" i="1" s="1"/>
  <c r="U773" i="1"/>
  <c r="T773" i="1"/>
  <c r="Q773" i="1"/>
  <c r="R773" i="1" s="1"/>
  <c r="P773" i="1"/>
  <c r="O773" i="1"/>
  <c r="S773" i="1" s="1"/>
  <c r="U772" i="1"/>
  <c r="T772" i="1"/>
  <c r="Q772" i="1"/>
  <c r="R772" i="1" s="1"/>
  <c r="P772" i="1"/>
  <c r="O772" i="1"/>
  <c r="S772" i="1" s="1"/>
  <c r="U771" i="1"/>
  <c r="T771" i="1"/>
  <c r="Q771" i="1"/>
  <c r="R771" i="1" s="1"/>
  <c r="P771" i="1"/>
  <c r="O771" i="1"/>
  <c r="S771" i="1" s="1"/>
  <c r="U770" i="1"/>
  <c r="T770" i="1"/>
  <c r="Q770" i="1"/>
  <c r="R770" i="1" s="1"/>
  <c r="P770" i="1"/>
  <c r="O770" i="1"/>
  <c r="S770" i="1" s="1"/>
  <c r="U769" i="1"/>
  <c r="T769" i="1"/>
  <c r="Q769" i="1"/>
  <c r="R769" i="1" s="1"/>
  <c r="P769" i="1"/>
  <c r="O769" i="1"/>
  <c r="S769" i="1" s="1"/>
  <c r="U768" i="1"/>
  <c r="T768" i="1"/>
  <c r="Q768" i="1"/>
  <c r="R768" i="1" s="1"/>
  <c r="P768" i="1"/>
  <c r="O768" i="1"/>
  <c r="S768" i="1" s="1"/>
  <c r="U767" i="1"/>
  <c r="T767" i="1"/>
  <c r="Q767" i="1"/>
  <c r="R767" i="1" s="1"/>
  <c r="P767" i="1"/>
  <c r="O767" i="1"/>
  <c r="S767" i="1" s="1"/>
  <c r="U766" i="1"/>
  <c r="T766" i="1"/>
  <c r="Q766" i="1"/>
  <c r="R766" i="1" s="1"/>
  <c r="P766" i="1"/>
  <c r="O766" i="1"/>
  <c r="S766" i="1" s="1"/>
  <c r="U765" i="1"/>
  <c r="T765" i="1"/>
  <c r="Q765" i="1"/>
  <c r="R765" i="1" s="1"/>
  <c r="P765" i="1"/>
  <c r="O765" i="1"/>
  <c r="S765" i="1" s="1"/>
  <c r="U764" i="1"/>
  <c r="T764" i="1"/>
  <c r="Q764" i="1"/>
  <c r="R764" i="1" s="1"/>
  <c r="P764" i="1"/>
  <c r="O764" i="1"/>
  <c r="S764" i="1" s="1"/>
  <c r="U763" i="1"/>
  <c r="T763" i="1"/>
  <c r="Q763" i="1"/>
  <c r="R763" i="1" s="1"/>
  <c r="P763" i="1"/>
  <c r="O763" i="1"/>
  <c r="S763" i="1" s="1"/>
  <c r="U762" i="1"/>
  <c r="T762" i="1"/>
  <c r="Q762" i="1"/>
  <c r="R762" i="1" s="1"/>
  <c r="P762" i="1"/>
  <c r="O762" i="1"/>
  <c r="S762" i="1" s="1"/>
  <c r="U761" i="1"/>
  <c r="T761" i="1"/>
  <c r="Q761" i="1"/>
  <c r="R761" i="1" s="1"/>
  <c r="P761" i="1"/>
  <c r="O761" i="1"/>
  <c r="S761" i="1" s="1"/>
  <c r="U760" i="1"/>
  <c r="T760" i="1"/>
  <c r="Q760" i="1"/>
  <c r="R760" i="1" s="1"/>
  <c r="P760" i="1"/>
  <c r="O760" i="1"/>
  <c r="S760" i="1" s="1"/>
  <c r="U759" i="1"/>
  <c r="T759" i="1"/>
  <c r="Q759" i="1"/>
  <c r="R759" i="1" s="1"/>
  <c r="P759" i="1"/>
  <c r="O759" i="1"/>
  <c r="S759" i="1" s="1"/>
  <c r="U758" i="1"/>
  <c r="T758" i="1"/>
  <c r="Q758" i="1"/>
  <c r="R758" i="1" s="1"/>
  <c r="P758" i="1"/>
  <c r="O758" i="1"/>
  <c r="S758" i="1" s="1"/>
  <c r="U757" i="1"/>
  <c r="T757" i="1"/>
  <c r="Q757" i="1"/>
  <c r="R757" i="1" s="1"/>
  <c r="P757" i="1"/>
  <c r="O757" i="1"/>
  <c r="S757" i="1" s="1"/>
  <c r="U756" i="1"/>
  <c r="T756" i="1"/>
  <c r="Q756" i="1"/>
  <c r="R756" i="1" s="1"/>
  <c r="P756" i="1"/>
  <c r="O756" i="1"/>
  <c r="S756" i="1" s="1"/>
  <c r="U755" i="1"/>
  <c r="T755" i="1"/>
  <c r="Q755" i="1"/>
  <c r="R755" i="1" s="1"/>
  <c r="P755" i="1"/>
  <c r="O755" i="1"/>
  <c r="S755" i="1" s="1"/>
  <c r="U754" i="1"/>
  <c r="T754" i="1"/>
  <c r="Q754" i="1"/>
  <c r="R754" i="1" s="1"/>
  <c r="P754" i="1"/>
  <c r="O754" i="1"/>
  <c r="S754" i="1" s="1"/>
  <c r="U753" i="1"/>
  <c r="T753" i="1"/>
  <c r="Q753" i="1"/>
  <c r="R753" i="1" s="1"/>
  <c r="P753" i="1"/>
  <c r="O753" i="1"/>
  <c r="S753" i="1" s="1"/>
  <c r="U752" i="1"/>
  <c r="T752" i="1"/>
  <c r="Q752" i="1"/>
  <c r="R752" i="1" s="1"/>
  <c r="P752" i="1"/>
  <c r="O752" i="1"/>
  <c r="S752" i="1" s="1"/>
  <c r="U751" i="1"/>
  <c r="T751" i="1"/>
  <c r="Q751" i="1"/>
  <c r="R751" i="1" s="1"/>
  <c r="P751" i="1"/>
  <c r="O751" i="1"/>
  <c r="S751" i="1" s="1"/>
  <c r="U750" i="1"/>
  <c r="T750" i="1"/>
  <c r="Q750" i="1"/>
  <c r="R750" i="1" s="1"/>
  <c r="P750" i="1"/>
  <c r="O750" i="1"/>
  <c r="S750" i="1" s="1"/>
  <c r="U749" i="1"/>
  <c r="T749" i="1"/>
  <c r="Q749" i="1"/>
  <c r="R749" i="1" s="1"/>
  <c r="P749" i="1"/>
  <c r="O749" i="1"/>
  <c r="S749" i="1" s="1"/>
  <c r="U748" i="1"/>
  <c r="T748" i="1"/>
  <c r="Q748" i="1"/>
  <c r="R748" i="1" s="1"/>
  <c r="P748" i="1"/>
  <c r="O748" i="1"/>
  <c r="S748" i="1" s="1"/>
  <c r="U747" i="1"/>
  <c r="T747" i="1"/>
  <c r="Q747" i="1"/>
  <c r="R747" i="1" s="1"/>
  <c r="P747" i="1"/>
  <c r="O747" i="1"/>
  <c r="S747" i="1" s="1"/>
  <c r="U746" i="1"/>
  <c r="T746" i="1"/>
  <c r="Q746" i="1"/>
  <c r="R746" i="1" s="1"/>
  <c r="P746" i="1"/>
  <c r="O746" i="1"/>
  <c r="S746" i="1" s="1"/>
  <c r="U745" i="1"/>
  <c r="T745" i="1"/>
  <c r="Q745" i="1"/>
  <c r="R745" i="1" s="1"/>
  <c r="P745" i="1"/>
  <c r="O745" i="1"/>
  <c r="S745" i="1" s="1"/>
  <c r="U744" i="1"/>
  <c r="T744" i="1"/>
  <c r="Q744" i="1"/>
  <c r="R744" i="1" s="1"/>
  <c r="P744" i="1"/>
  <c r="O744" i="1"/>
  <c r="S744" i="1" s="1"/>
  <c r="U743" i="1"/>
  <c r="T743" i="1"/>
  <c r="Q743" i="1"/>
  <c r="R743" i="1" s="1"/>
  <c r="P743" i="1"/>
  <c r="O743" i="1"/>
  <c r="S743" i="1" s="1"/>
  <c r="U742" i="1"/>
  <c r="T742" i="1"/>
  <c r="Q742" i="1"/>
  <c r="R742" i="1" s="1"/>
  <c r="P742" i="1"/>
  <c r="O742" i="1"/>
  <c r="S742" i="1" s="1"/>
  <c r="U741" i="1"/>
  <c r="T741" i="1"/>
  <c r="Q741" i="1"/>
  <c r="R741" i="1" s="1"/>
  <c r="P741" i="1"/>
  <c r="O741" i="1"/>
  <c r="S741" i="1" s="1"/>
  <c r="U740" i="1"/>
  <c r="T740" i="1"/>
  <c r="Q740" i="1"/>
  <c r="R740" i="1" s="1"/>
  <c r="P740" i="1"/>
  <c r="O740" i="1"/>
  <c r="S740" i="1" s="1"/>
  <c r="U739" i="1"/>
  <c r="T739" i="1"/>
  <c r="Q739" i="1"/>
  <c r="R739" i="1" s="1"/>
  <c r="P739" i="1"/>
  <c r="O739" i="1"/>
  <c r="S739" i="1" s="1"/>
  <c r="U738" i="1"/>
  <c r="T738" i="1"/>
  <c r="Q738" i="1"/>
  <c r="R738" i="1" s="1"/>
  <c r="P738" i="1"/>
  <c r="O738" i="1"/>
  <c r="S738" i="1" s="1"/>
  <c r="U737" i="1"/>
  <c r="T737" i="1"/>
  <c r="Q737" i="1"/>
  <c r="R737" i="1" s="1"/>
  <c r="P737" i="1"/>
  <c r="O737" i="1"/>
  <c r="S737" i="1" s="1"/>
  <c r="U736" i="1"/>
  <c r="T736" i="1"/>
  <c r="Q736" i="1"/>
  <c r="R736" i="1" s="1"/>
  <c r="P736" i="1"/>
  <c r="O736" i="1"/>
  <c r="S736" i="1" s="1"/>
  <c r="U735" i="1"/>
  <c r="T735" i="1"/>
  <c r="Q735" i="1"/>
  <c r="R735" i="1" s="1"/>
  <c r="P735" i="1"/>
  <c r="O735" i="1"/>
  <c r="S735" i="1" s="1"/>
  <c r="U734" i="1"/>
  <c r="T734" i="1"/>
  <c r="Q734" i="1"/>
  <c r="R734" i="1" s="1"/>
  <c r="P734" i="1"/>
  <c r="O734" i="1"/>
  <c r="S734" i="1" s="1"/>
  <c r="U733" i="1"/>
  <c r="T733" i="1"/>
  <c r="Q733" i="1"/>
  <c r="R733" i="1" s="1"/>
  <c r="P733" i="1"/>
  <c r="O733" i="1"/>
  <c r="S733" i="1" s="1"/>
  <c r="U732" i="1"/>
  <c r="T732" i="1"/>
  <c r="Q732" i="1"/>
  <c r="R732" i="1" s="1"/>
  <c r="P732" i="1"/>
  <c r="O732" i="1"/>
  <c r="S732" i="1" s="1"/>
  <c r="U731" i="1"/>
  <c r="T731" i="1"/>
  <c r="Q731" i="1"/>
  <c r="R731" i="1" s="1"/>
  <c r="P731" i="1"/>
  <c r="O731" i="1"/>
  <c r="S731" i="1" s="1"/>
  <c r="U730" i="1"/>
  <c r="T730" i="1"/>
  <c r="Q730" i="1"/>
  <c r="R730" i="1" s="1"/>
  <c r="P730" i="1"/>
  <c r="O730" i="1"/>
  <c r="S730" i="1" s="1"/>
  <c r="U729" i="1"/>
  <c r="T729" i="1"/>
  <c r="Q729" i="1"/>
  <c r="R729" i="1" s="1"/>
  <c r="P729" i="1"/>
  <c r="O729" i="1"/>
  <c r="S729" i="1" s="1"/>
  <c r="U728" i="1"/>
  <c r="T728" i="1"/>
  <c r="Q728" i="1"/>
  <c r="R728" i="1" s="1"/>
  <c r="P728" i="1"/>
  <c r="O728" i="1"/>
  <c r="S728" i="1" s="1"/>
  <c r="U727" i="1"/>
  <c r="T727" i="1"/>
  <c r="Q727" i="1"/>
  <c r="R727" i="1" s="1"/>
  <c r="P727" i="1"/>
  <c r="O727" i="1"/>
  <c r="S727" i="1" s="1"/>
  <c r="U726" i="1"/>
  <c r="T726" i="1"/>
  <c r="Q726" i="1"/>
  <c r="R726" i="1" s="1"/>
  <c r="P726" i="1"/>
  <c r="O726" i="1"/>
  <c r="S726" i="1" s="1"/>
  <c r="U725" i="1"/>
  <c r="T725" i="1"/>
  <c r="Q725" i="1"/>
  <c r="R725" i="1" s="1"/>
  <c r="P725" i="1"/>
  <c r="O725" i="1"/>
  <c r="S725" i="1" s="1"/>
  <c r="U724" i="1"/>
  <c r="T724" i="1"/>
  <c r="Q724" i="1"/>
  <c r="R724" i="1" s="1"/>
  <c r="P724" i="1"/>
  <c r="O724" i="1"/>
  <c r="S724" i="1" s="1"/>
  <c r="U723" i="1"/>
  <c r="T723" i="1"/>
  <c r="Q723" i="1"/>
  <c r="R723" i="1" s="1"/>
  <c r="P723" i="1"/>
  <c r="O723" i="1"/>
  <c r="S723" i="1" s="1"/>
  <c r="U722" i="1"/>
  <c r="T722" i="1"/>
  <c r="Q722" i="1"/>
  <c r="R722" i="1" s="1"/>
  <c r="P722" i="1"/>
  <c r="O722" i="1"/>
  <c r="S722" i="1" s="1"/>
  <c r="U721" i="1"/>
  <c r="T721" i="1"/>
  <c r="Q721" i="1"/>
  <c r="R721" i="1" s="1"/>
  <c r="P721" i="1"/>
  <c r="O721" i="1"/>
  <c r="S721" i="1" s="1"/>
  <c r="U720" i="1"/>
  <c r="T720" i="1"/>
  <c r="Q720" i="1"/>
  <c r="R720" i="1" s="1"/>
  <c r="P720" i="1"/>
  <c r="O720" i="1"/>
  <c r="S720" i="1" s="1"/>
  <c r="U719" i="1"/>
  <c r="T719" i="1"/>
  <c r="Q719" i="1"/>
  <c r="R719" i="1" s="1"/>
  <c r="P719" i="1"/>
  <c r="O719" i="1"/>
  <c r="S719" i="1" s="1"/>
  <c r="U718" i="1"/>
  <c r="T718" i="1"/>
  <c r="Q718" i="1"/>
  <c r="R718" i="1" s="1"/>
  <c r="P718" i="1"/>
  <c r="O718" i="1"/>
  <c r="S718" i="1" s="1"/>
  <c r="U717" i="1"/>
  <c r="T717" i="1"/>
  <c r="Q717" i="1"/>
  <c r="R717" i="1" s="1"/>
  <c r="P717" i="1"/>
  <c r="O717" i="1"/>
  <c r="S717" i="1" s="1"/>
  <c r="U716" i="1"/>
  <c r="T716" i="1"/>
  <c r="Q716" i="1"/>
  <c r="R716" i="1" s="1"/>
  <c r="P716" i="1"/>
  <c r="O716" i="1"/>
  <c r="S716" i="1" s="1"/>
  <c r="U715" i="1"/>
  <c r="T715" i="1"/>
  <c r="Q715" i="1"/>
  <c r="R715" i="1" s="1"/>
  <c r="P715" i="1"/>
  <c r="O715" i="1"/>
  <c r="S715" i="1" s="1"/>
  <c r="U714" i="1"/>
  <c r="T714" i="1"/>
  <c r="Q714" i="1"/>
  <c r="R714" i="1" s="1"/>
  <c r="P714" i="1"/>
  <c r="O714" i="1"/>
  <c r="S714" i="1" s="1"/>
  <c r="U713" i="1"/>
  <c r="T713" i="1"/>
  <c r="Q713" i="1"/>
  <c r="R713" i="1" s="1"/>
  <c r="P713" i="1"/>
  <c r="O713" i="1"/>
  <c r="S713" i="1" s="1"/>
  <c r="U712" i="1"/>
  <c r="T712" i="1"/>
  <c r="Q712" i="1"/>
  <c r="R712" i="1" s="1"/>
  <c r="P712" i="1"/>
  <c r="O712" i="1"/>
  <c r="S712" i="1" s="1"/>
  <c r="U711" i="1"/>
  <c r="T711" i="1"/>
  <c r="Q711" i="1"/>
  <c r="R711" i="1" s="1"/>
  <c r="P711" i="1"/>
  <c r="O711" i="1"/>
  <c r="S711" i="1" s="1"/>
  <c r="U710" i="1"/>
  <c r="T710" i="1"/>
  <c r="Q710" i="1"/>
  <c r="R710" i="1" s="1"/>
  <c r="P710" i="1"/>
  <c r="O710" i="1"/>
  <c r="S710" i="1" s="1"/>
  <c r="U709" i="1"/>
  <c r="T709" i="1"/>
  <c r="Q709" i="1"/>
  <c r="R709" i="1" s="1"/>
  <c r="P709" i="1"/>
  <c r="O709" i="1"/>
  <c r="S709" i="1" s="1"/>
  <c r="U708" i="1"/>
  <c r="T708" i="1"/>
  <c r="Q708" i="1"/>
  <c r="R708" i="1" s="1"/>
  <c r="P708" i="1"/>
  <c r="O708" i="1"/>
  <c r="S708" i="1" s="1"/>
  <c r="U707" i="1"/>
  <c r="T707" i="1"/>
  <c r="Q707" i="1"/>
  <c r="R707" i="1" s="1"/>
  <c r="P707" i="1"/>
  <c r="O707" i="1"/>
  <c r="S707" i="1" s="1"/>
  <c r="U706" i="1"/>
  <c r="T706" i="1"/>
  <c r="Q706" i="1"/>
  <c r="R706" i="1" s="1"/>
  <c r="P706" i="1"/>
  <c r="O706" i="1"/>
  <c r="S706" i="1" s="1"/>
  <c r="U705" i="1"/>
  <c r="T705" i="1"/>
  <c r="Q705" i="1"/>
  <c r="R705" i="1" s="1"/>
  <c r="P705" i="1"/>
  <c r="O705" i="1"/>
  <c r="S705" i="1" s="1"/>
  <c r="U704" i="1"/>
  <c r="T704" i="1"/>
  <c r="Q704" i="1"/>
  <c r="R704" i="1" s="1"/>
  <c r="P704" i="1"/>
  <c r="O704" i="1"/>
  <c r="S704" i="1" s="1"/>
  <c r="U703" i="1"/>
  <c r="T703" i="1"/>
  <c r="Q703" i="1"/>
  <c r="R703" i="1" s="1"/>
  <c r="P703" i="1"/>
  <c r="O703" i="1"/>
  <c r="S703" i="1" s="1"/>
  <c r="U702" i="1"/>
  <c r="T702" i="1"/>
  <c r="Q702" i="1"/>
  <c r="R702" i="1" s="1"/>
  <c r="P702" i="1"/>
  <c r="O702" i="1"/>
  <c r="S702" i="1" s="1"/>
  <c r="U701" i="1"/>
  <c r="T701" i="1"/>
  <c r="Q701" i="1"/>
  <c r="R701" i="1" s="1"/>
  <c r="P701" i="1"/>
  <c r="O701" i="1"/>
  <c r="S701" i="1" s="1"/>
  <c r="U700" i="1"/>
  <c r="T700" i="1"/>
  <c r="Q700" i="1"/>
  <c r="R700" i="1" s="1"/>
  <c r="P700" i="1"/>
  <c r="O700" i="1"/>
  <c r="S700" i="1" s="1"/>
  <c r="U699" i="1"/>
  <c r="T699" i="1"/>
  <c r="Q699" i="1"/>
  <c r="R699" i="1" s="1"/>
  <c r="P699" i="1"/>
  <c r="O699" i="1"/>
  <c r="S699" i="1" s="1"/>
  <c r="U698" i="1"/>
  <c r="T698" i="1"/>
  <c r="Q698" i="1"/>
  <c r="R698" i="1" s="1"/>
  <c r="P698" i="1"/>
  <c r="O698" i="1"/>
  <c r="S698" i="1" s="1"/>
  <c r="U697" i="1"/>
  <c r="T697" i="1"/>
  <c r="Q697" i="1"/>
  <c r="R697" i="1" s="1"/>
  <c r="P697" i="1"/>
  <c r="O697" i="1"/>
  <c r="S697" i="1" s="1"/>
  <c r="U696" i="1"/>
  <c r="T696" i="1"/>
  <c r="Q696" i="1"/>
  <c r="R696" i="1" s="1"/>
  <c r="P696" i="1"/>
  <c r="O696" i="1"/>
  <c r="S696" i="1" s="1"/>
  <c r="U695" i="1"/>
  <c r="T695" i="1"/>
  <c r="Q695" i="1"/>
  <c r="R695" i="1" s="1"/>
  <c r="P695" i="1"/>
  <c r="O695" i="1"/>
  <c r="S695" i="1" s="1"/>
  <c r="U694" i="1"/>
  <c r="T694" i="1"/>
  <c r="Q694" i="1"/>
  <c r="R694" i="1" s="1"/>
  <c r="P694" i="1"/>
  <c r="O694" i="1"/>
  <c r="S694" i="1" s="1"/>
  <c r="U693" i="1"/>
  <c r="T693" i="1"/>
  <c r="Q693" i="1"/>
  <c r="R693" i="1" s="1"/>
  <c r="P693" i="1"/>
  <c r="O693" i="1"/>
  <c r="S693" i="1" s="1"/>
  <c r="U692" i="1"/>
  <c r="T692" i="1"/>
  <c r="Q692" i="1"/>
  <c r="R692" i="1" s="1"/>
  <c r="P692" i="1"/>
  <c r="O692" i="1"/>
  <c r="S692" i="1" s="1"/>
  <c r="U691" i="1"/>
  <c r="T691" i="1"/>
  <c r="Q691" i="1"/>
  <c r="R691" i="1" s="1"/>
  <c r="P691" i="1"/>
  <c r="O691" i="1"/>
  <c r="S691" i="1" s="1"/>
  <c r="U690" i="1"/>
  <c r="T690" i="1"/>
  <c r="Q690" i="1"/>
  <c r="R690" i="1" s="1"/>
  <c r="P690" i="1"/>
  <c r="O690" i="1"/>
  <c r="S690" i="1" s="1"/>
  <c r="U689" i="1"/>
  <c r="T689" i="1"/>
  <c r="Q689" i="1"/>
  <c r="R689" i="1" s="1"/>
  <c r="P689" i="1"/>
  <c r="O689" i="1"/>
  <c r="S689" i="1" s="1"/>
  <c r="U688" i="1"/>
  <c r="T688" i="1"/>
  <c r="Q688" i="1"/>
  <c r="R688" i="1" s="1"/>
  <c r="P688" i="1"/>
  <c r="O688" i="1"/>
  <c r="S688" i="1" s="1"/>
  <c r="U687" i="1"/>
  <c r="T687" i="1"/>
  <c r="Q687" i="1"/>
  <c r="R687" i="1" s="1"/>
  <c r="P687" i="1"/>
  <c r="O687" i="1"/>
  <c r="S687" i="1" s="1"/>
  <c r="U686" i="1"/>
  <c r="T686" i="1"/>
  <c r="Q686" i="1"/>
  <c r="R686" i="1" s="1"/>
  <c r="P686" i="1"/>
  <c r="O686" i="1"/>
  <c r="S686" i="1" s="1"/>
  <c r="U685" i="1"/>
  <c r="T685" i="1"/>
  <c r="Q685" i="1"/>
  <c r="R685" i="1" s="1"/>
  <c r="P685" i="1"/>
  <c r="O685" i="1"/>
  <c r="S685" i="1" s="1"/>
  <c r="U684" i="1"/>
  <c r="T684" i="1"/>
  <c r="Q684" i="1"/>
  <c r="R684" i="1" s="1"/>
  <c r="P684" i="1"/>
  <c r="O684" i="1"/>
  <c r="S684" i="1" s="1"/>
  <c r="U683" i="1"/>
  <c r="T683" i="1"/>
  <c r="Q683" i="1"/>
  <c r="R683" i="1" s="1"/>
  <c r="P683" i="1"/>
  <c r="O683" i="1"/>
  <c r="S683" i="1" s="1"/>
  <c r="U682" i="1"/>
  <c r="T682" i="1"/>
  <c r="Q682" i="1"/>
  <c r="R682" i="1" s="1"/>
  <c r="P682" i="1"/>
  <c r="O682" i="1"/>
  <c r="S682" i="1" s="1"/>
  <c r="U681" i="1"/>
  <c r="T681" i="1"/>
  <c r="Q681" i="1"/>
  <c r="R681" i="1" s="1"/>
  <c r="P681" i="1"/>
  <c r="O681" i="1"/>
  <c r="S681" i="1" s="1"/>
  <c r="U680" i="1"/>
  <c r="T680" i="1"/>
  <c r="Q680" i="1"/>
  <c r="R680" i="1" s="1"/>
  <c r="P680" i="1"/>
  <c r="O680" i="1"/>
  <c r="S680" i="1" s="1"/>
  <c r="U679" i="1"/>
  <c r="T679" i="1"/>
  <c r="Q679" i="1"/>
  <c r="R679" i="1" s="1"/>
  <c r="P679" i="1"/>
  <c r="O679" i="1"/>
  <c r="S679" i="1" s="1"/>
  <c r="U678" i="1"/>
  <c r="T678" i="1"/>
  <c r="Q678" i="1"/>
  <c r="R678" i="1" s="1"/>
  <c r="P678" i="1"/>
  <c r="O678" i="1"/>
  <c r="S678" i="1" s="1"/>
  <c r="U677" i="1"/>
  <c r="T677" i="1"/>
  <c r="Q677" i="1"/>
  <c r="R677" i="1" s="1"/>
  <c r="P677" i="1"/>
  <c r="O677" i="1"/>
  <c r="S677" i="1" s="1"/>
  <c r="U676" i="1"/>
  <c r="T676" i="1"/>
  <c r="Q676" i="1"/>
  <c r="R676" i="1" s="1"/>
  <c r="P676" i="1"/>
  <c r="O676" i="1"/>
  <c r="S676" i="1" s="1"/>
  <c r="U675" i="1"/>
  <c r="T675" i="1"/>
  <c r="Q675" i="1"/>
  <c r="R675" i="1" s="1"/>
  <c r="P675" i="1"/>
  <c r="O675" i="1"/>
  <c r="S675" i="1" s="1"/>
  <c r="U674" i="1"/>
  <c r="T674" i="1"/>
  <c r="Q674" i="1"/>
  <c r="R674" i="1" s="1"/>
  <c r="P674" i="1"/>
  <c r="O674" i="1"/>
  <c r="S674" i="1" s="1"/>
  <c r="U673" i="1"/>
  <c r="T673" i="1"/>
  <c r="Q673" i="1"/>
  <c r="R673" i="1" s="1"/>
  <c r="P673" i="1"/>
  <c r="O673" i="1"/>
  <c r="S673" i="1" s="1"/>
  <c r="U672" i="1"/>
  <c r="T672" i="1"/>
  <c r="Q672" i="1"/>
  <c r="R672" i="1" s="1"/>
  <c r="P672" i="1"/>
  <c r="O672" i="1"/>
  <c r="S672" i="1" s="1"/>
  <c r="U671" i="1"/>
  <c r="T671" i="1"/>
  <c r="Q671" i="1"/>
  <c r="R671" i="1" s="1"/>
  <c r="P671" i="1"/>
  <c r="O671" i="1"/>
  <c r="S671" i="1" s="1"/>
  <c r="U670" i="1"/>
  <c r="T670" i="1"/>
  <c r="Q670" i="1"/>
  <c r="R670" i="1" s="1"/>
  <c r="P670" i="1"/>
  <c r="O670" i="1"/>
  <c r="S670" i="1" s="1"/>
  <c r="U669" i="1"/>
  <c r="T669" i="1"/>
  <c r="Q669" i="1"/>
  <c r="R669" i="1" s="1"/>
  <c r="P669" i="1"/>
  <c r="O669" i="1"/>
  <c r="S669" i="1" s="1"/>
  <c r="U668" i="1"/>
  <c r="T668" i="1"/>
  <c r="Q668" i="1"/>
  <c r="R668" i="1" s="1"/>
  <c r="P668" i="1"/>
  <c r="O668" i="1"/>
  <c r="S668" i="1" s="1"/>
  <c r="U667" i="1"/>
  <c r="T667" i="1"/>
  <c r="Q667" i="1"/>
  <c r="R667" i="1" s="1"/>
  <c r="P667" i="1"/>
  <c r="O667" i="1"/>
  <c r="S667" i="1" s="1"/>
  <c r="U666" i="1"/>
  <c r="T666" i="1"/>
  <c r="Q666" i="1"/>
  <c r="R666" i="1" s="1"/>
  <c r="P666" i="1"/>
  <c r="O666" i="1"/>
  <c r="S666" i="1" s="1"/>
  <c r="U665" i="1"/>
  <c r="T665" i="1"/>
  <c r="Q665" i="1"/>
  <c r="R665" i="1" s="1"/>
  <c r="P665" i="1"/>
  <c r="O665" i="1"/>
  <c r="S665" i="1" s="1"/>
  <c r="U664" i="1"/>
  <c r="T664" i="1"/>
  <c r="Q664" i="1"/>
  <c r="R664" i="1" s="1"/>
  <c r="P664" i="1"/>
  <c r="O664" i="1"/>
  <c r="S664" i="1" s="1"/>
  <c r="U663" i="1"/>
  <c r="T663" i="1"/>
  <c r="Q663" i="1"/>
  <c r="R663" i="1" s="1"/>
  <c r="P663" i="1"/>
  <c r="O663" i="1"/>
  <c r="S663" i="1" s="1"/>
  <c r="U662" i="1"/>
  <c r="T662" i="1"/>
  <c r="Q662" i="1"/>
  <c r="R662" i="1" s="1"/>
  <c r="P662" i="1"/>
  <c r="O662" i="1"/>
  <c r="S662" i="1" s="1"/>
  <c r="U661" i="1"/>
  <c r="T661" i="1"/>
  <c r="Q661" i="1"/>
  <c r="R661" i="1" s="1"/>
  <c r="P661" i="1"/>
  <c r="O661" i="1"/>
  <c r="S661" i="1" s="1"/>
  <c r="U660" i="1"/>
  <c r="T660" i="1"/>
  <c r="Q660" i="1"/>
  <c r="R660" i="1" s="1"/>
  <c r="P660" i="1"/>
  <c r="O660" i="1"/>
  <c r="S660" i="1" s="1"/>
  <c r="U659" i="1"/>
  <c r="T659" i="1"/>
  <c r="Q659" i="1"/>
  <c r="R659" i="1" s="1"/>
  <c r="P659" i="1"/>
  <c r="O659" i="1"/>
  <c r="S659" i="1" s="1"/>
  <c r="U658" i="1"/>
  <c r="T658" i="1"/>
  <c r="Q658" i="1"/>
  <c r="R658" i="1" s="1"/>
  <c r="P658" i="1"/>
  <c r="O658" i="1"/>
  <c r="S658" i="1" s="1"/>
  <c r="U657" i="1"/>
  <c r="T657" i="1"/>
  <c r="Q657" i="1"/>
  <c r="R657" i="1" s="1"/>
  <c r="P657" i="1"/>
  <c r="O657" i="1"/>
  <c r="S657" i="1" s="1"/>
  <c r="U656" i="1"/>
  <c r="T656" i="1"/>
  <c r="Q656" i="1"/>
  <c r="R656" i="1" s="1"/>
  <c r="P656" i="1"/>
  <c r="O656" i="1"/>
  <c r="S656" i="1" s="1"/>
  <c r="U655" i="1"/>
  <c r="T655" i="1"/>
  <c r="Q655" i="1"/>
  <c r="R655" i="1" s="1"/>
  <c r="P655" i="1"/>
  <c r="O655" i="1"/>
  <c r="S655" i="1" s="1"/>
  <c r="U654" i="1"/>
  <c r="T654" i="1"/>
  <c r="Q654" i="1"/>
  <c r="R654" i="1" s="1"/>
  <c r="P654" i="1"/>
  <c r="O654" i="1"/>
  <c r="S654" i="1" s="1"/>
  <c r="U653" i="1"/>
  <c r="T653" i="1"/>
  <c r="Q653" i="1"/>
  <c r="R653" i="1" s="1"/>
  <c r="P653" i="1"/>
  <c r="O653" i="1"/>
  <c r="S653" i="1" s="1"/>
  <c r="U652" i="1"/>
  <c r="T652" i="1"/>
  <c r="Q652" i="1"/>
  <c r="R652" i="1" s="1"/>
  <c r="P652" i="1"/>
  <c r="O652" i="1"/>
  <c r="S652" i="1" s="1"/>
  <c r="U651" i="1"/>
  <c r="T651" i="1"/>
  <c r="Q651" i="1"/>
  <c r="R651" i="1" s="1"/>
  <c r="P651" i="1"/>
  <c r="O651" i="1"/>
  <c r="S651" i="1" s="1"/>
  <c r="U650" i="1"/>
  <c r="T650" i="1"/>
  <c r="Q650" i="1"/>
  <c r="R650" i="1" s="1"/>
  <c r="P650" i="1"/>
  <c r="O650" i="1"/>
  <c r="S650" i="1" s="1"/>
  <c r="U649" i="1"/>
  <c r="T649" i="1"/>
  <c r="Q649" i="1"/>
  <c r="R649" i="1" s="1"/>
  <c r="P649" i="1"/>
  <c r="O649" i="1"/>
  <c r="S649" i="1" s="1"/>
  <c r="U648" i="1"/>
  <c r="T648" i="1"/>
  <c r="Q648" i="1"/>
  <c r="R648" i="1" s="1"/>
  <c r="P648" i="1"/>
  <c r="O648" i="1"/>
  <c r="S648" i="1" s="1"/>
  <c r="U647" i="1"/>
  <c r="T647" i="1"/>
  <c r="Q647" i="1"/>
  <c r="R647" i="1" s="1"/>
  <c r="P647" i="1"/>
  <c r="O647" i="1"/>
  <c r="S647" i="1" s="1"/>
  <c r="U646" i="1"/>
  <c r="T646" i="1"/>
  <c r="Q646" i="1"/>
  <c r="R646" i="1" s="1"/>
  <c r="P646" i="1"/>
  <c r="O646" i="1"/>
  <c r="S646" i="1" s="1"/>
  <c r="U645" i="1"/>
  <c r="T645" i="1"/>
  <c r="Q645" i="1"/>
  <c r="R645" i="1" s="1"/>
  <c r="P645" i="1"/>
  <c r="O645" i="1"/>
  <c r="S645" i="1" s="1"/>
  <c r="U644" i="1"/>
  <c r="T644" i="1"/>
  <c r="Q644" i="1"/>
  <c r="R644" i="1" s="1"/>
  <c r="P644" i="1"/>
  <c r="O644" i="1"/>
  <c r="S644" i="1" s="1"/>
  <c r="U643" i="1"/>
  <c r="T643" i="1"/>
  <c r="Q643" i="1"/>
  <c r="R643" i="1" s="1"/>
  <c r="P643" i="1"/>
  <c r="O643" i="1"/>
  <c r="S643" i="1" s="1"/>
  <c r="U642" i="1"/>
  <c r="T642" i="1"/>
  <c r="Q642" i="1"/>
  <c r="R642" i="1" s="1"/>
  <c r="P642" i="1"/>
  <c r="O642" i="1"/>
  <c r="S642" i="1" s="1"/>
  <c r="U641" i="1"/>
  <c r="T641" i="1"/>
  <c r="Q641" i="1"/>
  <c r="R641" i="1" s="1"/>
  <c r="P641" i="1"/>
  <c r="O641" i="1"/>
  <c r="S641" i="1" s="1"/>
  <c r="U640" i="1"/>
  <c r="T640" i="1"/>
  <c r="Q640" i="1"/>
  <c r="R640" i="1" s="1"/>
  <c r="P640" i="1"/>
  <c r="O640" i="1"/>
  <c r="S640" i="1" s="1"/>
  <c r="U639" i="1"/>
  <c r="T639" i="1"/>
  <c r="Q639" i="1"/>
  <c r="R639" i="1" s="1"/>
  <c r="P639" i="1"/>
  <c r="O639" i="1"/>
  <c r="S639" i="1" s="1"/>
  <c r="U638" i="1"/>
  <c r="T638" i="1"/>
  <c r="Q638" i="1"/>
  <c r="R638" i="1" s="1"/>
  <c r="P638" i="1"/>
  <c r="O638" i="1"/>
  <c r="S638" i="1" s="1"/>
  <c r="U637" i="1"/>
  <c r="T637" i="1"/>
  <c r="Q637" i="1"/>
  <c r="R637" i="1" s="1"/>
  <c r="P637" i="1"/>
  <c r="O637" i="1"/>
  <c r="S637" i="1" s="1"/>
  <c r="U636" i="1"/>
  <c r="T636" i="1"/>
  <c r="Q636" i="1"/>
  <c r="R636" i="1" s="1"/>
  <c r="P636" i="1"/>
  <c r="O636" i="1"/>
  <c r="S636" i="1" s="1"/>
  <c r="U635" i="1"/>
  <c r="T635" i="1"/>
  <c r="Q635" i="1"/>
  <c r="R635" i="1" s="1"/>
  <c r="P635" i="1"/>
  <c r="O635" i="1"/>
  <c r="S635" i="1" s="1"/>
  <c r="U634" i="1"/>
  <c r="T634" i="1"/>
  <c r="Q634" i="1"/>
  <c r="R634" i="1" s="1"/>
  <c r="P634" i="1"/>
  <c r="O634" i="1"/>
  <c r="S634" i="1" s="1"/>
  <c r="U633" i="1"/>
  <c r="T633" i="1"/>
  <c r="Q633" i="1"/>
  <c r="R633" i="1" s="1"/>
  <c r="P633" i="1"/>
  <c r="O633" i="1"/>
  <c r="S633" i="1" s="1"/>
  <c r="U632" i="1"/>
  <c r="T632" i="1"/>
  <c r="Q632" i="1"/>
  <c r="R632" i="1" s="1"/>
  <c r="P632" i="1"/>
  <c r="O632" i="1"/>
  <c r="S632" i="1" s="1"/>
  <c r="U631" i="1"/>
  <c r="T631" i="1"/>
  <c r="Q631" i="1"/>
  <c r="R631" i="1" s="1"/>
  <c r="P631" i="1"/>
  <c r="O631" i="1"/>
  <c r="S631" i="1" s="1"/>
  <c r="U630" i="1"/>
  <c r="T630" i="1"/>
  <c r="Q630" i="1"/>
  <c r="R630" i="1" s="1"/>
  <c r="P630" i="1"/>
  <c r="O630" i="1"/>
  <c r="S630" i="1" s="1"/>
  <c r="U629" i="1"/>
  <c r="T629" i="1"/>
  <c r="Q629" i="1"/>
  <c r="R629" i="1" s="1"/>
  <c r="P629" i="1"/>
  <c r="O629" i="1"/>
  <c r="S629" i="1" s="1"/>
  <c r="U628" i="1"/>
  <c r="T628" i="1"/>
  <c r="Q628" i="1"/>
  <c r="R628" i="1" s="1"/>
  <c r="P628" i="1"/>
  <c r="O628" i="1"/>
  <c r="S628" i="1" s="1"/>
  <c r="U627" i="1"/>
  <c r="T627" i="1"/>
  <c r="Q627" i="1"/>
  <c r="R627" i="1" s="1"/>
  <c r="P627" i="1"/>
  <c r="O627" i="1"/>
  <c r="S627" i="1" s="1"/>
  <c r="U626" i="1"/>
  <c r="T626" i="1"/>
  <c r="Q626" i="1"/>
  <c r="R626" i="1" s="1"/>
  <c r="P626" i="1"/>
  <c r="O626" i="1"/>
  <c r="S626" i="1" s="1"/>
  <c r="U625" i="1"/>
  <c r="T625" i="1"/>
  <c r="Q625" i="1"/>
  <c r="R625" i="1" s="1"/>
  <c r="P625" i="1"/>
  <c r="O625" i="1"/>
  <c r="S625" i="1" s="1"/>
  <c r="U624" i="1"/>
  <c r="T624" i="1"/>
  <c r="Q624" i="1"/>
  <c r="R624" i="1" s="1"/>
  <c r="P624" i="1"/>
  <c r="O624" i="1"/>
  <c r="S624" i="1" s="1"/>
  <c r="U623" i="1"/>
  <c r="T623" i="1"/>
  <c r="Q623" i="1"/>
  <c r="R623" i="1" s="1"/>
  <c r="P623" i="1"/>
  <c r="O623" i="1"/>
  <c r="S623" i="1" s="1"/>
  <c r="U622" i="1"/>
  <c r="T622" i="1"/>
  <c r="Q622" i="1"/>
  <c r="R622" i="1" s="1"/>
  <c r="P622" i="1"/>
  <c r="O622" i="1"/>
  <c r="S622" i="1" s="1"/>
  <c r="U621" i="1"/>
  <c r="T621" i="1"/>
  <c r="Q621" i="1"/>
  <c r="R621" i="1" s="1"/>
  <c r="P621" i="1"/>
  <c r="O621" i="1"/>
  <c r="S621" i="1" s="1"/>
  <c r="U620" i="1"/>
  <c r="T620" i="1"/>
  <c r="Q620" i="1"/>
  <c r="R620" i="1" s="1"/>
  <c r="P620" i="1"/>
  <c r="O620" i="1"/>
  <c r="S620" i="1" s="1"/>
  <c r="U619" i="1"/>
  <c r="T619" i="1"/>
  <c r="Q619" i="1"/>
  <c r="R619" i="1" s="1"/>
  <c r="P619" i="1"/>
  <c r="O619" i="1"/>
  <c r="S619" i="1" s="1"/>
  <c r="U618" i="1"/>
  <c r="T618" i="1"/>
  <c r="Q618" i="1"/>
  <c r="R618" i="1" s="1"/>
  <c r="P618" i="1"/>
  <c r="O618" i="1"/>
  <c r="S618" i="1" s="1"/>
  <c r="U617" i="1"/>
  <c r="T617" i="1"/>
  <c r="Q617" i="1"/>
  <c r="R617" i="1" s="1"/>
  <c r="P617" i="1"/>
  <c r="O617" i="1"/>
  <c r="S617" i="1" s="1"/>
  <c r="U616" i="1"/>
  <c r="T616" i="1"/>
  <c r="Q616" i="1"/>
  <c r="R616" i="1" s="1"/>
  <c r="P616" i="1"/>
  <c r="O616" i="1"/>
  <c r="S616" i="1" s="1"/>
  <c r="U615" i="1"/>
  <c r="T615" i="1"/>
  <c r="Q615" i="1"/>
  <c r="R615" i="1" s="1"/>
  <c r="P615" i="1"/>
  <c r="O615" i="1"/>
  <c r="S615" i="1" s="1"/>
  <c r="U614" i="1"/>
  <c r="T614" i="1"/>
  <c r="Q614" i="1"/>
  <c r="R614" i="1" s="1"/>
  <c r="P614" i="1"/>
  <c r="O614" i="1"/>
  <c r="S614" i="1" s="1"/>
  <c r="U613" i="1"/>
  <c r="T613" i="1"/>
  <c r="Q613" i="1"/>
  <c r="R613" i="1" s="1"/>
  <c r="P613" i="1"/>
  <c r="O613" i="1"/>
  <c r="S613" i="1" s="1"/>
  <c r="U612" i="1"/>
  <c r="T612" i="1"/>
  <c r="Q612" i="1"/>
  <c r="R612" i="1" s="1"/>
  <c r="P612" i="1"/>
  <c r="O612" i="1"/>
  <c r="S612" i="1" s="1"/>
  <c r="U611" i="1"/>
  <c r="T611" i="1"/>
  <c r="Q611" i="1"/>
  <c r="R611" i="1" s="1"/>
  <c r="P611" i="1"/>
  <c r="O611" i="1"/>
  <c r="S611" i="1" s="1"/>
  <c r="U610" i="1"/>
  <c r="T610" i="1"/>
  <c r="Q610" i="1"/>
  <c r="R610" i="1" s="1"/>
  <c r="P610" i="1"/>
  <c r="O610" i="1"/>
  <c r="S610" i="1" s="1"/>
  <c r="U609" i="1"/>
  <c r="T609" i="1"/>
  <c r="Q609" i="1"/>
  <c r="R609" i="1" s="1"/>
  <c r="P609" i="1"/>
  <c r="O609" i="1"/>
  <c r="S609" i="1" s="1"/>
  <c r="U608" i="1"/>
  <c r="T608" i="1"/>
  <c r="Q608" i="1"/>
  <c r="R608" i="1" s="1"/>
  <c r="P608" i="1"/>
  <c r="O608" i="1"/>
  <c r="S608" i="1" s="1"/>
  <c r="U607" i="1"/>
  <c r="T607" i="1"/>
  <c r="Q607" i="1"/>
  <c r="R607" i="1" s="1"/>
  <c r="P607" i="1"/>
  <c r="O607" i="1"/>
  <c r="S607" i="1" s="1"/>
  <c r="U606" i="1"/>
  <c r="T606" i="1"/>
  <c r="Q606" i="1"/>
  <c r="R606" i="1" s="1"/>
  <c r="P606" i="1"/>
  <c r="O606" i="1"/>
  <c r="S606" i="1" s="1"/>
  <c r="U605" i="1"/>
  <c r="T605" i="1"/>
  <c r="Q605" i="1"/>
  <c r="R605" i="1" s="1"/>
  <c r="P605" i="1"/>
  <c r="O605" i="1"/>
  <c r="S605" i="1" s="1"/>
  <c r="U604" i="1"/>
  <c r="T604" i="1"/>
  <c r="Q604" i="1"/>
  <c r="R604" i="1" s="1"/>
  <c r="P604" i="1"/>
  <c r="O604" i="1"/>
  <c r="S604" i="1" s="1"/>
  <c r="U603" i="1"/>
  <c r="T603" i="1"/>
  <c r="Q603" i="1"/>
  <c r="R603" i="1" s="1"/>
  <c r="P603" i="1"/>
  <c r="O603" i="1"/>
  <c r="S603" i="1" s="1"/>
  <c r="U602" i="1"/>
  <c r="T602" i="1"/>
  <c r="Q602" i="1"/>
  <c r="R602" i="1" s="1"/>
  <c r="P602" i="1"/>
  <c r="O602" i="1"/>
  <c r="S602" i="1" s="1"/>
  <c r="U601" i="1"/>
  <c r="T601" i="1"/>
  <c r="Q601" i="1"/>
  <c r="R601" i="1" s="1"/>
  <c r="P601" i="1"/>
  <c r="O601" i="1"/>
  <c r="S601" i="1" s="1"/>
  <c r="U600" i="1"/>
  <c r="T600" i="1"/>
  <c r="Q600" i="1"/>
  <c r="R600" i="1" s="1"/>
  <c r="P600" i="1"/>
  <c r="O600" i="1"/>
  <c r="S600" i="1" s="1"/>
  <c r="U599" i="1"/>
  <c r="T599" i="1"/>
  <c r="Q599" i="1"/>
  <c r="R599" i="1" s="1"/>
  <c r="P599" i="1"/>
  <c r="O599" i="1"/>
  <c r="S599" i="1" s="1"/>
  <c r="U598" i="1"/>
  <c r="T598" i="1"/>
  <c r="Q598" i="1"/>
  <c r="R598" i="1" s="1"/>
  <c r="P598" i="1"/>
  <c r="O598" i="1"/>
  <c r="S598" i="1" s="1"/>
  <c r="U597" i="1"/>
  <c r="T597" i="1"/>
  <c r="Q597" i="1"/>
  <c r="R597" i="1" s="1"/>
  <c r="P597" i="1"/>
  <c r="O597" i="1"/>
  <c r="S597" i="1" s="1"/>
  <c r="U596" i="1"/>
  <c r="T596" i="1"/>
  <c r="Q596" i="1"/>
  <c r="R596" i="1" s="1"/>
  <c r="P596" i="1"/>
  <c r="O596" i="1"/>
  <c r="S596" i="1" s="1"/>
  <c r="U595" i="1"/>
  <c r="T595" i="1"/>
  <c r="Q595" i="1"/>
  <c r="R595" i="1" s="1"/>
  <c r="P595" i="1"/>
  <c r="O595" i="1"/>
  <c r="S595" i="1" s="1"/>
  <c r="U594" i="1"/>
  <c r="T594" i="1"/>
  <c r="Q594" i="1"/>
  <c r="R594" i="1" s="1"/>
  <c r="P594" i="1"/>
  <c r="O594" i="1"/>
  <c r="S594" i="1" s="1"/>
  <c r="U593" i="1"/>
  <c r="T593" i="1"/>
  <c r="Q593" i="1"/>
  <c r="R593" i="1" s="1"/>
  <c r="P593" i="1"/>
  <c r="O593" i="1"/>
  <c r="S593" i="1" s="1"/>
  <c r="U592" i="1"/>
  <c r="T592" i="1"/>
  <c r="Q592" i="1"/>
  <c r="R592" i="1" s="1"/>
  <c r="P592" i="1"/>
  <c r="O592" i="1"/>
  <c r="S592" i="1" s="1"/>
  <c r="U591" i="1"/>
  <c r="T591" i="1"/>
  <c r="Q591" i="1"/>
  <c r="R591" i="1" s="1"/>
  <c r="P591" i="1"/>
  <c r="O591" i="1"/>
  <c r="S591" i="1" s="1"/>
  <c r="U590" i="1"/>
  <c r="T590" i="1"/>
  <c r="Q590" i="1"/>
  <c r="R590" i="1" s="1"/>
  <c r="P590" i="1"/>
  <c r="O590" i="1"/>
  <c r="S590" i="1" s="1"/>
  <c r="U589" i="1"/>
  <c r="T589" i="1"/>
  <c r="Q589" i="1"/>
  <c r="R589" i="1" s="1"/>
  <c r="P589" i="1"/>
  <c r="O589" i="1"/>
  <c r="S589" i="1" s="1"/>
  <c r="U588" i="1"/>
  <c r="T588" i="1"/>
  <c r="Q588" i="1"/>
  <c r="R588" i="1" s="1"/>
  <c r="P588" i="1"/>
  <c r="O588" i="1"/>
  <c r="S588" i="1" s="1"/>
  <c r="U587" i="1"/>
  <c r="T587" i="1"/>
  <c r="Q587" i="1"/>
  <c r="R587" i="1" s="1"/>
  <c r="P587" i="1"/>
  <c r="O587" i="1"/>
  <c r="S587" i="1" s="1"/>
  <c r="U586" i="1"/>
  <c r="T586" i="1"/>
  <c r="Q586" i="1"/>
  <c r="R586" i="1" s="1"/>
  <c r="P586" i="1"/>
  <c r="O586" i="1"/>
  <c r="S586" i="1" s="1"/>
  <c r="U585" i="1"/>
  <c r="T585" i="1"/>
  <c r="Q585" i="1"/>
  <c r="R585" i="1" s="1"/>
  <c r="P585" i="1"/>
  <c r="O585" i="1"/>
  <c r="S585" i="1" s="1"/>
  <c r="U584" i="1"/>
  <c r="T584" i="1"/>
  <c r="Q584" i="1"/>
  <c r="R584" i="1" s="1"/>
  <c r="P584" i="1"/>
  <c r="O584" i="1"/>
  <c r="S584" i="1" s="1"/>
  <c r="U583" i="1"/>
  <c r="T583" i="1"/>
  <c r="Q583" i="1"/>
  <c r="R583" i="1" s="1"/>
  <c r="P583" i="1"/>
  <c r="O583" i="1"/>
  <c r="S583" i="1" s="1"/>
  <c r="U582" i="1"/>
  <c r="T582" i="1"/>
  <c r="Q582" i="1"/>
  <c r="R582" i="1" s="1"/>
  <c r="P582" i="1"/>
  <c r="O582" i="1"/>
  <c r="S582" i="1" s="1"/>
  <c r="U581" i="1"/>
  <c r="T581" i="1"/>
  <c r="Q581" i="1"/>
  <c r="R581" i="1" s="1"/>
  <c r="P581" i="1"/>
  <c r="O581" i="1"/>
  <c r="S581" i="1" s="1"/>
  <c r="U580" i="1"/>
  <c r="T580" i="1"/>
  <c r="Q580" i="1"/>
  <c r="R580" i="1" s="1"/>
  <c r="P580" i="1"/>
  <c r="O580" i="1"/>
  <c r="S580" i="1" s="1"/>
  <c r="U579" i="1"/>
  <c r="T579" i="1"/>
  <c r="Q579" i="1"/>
  <c r="R579" i="1" s="1"/>
  <c r="P579" i="1"/>
  <c r="O579" i="1"/>
  <c r="S579" i="1" s="1"/>
  <c r="U578" i="1"/>
  <c r="T578" i="1"/>
  <c r="Q578" i="1"/>
  <c r="R578" i="1" s="1"/>
  <c r="P578" i="1"/>
  <c r="O578" i="1"/>
  <c r="S578" i="1" s="1"/>
  <c r="U577" i="1"/>
  <c r="T577" i="1"/>
  <c r="Q577" i="1"/>
  <c r="R577" i="1" s="1"/>
  <c r="P577" i="1"/>
  <c r="O577" i="1"/>
  <c r="S577" i="1" s="1"/>
  <c r="U576" i="1"/>
  <c r="T576" i="1"/>
  <c r="Q576" i="1"/>
  <c r="R576" i="1" s="1"/>
  <c r="P576" i="1"/>
  <c r="O576" i="1"/>
  <c r="S576" i="1" s="1"/>
  <c r="U575" i="1"/>
  <c r="T575" i="1"/>
  <c r="Q575" i="1"/>
  <c r="R575" i="1" s="1"/>
  <c r="P575" i="1"/>
  <c r="O575" i="1"/>
  <c r="S575" i="1" s="1"/>
  <c r="U574" i="1"/>
  <c r="T574" i="1"/>
  <c r="Q574" i="1"/>
  <c r="R574" i="1" s="1"/>
  <c r="P574" i="1"/>
  <c r="O574" i="1"/>
  <c r="S574" i="1" s="1"/>
  <c r="U573" i="1"/>
  <c r="T573" i="1"/>
  <c r="Q573" i="1"/>
  <c r="R573" i="1" s="1"/>
  <c r="P573" i="1"/>
  <c r="O573" i="1"/>
  <c r="S573" i="1" s="1"/>
  <c r="U572" i="1"/>
  <c r="T572" i="1"/>
  <c r="Q572" i="1"/>
  <c r="R572" i="1" s="1"/>
  <c r="P572" i="1"/>
  <c r="O572" i="1"/>
  <c r="S572" i="1" s="1"/>
  <c r="U571" i="1"/>
  <c r="T571" i="1"/>
  <c r="Q571" i="1"/>
  <c r="R571" i="1" s="1"/>
  <c r="P571" i="1"/>
  <c r="O571" i="1"/>
  <c r="S571" i="1" s="1"/>
  <c r="U570" i="1"/>
  <c r="T570" i="1"/>
  <c r="Q570" i="1"/>
  <c r="R570" i="1" s="1"/>
  <c r="P570" i="1"/>
  <c r="O570" i="1"/>
  <c r="S570" i="1" s="1"/>
  <c r="U569" i="1"/>
  <c r="T569" i="1"/>
  <c r="Q569" i="1"/>
  <c r="R569" i="1" s="1"/>
  <c r="P569" i="1"/>
  <c r="O569" i="1"/>
  <c r="S569" i="1" s="1"/>
  <c r="U568" i="1"/>
  <c r="T568" i="1"/>
  <c r="Q568" i="1"/>
  <c r="R568" i="1" s="1"/>
  <c r="P568" i="1"/>
  <c r="O568" i="1"/>
  <c r="S568" i="1" s="1"/>
  <c r="U567" i="1"/>
  <c r="T567" i="1"/>
  <c r="Q567" i="1"/>
  <c r="R567" i="1" s="1"/>
  <c r="P567" i="1"/>
  <c r="O567" i="1"/>
  <c r="S567" i="1" s="1"/>
  <c r="U566" i="1"/>
  <c r="T566" i="1"/>
  <c r="Q566" i="1"/>
  <c r="R566" i="1" s="1"/>
  <c r="P566" i="1"/>
  <c r="O566" i="1"/>
  <c r="S566" i="1" s="1"/>
  <c r="U565" i="1"/>
  <c r="T565" i="1"/>
  <c r="Q565" i="1"/>
  <c r="R565" i="1" s="1"/>
  <c r="P565" i="1"/>
  <c r="O565" i="1"/>
  <c r="S565" i="1" s="1"/>
  <c r="U564" i="1"/>
  <c r="T564" i="1"/>
  <c r="Q564" i="1"/>
  <c r="R564" i="1" s="1"/>
  <c r="P564" i="1"/>
  <c r="O564" i="1"/>
  <c r="S564" i="1" s="1"/>
  <c r="U563" i="1"/>
  <c r="T563" i="1"/>
  <c r="Q563" i="1"/>
  <c r="R563" i="1" s="1"/>
  <c r="P563" i="1"/>
  <c r="O563" i="1"/>
  <c r="S563" i="1" s="1"/>
  <c r="U562" i="1"/>
  <c r="T562" i="1"/>
  <c r="Q562" i="1"/>
  <c r="R562" i="1" s="1"/>
  <c r="P562" i="1"/>
  <c r="O562" i="1"/>
  <c r="S562" i="1" s="1"/>
  <c r="U561" i="1"/>
  <c r="T561" i="1"/>
  <c r="Q561" i="1"/>
  <c r="R561" i="1" s="1"/>
  <c r="P561" i="1"/>
  <c r="O561" i="1"/>
  <c r="S561" i="1" s="1"/>
  <c r="U560" i="1"/>
  <c r="T560" i="1"/>
  <c r="Q560" i="1"/>
  <c r="R560" i="1" s="1"/>
  <c r="P560" i="1"/>
  <c r="O560" i="1"/>
  <c r="S560" i="1" s="1"/>
  <c r="U559" i="1"/>
  <c r="T559" i="1"/>
  <c r="Q559" i="1"/>
  <c r="R559" i="1" s="1"/>
  <c r="P559" i="1"/>
  <c r="O559" i="1"/>
  <c r="S559" i="1" s="1"/>
  <c r="U558" i="1"/>
  <c r="T558" i="1"/>
  <c r="Q558" i="1"/>
  <c r="R558" i="1" s="1"/>
  <c r="P558" i="1"/>
  <c r="O558" i="1"/>
  <c r="S558" i="1" s="1"/>
  <c r="U557" i="1"/>
  <c r="T557" i="1"/>
  <c r="Q557" i="1"/>
  <c r="R557" i="1" s="1"/>
  <c r="P557" i="1"/>
  <c r="O557" i="1"/>
  <c r="S557" i="1" s="1"/>
  <c r="U556" i="1"/>
  <c r="T556" i="1"/>
  <c r="Q556" i="1"/>
  <c r="R556" i="1" s="1"/>
  <c r="P556" i="1"/>
  <c r="O556" i="1"/>
  <c r="S556" i="1" s="1"/>
  <c r="U555" i="1"/>
  <c r="T555" i="1"/>
  <c r="Q555" i="1"/>
  <c r="R555" i="1" s="1"/>
  <c r="P555" i="1"/>
  <c r="O555" i="1"/>
  <c r="S555" i="1" s="1"/>
  <c r="U554" i="1"/>
  <c r="T554" i="1"/>
  <c r="Q554" i="1"/>
  <c r="R554" i="1" s="1"/>
  <c r="P554" i="1"/>
  <c r="O554" i="1"/>
  <c r="S554" i="1" s="1"/>
  <c r="U553" i="1"/>
  <c r="T553" i="1"/>
  <c r="Q553" i="1"/>
  <c r="R553" i="1" s="1"/>
  <c r="P553" i="1"/>
  <c r="O553" i="1"/>
  <c r="S553" i="1" s="1"/>
  <c r="U552" i="1"/>
  <c r="T552" i="1"/>
  <c r="Q552" i="1"/>
  <c r="R552" i="1" s="1"/>
  <c r="P552" i="1"/>
  <c r="O552" i="1"/>
  <c r="S552" i="1" s="1"/>
  <c r="U551" i="1"/>
  <c r="T551" i="1"/>
  <c r="Q551" i="1"/>
  <c r="R551" i="1" s="1"/>
  <c r="P551" i="1"/>
  <c r="O551" i="1"/>
  <c r="S551" i="1" s="1"/>
  <c r="U550" i="1"/>
  <c r="T550" i="1"/>
  <c r="Q550" i="1"/>
  <c r="R550" i="1" s="1"/>
  <c r="P550" i="1"/>
  <c r="O550" i="1"/>
  <c r="S550" i="1" s="1"/>
  <c r="U549" i="1"/>
  <c r="T549" i="1"/>
  <c r="Q549" i="1"/>
  <c r="R549" i="1" s="1"/>
  <c r="P549" i="1"/>
  <c r="O549" i="1"/>
  <c r="S549" i="1" s="1"/>
  <c r="U548" i="1"/>
  <c r="T548" i="1"/>
  <c r="Q548" i="1"/>
  <c r="R548" i="1" s="1"/>
  <c r="P548" i="1"/>
  <c r="O548" i="1"/>
  <c r="S548" i="1" s="1"/>
  <c r="U547" i="1"/>
  <c r="T547" i="1"/>
  <c r="Q547" i="1"/>
  <c r="R547" i="1" s="1"/>
  <c r="P547" i="1"/>
  <c r="O547" i="1"/>
  <c r="S547" i="1" s="1"/>
  <c r="U546" i="1"/>
  <c r="T546" i="1"/>
  <c r="Q546" i="1"/>
  <c r="R546" i="1" s="1"/>
  <c r="P546" i="1"/>
  <c r="O546" i="1"/>
  <c r="S546" i="1" s="1"/>
  <c r="U545" i="1"/>
  <c r="T545" i="1"/>
  <c r="Q545" i="1"/>
  <c r="R545" i="1" s="1"/>
  <c r="P545" i="1"/>
  <c r="O545" i="1"/>
  <c r="S545" i="1" s="1"/>
  <c r="U544" i="1"/>
  <c r="T544" i="1"/>
  <c r="Q544" i="1"/>
  <c r="R544" i="1" s="1"/>
  <c r="P544" i="1"/>
  <c r="O544" i="1"/>
  <c r="S544" i="1" s="1"/>
  <c r="U543" i="1"/>
  <c r="T543" i="1"/>
  <c r="Q543" i="1"/>
  <c r="R543" i="1" s="1"/>
  <c r="P543" i="1"/>
  <c r="O543" i="1"/>
  <c r="S543" i="1" s="1"/>
  <c r="U542" i="1"/>
  <c r="T542" i="1"/>
  <c r="Q542" i="1"/>
  <c r="R542" i="1" s="1"/>
  <c r="P542" i="1"/>
  <c r="O542" i="1"/>
  <c r="S542" i="1" s="1"/>
  <c r="U541" i="1"/>
  <c r="T541" i="1"/>
  <c r="Q541" i="1"/>
  <c r="R541" i="1" s="1"/>
  <c r="P541" i="1"/>
  <c r="O541" i="1"/>
  <c r="S541" i="1" s="1"/>
  <c r="U540" i="1"/>
  <c r="T540" i="1"/>
  <c r="Q540" i="1"/>
  <c r="R540" i="1" s="1"/>
  <c r="P540" i="1"/>
  <c r="O540" i="1"/>
  <c r="S540" i="1" s="1"/>
  <c r="U539" i="1"/>
  <c r="T539" i="1"/>
  <c r="Q539" i="1"/>
  <c r="R539" i="1" s="1"/>
  <c r="P539" i="1"/>
  <c r="O539" i="1"/>
  <c r="S539" i="1" s="1"/>
  <c r="U538" i="1"/>
  <c r="T538" i="1"/>
  <c r="Q538" i="1"/>
  <c r="R538" i="1" s="1"/>
  <c r="P538" i="1"/>
  <c r="O538" i="1"/>
  <c r="S538" i="1" s="1"/>
  <c r="U537" i="1"/>
  <c r="T537" i="1"/>
  <c r="Q537" i="1"/>
  <c r="R537" i="1" s="1"/>
  <c r="P537" i="1"/>
  <c r="O537" i="1"/>
  <c r="S537" i="1" s="1"/>
  <c r="U536" i="1"/>
  <c r="T536" i="1"/>
  <c r="Q536" i="1"/>
  <c r="R536" i="1" s="1"/>
  <c r="P536" i="1"/>
  <c r="O536" i="1"/>
  <c r="S536" i="1" s="1"/>
  <c r="U535" i="1"/>
  <c r="T535" i="1"/>
  <c r="Q535" i="1"/>
  <c r="R535" i="1" s="1"/>
  <c r="P535" i="1"/>
  <c r="O535" i="1"/>
  <c r="S535" i="1" s="1"/>
  <c r="U534" i="1"/>
  <c r="T534" i="1"/>
  <c r="Q534" i="1"/>
  <c r="R534" i="1" s="1"/>
  <c r="P534" i="1"/>
  <c r="O534" i="1"/>
  <c r="S534" i="1" s="1"/>
  <c r="U533" i="1"/>
  <c r="T533" i="1"/>
  <c r="Q533" i="1"/>
  <c r="R533" i="1" s="1"/>
  <c r="P533" i="1"/>
  <c r="O533" i="1"/>
  <c r="S533" i="1" s="1"/>
  <c r="U532" i="1"/>
  <c r="T532" i="1"/>
  <c r="Q532" i="1"/>
  <c r="R532" i="1" s="1"/>
  <c r="P532" i="1"/>
  <c r="O532" i="1"/>
  <c r="S532" i="1" s="1"/>
  <c r="U531" i="1"/>
  <c r="T531" i="1"/>
  <c r="Q531" i="1"/>
  <c r="R531" i="1" s="1"/>
  <c r="P531" i="1"/>
  <c r="O531" i="1"/>
  <c r="S531" i="1" s="1"/>
  <c r="U530" i="1"/>
  <c r="T530" i="1"/>
  <c r="Q530" i="1"/>
  <c r="R530" i="1" s="1"/>
  <c r="P530" i="1"/>
  <c r="O530" i="1"/>
  <c r="S530" i="1" s="1"/>
  <c r="U529" i="1"/>
  <c r="T529" i="1"/>
  <c r="Q529" i="1"/>
  <c r="R529" i="1" s="1"/>
  <c r="P529" i="1"/>
  <c r="O529" i="1"/>
  <c r="S529" i="1" s="1"/>
  <c r="U528" i="1"/>
  <c r="T528" i="1"/>
  <c r="Q528" i="1"/>
  <c r="R528" i="1" s="1"/>
  <c r="P528" i="1"/>
  <c r="O528" i="1"/>
  <c r="S528" i="1" s="1"/>
  <c r="U527" i="1"/>
  <c r="T527" i="1"/>
  <c r="Q527" i="1"/>
  <c r="R527" i="1" s="1"/>
  <c r="P527" i="1"/>
  <c r="O527" i="1"/>
  <c r="S527" i="1" s="1"/>
  <c r="U526" i="1"/>
  <c r="T526" i="1"/>
  <c r="Q526" i="1"/>
  <c r="R526" i="1" s="1"/>
  <c r="P526" i="1"/>
  <c r="O526" i="1"/>
  <c r="S526" i="1" s="1"/>
  <c r="U525" i="1"/>
  <c r="T525" i="1"/>
  <c r="Q525" i="1"/>
  <c r="R525" i="1" s="1"/>
  <c r="P525" i="1"/>
  <c r="O525" i="1"/>
  <c r="S525" i="1" s="1"/>
  <c r="U524" i="1"/>
  <c r="T524" i="1"/>
  <c r="Q524" i="1"/>
  <c r="R524" i="1" s="1"/>
  <c r="P524" i="1"/>
  <c r="O524" i="1"/>
  <c r="S524" i="1" s="1"/>
  <c r="U523" i="1"/>
  <c r="T523" i="1"/>
  <c r="Q523" i="1"/>
  <c r="R523" i="1" s="1"/>
  <c r="P523" i="1"/>
  <c r="O523" i="1"/>
  <c r="S523" i="1" s="1"/>
  <c r="U522" i="1"/>
  <c r="T522" i="1"/>
  <c r="Q522" i="1"/>
  <c r="R522" i="1" s="1"/>
  <c r="P522" i="1"/>
  <c r="O522" i="1"/>
  <c r="S522" i="1" s="1"/>
  <c r="U521" i="1"/>
  <c r="T521" i="1"/>
  <c r="Q521" i="1"/>
  <c r="R521" i="1" s="1"/>
  <c r="P521" i="1"/>
  <c r="O521" i="1"/>
  <c r="S521" i="1" s="1"/>
  <c r="U520" i="1"/>
  <c r="T520" i="1"/>
  <c r="Q520" i="1"/>
  <c r="R520" i="1" s="1"/>
  <c r="P520" i="1"/>
  <c r="O520" i="1"/>
  <c r="S520" i="1" s="1"/>
  <c r="U519" i="1"/>
  <c r="T519" i="1"/>
  <c r="Q519" i="1"/>
  <c r="R519" i="1" s="1"/>
  <c r="P519" i="1"/>
  <c r="O519" i="1"/>
  <c r="S519" i="1" s="1"/>
  <c r="U518" i="1"/>
  <c r="T518" i="1"/>
  <c r="Q518" i="1"/>
  <c r="R518" i="1" s="1"/>
  <c r="P518" i="1"/>
  <c r="O518" i="1"/>
  <c r="S518" i="1" s="1"/>
  <c r="U517" i="1"/>
  <c r="T517" i="1"/>
  <c r="Q517" i="1"/>
  <c r="R517" i="1" s="1"/>
  <c r="P517" i="1"/>
  <c r="O517" i="1"/>
  <c r="S517" i="1" s="1"/>
  <c r="U516" i="1"/>
  <c r="T516" i="1"/>
  <c r="Q516" i="1"/>
  <c r="R516" i="1" s="1"/>
  <c r="P516" i="1"/>
  <c r="O516" i="1"/>
  <c r="S516" i="1" s="1"/>
  <c r="U515" i="1"/>
  <c r="T515" i="1"/>
  <c r="Q515" i="1"/>
  <c r="R515" i="1" s="1"/>
  <c r="P515" i="1"/>
  <c r="O515" i="1"/>
  <c r="S515" i="1" s="1"/>
  <c r="U514" i="1"/>
  <c r="T514" i="1"/>
  <c r="Q514" i="1"/>
  <c r="R514" i="1" s="1"/>
  <c r="P514" i="1"/>
  <c r="O514" i="1"/>
  <c r="S514" i="1" s="1"/>
  <c r="U513" i="1"/>
  <c r="T513" i="1"/>
  <c r="Q513" i="1"/>
  <c r="R513" i="1" s="1"/>
  <c r="P513" i="1"/>
  <c r="O513" i="1"/>
  <c r="S513" i="1" s="1"/>
  <c r="U512" i="1"/>
  <c r="T512" i="1"/>
  <c r="Q512" i="1"/>
  <c r="R512" i="1" s="1"/>
  <c r="P512" i="1"/>
  <c r="O512" i="1"/>
  <c r="S512" i="1" s="1"/>
  <c r="U511" i="1"/>
  <c r="T511" i="1"/>
  <c r="Q511" i="1"/>
  <c r="R511" i="1" s="1"/>
  <c r="P511" i="1"/>
  <c r="O511" i="1"/>
  <c r="S511" i="1" s="1"/>
  <c r="U510" i="1"/>
  <c r="T510" i="1"/>
  <c r="Q510" i="1"/>
  <c r="R510" i="1" s="1"/>
  <c r="P510" i="1"/>
  <c r="O510" i="1"/>
  <c r="S510" i="1" s="1"/>
  <c r="U509" i="1"/>
  <c r="T509" i="1"/>
  <c r="Q509" i="1"/>
  <c r="R509" i="1" s="1"/>
  <c r="P509" i="1"/>
  <c r="O509" i="1"/>
  <c r="S509" i="1" s="1"/>
  <c r="U508" i="1"/>
  <c r="T508" i="1"/>
  <c r="Q508" i="1"/>
  <c r="R508" i="1" s="1"/>
  <c r="P508" i="1"/>
  <c r="O508" i="1"/>
  <c r="S508" i="1" s="1"/>
  <c r="U507" i="1"/>
  <c r="T507" i="1"/>
  <c r="Q507" i="1"/>
  <c r="R507" i="1" s="1"/>
  <c r="P507" i="1"/>
  <c r="O507" i="1"/>
  <c r="S507" i="1" s="1"/>
  <c r="U506" i="1"/>
  <c r="T506" i="1"/>
  <c r="Q506" i="1"/>
  <c r="R506" i="1" s="1"/>
  <c r="P506" i="1"/>
  <c r="O506" i="1"/>
  <c r="S506" i="1" s="1"/>
  <c r="U505" i="1"/>
  <c r="T505" i="1"/>
  <c r="Q505" i="1"/>
  <c r="R505" i="1" s="1"/>
  <c r="P505" i="1"/>
  <c r="O505" i="1"/>
  <c r="S505" i="1" s="1"/>
  <c r="U504" i="1"/>
  <c r="T504" i="1"/>
  <c r="Q504" i="1"/>
  <c r="R504" i="1" s="1"/>
  <c r="P504" i="1"/>
  <c r="O504" i="1"/>
  <c r="S504" i="1" s="1"/>
  <c r="U503" i="1"/>
  <c r="T503" i="1"/>
  <c r="Q503" i="1"/>
  <c r="R503" i="1" s="1"/>
  <c r="P503" i="1"/>
  <c r="O503" i="1"/>
  <c r="S503" i="1" s="1"/>
  <c r="U502" i="1"/>
  <c r="T502" i="1"/>
  <c r="Q502" i="1"/>
  <c r="R502" i="1" s="1"/>
  <c r="P502" i="1"/>
  <c r="O502" i="1"/>
  <c r="S502" i="1" s="1"/>
  <c r="U501" i="1"/>
  <c r="T501" i="1"/>
  <c r="Q501" i="1"/>
  <c r="R501" i="1" s="1"/>
  <c r="P501" i="1"/>
  <c r="O501" i="1"/>
  <c r="S501" i="1" s="1"/>
  <c r="U500" i="1"/>
  <c r="T500" i="1"/>
  <c r="Q500" i="1"/>
  <c r="R500" i="1" s="1"/>
  <c r="P500" i="1"/>
  <c r="O500" i="1"/>
  <c r="S500" i="1" s="1"/>
  <c r="U499" i="1"/>
  <c r="T499" i="1"/>
  <c r="Q499" i="1"/>
  <c r="R499" i="1" s="1"/>
  <c r="P499" i="1"/>
  <c r="O499" i="1"/>
  <c r="S499" i="1" s="1"/>
  <c r="U498" i="1"/>
  <c r="T498" i="1"/>
  <c r="Q498" i="1"/>
  <c r="R498" i="1" s="1"/>
  <c r="P498" i="1"/>
  <c r="O498" i="1"/>
  <c r="S498" i="1" s="1"/>
  <c r="U497" i="1"/>
  <c r="T497" i="1"/>
  <c r="Q497" i="1"/>
  <c r="R497" i="1" s="1"/>
  <c r="P497" i="1"/>
  <c r="O497" i="1"/>
  <c r="S497" i="1" s="1"/>
  <c r="U496" i="1"/>
  <c r="T496" i="1"/>
  <c r="Q496" i="1"/>
  <c r="R496" i="1" s="1"/>
  <c r="P496" i="1"/>
  <c r="O496" i="1"/>
  <c r="S496" i="1" s="1"/>
  <c r="U495" i="1"/>
  <c r="T495" i="1"/>
  <c r="Q495" i="1"/>
  <c r="R495" i="1" s="1"/>
  <c r="P495" i="1"/>
  <c r="O495" i="1"/>
  <c r="S495" i="1" s="1"/>
  <c r="U494" i="1"/>
  <c r="T494" i="1"/>
  <c r="Q494" i="1"/>
  <c r="R494" i="1" s="1"/>
  <c r="P494" i="1"/>
  <c r="O494" i="1"/>
  <c r="S494" i="1" s="1"/>
  <c r="U493" i="1"/>
  <c r="T493" i="1"/>
  <c r="Q493" i="1"/>
  <c r="R493" i="1" s="1"/>
  <c r="P493" i="1"/>
  <c r="O493" i="1"/>
  <c r="S493" i="1" s="1"/>
  <c r="U492" i="1"/>
  <c r="T492" i="1"/>
  <c r="Q492" i="1"/>
  <c r="R492" i="1" s="1"/>
  <c r="P492" i="1"/>
  <c r="O492" i="1"/>
  <c r="S492" i="1" s="1"/>
  <c r="U491" i="1"/>
  <c r="T491" i="1"/>
  <c r="Q491" i="1"/>
  <c r="R491" i="1" s="1"/>
  <c r="P491" i="1"/>
  <c r="O491" i="1"/>
  <c r="S491" i="1" s="1"/>
  <c r="U490" i="1"/>
  <c r="T490" i="1"/>
  <c r="Q490" i="1"/>
  <c r="R490" i="1" s="1"/>
  <c r="P490" i="1"/>
  <c r="O490" i="1"/>
  <c r="S490" i="1" s="1"/>
  <c r="U489" i="1"/>
  <c r="T489" i="1"/>
  <c r="Q489" i="1"/>
  <c r="R489" i="1" s="1"/>
  <c r="P489" i="1"/>
  <c r="O489" i="1"/>
  <c r="S489" i="1" s="1"/>
  <c r="U488" i="1"/>
  <c r="T488" i="1"/>
  <c r="Q488" i="1"/>
  <c r="R488" i="1" s="1"/>
  <c r="P488" i="1"/>
  <c r="O488" i="1"/>
  <c r="S488" i="1" s="1"/>
  <c r="U487" i="1"/>
  <c r="T487" i="1"/>
  <c r="Q487" i="1"/>
  <c r="R487" i="1" s="1"/>
  <c r="P487" i="1"/>
  <c r="O487" i="1"/>
  <c r="S487" i="1" s="1"/>
  <c r="U486" i="1"/>
  <c r="T486" i="1"/>
  <c r="Q486" i="1"/>
  <c r="R486" i="1" s="1"/>
  <c r="P486" i="1"/>
  <c r="O486" i="1"/>
  <c r="S486" i="1" s="1"/>
  <c r="U485" i="1"/>
  <c r="T485" i="1"/>
  <c r="Q485" i="1"/>
  <c r="R485" i="1" s="1"/>
  <c r="P485" i="1"/>
  <c r="O485" i="1"/>
  <c r="S485" i="1" s="1"/>
  <c r="U484" i="1"/>
  <c r="T484" i="1"/>
  <c r="Q484" i="1"/>
  <c r="R484" i="1" s="1"/>
  <c r="P484" i="1"/>
  <c r="O484" i="1"/>
  <c r="S484" i="1" s="1"/>
  <c r="U483" i="1"/>
  <c r="T483" i="1"/>
  <c r="Q483" i="1"/>
  <c r="R483" i="1" s="1"/>
  <c r="P483" i="1"/>
  <c r="O483" i="1"/>
  <c r="S483" i="1" s="1"/>
  <c r="U482" i="1"/>
  <c r="T482" i="1"/>
  <c r="Q482" i="1"/>
  <c r="R482" i="1" s="1"/>
  <c r="P482" i="1"/>
  <c r="O482" i="1"/>
  <c r="S482" i="1" s="1"/>
  <c r="U481" i="1"/>
  <c r="T481" i="1"/>
  <c r="Q481" i="1"/>
  <c r="R481" i="1" s="1"/>
  <c r="P481" i="1"/>
  <c r="O481" i="1"/>
  <c r="S481" i="1" s="1"/>
  <c r="U480" i="1"/>
  <c r="T480" i="1"/>
  <c r="Q480" i="1"/>
  <c r="R480" i="1" s="1"/>
  <c r="P480" i="1"/>
  <c r="O480" i="1"/>
  <c r="S480" i="1" s="1"/>
  <c r="U479" i="1"/>
  <c r="T479" i="1"/>
  <c r="Q479" i="1"/>
  <c r="R479" i="1" s="1"/>
  <c r="P479" i="1"/>
  <c r="O479" i="1"/>
  <c r="S479" i="1" s="1"/>
  <c r="U478" i="1"/>
  <c r="T478" i="1"/>
  <c r="Q478" i="1"/>
  <c r="R478" i="1" s="1"/>
  <c r="P478" i="1"/>
  <c r="O478" i="1"/>
  <c r="S478" i="1" s="1"/>
  <c r="U477" i="1"/>
  <c r="T477" i="1"/>
  <c r="Q477" i="1"/>
  <c r="R477" i="1" s="1"/>
  <c r="P477" i="1"/>
  <c r="O477" i="1"/>
  <c r="S477" i="1" s="1"/>
  <c r="U476" i="1"/>
  <c r="T476" i="1"/>
  <c r="Q476" i="1"/>
  <c r="R476" i="1" s="1"/>
  <c r="P476" i="1"/>
  <c r="O476" i="1"/>
  <c r="S476" i="1" s="1"/>
  <c r="U475" i="1"/>
  <c r="T475" i="1"/>
  <c r="Q475" i="1"/>
  <c r="R475" i="1" s="1"/>
  <c r="P475" i="1"/>
  <c r="O475" i="1"/>
  <c r="S475" i="1" s="1"/>
  <c r="U474" i="1"/>
  <c r="T474" i="1"/>
  <c r="Q474" i="1"/>
  <c r="R474" i="1" s="1"/>
  <c r="P474" i="1"/>
  <c r="O474" i="1"/>
  <c r="S474" i="1" s="1"/>
  <c r="U473" i="1"/>
  <c r="T473" i="1"/>
  <c r="Q473" i="1"/>
  <c r="R473" i="1" s="1"/>
  <c r="P473" i="1"/>
  <c r="O473" i="1"/>
  <c r="S473" i="1" s="1"/>
  <c r="U472" i="1"/>
  <c r="T472" i="1"/>
  <c r="Q472" i="1"/>
  <c r="R472" i="1" s="1"/>
  <c r="P472" i="1"/>
  <c r="O472" i="1"/>
  <c r="S472" i="1" s="1"/>
  <c r="U471" i="1"/>
  <c r="T471" i="1"/>
  <c r="Q471" i="1"/>
  <c r="R471" i="1" s="1"/>
  <c r="P471" i="1"/>
  <c r="O471" i="1"/>
  <c r="S471" i="1" s="1"/>
  <c r="U470" i="1"/>
  <c r="T470" i="1"/>
  <c r="Q470" i="1"/>
  <c r="R470" i="1" s="1"/>
  <c r="P470" i="1"/>
  <c r="O470" i="1"/>
  <c r="S470" i="1" s="1"/>
  <c r="U469" i="1"/>
  <c r="T469" i="1"/>
  <c r="Q469" i="1"/>
  <c r="R469" i="1" s="1"/>
  <c r="P469" i="1"/>
  <c r="O469" i="1"/>
  <c r="S469" i="1" s="1"/>
  <c r="U468" i="1"/>
  <c r="T468" i="1"/>
  <c r="Q468" i="1"/>
  <c r="R468" i="1" s="1"/>
  <c r="P468" i="1"/>
  <c r="O468" i="1"/>
  <c r="S468" i="1" s="1"/>
  <c r="U467" i="1"/>
  <c r="T467" i="1"/>
  <c r="Q467" i="1"/>
  <c r="R467" i="1" s="1"/>
  <c r="P467" i="1"/>
  <c r="O467" i="1"/>
  <c r="S467" i="1" s="1"/>
  <c r="U466" i="1"/>
  <c r="T466" i="1"/>
  <c r="Q466" i="1"/>
  <c r="R466" i="1" s="1"/>
  <c r="P466" i="1"/>
  <c r="O466" i="1"/>
  <c r="S466" i="1" s="1"/>
  <c r="U465" i="1"/>
  <c r="T465" i="1"/>
  <c r="Q465" i="1"/>
  <c r="R465" i="1" s="1"/>
  <c r="P465" i="1"/>
  <c r="O465" i="1"/>
  <c r="S465" i="1" s="1"/>
  <c r="U464" i="1"/>
  <c r="T464" i="1"/>
  <c r="Q464" i="1"/>
  <c r="R464" i="1" s="1"/>
  <c r="P464" i="1"/>
  <c r="O464" i="1"/>
  <c r="S464" i="1" s="1"/>
  <c r="U463" i="1"/>
  <c r="T463" i="1"/>
  <c r="Q463" i="1"/>
  <c r="R463" i="1" s="1"/>
  <c r="P463" i="1"/>
  <c r="O463" i="1"/>
  <c r="S463" i="1" s="1"/>
  <c r="U462" i="1"/>
  <c r="T462" i="1"/>
  <c r="Q462" i="1"/>
  <c r="R462" i="1" s="1"/>
  <c r="P462" i="1"/>
  <c r="O462" i="1"/>
  <c r="S462" i="1" s="1"/>
  <c r="U461" i="1"/>
  <c r="T461" i="1"/>
  <c r="Q461" i="1"/>
  <c r="R461" i="1" s="1"/>
  <c r="P461" i="1"/>
  <c r="O461" i="1"/>
  <c r="S461" i="1" s="1"/>
  <c r="U460" i="1"/>
  <c r="T460" i="1"/>
  <c r="Q460" i="1"/>
  <c r="R460" i="1" s="1"/>
  <c r="P460" i="1"/>
  <c r="O460" i="1"/>
  <c r="S460" i="1" s="1"/>
  <c r="U459" i="1"/>
  <c r="T459" i="1"/>
  <c r="Q459" i="1"/>
  <c r="R459" i="1" s="1"/>
  <c r="P459" i="1"/>
  <c r="O459" i="1"/>
  <c r="S459" i="1" s="1"/>
  <c r="U458" i="1"/>
  <c r="T458" i="1"/>
  <c r="Q458" i="1"/>
  <c r="R458" i="1" s="1"/>
  <c r="P458" i="1"/>
  <c r="O458" i="1"/>
  <c r="S458" i="1" s="1"/>
  <c r="U457" i="1"/>
  <c r="T457" i="1"/>
  <c r="Q457" i="1"/>
  <c r="R457" i="1" s="1"/>
  <c r="P457" i="1"/>
  <c r="O457" i="1"/>
  <c r="S457" i="1" s="1"/>
  <c r="U456" i="1"/>
  <c r="T456" i="1"/>
  <c r="Q456" i="1"/>
  <c r="R456" i="1" s="1"/>
  <c r="P456" i="1"/>
  <c r="O456" i="1"/>
  <c r="S456" i="1" s="1"/>
  <c r="U455" i="1"/>
  <c r="T455" i="1"/>
  <c r="Q455" i="1"/>
  <c r="R455" i="1" s="1"/>
  <c r="P455" i="1"/>
  <c r="O455" i="1"/>
  <c r="S455" i="1" s="1"/>
  <c r="U454" i="1"/>
  <c r="T454" i="1"/>
  <c r="Q454" i="1"/>
  <c r="R454" i="1" s="1"/>
  <c r="P454" i="1"/>
  <c r="O454" i="1"/>
  <c r="S454" i="1" s="1"/>
  <c r="U453" i="1"/>
  <c r="T453" i="1"/>
  <c r="Q453" i="1"/>
  <c r="R453" i="1" s="1"/>
  <c r="P453" i="1"/>
  <c r="O453" i="1"/>
  <c r="S453" i="1" s="1"/>
  <c r="U452" i="1"/>
  <c r="T452" i="1"/>
  <c r="Q452" i="1"/>
  <c r="R452" i="1" s="1"/>
  <c r="P452" i="1"/>
  <c r="O452" i="1"/>
  <c r="S452" i="1" s="1"/>
  <c r="U451" i="1"/>
  <c r="T451" i="1"/>
  <c r="Q451" i="1"/>
  <c r="R451" i="1" s="1"/>
  <c r="P451" i="1"/>
  <c r="O451" i="1"/>
  <c r="S451" i="1" s="1"/>
  <c r="U450" i="1"/>
  <c r="T450" i="1"/>
  <c r="Q450" i="1"/>
  <c r="R450" i="1" s="1"/>
  <c r="P450" i="1"/>
  <c r="O450" i="1"/>
  <c r="S450" i="1" s="1"/>
  <c r="U449" i="1"/>
  <c r="T449" i="1"/>
  <c r="Q449" i="1"/>
  <c r="R449" i="1" s="1"/>
  <c r="P449" i="1"/>
  <c r="O449" i="1"/>
  <c r="S449" i="1" s="1"/>
  <c r="U448" i="1"/>
  <c r="T448" i="1"/>
  <c r="Q448" i="1"/>
  <c r="R448" i="1" s="1"/>
  <c r="P448" i="1"/>
  <c r="O448" i="1"/>
  <c r="S448" i="1" s="1"/>
  <c r="U447" i="1"/>
  <c r="T447" i="1"/>
  <c r="Q447" i="1"/>
  <c r="R447" i="1" s="1"/>
  <c r="P447" i="1"/>
  <c r="O447" i="1"/>
  <c r="S447" i="1" s="1"/>
  <c r="U446" i="1"/>
  <c r="T446" i="1"/>
  <c r="Q446" i="1"/>
  <c r="R446" i="1" s="1"/>
  <c r="P446" i="1"/>
  <c r="O446" i="1"/>
  <c r="S446" i="1" s="1"/>
  <c r="U445" i="1"/>
  <c r="T445" i="1"/>
  <c r="Q445" i="1"/>
  <c r="R445" i="1" s="1"/>
  <c r="P445" i="1"/>
  <c r="O445" i="1"/>
  <c r="S445" i="1" s="1"/>
  <c r="U444" i="1"/>
  <c r="T444" i="1"/>
  <c r="Q444" i="1"/>
  <c r="R444" i="1" s="1"/>
  <c r="P444" i="1"/>
  <c r="O444" i="1"/>
  <c r="S444" i="1" s="1"/>
  <c r="U443" i="1"/>
  <c r="T443" i="1"/>
  <c r="Q443" i="1"/>
  <c r="R443" i="1" s="1"/>
  <c r="P443" i="1"/>
  <c r="O443" i="1"/>
  <c r="S443" i="1" s="1"/>
  <c r="U442" i="1"/>
  <c r="T442" i="1"/>
  <c r="Q442" i="1"/>
  <c r="R442" i="1" s="1"/>
  <c r="P442" i="1"/>
  <c r="O442" i="1"/>
  <c r="S442" i="1" s="1"/>
  <c r="U441" i="1"/>
  <c r="T441" i="1"/>
  <c r="Q441" i="1"/>
  <c r="R441" i="1" s="1"/>
  <c r="P441" i="1"/>
  <c r="O441" i="1"/>
  <c r="S441" i="1" s="1"/>
  <c r="U440" i="1"/>
  <c r="T440" i="1"/>
  <c r="Q440" i="1"/>
  <c r="R440" i="1" s="1"/>
  <c r="P440" i="1"/>
  <c r="O440" i="1"/>
  <c r="S440" i="1" s="1"/>
  <c r="U439" i="1"/>
  <c r="T439" i="1"/>
  <c r="Q439" i="1"/>
  <c r="R439" i="1" s="1"/>
  <c r="P439" i="1"/>
  <c r="O439" i="1"/>
  <c r="S439" i="1" s="1"/>
  <c r="U438" i="1"/>
  <c r="T438" i="1"/>
  <c r="Q438" i="1"/>
  <c r="R438" i="1" s="1"/>
  <c r="P438" i="1"/>
  <c r="O438" i="1"/>
  <c r="S438" i="1" s="1"/>
  <c r="U437" i="1"/>
  <c r="T437" i="1"/>
  <c r="Q437" i="1"/>
  <c r="R437" i="1" s="1"/>
  <c r="P437" i="1"/>
  <c r="O437" i="1"/>
  <c r="S437" i="1" s="1"/>
  <c r="U436" i="1"/>
  <c r="T436" i="1"/>
  <c r="Q436" i="1"/>
  <c r="R436" i="1" s="1"/>
  <c r="P436" i="1"/>
  <c r="O436" i="1"/>
  <c r="S436" i="1" s="1"/>
  <c r="U435" i="1"/>
  <c r="T435" i="1"/>
  <c r="Q435" i="1"/>
  <c r="R435" i="1" s="1"/>
  <c r="P435" i="1"/>
  <c r="O435" i="1"/>
  <c r="S435" i="1" s="1"/>
  <c r="U434" i="1"/>
  <c r="T434" i="1"/>
  <c r="Q434" i="1"/>
  <c r="R434" i="1" s="1"/>
  <c r="P434" i="1"/>
  <c r="O434" i="1"/>
  <c r="S434" i="1" s="1"/>
  <c r="U433" i="1"/>
  <c r="T433" i="1"/>
  <c r="Q433" i="1"/>
  <c r="R433" i="1" s="1"/>
  <c r="P433" i="1"/>
  <c r="O433" i="1"/>
  <c r="S433" i="1" s="1"/>
  <c r="U432" i="1"/>
  <c r="T432" i="1"/>
  <c r="Q432" i="1"/>
  <c r="R432" i="1" s="1"/>
  <c r="P432" i="1"/>
  <c r="O432" i="1"/>
  <c r="S432" i="1" s="1"/>
  <c r="U431" i="1"/>
  <c r="T431" i="1"/>
  <c r="Q431" i="1"/>
  <c r="R431" i="1" s="1"/>
  <c r="P431" i="1"/>
  <c r="O431" i="1"/>
  <c r="S431" i="1" s="1"/>
  <c r="U430" i="1"/>
  <c r="T430" i="1"/>
  <c r="Q430" i="1"/>
  <c r="R430" i="1" s="1"/>
  <c r="P430" i="1"/>
  <c r="O430" i="1"/>
  <c r="S430" i="1" s="1"/>
  <c r="U429" i="1"/>
  <c r="T429" i="1"/>
  <c r="Q429" i="1"/>
  <c r="R429" i="1" s="1"/>
  <c r="P429" i="1"/>
  <c r="O429" i="1"/>
  <c r="S429" i="1" s="1"/>
  <c r="U428" i="1"/>
  <c r="T428" i="1"/>
  <c r="Q428" i="1"/>
  <c r="R428" i="1" s="1"/>
  <c r="P428" i="1"/>
  <c r="O428" i="1"/>
  <c r="S428" i="1" s="1"/>
  <c r="U427" i="1"/>
  <c r="T427" i="1"/>
  <c r="Q427" i="1"/>
  <c r="R427" i="1" s="1"/>
  <c r="P427" i="1"/>
  <c r="O427" i="1"/>
  <c r="S427" i="1" s="1"/>
  <c r="U426" i="1"/>
  <c r="T426" i="1"/>
  <c r="Q426" i="1"/>
  <c r="R426" i="1" s="1"/>
  <c r="P426" i="1"/>
  <c r="O426" i="1"/>
  <c r="S426" i="1" s="1"/>
  <c r="U425" i="1"/>
  <c r="T425" i="1"/>
  <c r="Q425" i="1"/>
  <c r="R425" i="1" s="1"/>
  <c r="P425" i="1"/>
  <c r="O425" i="1"/>
  <c r="S425" i="1" s="1"/>
  <c r="U424" i="1"/>
  <c r="T424" i="1"/>
  <c r="Q424" i="1"/>
  <c r="R424" i="1" s="1"/>
  <c r="P424" i="1"/>
  <c r="O424" i="1"/>
  <c r="S424" i="1" s="1"/>
  <c r="U423" i="1"/>
  <c r="T423" i="1"/>
  <c r="Q423" i="1"/>
  <c r="R423" i="1" s="1"/>
  <c r="P423" i="1"/>
  <c r="O423" i="1"/>
  <c r="S423" i="1" s="1"/>
  <c r="U422" i="1"/>
  <c r="T422" i="1"/>
  <c r="Q422" i="1"/>
  <c r="R422" i="1" s="1"/>
  <c r="P422" i="1"/>
  <c r="O422" i="1"/>
  <c r="S422" i="1" s="1"/>
  <c r="U421" i="1"/>
  <c r="T421" i="1"/>
  <c r="Q421" i="1"/>
  <c r="R421" i="1" s="1"/>
  <c r="P421" i="1"/>
  <c r="O421" i="1"/>
  <c r="S421" i="1" s="1"/>
  <c r="U420" i="1"/>
  <c r="T420" i="1"/>
  <c r="Q420" i="1"/>
  <c r="R420" i="1" s="1"/>
  <c r="P420" i="1"/>
  <c r="O420" i="1"/>
  <c r="S420" i="1" s="1"/>
  <c r="U419" i="1"/>
  <c r="T419" i="1"/>
  <c r="Q419" i="1"/>
  <c r="R419" i="1" s="1"/>
  <c r="P419" i="1"/>
  <c r="O419" i="1"/>
  <c r="S419" i="1" s="1"/>
  <c r="U418" i="1"/>
  <c r="T418" i="1"/>
  <c r="Q418" i="1"/>
  <c r="R418" i="1" s="1"/>
  <c r="P418" i="1"/>
  <c r="O418" i="1"/>
  <c r="S418" i="1" s="1"/>
  <c r="U417" i="1"/>
  <c r="T417" i="1"/>
  <c r="Q417" i="1"/>
  <c r="R417" i="1" s="1"/>
  <c r="P417" i="1"/>
  <c r="O417" i="1"/>
  <c r="S417" i="1" s="1"/>
  <c r="U416" i="1"/>
  <c r="T416" i="1"/>
  <c r="Q416" i="1"/>
  <c r="R416" i="1" s="1"/>
  <c r="P416" i="1"/>
  <c r="O416" i="1"/>
  <c r="S416" i="1" s="1"/>
  <c r="U415" i="1"/>
  <c r="T415" i="1"/>
  <c r="Q415" i="1"/>
  <c r="R415" i="1" s="1"/>
  <c r="P415" i="1"/>
  <c r="O415" i="1"/>
  <c r="S415" i="1" s="1"/>
  <c r="U414" i="1"/>
  <c r="T414" i="1"/>
  <c r="Q414" i="1"/>
  <c r="R414" i="1" s="1"/>
  <c r="P414" i="1"/>
  <c r="O414" i="1"/>
  <c r="S414" i="1" s="1"/>
  <c r="U413" i="1"/>
  <c r="T413" i="1"/>
  <c r="Q413" i="1"/>
  <c r="R413" i="1" s="1"/>
  <c r="P413" i="1"/>
  <c r="O413" i="1"/>
  <c r="S413" i="1" s="1"/>
  <c r="U412" i="1"/>
  <c r="T412" i="1"/>
  <c r="Q412" i="1"/>
  <c r="R412" i="1" s="1"/>
  <c r="P412" i="1"/>
  <c r="O412" i="1"/>
  <c r="S412" i="1" s="1"/>
  <c r="U411" i="1"/>
  <c r="T411" i="1"/>
  <c r="Q411" i="1"/>
  <c r="R411" i="1" s="1"/>
  <c r="P411" i="1"/>
  <c r="O411" i="1"/>
  <c r="S411" i="1" s="1"/>
  <c r="U410" i="1"/>
  <c r="T410" i="1"/>
  <c r="Q410" i="1"/>
  <c r="R410" i="1" s="1"/>
  <c r="P410" i="1"/>
  <c r="O410" i="1"/>
  <c r="S410" i="1" s="1"/>
  <c r="U409" i="1"/>
  <c r="T409" i="1"/>
  <c r="Q409" i="1"/>
  <c r="R409" i="1" s="1"/>
  <c r="P409" i="1"/>
  <c r="O409" i="1"/>
  <c r="S409" i="1" s="1"/>
  <c r="U408" i="1"/>
  <c r="T408" i="1"/>
  <c r="Q408" i="1"/>
  <c r="R408" i="1" s="1"/>
  <c r="P408" i="1"/>
  <c r="O408" i="1"/>
  <c r="S408" i="1" s="1"/>
  <c r="U407" i="1"/>
  <c r="T407" i="1"/>
  <c r="Q407" i="1"/>
  <c r="R407" i="1" s="1"/>
  <c r="P407" i="1"/>
  <c r="O407" i="1"/>
  <c r="S407" i="1" s="1"/>
  <c r="U406" i="1"/>
  <c r="T406" i="1"/>
  <c r="Q406" i="1"/>
  <c r="R406" i="1" s="1"/>
  <c r="P406" i="1"/>
  <c r="O406" i="1"/>
  <c r="S406" i="1" s="1"/>
  <c r="U405" i="1"/>
  <c r="T405" i="1"/>
  <c r="Q405" i="1"/>
  <c r="R405" i="1" s="1"/>
  <c r="P405" i="1"/>
  <c r="O405" i="1"/>
  <c r="S405" i="1" s="1"/>
  <c r="U404" i="1"/>
  <c r="T404" i="1"/>
  <c r="Q404" i="1"/>
  <c r="R404" i="1" s="1"/>
  <c r="P404" i="1"/>
  <c r="O404" i="1"/>
  <c r="S404" i="1" s="1"/>
  <c r="U403" i="1"/>
  <c r="T403" i="1"/>
  <c r="Q403" i="1"/>
  <c r="R403" i="1" s="1"/>
  <c r="P403" i="1"/>
  <c r="O403" i="1"/>
  <c r="S403" i="1" s="1"/>
  <c r="U402" i="1"/>
  <c r="T402" i="1"/>
  <c r="Q402" i="1"/>
  <c r="R402" i="1" s="1"/>
  <c r="P402" i="1"/>
  <c r="O402" i="1"/>
  <c r="S402" i="1" s="1"/>
  <c r="U401" i="1"/>
  <c r="T401" i="1"/>
  <c r="Q401" i="1"/>
  <c r="R401" i="1" s="1"/>
  <c r="P401" i="1"/>
  <c r="O401" i="1"/>
  <c r="S401" i="1" s="1"/>
  <c r="U400" i="1"/>
  <c r="T400" i="1"/>
  <c r="Q400" i="1"/>
  <c r="R400" i="1" s="1"/>
  <c r="P400" i="1"/>
  <c r="O400" i="1"/>
  <c r="S400" i="1" s="1"/>
  <c r="U399" i="1"/>
  <c r="T399" i="1"/>
  <c r="Q399" i="1"/>
  <c r="R399" i="1" s="1"/>
  <c r="P399" i="1"/>
  <c r="O399" i="1"/>
  <c r="S399" i="1" s="1"/>
  <c r="U398" i="1"/>
  <c r="T398" i="1"/>
  <c r="Q398" i="1"/>
  <c r="R398" i="1" s="1"/>
  <c r="P398" i="1"/>
  <c r="O398" i="1"/>
  <c r="S398" i="1" s="1"/>
  <c r="U397" i="1"/>
  <c r="T397" i="1"/>
  <c r="Q397" i="1"/>
  <c r="R397" i="1" s="1"/>
  <c r="P397" i="1"/>
  <c r="O397" i="1"/>
  <c r="S397" i="1" s="1"/>
  <c r="U396" i="1"/>
  <c r="T396" i="1"/>
  <c r="Q396" i="1"/>
  <c r="R396" i="1" s="1"/>
  <c r="P396" i="1"/>
  <c r="O396" i="1"/>
  <c r="S396" i="1" s="1"/>
  <c r="U395" i="1"/>
  <c r="T395" i="1"/>
  <c r="Q395" i="1"/>
  <c r="R395" i="1" s="1"/>
  <c r="P395" i="1"/>
  <c r="O395" i="1"/>
  <c r="S395" i="1" s="1"/>
  <c r="U394" i="1"/>
  <c r="T394" i="1"/>
  <c r="Q394" i="1"/>
  <c r="R394" i="1" s="1"/>
  <c r="P394" i="1"/>
  <c r="O394" i="1"/>
  <c r="S394" i="1" s="1"/>
  <c r="U393" i="1"/>
  <c r="T393" i="1"/>
  <c r="Q393" i="1"/>
  <c r="R393" i="1" s="1"/>
  <c r="P393" i="1"/>
  <c r="O393" i="1"/>
  <c r="S393" i="1" s="1"/>
  <c r="U392" i="1"/>
  <c r="T392" i="1"/>
  <c r="Q392" i="1"/>
  <c r="R392" i="1" s="1"/>
  <c r="P392" i="1"/>
  <c r="O392" i="1"/>
  <c r="S392" i="1" s="1"/>
  <c r="U391" i="1"/>
  <c r="T391" i="1"/>
  <c r="Q391" i="1"/>
  <c r="R391" i="1" s="1"/>
  <c r="P391" i="1"/>
  <c r="O391" i="1"/>
  <c r="S391" i="1" s="1"/>
  <c r="U390" i="1"/>
  <c r="T390" i="1"/>
  <c r="Q390" i="1"/>
  <c r="R390" i="1" s="1"/>
  <c r="P390" i="1"/>
  <c r="O390" i="1"/>
  <c r="S390" i="1" s="1"/>
  <c r="U389" i="1"/>
  <c r="T389" i="1"/>
  <c r="Q389" i="1"/>
  <c r="R389" i="1" s="1"/>
  <c r="P389" i="1"/>
  <c r="O389" i="1"/>
  <c r="S389" i="1" s="1"/>
  <c r="U388" i="1"/>
  <c r="T388" i="1"/>
  <c r="Q388" i="1"/>
  <c r="R388" i="1" s="1"/>
  <c r="P388" i="1"/>
  <c r="O388" i="1"/>
  <c r="S388" i="1" s="1"/>
  <c r="U387" i="1"/>
  <c r="T387" i="1"/>
  <c r="Q387" i="1"/>
  <c r="R387" i="1" s="1"/>
  <c r="P387" i="1"/>
  <c r="O387" i="1"/>
  <c r="S387" i="1" s="1"/>
  <c r="U386" i="1"/>
  <c r="T386" i="1"/>
  <c r="Q386" i="1"/>
  <c r="R386" i="1" s="1"/>
  <c r="P386" i="1"/>
  <c r="O386" i="1"/>
  <c r="S386" i="1" s="1"/>
  <c r="U385" i="1"/>
  <c r="T385" i="1"/>
  <c r="Q385" i="1"/>
  <c r="R385" i="1" s="1"/>
  <c r="P385" i="1"/>
  <c r="O385" i="1"/>
  <c r="S385" i="1" s="1"/>
  <c r="U384" i="1"/>
  <c r="T384" i="1"/>
  <c r="Q384" i="1"/>
  <c r="R384" i="1" s="1"/>
  <c r="P384" i="1"/>
  <c r="O384" i="1"/>
  <c r="S384" i="1" s="1"/>
  <c r="U383" i="1"/>
  <c r="T383" i="1"/>
  <c r="Q383" i="1"/>
  <c r="R383" i="1" s="1"/>
  <c r="P383" i="1"/>
  <c r="O383" i="1"/>
  <c r="S383" i="1" s="1"/>
  <c r="U382" i="1"/>
  <c r="T382" i="1"/>
  <c r="Q382" i="1"/>
  <c r="R382" i="1" s="1"/>
  <c r="P382" i="1"/>
  <c r="O382" i="1"/>
  <c r="S382" i="1" s="1"/>
  <c r="U381" i="1"/>
  <c r="T381" i="1"/>
  <c r="Q381" i="1"/>
  <c r="R381" i="1" s="1"/>
  <c r="P381" i="1"/>
  <c r="O381" i="1"/>
  <c r="S381" i="1" s="1"/>
  <c r="U380" i="1"/>
  <c r="T380" i="1"/>
  <c r="Q380" i="1"/>
  <c r="R380" i="1" s="1"/>
  <c r="P380" i="1"/>
  <c r="O380" i="1"/>
  <c r="S380" i="1" s="1"/>
  <c r="U379" i="1"/>
  <c r="T379" i="1"/>
  <c r="Q379" i="1"/>
  <c r="R379" i="1" s="1"/>
  <c r="P379" i="1"/>
  <c r="O379" i="1"/>
  <c r="S379" i="1" s="1"/>
  <c r="U378" i="1"/>
  <c r="T378" i="1"/>
  <c r="Q378" i="1"/>
  <c r="R378" i="1" s="1"/>
  <c r="P378" i="1"/>
  <c r="O378" i="1"/>
  <c r="S378" i="1" s="1"/>
  <c r="U377" i="1"/>
  <c r="T377" i="1"/>
  <c r="Q377" i="1"/>
  <c r="R377" i="1" s="1"/>
  <c r="P377" i="1"/>
  <c r="O377" i="1"/>
  <c r="S377" i="1" s="1"/>
  <c r="U376" i="1"/>
  <c r="T376" i="1"/>
  <c r="Q376" i="1"/>
  <c r="R376" i="1" s="1"/>
  <c r="P376" i="1"/>
  <c r="O376" i="1"/>
  <c r="S376" i="1" s="1"/>
  <c r="U375" i="1"/>
  <c r="T375" i="1"/>
  <c r="Q375" i="1"/>
  <c r="R375" i="1" s="1"/>
  <c r="P375" i="1"/>
  <c r="O375" i="1"/>
  <c r="S375" i="1" s="1"/>
  <c r="U374" i="1"/>
  <c r="T374" i="1"/>
  <c r="Q374" i="1"/>
  <c r="R374" i="1" s="1"/>
  <c r="P374" i="1"/>
  <c r="O374" i="1"/>
  <c r="S374" i="1" s="1"/>
  <c r="U373" i="1"/>
  <c r="T373" i="1"/>
  <c r="Q373" i="1"/>
  <c r="R373" i="1" s="1"/>
  <c r="P373" i="1"/>
  <c r="O373" i="1"/>
  <c r="S373" i="1" s="1"/>
  <c r="U372" i="1"/>
  <c r="T372" i="1"/>
  <c r="Q372" i="1"/>
  <c r="R372" i="1" s="1"/>
  <c r="P372" i="1"/>
  <c r="O372" i="1"/>
  <c r="S372" i="1" s="1"/>
  <c r="U371" i="1"/>
  <c r="T371" i="1"/>
  <c r="Q371" i="1"/>
  <c r="R371" i="1" s="1"/>
  <c r="P371" i="1"/>
  <c r="O371" i="1"/>
  <c r="S371" i="1" s="1"/>
  <c r="U370" i="1"/>
  <c r="T370" i="1"/>
  <c r="Q370" i="1"/>
  <c r="R370" i="1" s="1"/>
  <c r="P370" i="1"/>
  <c r="O370" i="1"/>
  <c r="S370" i="1" s="1"/>
  <c r="U369" i="1"/>
  <c r="T369" i="1"/>
  <c r="Q369" i="1"/>
  <c r="R369" i="1" s="1"/>
  <c r="P369" i="1"/>
  <c r="O369" i="1"/>
  <c r="S369" i="1" s="1"/>
  <c r="U368" i="1"/>
  <c r="T368" i="1"/>
  <c r="Q368" i="1"/>
  <c r="R368" i="1" s="1"/>
  <c r="P368" i="1"/>
  <c r="O368" i="1"/>
  <c r="S368" i="1" s="1"/>
  <c r="U367" i="1"/>
  <c r="T367" i="1"/>
  <c r="Q367" i="1"/>
  <c r="R367" i="1" s="1"/>
  <c r="P367" i="1"/>
  <c r="O367" i="1"/>
  <c r="S367" i="1" s="1"/>
  <c r="U366" i="1"/>
  <c r="T366" i="1"/>
  <c r="Q366" i="1"/>
  <c r="R366" i="1" s="1"/>
  <c r="P366" i="1"/>
  <c r="O366" i="1"/>
  <c r="S366" i="1" s="1"/>
  <c r="U365" i="1"/>
  <c r="T365" i="1"/>
  <c r="Q365" i="1"/>
  <c r="R365" i="1" s="1"/>
  <c r="P365" i="1"/>
  <c r="O365" i="1"/>
  <c r="S365" i="1" s="1"/>
  <c r="U364" i="1"/>
  <c r="T364" i="1"/>
  <c r="Q364" i="1"/>
  <c r="R364" i="1" s="1"/>
  <c r="P364" i="1"/>
  <c r="O364" i="1"/>
  <c r="S364" i="1" s="1"/>
  <c r="U363" i="1"/>
  <c r="T363" i="1"/>
  <c r="Q363" i="1"/>
  <c r="R363" i="1" s="1"/>
  <c r="P363" i="1"/>
  <c r="O363" i="1"/>
  <c r="S363" i="1" s="1"/>
  <c r="U362" i="1"/>
  <c r="T362" i="1"/>
  <c r="Q362" i="1"/>
  <c r="R362" i="1" s="1"/>
  <c r="P362" i="1"/>
  <c r="O362" i="1"/>
  <c r="S362" i="1" s="1"/>
  <c r="U361" i="1"/>
  <c r="T361" i="1"/>
  <c r="Q361" i="1"/>
  <c r="R361" i="1" s="1"/>
  <c r="P361" i="1"/>
  <c r="O361" i="1"/>
  <c r="S361" i="1" s="1"/>
  <c r="U360" i="1"/>
  <c r="T360" i="1"/>
  <c r="Q360" i="1"/>
  <c r="R360" i="1" s="1"/>
  <c r="P360" i="1"/>
  <c r="O360" i="1"/>
  <c r="S360" i="1" s="1"/>
  <c r="U359" i="1"/>
  <c r="T359" i="1"/>
  <c r="Q359" i="1"/>
  <c r="R359" i="1" s="1"/>
  <c r="P359" i="1"/>
  <c r="O359" i="1"/>
  <c r="S359" i="1" s="1"/>
  <c r="U358" i="1"/>
  <c r="T358" i="1"/>
  <c r="Q358" i="1"/>
  <c r="R358" i="1" s="1"/>
  <c r="P358" i="1"/>
  <c r="O358" i="1"/>
  <c r="S358" i="1" s="1"/>
  <c r="U357" i="1"/>
  <c r="T357" i="1"/>
  <c r="Q357" i="1"/>
  <c r="R357" i="1" s="1"/>
  <c r="P357" i="1"/>
  <c r="O357" i="1"/>
  <c r="S357" i="1" s="1"/>
  <c r="U356" i="1"/>
  <c r="T356" i="1"/>
  <c r="Q356" i="1"/>
  <c r="R356" i="1" s="1"/>
  <c r="P356" i="1"/>
  <c r="O356" i="1"/>
  <c r="S356" i="1" s="1"/>
  <c r="U355" i="1"/>
  <c r="T355" i="1"/>
  <c r="Q355" i="1"/>
  <c r="R355" i="1" s="1"/>
  <c r="P355" i="1"/>
  <c r="O355" i="1"/>
  <c r="S355" i="1" s="1"/>
  <c r="U354" i="1"/>
  <c r="T354" i="1"/>
  <c r="Q354" i="1"/>
  <c r="R354" i="1" s="1"/>
  <c r="P354" i="1"/>
  <c r="O354" i="1"/>
  <c r="S354" i="1" s="1"/>
  <c r="U353" i="1"/>
  <c r="T353" i="1"/>
  <c r="Q353" i="1"/>
  <c r="R353" i="1" s="1"/>
  <c r="P353" i="1"/>
  <c r="O353" i="1"/>
  <c r="S353" i="1" s="1"/>
  <c r="U352" i="1"/>
  <c r="T352" i="1"/>
  <c r="Q352" i="1"/>
  <c r="R352" i="1" s="1"/>
  <c r="P352" i="1"/>
  <c r="O352" i="1"/>
  <c r="S352" i="1" s="1"/>
  <c r="U351" i="1"/>
  <c r="T351" i="1"/>
  <c r="Q351" i="1"/>
  <c r="R351" i="1" s="1"/>
  <c r="P351" i="1"/>
  <c r="O351" i="1"/>
  <c r="S351" i="1" s="1"/>
  <c r="U350" i="1"/>
  <c r="T350" i="1"/>
  <c r="Q350" i="1"/>
  <c r="R350" i="1" s="1"/>
  <c r="P350" i="1"/>
  <c r="O350" i="1"/>
  <c r="S350" i="1" s="1"/>
  <c r="U349" i="1"/>
  <c r="T349" i="1"/>
  <c r="Q349" i="1"/>
  <c r="R349" i="1" s="1"/>
  <c r="P349" i="1"/>
  <c r="O349" i="1"/>
  <c r="S349" i="1" s="1"/>
  <c r="U348" i="1"/>
  <c r="T348" i="1"/>
  <c r="Q348" i="1"/>
  <c r="R348" i="1" s="1"/>
  <c r="P348" i="1"/>
  <c r="O348" i="1"/>
  <c r="S348" i="1" s="1"/>
  <c r="U347" i="1"/>
  <c r="T347" i="1"/>
  <c r="Q347" i="1"/>
  <c r="R347" i="1" s="1"/>
  <c r="P347" i="1"/>
  <c r="O347" i="1"/>
  <c r="S347" i="1" s="1"/>
  <c r="U346" i="1"/>
  <c r="T346" i="1"/>
  <c r="Q346" i="1"/>
  <c r="R346" i="1" s="1"/>
  <c r="P346" i="1"/>
  <c r="O346" i="1"/>
  <c r="S346" i="1" s="1"/>
  <c r="U345" i="1"/>
  <c r="T345" i="1"/>
  <c r="Q345" i="1"/>
  <c r="R345" i="1" s="1"/>
  <c r="P345" i="1"/>
  <c r="O345" i="1"/>
  <c r="S345" i="1" s="1"/>
  <c r="U344" i="1"/>
  <c r="T344" i="1"/>
  <c r="Q344" i="1"/>
  <c r="R344" i="1" s="1"/>
  <c r="P344" i="1"/>
  <c r="O344" i="1"/>
  <c r="S344" i="1" s="1"/>
  <c r="U343" i="1"/>
  <c r="T343" i="1"/>
  <c r="Q343" i="1"/>
  <c r="R343" i="1" s="1"/>
  <c r="P343" i="1"/>
  <c r="O343" i="1"/>
  <c r="S343" i="1" s="1"/>
  <c r="U342" i="1"/>
  <c r="T342" i="1"/>
  <c r="Q342" i="1"/>
  <c r="R342" i="1" s="1"/>
  <c r="P342" i="1"/>
  <c r="O342" i="1"/>
  <c r="S342" i="1" s="1"/>
  <c r="U341" i="1"/>
  <c r="T341" i="1"/>
  <c r="Q341" i="1"/>
  <c r="R341" i="1" s="1"/>
  <c r="P341" i="1"/>
  <c r="O341" i="1"/>
  <c r="S341" i="1" s="1"/>
  <c r="U340" i="1"/>
  <c r="T340" i="1"/>
  <c r="Q340" i="1"/>
  <c r="R340" i="1" s="1"/>
  <c r="P340" i="1"/>
  <c r="O340" i="1"/>
  <c r="S340" i="1" s="1"/>
  <c r="U339" i="1"/>
  <c r="T339" i="1"/>
  <c r="Q339" i="1"/>
  <c r="R339" i="1" s="1"/>
  <c r="P339" i="1"/>
  <c r="O339" i="1"/>
  <c r="S339" i="1" s="1"/>
  <c r="U338" i="1"/>
  <c r="T338" i="1"/>
  <c r="Q338" i="1"/>
  <c r="R338" i="1" s="1"/>
  <c r="P338" i="1"/>
  <c r="O338" i="1"/>
  <c r="S338" i="1" s="1"/>
  <c r="U337" i="1"/>
  <c r="T337" i="1"/>
  <c r="Q337" i="1"/>
  <c r="R337" i="1" s="1"/>
  <c r="P337" i="1"/>
  <c r="O337" i="1"/>
  <c r="S337" i="1" s="1"/>
  <c r="U336" i="1"/>
  <c r="T336" i="1"/>
  <c r="Q336" i="1"/>
  <c r="R336" i="1" s="1"/>
  <c r="P336" i="1"/>
  <c r="O336" i="1"/>
  <c r="S336" i="1" s="1"/>
  <c r="U335" i="1"/>
  <c r="T335" i="1"/>
  <c r="Q335" i="1"/>
  <c r="R335" i="1" s="1"/>
  <c r="P335" i="1"/>
  <c r="O335" i="1"/>
  <c r="S335" i="1" s="1"/>
  <c r="U334" i="1"/>
  <c r="T334" i="1"/>
  <c r="Q334" i="1"/>
  <c r="R334" i="1" s="1"/>
  <c r="P334" i="1"/>
  <c r="O334" i="1"/>
  <c r="S334" i="1" s="1"/>
  <c r="U333" i="1"/>
  <c r="T333" i="1"/>
  <c r="Q333" i="1"/>
  <c r="R333" i="1" s="1"/>
  <c r="P333" i="1"/>
  <c r="O333" i="1"/>
  <c r="S333" i="1" s="1"/>
  <c r="U332" i="1"/>
  <c r="T332" i="1"/>
  <c r="Q332" i="1"/>
  <c r="R332" i="1" s="1"/>
  <c r="P332" i="1"/>
  <c r="O332" i="1"/>
  <c r="S332" i="1" s="1"/>
  <c r="U331" i="1"/>
  <c r="T331" i="1"/>
  <c r="Q331" i="1"/>
  <c r="R331" i="1" s="1"/>
  <c r="P331" i="1"/>
  <c r="O331" i="1"/>
  <c r="S331" i="1" s="1"/>
  <c r="U330" i="1"/>
  <c r="T330" i="1"/>
  <c r="Q330" i="1"/>
  <c r="R330" i="1" s="1"/>
  <c r="P330" i="1"/>
  <c r="O330" i="1"/>
  <c r="S330" i="1" s="1"/>
  <c r="U329" i="1"/>
  <c r="T329" i="1"/>
  <c r="Q329" i="1"/>
  <c r="R329" i="1" s="1"/>
  <c r="P329" i="1"/>
  <c r="O329" i="1"/>
  <c r="S329" i="1" s="1"/>
  <c r="U328" i="1"/>
  <c r="T328" i="1"/>
  <c r="Q328" i="1"/>
  <c r="R328" i="1" s="1"/>
  <c r="P328" i="1"/>
  <c r="O328" i="1"/>
  <c r="S328" i="1" s="1"/>
  <c r="U327" i="1"/>
  <c r="T327" i="1"/>
  <c r="Q327" i="1"/>
  <c r="R327" i="1" s="1"/>
  <c r="P327" i="1"/>
  <c r="O327" i="1"/>
  <c r="S327" i="1" s="1"/>
  <c r="U326" i="1"/>
  <c r="T326" i="1"/>
  <c r="Q326" i="1"/>
  <c r="R326" i="1" s="1"/>
  <c r="P326" i="1"/>
  <c r="O326" i="1"/>
  <c r="S326" i="1" s="1"/>
  <c r="U325" i="1"/>
  <c r="T325" i="1"/>
  <c r="Q325" i="1"/>
  <c r="R325" i="1" s="1"/>
  <c r="P325" i="1"/>
  <c r="O325" i="1"/>
  <c r="S325" i="1" s="1"/>
  <c r="U324" i="1"/>
  <c r="T324" i="1"/>
  <c r="Q324" i="1"/>
  <c r="R324" i="1" s="1"/>
  <c r="P324" i="1"/>
  <c r="O324" i="1"/>
  <c r="S324" i="1" s="1"/>
  <c r="U323" i="1"/>
  <c r="T323" i="1"/>
  <c r="Q323" i="1"/>
  <c r="R323" i="1" s="1"/>
  <c r="P323" i="1"/>
  <c r="O323" i="1"/>
  <c r="S323" i="1" s="1"/>
  <c r="U322" i="1"/>
  <c r="T322" i="1"/>
  <c r="Q322" i="1"/>
  <c r="R322" i="1" s="1"/>
  <c r="P322" i="1"/>
  <c r="O322" i="1"/>
  <c r="S322" i="1" s="1"/>
  <c r="U321" i="1"/>
  <c r="T321" i="1"/>
  <c r="Q321" i="1"/>
  <c r="R321" i="1" s="1"/>
  <c r="P321" i="1"/>
  <c r="O321" i="1"/>
  <c r="S321" i="1" s="1"/>
  <c r="U320" i="1"/>
  <c r="T320" i="1"/>
  <c r="Q320" i="1"/>
  <c r="R320" i="1" s="1"/>
  <c r="P320" i="1"/>
  <c r="O320" i="1"/>
  <c r="S320" i="1" s="1"/>
  <c r="U319" i="1"/>
  <c r="T319" i="1"/>
  <c r="Q319" i="1"/>
  <c r="R319" i="1" s="1"/>
  <c r="P319" i="1"/>
  <c r="O319" i="1"/>
  <c r="S319" i="1" s="1"/>
  <c r="U318" i="1"/>
  <c r="T318" i="1"/>
  <c r="Q318" i="1"/>
  <c r="R318" i="1" s="1"/>
  <c r="P318" i="1"/>
  <c r="O318" i="1"/>
  <c r="S318" i="1" s="1"/>
  <c r="U317" i="1"/>
  <c r="T317" i="1"/>
  <c r="Q317" i="1"/>
  <c r="R317" i="1" s="1"/>
  <c r="P317" i="1"/>
  <c r="O317" i="1"/>
  <c r="S317" i="1" s="1"/>
  <c r="U316" i="1"/>
  <c r="T316" i="1"/>
  <c r="Q316" i="1"/>
  <c r="R316" i="1" s="1"/>
  <c r="P316" i="1"/>
  <c r="O316" i="1"/>
  <c r="S316" i="1" s="1"/>
  <c r="U315" i="1"/>
  <c r="T315" i="1"/>
  <c r="Q315" i="1"/>
  <c r="R315" i="1" s="1"/>
  <c r="P315" i="1"/>
  <c r="O315" i="1"/>
  <c r="S315" i="1" s="1"/>
  <c r="U314" i="1"/>
  <c r="T314" i="1"/>
  <c r="Q314" i="1"/>
  <c r="R314" i="1" s="1"/>
  <c r="P314" i="1"/>
  <c r="O314" i="1"/>
  <c r="S314" i="1" s="1"/>
  <c r="U313" i="1"/>
  <c r="T313" i="1"/>
  <c r="Q313" i="1"/>
  <c r="R313" i="1" s="1"/>
  <c r="P313" i="1"/>
  <c r="O313" i="1"/>
  <c r="S313" i="1" s="1"/>
  <c r="U312" i="1"/>
  <c r="T312" i="1"/>
  <c r="Q312" i="1"/>
  <c r="R312" i="1" s="1"/>
  <c r="P312" i="1"/>
  <c r="O312" i="1"/>
  <c r="S312" i="1" s="1"/>
  <c r="U311" i="1"/>
  <c r="T311" i="1"/>
  <c r="Q311" i="1"/>
  <c r="R311" i="1" s="1"/>
  <c r="P311" i="1"/>
  <c r="O311" i="1"/>
  <c r="S311" i="1" s="1"/>
  <c r="U310" i="1"/>
  <c r="T310" i="1"/>
  <c r="Q310" i="1"/>
  <c r="R310" i="1" s="1"/>
  <c r="P310" i="1"/>
  <c r="O310" i="1"/>
  <c r="S310" i="1" s="1"/>
  <c r="U309" i="1"/>
  <c r="T309" i="1"/>
  <c r="Q309" i="1"/>
  <c r="R309" i="1" s="1"/>
  <c r="P309" i="1"/>
  <c r="O309" i="1"/>
  <c r="S309" i="1" s="1"/>
  <c r="U308" i="1"/>
  <c r="T308" i="1"/>
  <c r="Q308" i="1"/>
  <c r="R308" i="1" s="1"/>
  <c r="P308" i="1"/>
  <c r="O308" i="1"/>
  <c r="S308" i="1" s="1"/>
  <c r="U307" i="1"/>
  <c r="T307" i="1"/>
  <c r="Q307" i="1"/>
  <c r="R307" i="1" s="1"/>
  <c r="P307" i="1"/>
  <c r="O307" i="1"/>
  <c r="S307" i="1" s="1"/>
  <c r="U306" i="1"/>
  <c r="T306" i="1"/>
  <c r="Q306" i="1"/>
  <c r="R306" i="1" s="1"/>
  <c r="P306" i="1"/>
  <c r="O306" i="1"/>
  <c r="S306" i="1" s="1"/>
  <c r="U305" i="1"/>
  <c r="T305" i="1"/>
  <c r="Q305" i="1"/>
  <c r="R305" i="1" s="1"/>
  <c r="P305" i="1"/>
  <c r="O305" i="1"/>
  <c r="S305" i="1" s="1"/>
  <c r="U304" i="1"/>
  <c r="T304" i="1"/>
  <c r="Q304" i="1"/>
  <c r="R304" i="1" s="1"/>
  <c r="P304" i="1"/>
  <c r="O304" i="1"/>
  <c r="S304" i="1" s="1"/>
  <c r="U303" i="1"/>
  <c r="T303" i="1"/>
  <c r="Q303" i="1"/>
  <c r="R303" i="1" s="1"/>
  <c r="P303" i="1"/>
  <c r="O303" i="1"/>
  <c r="S303" i="1" s="1"/>
  <c r="U302" i="1"/>
  <c r="T302" i="1"/>
  <c r="Q302" i="1"/>
  <c r="R302" i="1" s="1"/>
  <c r="P302" i="1"/>
  <c r="O302" i="1"/>
  <c r="S302" i="1" s="1"/>
  <c r="U301" i="1"/>
  <c r="T301" i="1"/>
  <c r="Q301" i="1"/>
  <c r="R301" i="1" s="1"/>
  <c r="P301" i="1"/>
  <c r="O301" i="1"/>
  <c r="S301" i="1" s="1"/>
  <c r="U300" i="1"/>
  <c r="T300" i="1"/>
  <c r="Q300" i="1"/>
  <c r="R300" i="1" s="1"/>
  <c r="P300" i="1"/>
  <c r="O300" i="1"/>
  <c r="S300" i="1" s="1"/>
  <c r="U299" i="1"/>
  <c r="T299" i="1"/>
  <c r="Q299" i="1"/>
  <c r="R299" i="1" s="1"/>
  <c r="P299" i="1"/>
  <c r="O299" i="1"/>
  <c r="S299" i="1" s="1"/>
  <c r="U298" i="1"/>
  <c r="T298" i="1"/>
  <c r="Q298" i="1"/>
  <c r="R298" i="1" s="1"/>
  <c r="P298" i="1"/>
  <c r="O298" i="1"/>
  <c r="S298" i="1" s="1"/>
  <c r="U297" i="1"/>
  <c r="T297" i="1"/>
  <c r="Q297" i="1"/>
  <c r="R297" i="1" s="1"/>
  <c r="P297" i="1"/>
  <c r="O297" i="1"/>
  <c r="S297" i="1" s="1"/>
  <c r="U296" i="1"/>
  <c r="T296" i="1"/>
  <c r="Q296" i="1"/>
  <c r="R296" i="1" s="1"/>
  <c r="P296" i="1"/>
  <c r="O296" i="1"/>
  <c r="S296" i="1" s="1"/>
  <c r="U295" i="1"/>
  <c r="T295" i="1"/>
  <c r="Q295" i="1"/>
  <c r="R295" i="1" s="1"/>
  <c r="P295" i="1"/>
  <c r="O295" i="1"/>
  <c r="S295" i="1" s="1"/>
  <c r="U294" i="1"/>
  <c r="T294" i="1"/>
  <c r="Q294" i="1"/>
  <c r="R294" i="1" s="1"/>
  <c r="P294" i="1"/>
  <c r="O294" i="1"/>
  <c r="S294" i="1" s="1"/>
  <c r="U293" i="1"/>
  <c r="T293" i="1"/>
  <c r="Q293" i="1"/>
  <c r="R293" i="1" s="1"/>
  <c r="P293" i="1"/>
  <c r="O293" i="1"/>
  <c r="S293" i="1" s="1"/>
  <c r="U292" i="1"/>
  <c r="T292" i="1"/>
  <c r="Q292" i="1"/>
  <c r="R292" i="1" s="1"/>
  <c r="P292" i="1"/>
  <c r="O292" i="1"/>
  <c r="S292" i="1" s="1"/>
  <c r="U291" i="1"/>
  <c r="T291" i="1"/>
  <c r="Q291" i="1"/>
  <c r="R291" i="1" s="1"/>
  <c r="P291" i="1"/>
  <c r="O291" i="1"/>
  <c r="S291" i="1" s="1"/>
  <c r="U290" i="1"/>
  <c r="T290" i="1"/>
  <c r="Q290" i="1"/>
  <c r="R290" i="1" s="1"/>
  <c r="P290" i="1"/>
  <c r="O290" i="1"/>
  <c r="S290" i="1" s="1"/>
  <c r="U289" i="1"/>
  <c r="T289" i="1"/>
  <c r="Q289" i="1"/>
  <c r="R289" i="1" s="1"/>
  <c r="P289" i="1"/>
  <c r="O289" i="1"/>
  <c r="S289" i="1" s="1"/>
  <c r="U288" i="1"/>
  <c r="T288" i="1"/>
  <c r="Q288" i="1"/>
  <c r="R288" i="1" s="1"/>
  <c r="P288" i="1"/>
  <c r="O288" i="1"/>
  <c r="S288" i="1" s="1"/>
  <c r="U287" i="1"/>
  <c r="T287" i="1"/>
  <c r="Q287" i="1"/>
  <c r="R287" i="1" s="1"/>
  <c r="P287" i="1"/>
  <c r="O287" i="1"/>
  <c r="S287" i="1" s="1"/>
  <c r="U286" i="1"/>
  <c r="T286" i="1"/>
  <c r="Q286" i="1"/>
  <c r="R286" i="1" s="1"/>
  <c r="P286" i="1"/>
  <c r="O286" i="1"/>
  <c r="S286" i="1" s="1"/>
  <c r="U285" i="1"/>
  <c r="T285" i="1"/>
  <c r="Q285" i="1"/>
  <c r="R285" i="1" s="1"/>
  <c r="P285" i="1"/>
  <c r="O285" i="1"/>
  <c r="S285" i="1" s="1"/>
  <c r="U284" i="1"/>
  <c r="T284" i="1"/>
  <c r="Q284" i="1"/>
  <c r="R284" i="1" s="1"/>
  <c r="P284" i="1"/>
  <c r="O284" i="1"/>
  <c r="S284" i="1" s="1"/>
  <c r="U283" i="1"/>
  <c r="T283" i="1"/>
  <c r="Q283" i="1"/>
  <c r="R283" i="1" s="1"/>
  <c r="P283" i="1"/>
  <c r="O283" i="1"/>
  <c r="S283" i="1" s="1"/>
  <c r="U282" i="1"/>
  <c r="T282" i="1"/>
  <c r="Q282" i="1"/>
  <c r="R282" i="1" s="1"/>
  <c r="P282" i="1"/>
  <c r="O282" i="1"/>
  <c r="S282" i="1" s="1"/>
  <c r="U281" i="1"/>
  <c r="T281" i="1"/>
  <c r="Q281" i="1"/>
  <c r="R281" i="1" s="1"/>
  <c r="P281" i="1"/>
  <c r="O281" i="1"/>
  <c r="S281" i="1" s="1"/>
  <c r="U280" i="1"/>
  <c r="T280" i="1"/>
  <c r="Q280" i="1"/>
  <c r="R280" i="1" s="1"/>
  <c r="P280" i="1"/>
  <c r="O280" i="1"/>
  <c r="S280" i="1" s="1"/>
  <c r="U279" i="1"/>
  <c r="T279" i="1"/>
  <c r="Q279" i="1"/>
  <c r="R279" i="1" s="1"/>
  <c r="P279" i="1"/>
  <c r="O279" i="1"/>
  <c r="S279" i="1" s="1"/>
  <c r="U278" i="1"/>
  <c r="T278" i="1"/>
  <c r="Q278" i="1"/>
  <c r="R278" i="1" s="1"/>
  <c r="P278" i="1"/>
  <c r="O278" i="1"/>
  <c r="S278" i="1" s="1"/>
  <c r="U277" i="1"/>
  <c r="T277" i="1"/>
  <c r="Q277" i="1"/>
  <c r="R277" i="1" s="1"/>
  <c r="P277" i="1"/>
  <c r="O277" i="1"/>
  <c r="S277" i="1" s="1"/>
  <c r="U276" i="1"/>
  <c r="T276" i="1"/>
  <c r="Q276" i="1"/>
  <c r="R276" i="1" s="1"/>
  <c r="P276" i="1"/>
  <c r="O276" i="1"/>
  <c r="S276" i="1" s="1"/>
  <c r="U275" i="1"/>
  <c r="T275" i="1"/>
  <c r="Q275" i="1"/>
  <c r="R275" i="1" s="1"/>
  <c r="P275" i="1"/>
  <c r="O275" i="1"/>
  <c r="S275" i="1" s="1"/>
  <c r="U274" i="1"/>
  <c r="T274" i="1"/>
  <c r="Q274" i="1"/>
  <c r="R274" i="1" s="1"/>
  <c r="P274" i="1"/>
  <c r="O274" i="1"/>
  <c r="S274" i="1" s="1"/>
  <c r="U273" i="1"/>
  <c r="T273" i="1"/>
  <c r="Q273" i="1"/>
  <c r="R273" i="1" s="1"/>
  <c r="P273" i="1"/>
  <c r="O273" i="1"/>
  <c r="S273" i="1" s="1"/>
  <c r="U272" i="1"/>
  <c r="T272" i="1"/>
  <c r="Q272" i="1"/>
  <c r="R272" i="1" s="1"/>
  <c r="P272" i="1"/>
  <c r="O272" i="1"/>
  <c r="S272" i="1" s="1"/>
  <c r="U271" i="1"/>
  <c r="T271" i="1"/>
  <c r="Q271" i="1"/>
  <c r="R271" i="1" s="1"/>
  <c r="P271" i="1"/>
  <c r="O271" i="1"/>
  <c r="S271" i="1" s="1"/>
  <c r="U270" i="1"/>
  <c r="T270" i="1"/>
  <c r="Q270" i="1"/>
  <c r="R270" i="1" s="1"/>
  <c r="P270" i="1"/>
  <c r="O270" i="1"/>
  <c r="S270" i="1" s="1"/>
  <c r="U269" i="1"/>
  <c r="T269" i="1"/>
  <c r="Q269" i="1"/>
  <c r="R269" i="1" s="1"/>
  <c r="P269" i="1"/>
  <c r="O269" i="1"/>
  <c r="S269" i="1" s="1"/>
  <c r="U268" i="1"/>
  <c r="T268" i="1"/>
  <c r="Q268" i="1"/>
  <c r="R268" i="1" s="1"/>
  <c r="P268" i="1"/>
  <c r="O268" i="1"/>
  <c r="S268" i="1" s="1"/>
  <c r="U267" i="1"/>
  <c r="T267" i="1"/>
  <c r="Q267" i="1"/>
  <c r="R267" i="1" s="1"/>
  <c r="P267" i="1"/>
  <c r="O267" i="1"/>
  <c r="S267" i="1" s="1"/>
  <c r="U266" i="1"/>
  <c r="T266" i="1"/>
  <c r="Q266" i="1"/>
  <c r="R266" i="1" s="1"/>
  <c r="P266" i="1"/>
  <c r="O266" i="1"/>
  <c r="S266" i="1" s="1"/>
  <c r="U265" i="1"/>
  <c r="T265" i="1"/>
  <c r="Q265" i="1"/>
  <c r="R265" i="1" s="1"/>
  <c r="P265" i="1"/>
  <c r="O265" i="1"/>
  <c r="S265" i="1" s="1"/>
  <c r="U264" i="1"/>
  <c r="T264" i="1"/>
  <c r="Q264" i="1"/>
  <c r="R264" i="1" s="1"/>
  <c r="P264" i="1"/>
  <c r="O264" i="1"/>
  <c r="S264" i="1" s="1"/>
  <c r="U263" i="1"/>
  <c r="T263" i="1"/>
  <c r="Q263" i="1"/>
  <c r="R263" i="1" s="1"/>
  <c r="P263" i="1"/>
  <c r="O263" i="1"/>
  <c r="S263" i="1" s="1"/>
  <c r="U262" i="1"/>
  <c r="T262" i="1"/>
  <c r="Q262" i="1"/>
  <c r="R262" i="1" s="1"/>
  <c r="P262" i="1"/>
  <c r="O262" i="1"/>
  <c r="S262" i="1" s="1"/>
  <c r="U261" i="1"/>
  <c r="T261" i="1"/>
  <c r="Q261" i="1"/>
  <c r="R261" i="1" s="1"/>
  <c r="P261" i="1"/>
  <c r="O261" i="1"/>
  <c r="S261" i="1" s="1"/>
  <c r="U260" i="1"/>
  <c r="T260" i="1"/>
  <c r="Q260" i="1"/>
  <c r="R260" i="1" s="1"/>
  <c r="P260" i="1"/>
  <c r="O260" i="1"/>
  <c r="S260" i="1" s="1"/>
  <c r="U259" i="1"/>
  <c r="T259" i="1"/>
  <c r="Q259" i="1"/>
  <c r="R259" i="1" s="1"/>
  <c r="P259" i="1"/>
  <c r="O259" i="1"/>
  <c r="S259" i="1" s="1"/>
  <c r="U258" i="1"/>
  <c r="T258" i="1"/>
  <c r="Q258" i="1"/>
  <c r="R258" i="1" s="1"/>
  <c r="P258" i="1"/>
  <c r="O258" i="1"/>
  <c r="S258" i="1" s="1"/>
  <c r="U257" i="1"/>
  <c r="T257" i="1"/>
  <c r="Q257" i="1"/>
  <c r="R257" i="1" s="1"/>
  <c r="P257" i="1"/>
  <c r="O257" i="1"/>
  <c r="S257" i="1" s="1"/>
  <c r="U256" i="1"/>
  <c r="T256" i="1"/>
  <c r="Q256" i="1"/>
  <c r="R256" i="1" s="1"/>
  <c r="P256" i="1"/>
  <c r="O256" i="1"/>
  <c r="S256" i="1" s="1"/>
  <c r="U255" i="1"/>
  <c r="T255" i="1"/>
  <c r="Q255" i="1"/>
  <c r="R255" i="1" s="1"/>
  <c r="P255" i="1"/>
  <c r="O255" i="1"/>
  <c r="S255" i="1" s="1"/>
  <c r="U254" i="1"/>
  <c r="T254" i="1"/>
  <c r="Q254" i="1"/>
  <c r="R254" i="1" s="1"/>
  <c r="P254" i="1"/>
  <c r="O254" i="1"/>
  <c r="S254" i="1" s="1"/>
  <c r="U253" i="1"/>
  <c r="T253" i="1"/>
  <c r="Q253" i="1"/>
  <c r="R253" i="1" s="1"/>
  <c r="P253" i="1"/>
  <c r="O253" i="1"/>
  <c r="S253" i="1" s="1"/>
  <c r="U252" i="1"/>
  <c r="T252" i="1"/>
  <c r="Q252" i="1"/>
  <c r="R252" i="1" s="1"/>
  <c r="P252" i="1"/>
  <c r="O252" i="1"/>
  <c r="S252" i="1" s="1"/>
  <c r="U251" i="1"/>
  <c r="T251" i="1"/>
  <c r="Q251" i="1"/>
  <c r="R251" i="1" s="1"/>
  <c r="P251" i="1"/>
  <c r="O251" i="1"/>
  <c r="S251" i="1" s="1"/>
  <c r="U250" i="1"/>
  <c r="T250" i="1"/>
  <c r="Q250" i="1"/>
  <c r="R250" i="1" s="1"/>
  <c r="P250" i="1"/>
  <c r="O250" i="1"/>
  <c r="S250" i="1" s="1"/>
  <c r="U249" i="1"/>
  <c r="T249" i="1"/>
  <c r="Q249" i="1"/>
  <c r="R249" i="1" s="1"/>
  <c r="P249" i="1"/>
  <c r="O249" i="1"/>
  <c r="S249" i="1" s="1"/>
  <c r="U248" i="1"/>
  <c r="T248" i="1"/>
  <c r="Q248" i="1"/>
  <c r="R248" i="1" s="1"/>
  <c r="P248" i="1"/>
  <c r="O248" i="1"/>
  <c r="S248" i="1" s="1"/>
  <c r="U247" i="1"/>
  <c r="T247" i="1"/>
  <c r="Q247" i="1"/>
  <c r="R247" i="1" s="1"/>
  <c r="P247" i="1"/>
  <c r="O247" i="1"/>
  <c r="S247" i="1" s="1"/>
  <c r="U246" i="1"/>
  <c r="T246" i="1"/>
  <c r="Q246" i="1"/>
  <c r="R246" i="1" s="1"/>
  <c r="P246" i="1"/>
  <c r="O246" i="1"/>
  <c r="S246" i="1" s="1"/>
  <c r="U245" i="1"/>
  <c r="T245" i="1"/>
  <c r="Q245" i="1"/>
  <c r="R245" i="1" s="1"/>
  <c r="P245" i="1"/>
  <c r="O245" i="1"/>
  <c r="S245" i="1" s="1"/>
  <c r="U244" i="1"/>
  <c r="T244" i="1"/>
  <c r="Q244" i="1"/>
  <c r="R244" i="1" s="1"/>
  <c r="P244" i="1"/>
  <c r="O244" i="1"/>
  <c r="S244" i="1" s="1"/>
  <c r="U243" i="1"/>
  <c r="T243" i="1"/>
  <c r="Q243" i="1"/>
  <c r="R243" i="1" s="1"/>
  <c r="P243" i="1"/>
  <c r="O243" i="1"/>
  <c r="S243" i="1" s="1"/>
  <c r="U242" i="1"/>
  <c r="T242" i="1"/>
  <c r="Q242" i="1"/>
  <c r="R242" i="1" s="1"/>
  <c r="P242" i="1"/>
  <c r="O242" i="1"/>
  <c r="S242" i="1" s="1"/>
  <c r="U241" i="1"/>
  <c r="T241" i="1"/>
  <c r="Q241" i="1"/>
  <c r="R241" i="1" s="1"/>
  <c r="P241" i="1"/>
  <c r="O241" i="1"/>
  <c r="S241" i="1" s="1"/>
  <c r="U240" i="1"/>
  <c r="T240" i="1"/>
  <c r="Q240" i="1"/>
  <c r="R240" i="1" s="1"/>
  <c r="P240" i="1"/>
  <c r="O240" i="1"/>
  <c r="S240" i="1" s="1"/>
  <c r="U239" i="1"/>
  <c r="T239" i="1"/>
  <c r="Q239" i="1"/>
  <c r="R239" i="1" s="1"/>
  <c r="P239" i="1"/>
  <c r="O239" i="1"/>
  <c r="S239" i="1" s="1"/>
  <c r="U238" i="1"/>
  <c r="T238" i="1"/>
  <c r="Q238" i="1"/>
  <c r="R238" i="1" s="1"/>
  <c r="P238" i="1"/>
  <c r="O238" i="1"/>
  <c r="S238" i="1" s="1"/>
  <c r="U237" i="1"/>
  <c r="T237" i="1"/>
  <c r="Q237" i="1"/>
  <c r="R237" i="1" s="1"/>
  <c r="P237" i="1"/>
  <c r="O237" i="1"/>
  <c r="S237" i="1" s="1"/>
  <c r="U236" i="1"/>
  <c r="T236" i="1"/>
  <c r="Q236" i="1"/>
  <c r="R236" i="1" s="1"/>
  <c r="P236" i="1"/>
  <c r="O236" i="1"/>
  <c r="S236" i="1" s="1"/>
  <c r="U235" i="1"/>
  <c r="T235" i="1"/>
  <c r="Q235" i="1"/>
  <c r="R235" i="1" s="1"/>
  <c r="P235" i="1"/>
  <c r="O235" i="1"/>
  <c r="S235" i="1" s="1"/>
  <c r="U234" i="1"/>
  <c r="T234" i="1"/>
  <c r="Q234" i="1"/>
  <c r="R234" i="1" s="1"/>
  <c r="P234" i="1"/>
  <c r="O234" i="1"/>
  <c r="S234" i="1" s="1"/>
  <c r="U233" i="1"/>
  <c r="T233" i="1"/>
  <c r="Q233" i="1"/>
  <c r="R233" i="1" s="1"/>
  <c r="P233" i="1"/>
  <c r="O233" i="1"/>
  <c r="S233" i="1" s="1"/>
  <c r="U232" i="1"/>
  <c r="T232" i="1"/>
  <c r="Q232" i="1"/>
  <c r="R232" i="1" s="1"/>
  <c r="P232" i="1"/>
  <c r="O232" i="1"/>
  <c r="S232" i="1" s="1"/>
  <c r="U231" i="1"/>
  <c r="T231" i="1"/>
  <c r="Q231" i="1"/>
  <c r="R231" i="1" s="1"/>
  <c r="P231" i="1"/>
  <c r="O231" i="1"/>
  <c r="S231" i="1" s="1"/>
  <c r="U230" i="1"/>
  <c r="T230" i="1"/>
  <c r="Q230" i="1"/>
  <c r="R230" i="1" s="1"/>
  <c r="P230" i="1"/>
  <c r="O230" i="1"/>
  <c r="S230" i="1" s="1"/>
  <c r="U229" i="1"/>
  <c r="T229" i="1"/>
  <c r="Q229" i="1"/>
  <c r="R229" i="1" s="1"/>
  <c r="P229" i="1"/>
  <c r="O229" i="1"/>
  <c r="S229" i="1" s="1"/>
  <c r="U228" i="1"/>
  <c r="T228" i="1"/>
  <c r="Q228" i="1"/>
  <c r="R228" i="1" s="1"/>
  <c r="P228" i="1"/>
  <c r="O228" i="1"/>
  <c r="S228" i="1" s="1"/>
  <c r="U227" i="1"/>
  <c r="T227" i="1"/>
  <c r="Q227" i="1"/>
  <c r="R227" i="1" s="1"/>
  <c r="P227" i="1"/>
  <c r="O227" i="1"/>
  <c r="S227" i="1" s="1"/>
  <c r="U226" i="1"/>
  <c r="T226" i="1"/>
  <c r="Q226" i="1"/>
  <c r="R226" i="1" s="1"/>
  <c r="P226" i="1"/>
  <c r="O226" i="1"/>
  <c r="S226" i="1" s="1"/>
  <c r="U225" i="1"/>
  <c r="T225" i="1"/>
  <c r="Q225" i="1"/>
  <c r="R225" i="1" s="1"/>
  <c r="P225" i="1"/>
  <c r="O225" i="1"/>
  <c r="S225" i="1" s="1"/>
  <c r="U224" i="1"/>
  <c r="T224" i="1"/>
  <c r="Q224" i="1"/>
  <c r="R224" i="1" s="1"/>
  <c r="P224" i="1"/>
  <c r="O224" i="1"/>
  <c r="S224" i="1" s="1"/>
  <c r="U223" i="1"/>
  <c r="T223" i="1"/>
  <c r="Q223" i="1"/>
  <c r="R223" i="1" s="1"/>
  <c r="P223" i="1"/>
  <c r="O223" i="1"/>
  <c r="S223" i="1" s="1"/>
  <c r="U222" i="1"/>
  <c r="T222" i="1"/>
  <c r="Q222" i="1"/>
  <c r="R222" i="1" s="1"/>
  <c r="P222" i="1"/>
  <c r="O222" i="1"/>
  <c r="S222" i="1" s="1"/>
  <c r="U221" i="1"/>
  <c r="T221" i="1"/>
  <c r="Q221" i="1"/>
  <c r="R221" i="1" s="1"/>
  <c r="P221" i="1"/>
  <c r="O221" i="1"/>
  <c r="S221" i="1" s="1"/>
  <c r="U220" i="1"/>
  <c r="T220" i="1"/>
  <c r="Q220" i="1"/>
  <c r="R220" i="1" s="1"/>
  <c r="P220" i="1"/>
  <c r="O220" i="1"/>
  <c r="S220" i="1" s="1"/>
  <c r="U219" i="1"/>
  <c r="T219" i="1"/>
  <c r="Q219" i="1"/>
  <c r="R219" i="1" s="1"/>
  <c r="P219" i="1"/>
  <c r="O219" i="1"/>
  <c r="S219" i="1" s="1"/>
  <c r="U218" i="1"/>
  <c r="T218" i="1"/>
  <c r="Q218" i="1"/>
  <c r="R218" i="1" s="1"/>
  <c r="P218" i="1"/>
  <c r="O218" i="1"/>
  <c r="S218" i="1" s="1"/>
  <c r="U217" i="1"/>
  <c r="T217" i="1"/>
  <c r="Q217" i="1"/>
  <c r="R217" i="1" s="1"/>
  <c r="P217" i="1"/>
  <c r="O217" i="1"/>
  <c r="S217" i="1" s="1"/>
  <c r="U216" i="1"/>
  <c r="T216" i="1"/>
  <c r="Q216" i="1"/>
  <c r="R216" i="1" s="1"/>
  <c r="P216" i="1"/>
  <c r="O216" i="1"/>
  <c r="S216" i="1" s="1"/>
  <c r="U215" i="1"/>
  <c r="T215" i="1"/>
  <c r="Q215" i="1"/>
  <c r="R215" i="1" s="1"/>
  <c r="P215" i="1"/>
  <c r="O215" i="1"/>
  <c r="S215" i="1" s="1"/>
  <c r="U214" i="1"/>
  <c r="T214" i="1"/>
  <c r="Q214" i="1"/>
  <c r="R214" i="1" s="1"/>
  <c r="P214" i="1"/>
  <c r="O214" i="1"/>
  <c r="S214" i="1" s="1"/>
  <c r="U213" i="1"/>
  <c r="T213" i="1"/>
  <c r="Q213" i="1"/>
  <c r="R213" i="1" s="1"/>
  <c r="P213" i="1"/>
  <c r="O213" i="1"/>
  <c r="S213" i="1" s="1"/>
  <c r="U212" i="1"/>
  <c r="T212" i="1"/>
  <c r="Q212" i="1"/>
  <c r="R212" i="1" s="1"/>
  <c r="P212" i="1"/>
  <c r="O212" i="1"/>
  <c r="S212" i="1" s="1"/>
  <c r="U211" i="1"/>
  <c r="T211" i="1"/>
  <c r="Q211" i="1"/>
  <c r="R211" i="1" s="1"/>
  <c r="P211" i="1"/>
  <c r="O211" i="1"/>
  <c r="S211" i="1" s="1"/>
  <c r="U210" i="1"/>
  <c r="T210" i="1"/>
  <c r="Q210" i="1"/>
  <c r="R210" i="1" s="1"/>
  <c r="P210" i="1"/>
  <c r="O210" i="1"/>
  <c r="S210" i="1" s="1"/>
  <c r="U209" i="1"/>
  <c r="T209" i="1"/>
  <c r="Q209" i="1"/>
  <c r="R209" i="1" s="1"/>
  <c r="P209" i="1"/>
  <c r="O209" i="1"/>
  <c r="S209" i="1" s="1"/>
  <c r="U208" i="1"/>
  <c r="T208" i="1"/>
  <c r="Q208" i="1"/>
  <c r="R208" i="1" s="1"/>
  <c r="P208" i="1"/>
  <c r="O208" i="1"/>
  <c r="S208" i="1" s="1"/>
  <c r="U207" i="1"/>
  <c r="T207" i="1"/>
  <c r="Q207" i="1"/>
  <c r="R207" i="1" s="1"/>
  <c r="P207" i="1"/>
  <c r="O207" i="1"/>
  <c r="S207" i="1" s="1"/>
  <c r="U206" i="1"/>
  <c r="T206" i="1"/>
  <c r="Q206" i="1"/>
  <c r="R206" i="1" s="1"/>
  <c r="P206" i="1"/>
  <c r="O206" i="1"/>
  <c r="S206" i="1" s="1"/>
  <c r="U205" i="1"/>
  <c r="T205" i="1"/>
  <c r="Q205" i="1"/>
  <c r="R205" i="1" s="1"/>
  <c r="P205" i="1"/>
  <c r="O205" i="1"/>
  <c r="S205" i="1" s="1"/>
  <c r="U204" i="1"/>
  <c r="T204" i="1"/>
  <c r="Q204" i="1"/>
  <c r="R204" i="1" s="1"/>
  <c r="P204" i="1"/>
  <c r="O204" i="1"/>
  <c r="S204" i="1" s="1"/>
  <c r="U203" i="1"/>
  <c r="T203" i="1"/>
  <c r="Q203" i="1"/>
  <c r="R203" i="1" s="1"/>
  <c r="P203" i="1"/>
  <c r="O203" i="1"/>
  <c r="S203" i="1" s="1"/>
  <c r="U202" i="1"/>
  <c r="T202" i="1"/>
  <c r="Q202" i="1"/>
  <c r="R202" i="1" s="1"/>
  <c r="P202" i="1"/>
  <c r="O202" i="1"/>
  <c r="S202" i="1" s="1"/>
  <c r="U201" i="1"/>
  <c r="T201" i="1"/>
  <c r="Q201" i="1"/>
  <c r="R201" i="1" s="1"/>
  <c r="P201" i="1"/>
  <c r="O201" i="1"/>
  <c r="S201" i="1" s="1"/>
  <c r="U200" i="1"/>
  <c r="T200" i="1"/>
  <c r="Q200" i="1"/>
  <c r="R200" i="1" s="1"/>
  <c r="P200" i="1"/>
  <c r="O200" i="1"/>
  <c r="S200" i="1" s="1"/>
  <c r="U199" i="1"/>
  <c r="T199" i="1"/>
  <c r="Q199" i="1"/>
  <c r="R199" i="1" s="1"/>
  <c r="P199" i="1"/>
  <c r="O199" i="1"/>
  <c r="S199" i="1" s="1"/>
  <c r="U198" i="1"/>
  <c r="T198" i="1"/>
  <c r="Q198" i="1"/>
  <c r="R198" i="1" s="1"/>
  <c r="P198" i="1"/>
  <c r="O198" i="1"/>
  <c r="S198" i="1" s="1"/>
  <c r="U197" i="1"/>
  <c r="T197" i="1"/>
  <c r="Q197" i="1"/>
  <c r="R197" i="1" s="1"/>
  <c r="P197" i="1"/>
  <c r="O197" i="1"/>
  <c r="S197" i="1" s="1"/>
  <c r="U196" i="1"/>
  <c r="T196" i="1"/>
  <c r="Q196" i="1"/>
  <c r="R196" i="1" s="1"/>
  <c r="P196" i="1"/>
  <c r="O196" i="1"/>
  <c r="S196" i="1" s="1"/>
  <c r="U195" i="1"/>
  <c r="T195" i="1"/>
  <c r="Q195" i="1"/>
  <c r="R195" i="1" s="1"/>
  <c r="P195" i="1"/>
  <c r="O195" i="1"/>
  <c r="S195" i="1" s="1"/>
  <c r="U194" i="1"/>
  <c r="T194" i="1"/>
  <c r="Q194" i="1"/>
  <c r="R194" i="1" s="1"/>
  <c r="P194" i="1"/>
  <c r="O194" i="1"/>
  <c r="S194" i="1" s="1"/>
  <c r="U193" i="1"/>
  <c r="T193" i="1"/>
  <c r="Q193" i="1"/>
  <c r="R193" i="1" s="1"/>
  <c r="P193" i="1"/>
  <c r="O193" i="1"/>
  <c r="S193" i="1" s="1"/>
  <c r="U192" i="1"/>
  <c r="T192" i="1"/>
  <c r="Q192" i="1"/>
  <c r="R192" i="1" s="1"/>
  <c r="P192" i="1"/>
  <c r="O192" i="1"/>
  <c r="S192" i="1" s="1"/>
  <c r="U191" i="1"/>
  <c r="T191" i="1"/>
  <c r="Q191" i="1"/>
  <c r="R191" i="1" s="1"/>
  <c r="P191" i="1"/>
  <c r="O191" i="1"/>
  <c r="S191" i="1" s="1"/>
  <c r="U190" i="1"/>
  <c r="T190" i="1"/>
  <c r="Q190" i="1"/>
  <c r="R190" i="1" s="1"/>
  <c r="P190" i="1"/>
  <c r="O190" i="1"/>
  <c r="S190" i="1" s="1"/>
  <c r="U189" i="1"/>
  <c r="T189" i="1"/>
  <c r="Q189" i="1"/>
  <c r="R189" i="1" s="1"/>
  <c r="P189" i="1"/>
  <c r="O189" i="1"/>
  <c r="S189" i="1" s="1"/>
  <c r="U188" i="1"/>
  <c r="T188" i="1"/>
  <c r="Q188" i="1"/>
  <c r="R188" i="1" s="1"/>
  <c r="P188" i="1"/>
  <c r="O188" i="1"/>
  <c r="S188" i="1" s="1"/>
  <c r="U187" i="1"/>
  <c r="T187" i="1"/>
  <c r="Q187" i="1"/>
  <c r="R187" i="1" s="1"/>
  <c r="P187" i="1"/>
  <c r="O187" i="1"/>
  <c r="S187" i="1" s="1"/>
  <c r="U186" i="1"/>
  <c r="T186" i="1"/>
  <c r="Q186" i="1"/>
  <c r="R186" i="1" s="1"/>
  <c r="P186" i="1"/>
  <c r="O186" i="1"/>
  <c r="S186" i="1" s="1"/>
  <c r="U185" i="1"/>
  <c r="T185" i="1"/>
  <c r="Q185" i="1"/>
  <c r="R185" i="1" s="1"/>
  <c r="P185" i="1"/>
  <c r="O185" i="1"/>
  <c r="S185" i="1" s="1"/>
  <c r="U184" i="1"/>
  <c r="T184" i="1"/>
  <c r="Q184" i="1"/>
  <c r="R184" i="1" s="1"/>
  <c r="P184" i="1"/>
  <c r="O184" i="1"/>
  <c r="S184" i="1" s="1"/>
  <c r="U183" i="1"/>
  <c r="T183" i="1"/>
  <c r="Q183" i="1"/>
  <c r="R183" i="1" s="1"/>
  <c r="P183" i="1"/>
  <c r="O183" i="1"/>
  <c r="S183" i="1" s="1"/>
  <c r="U182" i="1"/>
  <c r="T182" i="1"/>
  <c r="Q182" i="1"/>
  <c r="R182" i="1" s="1"/>
  <c r="P182" i="1"/>
  <c r="O182" i="1"/>
  <c r="S182" i="1" s="1"/>
  <c r="U181" i="1"/>
  <c r="T181" i="1"/>
  <c r="Q181" i="1"/>
  <c r="R181" i="1" s="1"/>
  <c r="P181" i="1"/>
  <c r="O181" i="1"/>
  <c r="S181" i="1" s="1"/>
  <c r="U180" i="1"/>
  <c r="T180" i="1"/>
  <c r="Q180" i="1"/>
  <c r="R180" i="1" s="1"/>
  <c r="P180" i="1"/>
  <c r="O180" i="1"/>
  <c r="S180" i="1" s="1"/>
  <c r="U179" i="1"/>
  <c r="T179" i="1"/>
  <c r="Q179" i="1"/>
  <c r="R179" i="1" s="1"/>
  <c r="P179" i="1"/>
  <c r="O179" i="1"/>
  <c r="S179" i="1" s="1"/>
  <c r="U178" i="1"/>
  <c r="T178" i="1"/>
  <c r="Q178" i="1"/>
  <c r="R178" i="1" s="1"/>
  <c r="P178" i="1"/>
  <c r="O178" i="1"/>
  <c r="S178" i="1" s="1"/>
  <c r="U177" i="1"/>
  <c r="T177" i="1"/>
  <c r="Q177" i="1"/>
  <c r="R177" i="1" s="1"/>
  <c r="P177" i="1"/>
  <c r="O177" i="1"/>
  <c r="S177" i="1" s="1"/>
  <c r="U176" i="1"/>
  <c r="T176" i="1"/>
  <c r="Q176" i="1"/>
  <c r="R176" i="1" s="1"/>
  <c r="P176" i="1"/>
  <c r="O176" i="1"/>
  <c r="S176" i="1" s="1"/>
  <c r="U175" i="1"/>
  <c r="T175" i="1"/>
  <c r="Q175" i="1"/>
  <c r="R175" i="1" s="1"/>
  <c r="P175" i="1"/>
  <c r="O175" i="1"/>
  <c r="S175" i="1" s="1"/>
  <c r="U174" i="1"/>
  <c r="T174" i="1"/>
  <c r="Q174" i="1"/>
  <c r="R174" i="1" s="1"/>
  <c r="P174" i="1"/>
  <c r="O174" i="1"/>
  <c r="S174" i="1" s="1"/>
  <c r="U173" i="1"/>
  <c r="T173" i="1"/>
  <c r="Q173" i="1"/>
  <c r="R173" i="1" s="1"/>
  <c r="P173" i="1"/>
  <c r="O173" i="1"/>
  <c r="S173" i="1" s="1"/>
  <c r="U172" i="1"/>
  <c r="T172" i="1"/>
  <c r="Q172" i="1"/>
  <c r="R172" i="1" s="1"/>
  <c r="P172" i="1"/>
  <c r="O172" i="1"/>
  <c r="S172" i="1" s="1"/>
  <c r="U171" i="1"/>
  <c r="T171" i="1"/>
  <c r="Q171" i="1"/>
  <c r="R171" i="1" s="1"/>
  <c r="P171" i="1"/>
  <c r="O171" i="1"/>
  <c r="S171" i="1" s="1"/>
  <c r="U170" i="1"/>
  <c r="T170" i="1"/>
  <c r="Q170" i="1"/>
  <c r="R170" i="1" s="1"/>
  <c r="P170" i="1"/>
  <c r="O170" i="1"/>
  <c r="S170" i="1" s="1"/>
  <c r="U169" i="1"/>
  <c r="T169" i="1"/>
  <c r="Q169" i="1"/>
  <c r="R169" i="1" s="1"/>
  <c r="P169" i="1"/>
  <c r="O169" i="1"/>
  <c r="S169" i="1" s="1"/>
  <c r="U168" i="1"/>
  <c r="T168" i="1"/>
  <c r="Q168" i="1"/>
  <c r="R168" i="1" s="1"/>
  <c r="P168" i="1"/>
  <c r="O168" i="1"/>
  <c r="S168" i="1" s="1"/>
  <c r="U167" i="1"/>
  <c r="T167" i="1"/>
  <c r="Q167" i="1"/>
  <c r="R167" i="1" s="1"/>
  <c r="P167" i="1"/>
  <c r="O167" i="1"/>
  <c r="S167" i="1" s="1"/>
  <c r="U166" i="1"/>
  <c r="T166" i="1"/>
  <c r="Q166" i="1"/>
  <c r="R166" i="1" s="1"/>
  <c r="P166" i="1"/>
  <c r="O166" i="1"/>
  <c r="S166" i="1" s="1"/>
  <c r="U165" i="1"/>
  <c r="T165" i="1"/>
  <c r="Q165" i="1"/>
  <c r="R165" i="1" s="1"/>
  <c r="P165" i="1"/>
  <c r="O165" i="1"/>
  <c r="S165" i="1" s="1"/>
  <c r="U164" i="1"/>
  <c r="T164" i="1"/>
  <c r="Q164" i="1"/>
  <c r="R164" i="1" s="1"/>
  <c r="P164" i="1"/>
  <c r="O164" i="1"/>
  <c r="S164" i="1" s="1"/>
  <c r="U163" i="1"/>
  <c r="T163" i="1"/>
  <c r="Q163" i="1"/>
  <c r="R163" i="1" s="1"/>
  <c r="P163" i="1"/>
  <c r="O163" i="1"/>
  <c r="S163" i="1" s="1"/>
  <c r="U162" i="1"/>
  <c r="T162" i="1"/>
  <c r="Q162" i="1"/>
  <c r="R162" i="1" s="1"/>
  <c r="P162" i="1"/>
  <c r="O162" i="1"/>
  <c r="S162" i="1" s="1"/>
  <c r="U161" i="1"/>
  <c r="T161" i="1"/>
  <c r="Q161" i="1"/>
  <c r="R161" i="1" s="1"/>
  <c r="P161" i="1"/>
  <c r="O161" i="1"/>
  <c r="S161" i="1" s="1"/>
  <c r="U160" i="1"/>
  <c r="T160" i="1"/>
  <c r="Q160" i="1"/>
  <c r="R160" i="1" s="1"/>
  <c r="P160" i="1"/>
  <c r="O160" i="1"/>
  <c r="S160" i="1" s="1"/>
  <c r="U159" i="1"/>
  <c r="T159" i="1"/>
  <c r="Q159" i="1"/>
  <c r="R159" i="1" s="1"/>
  <c r="P159" i="1"/>
  <c r="O159" i="1"/>
  <c r="S159" i="1" s="1"/>
  <c r="U158" i="1"/>
  <c r="T158" i="1"/>
  <c r="Q158" i="1"/>
  <c r="R158" i="1" s="1"/>
  <c r="P158" i="1"/>
  <c r="O158" i="1"/>
  <c r="S158" i="1" s="1"/>
  <c r="U157" i="1"/>
  <c r="T157" i="1"/>
  <c r="Q157" i="1"/>
  <c r="R157" i="1" s="1"/>
  <c r="P157" i="1"/>
  <c r="O157" i="1"/>
  <c r="S157" i="1" s="1"/>
  <c r="U156" i="1"/>
  <c r="T156" i="1"/>
  <c r="Q156" i="1"/>
  <c r="R156" i="1" s="1"/>
  <c r="P156" i="1"/>
  <c r="O156" i="1"/>
  <c r="S156" i="1" s="1"/>
  <c r="U155" i="1"/>
  <c r="T155" i="1"/>
  <c r="Q155" i="1"/>
  <c r="R155" i="1" s="1"/>
  <c r="P155" i="1"/>
  <c r="O155" i="1"/>
  <c r="S155" i="1" s="1"/>
  <c r="U154" i="1"/>
  <c r="T154" i="1"/>
  <c r="Q154" i="1"/>
  <c r="R154" i="1" s="1"/>
  <c r="P154" i="1"/>
  <c r="O154" i="1"/>
  <c r="S154" i="1" s="1"/>
  <c r="U153" i="1"/>
  <c r="T153" i="1"/>
  <c r="Q153" i="1"/>
  <c r="R153" i="1" s="1"/>
  <c r="P153" i="1"/>
  <c r="O153" i="1"/>
  <c r="S153" i="1" s="1"/>
  <c r="U152" i="1"/>
  <c r="T152" i="1"/>
  <c r="Q152" i="1"/>
  <c r="R152" i="1" s="1"/>
  <c r="P152" i="1"/>
  <c r="O152" i="1"/>
  <c r="S152" i="1" s="1"/>
  <c r="U151" i="1"/>
  <c r="T151" i="1"/>
  <c r="Q151" i="1"/>
  <c r="R151" i="1" s="1"/>
  <c r="P151" i="1"/>
  <c r="O151" i="1"/>
  <c r="S151" i="1" s="1"/>
  <c r="U150" i="1"/>
  <c r="T150" i="1"/>
  <c r="Q150" i="1"/>
  <c r="R150" i="1" s="1"/>
  <c r="P150" i="1"/>
  <c r="O150" i="1"/>
  <c r="S150" i="1" s="1"/>
  <c r="U149" i="1"/>
  <c r="T149" i="1"/>
  <c r="Q149" i="1"/>
  <c r="R149" i="1" s="1"/>
  <c r="P149" i="1"/>
  <c r="O149" i="1"/>
  <c r="S149" i="1" s="1"/>
  <c r="U148" i="1"/>
  <c r="T148" i="1"/>
  <c r="Q148" i="1"/>
  <c r="R148" i="1" s="1"/>
  <c r="P148" i="1"/>
  <c r="O148" i="1"/>
  <c r="S148" i="1" s="1"/>
  <c r="U147" i="1"/>
  <c r="T147" i="1"/>
  <c r="Q147" i="1"/>
  <c r="R147" i="1" s="1"/>
  <c r="P147" i="1"/>
  <c r="O147" i="1"/>
  <c r="S147" i="1" s="1"/>
  <c r="U146" i="1"/>
  <c r="T146" i="1"/>
  <c r="Q146" i="1"/>
  <c r="R146" i="1" s="1"/>
  <c r="P146" i="1"/>
  <c r="O146" i="1"/>
  <c r="S146" i="1" s="1"/>
  <c r="U145" i="1"/>
  <c r="T145" i="1"/>
  <c r="Q145" i="1"/>
  <c r="R145" i="1" s="1"/>
  <c r="P145" i="1"/>
  <c r="O145" i="1"/>
  <c r="S145" i="1" s="1"/>
  <c r="U144" i="1"/>
  <c r="T144" i="1"/>
  <c r="Q144" i="1"/>
  <c r="R144" i="1" s="1"/>
  <c r="P144" i="1"/>
  <c r="O144" i="1"/>
  <c r="S144" i="1" s="1"/>
  <c r="U143" i="1"/>
  <c r="T143" i="1"/>
  <c r="Q143" i="1"/>
  <c r="R143" i="1" s="1"/>
  <c r="P143" i="1"/>
  <c r="O143" i="1"/>
  <c r="S143" i="1" s="1"/>
  <c r="U142" i="1"/>
  <c r="T142" i="1"/>
  <c r="Q142" i="1"/>
  <c r="R142" i="1" s="1"/>
  <c r="P142" i="1"/>
  <c r="O142" i="1"/>
  <c r="S142" i="1" s="1"/>
  <c r="U141" i="1"/>
  <c r="T141" i="1"/>
  <c r="Q141" i="1"/>
  <c r="R141" i="1" s="1"/>
  <c r="P141" i="1"/>
  <c r="O141" i="1"/>
  <c r="S141" i="1" s="1"/>
  <c r="U140" i="1"/>
  <c r="T140" i="1"/>
  <c r="Q140" i="1"/>
  <c r="R140" i="1" s="1"/>
  <c r="P140" i="1"/>
  <c r="O140" i="1"/>
  <c r="S140" i="1" s="1"/>
  <c r="U139" i="1"/>
  <c r="T139" i="1"/>
  <c r="Q139" i="1"/>
  <c r="R139" i="1" s="1"/>
  <c r="P139" i="1"/>
  <c r="O139" i="1"/>
  <c r="S139" i="1" s="1"/>
  <c r="U138" i="1"/>
  <c r="T138" i="1"/>
  <c r="Q138" i="1"/>
  <c r="R138" i="1" s="1"/>
  <c r="P138" i="1"/>
  <c r="O138" i="1"/>
  <c r="S138" i="1" s="1"/>
  <c r="U137" i="1"/>
  <c r="T137" i="1"/>
  <c r="Q137" i="1"/>
  <c r="R137" i="1" s="1"/>
  <c r="P137" i="1"/>
  <c r="O137" i="1"/>
  <c r="S137" i="1" s="1"/>
  <c r="U136" i="1"/>
  <c r="T136" i="1"/>
  <c r="Q136" i="1"/>
  <c r="R136" i="1" s="1"/>
  <c r="P136" i="1"/>
  <c r="O136" i="1"/>
  <c r="S136" i="1" s="1"/>
  <c r="U135" i="1"/>
  <c r="T135" i="1"/>
  <c r="Q135" i="1"/>
  <c r="R135" i="1" s="1"/>
  <c r="P135" i="1"/>
  <c r="O135" i="1"/>
  <c r="S135" i="1" s="1"/>
  <c r="U134" i="1"/>
  <c r="T134" i="1"/>
  <c r="Q134" i="1"/>
  <c r="R134" i="1" s="1"/>
  <c r="P134" i="1"/>
  <c r="O134" i="1"/>
  <c r="S134" i="1" s="1"/>
  <c r="U133" i="1"/>
  <c r="T133" i="1"/>
  <c r="Q133" i="1"/>
  <c r="R133" i="1" s="1"/>
  <c r="P133" i="1"/>
  <c r="O133" i="1"/>
  <c r="S133" i="1" s="1"/>
  <c r="U132" i="1"/>
  <c r="T132" i="1"/>
  <c r="Q132" i="1"/>
  <c r="R132" i="1" s="1"/>
  <c r="P132" i="1"/>
  <c r="O132" i="1"/>
  <c r="S132" i="1" s="1"/>
  <c r="U131" i="1"/>
  <c r="T131" i="1"/>
  <c r="Q131" i="1"/>
  <c r="R131" i="1" s="1"/>
  <c r="P131" i="1"/>
  <c r="O131" i="1"/>
  <c r="S131" i="1" s="1"/>
  <c r="U130" i="1"/>
  <c r="T130" i="1"/>
  <c r="Q130" i="1"/>
  <c r="R130" i="1" s="1"/>
  <c r="P130" i="1"/>
  <c r="O130" i="1"/>
  <c r="S130" i="1" s="1"/>
  <c r="U129" i="1"/>
  <c r="T129" i="1"/>
  <c r="Q129" i="1"/>
  <c r="R129" i="1" s="1"/>
  <c r="P129" i="1"/>
  <c r="O129" i="1"/>
  <c r="S129" i="1" s="1"/>
  <c r="U128" i="1"/>
  <c r="T128" i="1"/>
  <c r="Q128" i="1"/>
  <c r="R128" i="1" s="1"/>
  <c r="P128" i="1"/>
  <c r="O128" i="1"/>
  <c r="S128" i="1" s="1"/>
  <c r="U127" i="1"/>
  <c r="T127" i="1"/>
  <c r="Q127" i="1"/>
  <c r="R127" i="1" s="1"/>
  <c r="P127" i="1"/>
  <c r="O127" i="1"/>
  <c r="S127" i="1" s="1"/>
  <c r="U126" i="1"/>
  <c r="T126" i="1"/>
  <c r="Q126" i="1"/>
  <c r="R126" i="1" s="1"/>
  <c r="P126" i="1"/>
  <c r="O126" i="1"/>
  <c r="S126" i="1" s="1"/>
  <c r="U125" i="1"/>
  <c r="T125" i="1"/>
  <c r="Q125" i="1"/>
  <c r="R125" i="1" s="1"/>
  <c r="P125" i="1"/>
  <c r="O125" i="1"/>
  <c r="S125" i="1" s="1"/>
  <c r="U124" i="1"/>
  <c r="T124" i="1"/>
  <c r="Q124" i="1"/>
  <c r="R124" i="1" s="1"/>
  <c r="P124" i="1"/>
  <c r="O124" i="1"/>
  <c r="S124" i="1" s="1"/>
  <c r="U123" i="1"/>
  <c r="T123" i="1"/>
  <c r="Q123" i="1"/>
  <c r="R123" i="1" s="1"/>
  <c r="P123" i="1"/>
  <c r="O123" i="1"/>
  <c r="S123" i="1" s="1"/>
  <c r="U122" i="1"/>
  <c r="T122" i="1"/>
  <c r="Q122" i="1"/>
  <c r="R122" i="1" s="1"/>
  <c r="P122" i="1"/>
  <c r="O122" i="1"/>
  <c r="S122" i="1" s="1"/>
  <c r="U121" i="1"/>
  <c r="T121" i="1"/>
  <c r="Q121" i="1"/>
  <c r="R121" i="1" s="1"/>
  <c r="P121" i="1"/>
  <c r="O121" i="1"/>
  <c r="S121" i="1" s="1"/>
  <c r="U120" i="1"/>
  <c r="T120" i="1"/>
  <c r="Q120" i="1"/>
  <c r="R120" i="1" s="1"/>
  <c r="P120" i="1"/>
  <c r="O120" i="1"/>
  <c r="S120" i="1" s="1"/>
  <c r="U119" i="1"/>
  <c r="T119" i="1"/>
  <c r="Q119" i="1"/>
  <c r="R119" i="1" s="1"/>
  <c r="P119" i="1"/>
  <c r="O119" i="1"/>
  <c r="S119" i="1" s="1"/>
  <c r="U118" i="1"/>
  <c r="T118" i="1"/>
  <c r="Q118" i="1"/>
  <c r="R118" i="1" s="1"/>
  <c r="P118" i="1"/>
  <c r="O118" i="1"/>
  <c r="S118" i="1" s="1"/>
  <c r="U117" i="1"/>
  <c r="T117" i="1"/>
  <c r="Q117" i="1"/>
  <c r="R117" i="1" s="1"/>
  <c r="P117" i="1"/>
  <c r="O117" i="1"/>
  <c r="S117" i="1" s="1"/>
  <c r="U116" i="1"/>
  <c r="T116" i="1"/>
  <c r="Q116" i="1"/>
  <c r="R116" i="1" s="1"/>
  <c r="P116" i="1"/>
  <c r="O116" i="1"/>
  <c r="S116" i="1" s="1"/>
  <c r="U115" i="1"/>
  <c r="T115" i="1"/>
  <c r="Q115" i="1"/>
  <c r="R115" i="1" s="1"/>
  <c r="P115" i="1"/>
  <c r="O115" i="1"/>
  <c r="S115" i="1" s="1"/>
  <c r="U114" i="1"/>
  <c r="T114" i="1"/>
  <c r="Q114" i="1"/>
  <c r="R114" i="1" s="1"/>
  <c r="P114" i="1"/>
  <c r="O114" i="1"/>
  <c r="S114" i="1" s="1"/>
  <c r="U113" i="1"/>
  <c r="T113" i="1"/>
  <c r="Q113" i="1"/>
  <c r="R113" i="1" s="1"/>
  <c r="P113" i="1"/>
  <c r="O113" i="1"/>
  <c r="S113" i="1" s="1"/>
  <c r="U112" i="1"/>
  <c r="T112" i="1"/>
  <c r="Q112" i="1"/>
  <c r="R112" i="1" s="1"/>
  <c r="P112" i="1"/>
  <c r="O112" i="1"/>
  <c r="S112" i="1" s="1"/>
  <c r="U111" i="1"/>
  <c r="T111" i="1"/>
  <c r="Q111" i="1"/>
  <c r="R111" i="1" s="1"/>
  <c r="P111" i="1"/>
  <c r="O111" i="1"/>
  <c r="S111" i="1" s="1"/>
  <c r="U110" i="1"/>
  <c r="T110" i="1"/>
  <c r="Q110" i="1"/>
  <c r="R110" i="1" s="1"/>
  <c r="P110" i="1"/>
  <c r="O110" i="1"/>
  <c r="S110" i="1" s="1"/>
  <c r="U109" i="1"/>
  <c r="T109" i="1"/>
  <c r="Q109" i="1"/>
  <c r="R109" i="1" s="1"/>
  <c r="P109" i="1"/>
  <c r="O109" i="1"/>
  <c r="S109" i="1" s="1"/>
  <c r="U108" i="1"/>
  <c r="T108" i="1"/>
  <c r="Q108" i="1"/>
  <c r="R108" i="1" s="1"/>
  <c r="P108" i="1"/>
  <c r="O108" i="1"/>
  <c r="S108" i="1" s="1"/>
  <c r="U107" i="1"/>
  <c r="T107" i="1"/>
  <c r="Q107" i="1"/>
  <c r="R107" i="1" s="1"/>
  <c r="P107" i="1"/>
  <c r="O107" i="1"/>
  <c r="S107" i="1" s="1"/>
  <c r="U106" i="1"/>
  <c r="T106" i="1"/>
  <c r="Q106" i="1"/>
  <c r="R106" i="1" s="1"/>
  <c r="P106" i="1"/>
  <c r="O106" i="1"/>
  <c r="S106" i="1" s="1"/>
  <c r="U105" i="1"/>
  <c r="T105" i="1"/>
  <c r="Q105" i="1"/>
  <c r="R105" i="1" s="1"/>
  <c r="P105" i="1"/>
  <c r="O105" i="1"/>
  <c r="S105" i="1" s="1"/>
  <c r="U104" i="1"/>
  <c r="T104" i="1"/>
  <c r="Q104" i="1"/>
  <c r="R104" i="1" s="1"/>
  <c r="P104" i="1"/>
  <c r="O104" i="1"/>
  <c r="S104" i="1" s="1"/>
  <c r="U103" i="1"/>
  <c r="T103" i="1"/>
  <c r="Q103" i="1"/>
  <c r="R103" i="1" s="1"/>
  <c r="P103" i="1"/>
  <c r="O103" i="1"/>
  <c r="S103" i="1" s="1"/>
  <c r="U102" i="1"/>
  <c r="T102" i="1"/>
  <c r="Q102" i="1"/>
  <c r="R102" i="1" s="1"/>
  <c r="P102" i="1"/>
  <c r="O102" i="1"/>
  <c r="S102" i="1" s="1"/>
  <c r="U101" i="1"/>
  <c r="T101" i="1"/>
  <c r="Q101" i="1"/>
  <c r="R101" i="1" s="1"/>
  <c r="P101" i="1"/>
  <c r="O101" i="1"/>
  <c r="S101" i="1" s="1"/>
  <c r="U100" i="1"/>
  <c r="T100" i="1"/>
  <c r="Q100" i="1"/>
  <c r="R100" i="1" s="1"/>
  <c r="P100" i="1"/>
  <c r="O100" i="1"/>
  <c r="S100" i="1" s="1"/>
  <c r="U99" i="1"/>
  <c r="T99" i="1"/>
  <c r="Q99" i="1"/>
  <c r="R99" i="1" s="1"/>
  <c r="P99" i="1"/>
  <c r="O99" i="1"/>
  <c r="S99" i="1" s="1"/>
  <c r="U98" i="1"/>
  <c r="T98" i="1"/>
  <c r="Q98" i="1"/>
  <c r="R98" i="1" s="1"/>
  <c r="P98" i="1"/>
  <c r="O98" i="1"/>
  <c r="S98" i="1" s="1"/>
  <c r="U97" i="1"/>
  <c r="T97" i="1"/>
  <c r="Q97" i="1"/>
  <c r="R97" i="1" s="1"/>
  <c r="P97" i="1"/>
  <c r="O97" i="1"/>
  <c r="S97" i="1" s="1"/>
  <c r="U96" i="1"/>
  <c r="T96" i="1"/>
  <c r="Q96" i="1"/>
  <c r="R96" i="1" s="1"/>
  <c r="P96" i="1"/>
  <c r="O96" i="1"/>
  <c r="S96" i="1" s="1"/>
  <c r="U95" i="1"/>
  <c r="T95" i="1"/>
  <c r="Q95" i="1"/>
  <c r="R95" i="1" s="1"/>
  <c r="P95" i="1"/>
  <c r="O95" i="1"/>
  <c r="S95" i="1" s="1"/>
  <c r="U94" i="1"/>
  <c r="T94" i="1"/>
  <c r="Q94" i="1"/>
  <c r="R94" i="1" s="1"/>
  <c r="P94" i="1"/>
  <c r="O94" i="1"/>
  <c r="S94" i="1" s="1"/>
  <c r="U93" i="1"/>
  <c r="T93" i="1"/>
  <c r="Q93" i="1"/>
  <c r="R93" i="1" s="1"/>
  <c r="P93" i="1"/>
  <c r="O93" i="1"/>
  <c r="S93" i="1" s="1"/>
  <c r="U92" i="1"/>
  <c r="T92" i="1"/>
  <c r="Q92" i="1"/>
  <c r="R92" i="1" s="1"/>
  <c r="P92" i="1"/>
  <c r="O92" i="1"/>
  <c r="S92" i="1" s="1"/>
  <c r="U91" i="1"/>
  <c r="T91" i="1"/>
  <c r="Q91" i="1"/>
  <c r="R91" i="1" s="1"/>
  <c r="P91" i="1"/>
  <c r="O91" i="1"/>
  <c r="S91" i="1" s="1"/>
  <c r="U90" i="1"/>
  <c r="T90" i="1"/>
  <c r="Q90" i="1"/>
  <c r="R90" i="1" s="1"/>
  <c r="P90" i="1"/>
  <c r="O90" i="1"/>
  <c r="S90" i="1" s="1"/>
  <c r="U89" i="1"/>
  <c r="T89" i="1"/>
  <c r="Q89" i="1"/>
  <c r="R89" i="1" s="1"/>
  <c r="P89" i="1"/>
  <c r="O89" i="1"/>
  <c r="S89" i="1" s="1"/>
  <c r="U88" i="1"/>
  <c r="T88" i="1"/>
  <c r="Q88" i="1"/>
  <c r="R88" i="1" s="1"/>
  <c r="P88" i="1"/>
  <c r="O88" i="1"/>
  <c r="S88" i="1" s="1"/>
  <c r="U87" i="1"/>
  <c r="T87" i="1"/>
  <c r="Q87" i="1"/>
  <c r="R87" i="1" s="1"/>
  <c r="P87" i="1"/>
  <c r="O87" i="1"/>
  <c r="S87" i="1" s="1"/>
  <c r="U86" i="1"/>
  <c r="T86" i="1"/>
  <c r="Q86" i="1"/>
  <c r="R86" i="1" s="1"/>
  <c r="P86" i="1"/>
  <c r="O86" i="1"/>
  <c r="S86" i="1" s="1"/>
  <c r="U85" i="1"/>
  <c r="T85" i="1"/>
  <c r="Q85" i="1"/>
  <c r="R85" i="1" s="1"/>
  <c r="P85" i="1"/>
  <c r="O85" i="1"/>
  <c r="S85" i="1" s="1"/>
  <c r="U84" i="1"/>
  <c r="T84" i="1"/>
  <c r="Q84" i="1"/>
  <c r="R84" i="1" s="1"/>
  <c r="P84" i="1"/>
  <c r="O84" i="1"/>
  <c r="S84" i="1" s="1"/>
  <c r="U83" i="1"/>
  <c r="T83" i="1"/>
  <c r="Q83" i="1"/>
  <c r="R83" i="1" s="1"/>
  <c r="P83" i="1"/>
  <c r="O83" i="1"/>
  <c r="S83" i="1" s="1"/>
  <c r="U82" i="1"/>
  <c r="T82" i="1"/>
  <c r="Q82" i="1"/>
  <c r="R82" i="1" s="1"/>
  <c r="P82" i="1"/>
  <c r="O82" i="1"/>
  <c r="S82" i="1" s="1"/>
  <c r="U81" i="1"/>
  <c r="T81" i="1"/>
  <c r="Q81" i="1"/>
  <c r="R81" i="1" s="1"/>
  <c r="P81" i="1"/>
  <c r="O81" i="1"/>
  <c r="S81" i="1" s="1"/>
  <c r="U80" i="1"/>
  <c r="T80" i="1"/>
  <c r="Q80" i="1"/>
  <c r="R80" i="1" s="1"/>
  <c r="P80" i="1"/>
  <c r="O80" i="1"/>
  <c r="S80" i="1" s="1"/>
  <c r="U79" i="1"/>
  <c r="T79" i="1"/>
  <c r="Q79" i="1"/>
  <c r="R79" i="1" s="1"/>
  <c r="P79" i="1"/>
  <c r="O79" i="1"/>
  <c r="S79" i="1" s="1"/>
  <c r="U78" i="1"/>
  <c r="T78" i="1"/>
  <c r="Q78" i="1"/>
  <c r="R78" i="1" s="1"/>
  <c r="P78" i="1"/>
  <c r="O78" i="1"/>
  <c r="S78" i="1" s="1"/>
  <c r="U77" i="1"/>
  <c r="T77" i="1"/>
  <c r="Q77" i="1"/>
  <c r="R77" i="1" s="1"/>
  <c r="P77" i="1"/>
  <c r="O77" i="1"/>
  <c r="S77" i="1" s="1"/>
  <c r="U76" i="1"/>
  <c r="T76" i="1"/>
  <c r="Q76" i="1"/>
  <c r="R76" i="1" s="1"/>
  <c r="P76" i="1"/>
  <c r="O76" i="1"/>
  <c r="S76" i="1" s="1"/>
  <c r="U75" i="1"/>
  <c r="T75" i="1"/>
  <c r="Q75" i="1"/>
  <c r="R75" i="1" s="1"/>
  <c r="P75" i="1"/>
  <c r="O75" i="1"/>
  <c r="S75" i="1" s="1"/>
  <c r="U74" i="1"/>
  <c r="T74" i="1"/>
  <c r="Q74" i="1"/>
  <c r="R74" i="1" s="1"/>
  <c r="P74" i="1"/>
  <c r="O74" i="1"/>
  <c r="S74" i="1" s="1"/>
  <c r="U73" i="1"/>
  <c r="T73" i="1"/>
  <c r="Q73" i="1"/>
  <c r="R73" i="1" s="1"/>
  <c r="P73" i="1"/>
  <c r="O73" i="1"/>
  <c r="S73" i="1" s="1"/>
  <c r="U72" i="1"/>
  <c r="T72" i="1"/>
  <c r="Q72" i="1"/>
  <c r="R72" i="1" s="1"/>
  <c r="P72" i="1"/>
  <c r="O72" i="1"/>
  <c r="S72" i="1" s="1"/>
  <c r="U71" i="1"/>
  <c r="T71" i="1"/>
  <c r="Q71" i="1"/>
  <c r="R71" i="1" s="1"/>
  <c r="P71" i="1"/>
  <c r="O71" i="1"/>
  <c r="S71" i="1" s="1"/>
  <c r="U70" i="1"/>
  <c r="T70" i="1"/>
  <c r="Q70" i="1"/>
  <c r="R70" i="1" s="1"/>
  <c r="P70" i="1"/>
  <c r="O70" i="1"/>
  <c r="S70" i="1" s="1"/>
  <c r="U69" i="1"/>
  <c r="T69" i="1"/>
  <c r="Q69" i="1"/>
  <c r="R69" i="1" s="1"/>
  <c r="P69" i="1"/>
  <c r="O69" i="1"/>
  <c r="S69" i="1" s="1"/>
  <c r="U68" i="1"/>
  <c r="T68" i="1"/>
  <c r="Q68" i="1"/>
  <c r="R68" i="1" s="1"/>
  <c r="P68" i="1"/>
  <c r="O68" i="1"/>
  <c r="S68" i="1" s="1"/>
  <c r="U67" i="1"/>
  <c r="T67" i="1"/>
  <c r="Q67" i="1"/>
  <c r="R67" i="1" s="1"/>
  <c r="P67" i="1"/>
  <c r="O67" i="1"/>
  <c r="S67" i="1" s="1"/>
  <c r="U66" i="1"/>
  <c r="T66" i="1"/>
  <c r="Q66" i="1"/>
  <c r="R66" i="1" s="1"/>
  <c r="P66" i="1"/>
  <c r="O66" i="1"/>
  <c r="S66" i="1" s="1"/>
  <c r="U65" i="1"/>
  <c r="T65" i="1"/>
  <c r="Q65" i="1"/>
  <c r="R65" i="1" s="1"/>
  <c r="P65" i="1"/>
  <c r="O65" i="1"/>
  <c r="S65" i="1" s="1"/>
  <c r="U64" i="1"/>
  <c r="T64" i="1"/>
  <c r="Q64" i="1"/>
  <c r="R64" i="1" s="1"/>
  <c r="P64" i="1"/>
  <c r="O64" i="1"/>
  <c r="S64" i="1" s="1"/>
  <c r="U63" i="1"/>
  <c r="T63" i="1"/>
  <c r="Q63" i="1"/>
  <c r="R63" i="1" s="1"/>
  <c r="P63" i="1"/>
  <c r="O63" i="1"/>
  <c r="S63" i="1" s="1"/>
  <c r="U62" i="1"/>
  <c r="T62" i="1"/>
  <c r="Q62" i="1"/>
  <c r="R62" i="1" s="1"/>
  <c r="P62" i="1"/>
  <c r="O62" i="1"/>
  <c r="S62" i="1" s="1"/>
  <c r="U61" i="1"/>
  <c r="T61" i="1"/>
  <c r="Q61" i="1"/>
  <c r="R61" i="1" s="1"/>
  <c r="P61" i="1"/>
  <c r="O61" i="1"/>
  <c r="S61" i="1" s="1"/>
  <c r="U60" i="1"/>
  <c r="T60" i="1"/>
  <c r="Q60" i="1"/>
  <c r="R60" i="1" s="1"/>
  <c r="P60" i="1"/>
  <c r="O60" i="1"/>
  <c r="S60" i="1" s="1"/>
  <c r="U59" i="1"/>
  <c r="T59" i="1"/>
  <c r="Q59" i="1"/>
  <c r="R59" i="1" s="1"/>
  <c r="P59" i="1"/>
  <c r="O59" i="1"/>
  <c r="S59" i="1" s="1"/>
  <c r="U58" i="1"/>
  <c r="T58" i="1"/>
  <c r="Q58" i="1"/>
  <c r="R58" i="1" s="1"/>
  <c r="P58" i="1"/>
  <c r="O58" i="1"/>
  <c r="S58" i="1" s="1"/>
  <c r="U57" i="1"/>
  <c r="T57" i="1"/>
  <c r="Q57" i="1"/>
  <c r="R57" i="1" s="1"/>
  <c r="P57" i="1"/>
  <c r="O57" i="1"/>
  <c r="S57" i="1" s="1"/>
  <c r="U56" i="1"/>
  <c r="T56" i="1"/>
  <c r="Q56" i="1"/>
  <c r="R56" i="1" s="1"/>
  <c r="P56" i="1"/>
  <c r="O56" i="1"/>
  <c r="S56" i="1" s="1"/>
  <c r="U55" i="1"/>
  <c r="T55" i="1"/>
  <c r="Q55" i="1"/>
  <c r="R55" i="1" s="1"/>
  <c r="P55" i="1"/>
  <c r="O55" i="1"/>
  <c r="S55" i="1" s="1"/>
  <c r="U54" i="1"/>
  <c r="T54" i="1"/>
  <c r="Q54" i="1"/>
  <c r="R54" i="1" s="1"/>
  <c r="P54" i="1"/>
  <c r="O54" i="1"/>
  <c r="S54" i="1" s="1"/>
  <c r="U53" i="1"/>
  <c r="T53" i="1"/>
  <c r="Q53" i="1"/>
  <c r="R53" i="1" s="1"/>
  <c r="P53" i="1"/>
  <c r="O53" i="1"/>
  <c r="S53" i="1" s="1"/>
  <c r="U52" i="1"/>
  <c r="T52" i="1"/>
  <c r="Q52" i="1"/>
  <c r="R52" i="1" s="1"/>
  <c r="P52" i="1"/>
  <c r="O52" i="1"/>
  <c r="S52" i="1" s="1"/>
  <c r="U51" i="1"/>
  <c r="T51" i="1"/>
  <c r="Q51" i="1"/>
  <c r="R51" i="1" s="1"/>
  <c r="P51" i="1"/>
  <c r="O51" i="1"/>
  <c r="S51" i="1" s="1"/>
  <c r="U50" i="1"/>
  <c r="T50" i="1"/>
  <c r="Q50" i="1"/>
  <c r="R50" i="1" s="1"/>
  <c r="P50" i="1"/>
  <c r="O50" i="1"/>
  <c r="S50" i="1" s="1"/>
  <c r="U49" i="1"/>
  <c r="T49" i="1"/>
  <c r="Q49" i="1"/>
  <c r="R49" i="1" s="1"/>
  <c r="P49" i="1"/>
  <c r="O49" i="1"/>
  <c r="S49" i="1" s="1"/>
  <c r="U48" i="1"/>
  <c r="T48" i="1"/>
  <c r="Q48" i="1"/>
  <c r="R48" i="1" s="1"/>
  <c r="P48" i="1"/>
  <c r="O48" i="1"/>
  <c r="S48" i="1" s="1"/>
  <c r="U47" i="1"/>
  <c r="T47" i="1"/>
  <c r="Q47" i="1"/>
  <c r="R47" i="1" s="1"/>
  <c r="P47" i="1"/>
  <c r="O47" i="1"/>
  <c r="S47" i="1" s="1"/>
  <c r="U46" i="1"/>
  <c r="T46" i="1"/>
  <c r="Q46" i="1"/>
  <c r="R46" i="1" s="1"/>
  <c r="P46" i="1"/>
  <c r="O46" i="1"/>
  <c r="S46" i="1" s="1"/>
  <c r="U45" i="1"/>
  <c r="T45" i="1"/>
  <c r="Q45" i="1"/>
  <c r="R45" i="1" s="1"/>
  <c r="P45" i="1"/>
  <c r="O45" i="1"/>
  <c r="S45" i="1" s="1"/>
  <c r="U44" i="1"/>
  <c r="T44" i="1"/>
  <c r="Q44" i="1"/>
  <c r="R44" i="1" s="1"/>
  <c r="P44" i="1"/>
  <c r="O44" i="1"/>
  <c r="S44" i="1" s="1"/>
  <c r="U43" i="1"/>
  <c r="T43" i="1"/>
  <c r="Q43" i="1"/>
  <c r="R43" i="1" s="1"/>
  <c r="P43" i="1"/>
  <c r="O43" i="1"/>
  <c r="S43" i="1" s="1"/>
  <c r="U42" i="1"/>
  <c r="T42" i="1"/>
  <c r="Q42" i="1"/>
  <c r="R42" i="1" s="1"/>
  <c r="P42" i="1"/>
  <c r="O42" i="1"/>
  <c r="S42" i="1" s="1"/>
  <c r="U41" i="1"/>
  <c r="T41" i="1"/>
  <c r="Q41" i="1"/>
  <c r="R41" i="1" s="1"/>
  <c r="P41" i="1"/>
  <c r="O41" i="1"/>
  <c r="S41" i="1" s="1"/>
  <c r="U40" i="1"/>
  <c r="T40" i="1"/>
  <c r="Q40" i="1"/>
  <c r="R40" i="1" s="1"/>
  <c r="P40" i="1"/>
  <c r="O40" i="1"/>
  <c r="S40" i="1" s="1"/>
  <c r="U39" i="1"/>
  <c r="T39" i="1"/>
  <c r="Q39" i="1"/>
  <c r="R39" i="1" s="1"/>
  <c r="P39" i="1"/>
  <c r="O39" i="1"/>
  <c r="S39" i="1" s="1"/>
  <c r="U38" i="1"/>
  <c r="T38" i="1"/>
  <c r="Q38" i="1"/>
  <c r="R38" i="1" s="1"/>
  <c r="P38" i="1"/>
  <c r="O38" i="1"/>
  <c r="S38" i="1" s="1"/>
  <c r="U37" i="1"/>
  <c r="T37" i="1"/>
  <c r="Q37" i="1"/>
  <c r="R37" i="1" s="1"/>
  <c r="P37" i="1"/>
  <c r="O37" i="1"/>
  <c r="S37" i="1" s="1"/>
  <c r="U36" i="1"/>
  <c r="T36" i="1"/>
  <c r="Q36" i="1"/>
  <c r="R36" i="1" s="1"/>
  <c r="P36" i="1"/>
  <c r="O36" i="1"/>
  <c r="S36" i="1" s="1"/>
  <c r="U35" i="1"/>
  <c r="T35" i="1"/>
  <c r="Q35" i="1"/>
  <c r="R35" i="1" s="1"/>
  <c r="P35" i="1"/>
  <c r="O35" i="1"/>
  <c r="S35" i="1" s="1"/>
  <c r="U34" i="1"/>
  <c r="T34" i="1"/>
  <c r="Q34" i="1"/>
  <c r="R34" i="1" s="1"/>
  <c r="P34" i="1"/>
  <c r="O34" i="1"/>
  <c r="S34" i="1" s="1"/>
  <c r="U33" i="1"/>
  <c r="T33" i="1"/>
  <c r="Q33" i="1"/>
  <c r="R33" i="1" s="1"/>
  <c r="P33" i="1"/>
  <c r="O33" i="1"/>
  <c r="S33" i="1" s="1"/>
  <c r="U32" i="1"/>
  <c r="T32" i="1"/>
  <c r="Q32" i="1"/>
  <c r="R32" i="1" s="1"/>
  <c r="P32" i="1"/>
  <c r="O32" i="1"/>
  <c r="S32" i="1" s="1"/>
  <c r="U31" i="1"/>
  <c r="T31" i="1"/>
  <c r="Q31" i="1"/>
  <c r="R31" i="1" s="1"/>
  <c r="P31" i="1"/>
  <c r="O31" i="1"/>
  <c r="S31" i="1" s="1"/>
  <c r="U30" i="1"/>
  <c r="T30" i="1"/>
  <c r="Q30" i="1"/>
  <c r="R30" i="1" s="1"/>
  <c r="P30" i="1"/>
  <c r="O30" i="1"/>
  <c r="S30" i="1" s="1"/>
  <c r="U29" i="1"/>
  <c r="T29" i="1"/>
  <c r="Q29" i="1"/>
  <c r="R29" i="1" s="1"/>
  <c r="P29" i="1"/>
  <c r="O29" i="1"/>
  <c r="S29" i="1" s="1"/>
  <c r="U28" i="1"/>
  <c r="T28" i="1"/>
  <c r="Q28" i="1"/>
  <c r="R28" i="1" s="1"/>
  <c r="P28" i="1"/>
  <c r="O28" i="1"/>
  <c r="S28" i="1" s="1"/>
  <c r="U27" i="1"/>
  <c r="T27" i="1"/>
  <c r="Q27" i="1"/>
  <c r="R27" i="1" s="1"/>
  <c r="P27" i="1"/>
  <c r="O27" i="1"/>
  <c r="S27" i="1" s="1"/>
  <c r="U26" i="1"/>
  <c r="T26" i="1"/>
  <c r="Q26" i="1"/>
  <c r="R26" i="1" s="1"/>
  <c r="P26" i="1"/>
  <c r="O26" i="1"/>
  <c r="S26" i="1" s="1"/>
  <c r="U25" i="1"/>
  <c r="T25" i="1"/>
  <c r="Q25" i="1"/>
  <c r="R25" i="1" s="1"/>
  <c r="P25" i="1"/>
  <c r="O25" i="1"/>
  <c r="S25" i="1" s="1"/>
  <c r="U24" i="1"/>
  <c r="T24" i="1"/>
  <c r="Q24" i="1"/>
  <c r="R24" i="1" s="1"/>
  <c r="P24" i="1"/>
  <c r="O24" i="1"/>
  <c r="S24" i="1" s="1"/>
  <c r="U23" i="1"/>
  <c r="T23" i="1"/>
  <c r="Q23" i="1"/>
  <c r="R23" i="1" s="1"/>
  <c r="P23" i="1"/>
  <c r="O23" i="1"/>
  <c r="S23" i="1" s="1"/>
  <c r="U22" i="1"/>
  <c r="T22" i="1"/>
  <c r="Q22" i="1"/>
  <c r="R22" i="1" s="1"/>
  <c r="P22" i="1"/>
  <c r="O22" i="1"/>
  <c r="S22" i="1" s="1"/>
  <c r="U21" i="1"/>
  <c r="T21" i="1"/>
  <c r="Q21" i="1"/>
  <c r="R21" i="1" s="1"/>
  <c r="P21" i="1"/>
  <c r="O21" i="1"/>
  <c r="S21" i="1" s="1"/>
  <c r="U20" i="1"/>
  <c r="T20" i="1"/>
  <c r="Q20" i="1"/>
  <c r="R20" i="1" s="1"/>
  <c r="P20" i="1"/>
  <c r="O20" i="1"/>
  <c r="S20" i="1" s="1"/>
  <c r="U19" i="1"/>
  <c r="T19" i="1"/>
  <c r="Q19" i="1"/>
  <c r="R19" i="1" s="1"/>
  <c r="P19" i="1"/>
  <c r="O19" i="1"/>
  <c r="S19" i="1" s="1"/>
  <c r="U18" i="1"/>
  <c r="T18" i="1"/>
  <c r="Q18" i="1"/>
  <c r="R18" i="1" s="1"/>
  <c r="P18" i="1"/>
  <c r="O18" i="1"/>
  <c r="S18" i="1" s="1"/>
  <c r="U17" i="1"/>
  <c r="T17" i="1"/>
  <c r="Q17" i="1"/>
  <c r="R17" i="1" s="1"/>
  <c r="P17" i="1"/>
  <c r="O17" i="1"/>
  <c r="S17" i="1" s="1"/>
  <c r="U16" i="1"/>
  <c r="T16" i="1"/>
  <c r="Q16" i="1"/>
  <c r="R16" i="1" s="1"/>
  <c r="P16" i="1"/>
  <c r="O16" i="1"/>
  <c r="S16" i="1" s="1"/>
  <c r="U15" i="1"/>
  <c r="T15" i="1"/>
  <c r="Q15" i="1"/>
  <c r="R15" i="1" s="1"/>
  <c r="P15" i="1"/>
  <c r="O15" i="1"/>
  <c r="S15" i="1" s="1"/>
  <c r="U14" i="1"/>
  <c r="T14" i="1"/>
  <c r="Q14" i="1"/>
  <c r="R14" i="1" s="1"/>
  <c r="P14" i="1"/>
  <c r="O14" i="1"/>
  <c r="S14" i="1" s="1"/>
  <c r="U13" i="1"/>
  <c r="T13" i="1"/>
  <c r="Q13" i="1"/>
  <c r="R13" i="1" s="1"/>
  <c r="P13" i="1"/>
  <c r="O13" i="1"/>
  <c r="S13" i="1" s="1"/>
  <c r="U12" i="1"/>
  <c r="T12" i="1"/>
  <c r="Q12" i="1"/>
  <c r="R12" i="1" s="1"/>
  <c r="P12" i="1"/>
  <c r="O12" i="1"/>
  <c r="S12" i="1" s="1"/>
  <c r="U11" i="1"/>
  <c r="T11" i="1"/>
  <c r="Q11" i="1"/>
  <c r="R11" i="1" s="1"/>
  <c r="P11" i="1"/>
  <c r="O11" i="1"/>
  <c r="S11" i="1" s="1"/>
  <c r="U10" i="1"/>
  <c r="T10" i="1"/>
  <c r="Q10" i="1"/>
  <c r="R10" i="1" s="1"/>
  <c r="P10" i="1"/>
  <c r="O10" i="1"/>
  <c r="S10" i="1" s="1"/>
  <c r="U9" i="1"/>
  <c r="T9" i="1"/>
  <c r="Q9" i="1"/>
  <c r="R9" i="1" s="1"/>
  <c r="P9" i="1"/>
  <c r="O9" i="1"/>
  <c r="S9" i="1" s="1"/>
  <c r="U8" i="1"/>
  <c r="T8" i="1"/>
  <c r="Q8" i="1"/>
  <c r="R8" i="1" s="1"/>
  <c r="P8" i="1"/>
  <c r="O8" i="1"/>
  <c r="S8" i="1" s="1"/>
  <c r="U7" i="1"/>
  <c r="T7" i="1"/>
  <c r="Q7" i="1"/>
  <c r="R7" i="1" s="1"/>
  <c r="P7" i="1"/>
  <c r="O7" i="1"/>
  <c r="S7" i="1" s="1"/>
  <c r="U6" i="1"/>
  <c r="T6" i="1"/>
  <c r="Q6" i="1"/>
  <c r="R6" i="1" s="1"/>
  <c r="P6" i="1"/>
  <c r="O6" i="1"/>
  <c r="S6" i="1" s="1"/>
  <c r="U5" i="1"/>
  <c r="T5" i="1"/>
  <c r="Q5" i="1"/>
  <c r="R5" i="1" s="1"/>
  <c r="P5" i="1"/>
  <c r="O5" i="1"/>
  <c r="S5" i="1" s="1"/>
  <c r="U4" i="1"/>
  <c r="T4" i="1"/>
  <c r="Q4" i="1"/>
  <c r="R4" i="1" s="1"/>
  <c r="P4" i="1"/>
  <c r="O4" i="1"/>
  <c r="S4" i="1" s="1"/>
  <c r="U3" i="1"/>
  <c r="T3" i="1"/>
  <c r="Q3" i="1"/>
  <c r="R3" i="1" s="1"/>
  <c r="P3" i="1"/>
  <c r="O3" i="1"/>
  <c r="S3" i="1" s="1"/>
  <c r="U2" i="1"/>
  <c r="T2" i="1"/>
  <c r="Q2" i="1"/>
  <c r="R2" i="1" s="1"/>
  <c r="P2" i="1"/>
  <c r="O2" i="1"/>
  <c r="S2" i="1" s="1"/>
  <c r="V2807" i="1" l="1"/>
  <c r="V2811" i="1"/>
  <c r="V2815" i="1"/>
  <c r="V2819" i="1"/>
  <c r="V2823" i="1"/>
  <c r="V204" i="1"/>
  <c r="V515" i="1"/>
  <c r="V547" i="1"/>
  <c r="V551" i="1"/>
  <c r="V555" i="1"/>
  <c r="V559" i="1"/>
  <c r="V571" i="1"/>
  <c r="V572" i="1"/>
  <c r="V575" i="1"/>
  <c r="V607" i="1"/>
  <c r="V608" i="1"/>
  <c r="V627" i="1"/>
  <c r="V2920" i="1"/>
  <c r="V2924" i="1"/>
  <c r="V2652" i="1"/>
  <c r="V2660" i="1"/>
  <c r="V2672" i="1"/>
  <c r="V2899" i="1"/>
  <c r="V237" i="1"/>
  <c r="V278" i="1"/>
  <c r="V334" i="1"/>
  <c r="V2025" i="1"/>
  <c r="V2311" i="1"/>
  <c r="V2327" i="1"/>
  <c r="V2331" i="1"/>
  <c r="V2670" i="1"/>
  <c r="V2035" i="1"/>
  <c r="V174" i="1"/>
  <c r="V182" i="1"/>
  <c r="V190" i="1"/>
  <c r="V198" i="1"/>
  <c r="V210" i="1"/>
  <c r="V218" i="1"/>
  <c r="V226" i="1"/>
  <c r="V234" i="1"/>
  <c r="V329" i="1"/>
  <c r="V333" i="1"/>
  <c r="V954" i="1"/>
  <c r="V2733" i="1"/>
  <c r="V2749" i="1"/>
  <c r="V2864" i="1"/>
  <c r="V2868" i="1"/>
  <c r="V2351" i="1"/>
  <c r="V2355" i="1"/>
  <c r="V518" i="1"/>
  <c r="V526" i="1"/>
  <c r="V534" i="1"/>
  <c r="V538" i="1"/>
  <c r="V2324" i="1"/>
  <c r="V2675" i="1"/>
  <c r="V2734" i="1"/>
  <c r="V2743" i="1"/>
  <c r="V2751" i="1"/>
  <c r="V2766" i="1"/>
  <c r="V2786" i="1"/>
  <c r="V2790" i="1"/>
  <c r="V2935" i="1"/>
  <c r="V2939" i="1"/>
  <c r="V2943" i="1"/>
  <c r="V2874" i="1"/>
  <c r="V2878" i="1"/>
  <c r="V2882" i="1"/>
  <c r="V2886" i="1"/>
  <c r="V2890" i="1"/>
  <c r="V2894" i="1"/>
  <c r="V2898" i="1"/>
  <c r="V2902" i="1"/>
  <c r="V2906" i="1"/>
  <c r="V2914" i="1"/>
  <c r="V2918" i="1"/>
  <c r="V2907" i="1"/>
  <c r="V2911" i="1"/>
  <c r="V2915" i="1"/>
  <c r="V2931" i="1"/>
  <c r="V2852" i="1"/>
  <c r="V2856" i="1"/>
  <c r="V2860" i="1"/>
  <c r="V2857" i="1"/>
  <c r="V2836" i="1"/>
  <c r="V2834" i="1"/>
  <c r="V2838" i="1"/>
  <c r="V2772" i="1"/>
  <c r="V2780" i="1"/>
  <c r="V2691" i="1"/>
  <c r="V2695" i="1"/>
  <c r="V2699" i="1"/>
  <c r="V2703" i="1"/>
  <c r="V2707" i="1"/>
  <c r="V2711" i="1"/>
  <c r="V2715" i="1"/>
  <c r="V2750" i="1"/>
  <c r="V2774" i="1"/>
  <c r="V2789" i="1"/>
  <c r="V2793" i="1"/>
  <c r="V2692" i="1"/>
  <c r="V2696" i="1"/>
  <c r="V2700" i="1"/>
  <c r="V2704" i="1"/>
  <c r="V2708" i="1"/>
  <c r="V2712" i="1"/>
  <c r="V2717" i="1"/>
  <c r="V2732" i="1"/>
  <c r="V2636" i="1"/>
  <c r="V2647" i="1"/>
  <c r="V2679" i="1"/>
  <c r="V2683" i="1"/>
  <c r="V2366" i="1"/>
  <c r="V2359" i="1"/>
  <c r="V2347" i="1"/>
  <c r="V2343" i="1"/>
  <c r="V2339" i="1"/>
  <c r="V2335" i="1"/>
  <c r="V2315" i="1"/>
  <c r="V2316" i="1"/>
  <c r="V2319" i="1"/>
  <c r="V2320" i="1"/>
  <c r="V2323" i="1"/>
  <c r="V2312" i="1"/>
  <c r="V2308" i="1"/>
  <c r="V2304" i="1"/>
  <c r="V2303" i="1"/>
  <c r="V2300" i="1"/>
  <c r="V2299" i="1"/>
  <c r="V2296" i="1"/>
  <c r="V2295" i="1"/>
  <c r="V2286" i="1"/>
  <c r="V2290" i="1"/>
  <c r="V2270" i="1"/>
  <c r="V2274" i="1"/>
  <c r="V2278" i="1"/>
  <c r="V2282" i="1"/>
  <c r="V2254" i="1"/>
  <c r="V2266" i="1"/>
  <c r="V2262" i="1"/>
  <c r="V2258" i="1"/>
  <c r="V2234" i="1"/>
  <c r="V2238" i="1"/>
  <c r="V2242" i="1"/>
  <c r="V2246" i="1"/>
  <c r="V2218" i="1"/>
  <c r="V2214" i="1"/>
  <c r="V2206" i="1"/>
  <c r="V2184" i="1"/>
  <c r="V2190" i="1"/>
  <c r="V2194" i="1"/>
  <c r="V2198" i="1"/>
  <c r="V2202" i="1"/>
  <c r="V2210" i="1"/>
  <c r="V2226" i="1"/>
  <c r="V2150" i="1"/>
  <c r="V2154" i="1"/>
  <c r="V2160" i="1"/>
  <c r="V2146" i="1"/>
  <c r="V2142" i="1"/>
  <c r="V2138" i="1"/>
  <c r="V2134" i="1"/>
  <c r="V2130" i="1"/>
  <c r="V2126" i="1"/>
  <c r="V2122" i="1"/>
  <c r="V2118" i="1"/>
  <c r="V2114" i="1"/>
  <c r="V2094" i="1"/>
  <c r="V2098" i="1"/>
  <c r="V2102" i="1"/>
  <c r="V2106" i="1"/>
  <c r="V2110" i="1"/>
  <c r="V2090" i="1"/>
  <c r="V2070" i="1"/>
  <c r="V2074" i="1"/>
  <c r="V2078" i="1"/>
  <c r="V2082" i="1"/>
  <c r="V2086" i="1"/>
  <c r="V2054" i="1"/>
  <c r="V2058" i="1"/>
  <c r="V2062" i="1"/>
  <c r="V2066" i="1"/>
  <c r="V2050" i="1"/>
  <c r="V2046" i="1"/>
  <c r="V2042" i="1"/>
  <c r="V2033" i="1"/>
  <c r="V312" i="1"/>
  <c r="V336" i="1"/>
  <c r="V340" i="1"/>
  <c r="V539" i="1"/>
  <c r="V735" i="1"/>
  <c r="V808" i="1"/>
  <c r="V969" i="1"/>
  <c r="V2041" i="1"/>
  <c r="V2045" i="1"/>
  <c r="V2049" i="1"/>
  <c r="V2328" i="1"/>
  <c r="V2332" i="1"/>
  <c r="V2336" i="1"/>
  <c r="V2340" i="1"/>
  <c r="V2344" i="1"/>
  <c r="V2348" i="1"/>
  <c r="V2352" i="1"/>
  <c r="V2356" i="1"/>
  <c r="V2687" i="1"/>
  <c r="V2721" i="1"/>
  <c r="V2771" i="1"/>
  <c r="V2777" i="1"/>
  <c r="V2833" i="1"/>
  <c r="V2844" i="1"/>
  <c r="V2919" i="1"/>
  <c r="V2947" i="1"/>
  <c r="V2951" i="1"/>
  <c r="V2955" i="1"/>
  <c r="V2959" i="1"/>
  <c r="V2963" i="1"/>
  <c r="V2671" i="1"/>
  <c r="V2884" i="1"/>
  <c r="V2932" i="1"/>
  <c r="V2936" i="1"/>
  <c r="V2948" i="1"/>
  <c r="V2952" i="1"/>
  <c r="V2956" i="1"/>
  <c r="V322" i="1"/>
  <c r="V510" i="1"/>
  <c r="V714" i="1"/>
  <c r="V919" i="1"/>
  <c r="V955" i="1"/>
  <c r="V2055" i="1"/>
  <c r="V2059" i="1"/>
  <c r="V2063" i="1"/>
  <c r="V2067" i="1"/>
  <c r="V2071" i="1"/>
  <c r="V2075" i="1"/>
  <c r="V2079" i="1"/>
  <c r="V2083" i="1"/>
  <c r="V2087" i="1"/>
  <c r="V2091" i="1"/>
  <c r="V2095" i="1"/>
  <c r="V2099" i="1"/>
  <c r="V2103" i="1"/>
  <c r="V2111" i="1"/>
  <c r="V2119" i="1"/>
  <c r="V2139" i="1"/>
  <c r="V2143" i="1"/>
  <c r="V2147" i="1"/>
  <c r="V2151" i="1"/>
  <c r="V2631" i="1"/>
  <c r="V2639" i="1"/>
  <c r="V2688" i="1"/>
  <c r="V2719" i="1"/>
  <c r="V2723" i="1"/>
  <c r="V2727" i="1"/>
  <c r="V2748" i="1"/>
  <c r="V2763" i="1"/>
  <c r="V2769" i="1"/>
  <c r="V2779" i="1"/>
  <c r="V2785" i="1"/>
  <c r="V2794" i="1"/>
  <c r="V2798" i="1"/>
  <c r="V2802" i="1"/>
  <c r="V2826" i="1"/>
  <c r="V2832" i="1"/>
  <c r="V2839" i="1"/>
  <c r="V2842" i="1"/>
  <c r="V2846" i="1"/>
  <c r="V2849" i="1"/>
  <c r="V2850" i="1"/>
  <c r="V2854" i="1"/>
  <c r="V2858" i="1"/>
  <c r="V2862" i="1"/>
  <c r="V2866" i="1"/>
  <c r="V2870" i="1"/>
  <c r="V2873" i="1"/>
  <c r="V2881" i="1"/>
  <c r="V2889" i="1"/>
  <c r="V2897" i="1"/>
  <c r="V2905" i="1"/>
  <c r="V2917" i="1"/>
  <c r="V2921" i="1"/>
  <c r="V2925" i="1"/>
  <c r="V2933" i="1"/>
  <c r="V2941" i="1"/>
  <c r="V2945" i="1"/>
  <c r="V2949" i="1"/>
  <c r="V2953" i="1"/>
  <c r="V2957" i="1"/>
  <c r="V2961" i="1"/>
  <c r="V2027" i="1"/>
  <c r="V1748" i="1"/>
  <c r="V306" i="1"/>
  <c r="V253" i="1"/>
  <c r="V301" i="1"/>
  <c r="V2361" i="1"/>
  <c r="V2663" i="1"/>
  <c r="V2673" i="1"/>
  <c r="V2676" i="1"/>
  <c r="V2680" i="1"/>
  <c r="V2684" i="1"/>
  <c r="V2685" i="1"/>
  <c r="V2689" i="1"/>
  <c r="V2705" i="1"/>
  <c r="V2709" i="1"/>
  <c r="V2713" i="1"/>
  <c r="V2731" i="1"/>
  <c r="V2735" i="1"/>
  <c r="V2741" i="1"/>
  <c r="V2747" i="1"/>
  <c r="V2756" i="1"/>
  <c r="V2762" i="1"/>
  <c r="V2768" i="1"/>
  <c r="V2770" i="1"/>
  <c r="V2776" i="1"/>
  <c r="V2778" i="1"/>
  <c r="V2784" i="1"/>
  <c r="V2788" i="1"/>
  <c r="V2792" i="1"/>
  <c r="V2796" i="1"/>
  <c r="V2800" i="1"/>
  <c r="V2804" i="1"/>
  <c r="V2808" i="1"/>
  <c r="V2816" i="1"/>
  <c r="V2821" i="1"/>
  <c r="V2825" i="1"/>
  <c r="V2827" i="1"/>
  <c r="V2835" i="1"/>
  <c r="V2840" i="1"/>
  <c r="V2843" i="1"/>
  <c r="V2851" i="1"/>
  <c r="V2859" i="1"/>
  <c r="V2865" i="1"/>
  <c r="V2869" i="1"/>
  <c r="V2871" i="1"/>
  <c r="V2879" i="1"/>
  <c r="V2887" i="1"/>
  <c r="V2895" i="1"/>
  <c r="V2903" i="1"/>
  <c r="V2909" i="1"/>
  <c r="V2913" i="1"/>
  <c r="V2916" i="1"/>
  <c r="V2922" i="1"/>
  <c r="V305" i="1"/>
  <c r="V309" i="1"/>
  <c r="V324" i="1"/>
  <c r="V338" i="1"/>
  <c r="V406" i="1"/>
  <c r="V422" i="1"/>
  <c r="V438" i="1"/>
  <c r="V450" i="1"/>
  <c r="V458" i="1"/>
  <c r="V466" i="1"/>
  <c r="V470" i="1"/>
  <c r="V478" i="1"/>
  <c r="V483" i="1"/>
  <c r="V486" i="1"/>
  <c r="V490" i="1"/>
  <c r="V494" i="1"/>
  <c r="V523" i="1"/>
  <c r="V531" i="1"/>
  <c r="V535" i="1"/>
  <c r="V542" i="1"/>
  <c r="V546" i="1"/>
  <c r="V550" i="1"/>
  <c r="V562" i="1"/>
  <c r="V570" i="1"/>
  <c r="V574" i="1"/>
  <c r="V614" i="1"/>
  <c r="V622" i="1"/>
  <c r="V626" i="1"/>
  <c r="V1030" i="1"/>
  <c r="V1038" i="1"/>
  <c r="V1050" i="1"/>
  <c r="V1054" i="1"/>
  <c r="V1074" i="1"/>
  <c r="V1082" i="1"/>
  <c r="V2161" i="1"/>
  <c r="V727" i="1"/>
  <c r="V867" i="1"/>
  <c r="V907" i="1"/>
  <c r="V923" i="1"/>
  <c r="V2446" i="1"/>
  <c r="V2450" i="1"/>
  <c r="V2454" i="1"/>
  <c r="V2458" i="1"/>
  <c r="V2462" i="1"/>
  <c r="V2466" i="1"/>
  <c r="V2470" i="1"/>
  <c r="V2474" i="1"/>
  <c r="V2478" i="1"/>
  <c r="V2482" i="1"/>
  <c r="V2486" i="1"/>
  <c r="V2490" i="1"/>
  <c r="V2498" i="1"/>
  <c r="V2502" i="1"/>
  <c r="V2510" i="1"/>
  <c r="V2726" i="1"/>
  <c r="V2742" i="1"/>
  <c r="V2782" i="1"/>
  <c r="V2822" i="1"/>
  <c r="V2829" i="1"/>
  <c r="V2831" i="1"/>
  <c r="V2841" i="1"/>
  <c r="V2847" i="1"/>
  <c r="V2855" i="1"/>
  <c r="V2863" i="1"/>
  <c r="V2867" i="1"/>
  <c r="V2875" i="1"/>
  <c r="V2883" i="1"/>
  <c r="V2891" i="1"/>
  <c r="V2910" i="1"/>
  <c r="V2940" i="1"/>
  <c r="V314" i="1"/>
  <c r="V326" i="1"/>
  <c r="V330" i="1"/>
  <c r="V337" i="1"/>
  <c r="V865" i="1"/>
  <c r="V885" i="1"/>
  <c r="V897" i="1"/>
  <c r="V963" i="1"/>
  <c r="V983" i="1"/>
  <c r="V1065" i="1"/>
  <c r="V1313" i="1"/>
  <c r="V2443" i="1"/>
  <c r="V2447" i="1"/>
  <c r="V2451" i="1"/>
  <c r="V2455" i="1"/>
  <c r="V2459" i="1"/>
  <c r="V2463" i="1"/>
  <c r="V2467" i="1"/>
  <c r="V2471" i="1"/>
  <c r="V2475" i="1"/>
  <c r="V2479" i="1"/>
  <c r="V2483" i="1"/>
  <c r="V2487" i="1"/>
  <c r="V2491" i="1"/>
  <c r="V2495" i="1"/>
  <c r="V2503" i="1"/>
  <c r="V2507" i="1"/>
  <c r="V2718" i="1"/>
  <c r="V2724" i="1"/>
  <c r="V2739" i="1"/>
  <c r="V2740" i="1"/>
  <c r="V2755" i="1"/>
  <c r="V2758" i="1"/>
  <c r="V2767" i="1"/>
  <c r="V2775" i="1"/>
  <c r="V2783" i="1"/>
  <c r="V2787" i="1"/>
  <c r="V2791" i="1"/>
  <c r="V2795" i="1"/>
  <c r="V2799" i="1"/>
  <c r="V2803" i="1"/>
  <c r="V1317" i="1"/>
  <c r="V1321" i="1"/>
  <c r="V1325" i="1"/>
  <c r="V1101" i="1"/>
  <c r="V1097" i="1"/>
  <c r="V1093" i="1"/>
  <c r="V1089" i="1"/>
  <c r="V1078" i="1"/>
  <c r="V1086" i="1"/>
  <c r="V1085" i="1"/>
  <c r="V1081" i="1"/>
  <c r="V1077" i="1"/>
  <c r="V1073" i="1"/>
  <c r="V1069" i="1"/>
  <c r="V1061" i="1"/>
  <c r="V1057" i="1"/>
  <c r="V1053" i="1"/>
  <c r="V1058" i="1"/>
  <c r="V1062" i="1"/>
  <c r="V1066" i="1"/>
  <c r="V1070" i="1"/>
  <c r="V1046" i="1"/>
  <c r="V1049" i="1"/>
  <c r="V1045" i="1"/>
  <c r="V1041" i="1"/>
  <c r="V1037" i="1"/>
  <c r="V1033" i="1"/>
  <c r="V1029" i="1"/>
  <c r="V1034" i="1"/>
  <c r="V1042" i="1"/>
  <c r="V978" i="1"/>
  <c r="V1006" i="1"/>
  <c r="V998" i="1"/>
  <c r="V1005" i="1"/>
  <c r="V1004" i="1"/>
  <c r="V1002" i="1"/>
  <c r="V1001" i="1"/>
  <c r="V997" i="1"/>
  <c r="V996" i="1"/>
  <c r="V994" i="1"/>
  <c r="V993" i="1"/>
  <c r="V991" i="1"/>
  <c r="V990" i="1"/>
  <c r="V989" i="1"/>
  <c r="V987" i="1"/>
  <c r="V986" i="1"/>
  <c r="V984" i="1"/>
  <c r="V982" i="1"/>
  <c r="V980" i="1"/>
  <c r="V979" i="1"/>
  <c r="V976" i="1"/>
  <c r="V974" i="1"/>
  <c r="V971" i="1"/>
  <c r="V970" i="1"/>
  <c r="V967" i="1"/>
  <c r="V965" i="1"/>
  <c r="V962" i="1"/>
  <c r="V961" i="1"/>
  <c r="V959" i="1"/>
  <c r="V957" i="1"/>
  <c r="V937" i="1"/>
  <c r="V938" i="1"/>
  <c r="V939" i="1"/>
  <c r="V941" i="1"/>
  <c r="V943" i="1"/>
  <c r="V945" i="1"/>
  <c r="V946" i="1"/>
  <c r="V947" i="1"/>
  <c r="V949" i="1"/>
  <c r="V951" i="1"/>
  <c r="V953" i="1"/>
  <c r="V931" i="1"/>
  <c r="V935" i="1"/>
  <c r="V933" i="1"/>
  <c r="V930" i="1"/>
  <c r="V929" i="1"/>
  <c r="V927" i="1"/>
  <c r="V925" i="1"/>
  <c r="V922" i="1"/>
  <c r="V921" i="1"/>
  <c r="V917" i="1"/>
  <c r="V915" i="1"/>
  <c r="V914" i="1"/>
  <c r="V913" i="1"/>
  <c r="V911" i="1"/>
  <c r="V909" i="1"/>
  <c r="V906" i="1"/>
  <c r="V905" i="1"/>
  <c r="V903" i="1"/>
  <c r="V901" i="1"/>
  <c r="V891" i="1"/>
  <c r="V893" i="1"/>
  <c r="V895" i="1"/>
  <c r="V898" i="1"/>
  <c r="V899" i="1"/>
  <c r="V883" i="1"/>
  <c r="V875" i="1"/>
  <c r="V877" i="1"/>
  <c r="V879" i="1"/>
  <c r="V889" i="1"/>
  <c r="V873" i="1"/>
  <c r="V861" i="1"/>
  <c r="V855" i="1"/>
  <c r="V857" i="1"/>
  <c r="V859" i="1"/>
  <c r="V863" i="1"/>
  <c r="V869" i="1"/>
  <c r="V871" i="1"/>
  <c r="V881" i="1"/>
  <c r="V858" i="1"/>
  <c r="V874" i="1"/>
  <c r="V890" i="1"/>
  <c r="V887" i="1"/>
  <c r="V828" i="1"/>
  <c r="V866" i="1"/>
  <c r="V882" i="1"/>
  <c r="V834" i="1"/>
  <c r="V833" i="1"/>
  <c r="V832" i="1"/>
  <c r="V816" i="1"/>
  <c r="V820" i="1"/>
  <c r="V827" i="1"/>
  <c r="V829" i="1"/>
  <c r="V831" i="1"/>
  <c r="V830" i="1"/>
  <c r="V826" i="1"/>
  <c r="V823" i="1"/>
  <c r="V822" i="1"/>
  <c r="V819" i="1"/>
  <c r="V818" i="1"/>
  <c r="V814" i="1"/>
  <c r="V810" i="1"/>
  <c r="V806" i="1"/>
  <c r="V802" i="1"/>
  <c r="V804" i="1"/>
  <c r="V824" i="1"/>
  <c r="V812" i="1"/>
  <c r="V807" i="1"/>
  <c r="V815" i="1"/>
  <c r="V821" i="1"/>
  <c r="V803" i="1"/>
  <c r="V811" i="1"/>
  <c r="V817" i="1"/>
  <c r="V825" i="1"/>
  <c r="V799" i="1"/>
  <c r="V775" i="1"/>
  <c r="V776" i="1"/>
  <c r="V774" i="1"/>
  <c r="V755" i="1"/>
  <c r="V756" i="1"/>
  <c r="V758" i="1"/>
  <c r="V760" i="1"/>
  <c r="V762" i="1"/>
  <c r="V763" i="1"/>
  <c r="V766" i="1"/>
  <c r="V767" i="1"/>
  <c r="V768" i="1"/>
  <c r="V769" i="1"/>
  <c r="V771" i="1"/>
  <c r="V772" i="1"/>
  <c r="V770" i="1"/>
  <c r="V759" i="1"/>
  <c r="V754" i="1"/>
  <c r="V750" i="1"/>
  <c r="V743" i="1"/>
  <c r="V739" i="1"/>
  <c r="V738" i="1"/>
  <c r="V742" i="1"/>
  <c r="V753" i="1"/>
  <c r="V752" i="1"/>
  <c r="V751" i="1"/>
  <c r="V747" i="1"/>
  <c r="V746" i="1"/>
  <c r="V740" i="1"/>
  <c r="V719" i="1"/>
  <c r="V720" i="1"/>
  <c r="V723" i="1"/>
  <c r="V724" i="1"/>
  <c r="V726" i="1"/>
  <c r="V730" i="1"/>
  <c r="V731" i="1"/>
  <c r="V734" i="1"/>
  <c r="V736" i="1"/>
  <c r="V722" i="1"/>
  <c r="V718" i="1"/>
  <c r="V698" i="1"/>
  <c r="V699" i="1"/>
  <c r="V702" i="1"/>
  <c r="V703" i="1"/>
  <c r="V704" i="1"/>
  <c r="V707" i="1"/>
  <c r="V708" i="1"/>
  <c r="V710" i="1"/>
  <c r="V715" i="1"/>
  <c r="V711" i="1"/>
  <c r="V706" i="1"/>
  <c r="V683" i="1"/>
  <c r="V690" i="1"/>
  <c r="V691" i="1"/>
  <c r="V695" i="1"/>
  <c r="V694" i="1"/>
  <c r="V692" i="1"/>
  <c r="V688" i="1"/>
  <c r="V687" i="1"/>
  <c r="V684" i="1"/>
  <c r="V663" i="1"/>
  <c r="V667" i="1"/>
  <c r="V668" i="1"/>
  <c r="V671" i="1"/>
  <c r="V675" i="1"/>
  <c r="V676" i="1"/>
  <c r="V679" i="1"/>
  <c r="V678" i="1"/>
  <c r="V670" i="1"/>
  <c r="V662" i="1"/>
  <c r="V650" i="1"/>
  <c r="V651" i="1"/>
  <c r="V654" i="1"/>
  <c r="V659" i="1"/>
  <c r="V660" i="1"/>
  <c r="V655" i="1"/>
  <c r="V652" i="1"/>
  <c r="V648" i="1"/>
  <c r="V647" i="1"/>
  <c r="V644" i="1"/>
  <c r="V643" i="1"/>
  <c r="V640" i="1"/>
  <c r="V639" i="1"/>
  <c r="V636" i="1"/>
  <c r="V635" i="1"/>
  <c r="V632" i="1"/>
  <c r="V631" i="1"/>
  <c r="V646" i="1"/>
  <c r="V642" i="1"/>
  <c r="V638" i="1"/>
  <c r="V634" i="1"/>
  <c r="V630" i="1"/>
  <c r="V628" i="1"/>
  <c r="V624" i="1"/>
  <c r="V623" i="1"/>
  <c r="V620" i="1"/>
  <c r="V619" i="1"/>
  <c r="V618" i="1"/>
  <c r="V616" i="1"/>
  <c r="V615" i="1"/>
  <c r="V612" i="1"/>
  <c r="V594" i="1"/>
  <c r="V595" i="1"/>
  <c r="V596" i="1"/>
  <c r="V598" i="1"/>
  <c r="V599" i="1"/>
  <c r="V600" i="1"/>
  <c r="V602" i="1"/>
  <c r="V603" i="1"/>
  <c r="V604" i="1"/>
  <c r="V606" i="1"/>
  <c r="V610" i="1"/>
  <c r="V611" i="1"/>
  <c r="V590" i="1"/>
  <c r="V591" i="1"/>
  <c r="V592" i="1"/>
  <c r="V588" i="1"/>
  <c r="V587" i="1"/>
  <c r="V586" i="1"/>
  <c r="V582" i="1"/>
  <c r="V583" i="1"/>
  <c r="V584" i="1"/>
  <c r="V579" i="1"/>
  <c r="V580" i="1"/>
  <c r="V578" i="1"/>
  <c r="V576" i="1"/>
  <c r="V568" i="1"/>
  <c r="V564" i="1"/>
  <c r="V566" i="1"/>
  <c r="V567" i="1"/>
  <c r="V563" i="1"/>
  <c r="V560" i="1"/>
  <c r="V558" i="1"/>
  <c r="V556" i="1"/>
  <c r="V554" i="1"/>
  <c r="V552" i="1"/>
  <c r="V548" i="1"/>
  <c r="V544" i="1"/>
  <c r="V543" i="1"/>
  <c r="V540" i="1"/>
  <c r="V536" i="1"/>
  <c r="V532" i="1"/>
  <c r="V530" i="1"/>
  <c r="V528" i="1"/>
  <c r="V527" i="1"/>
  <c r="V524" i="1"/>
  <c r="V506" i="1"/>
  <c r="V514" i="1"/>
  <c r="V519" i="1"/>
  <c r="V522" i="1"/>
  <c r="V521" i="1"/>
  <c r="V520" i="1"/>
  <c r="V517" i="1"/>
  <c r="V516" i="1"/>
  <c r="V513" i="1"/>
  <c r="V511" i="1"/>
  <c r="V509" i="1"/>
  <c r="V507" i="1"/>
  <c r="V505" i="1"/>
  <c r="V503" i="1"/>
  <c r="V502" i="1"/>
  <c r="V501" i="1"/>
  <c r="V499" i="1"/>
  <c r="V498" i="1"/>
  <c r="V497" i="1"/>
  <c r="V495" i="1"/>
  <c r="V493" i="1"/>
  <c r="V491" i="1"/>
  <c r="V489" i="1"/>
  <c r="V487" i="1"/>
  <c r="V474" i="1"/>
  <c r="V482" i="1"/>
  <c r="V485" i="1"/>
  <c r="V481" i="1"/>
  <c r="V479" i="1"/>
  <c r="V477" i="1"/>
  <c r="V475" i="1"/>
  <c r="V473" i="1"/>
  <c r="V471" i="1"/>
  <c r="V469" i="1"/>
  <c r="V467" i="1"/>
  <c r="V465" i="1"/>
  <c r="V463" i="1"/>
  <c r="V462" i="1"/>
  <c r="V461" i="1"/>
  <c r="V459" i="1"/>
  <c r="V457" i="1"/>
  <c r="V455" i="1"/>
  <c r="V454" i="1"/>
  <c r="V453" i="1"/>
  <c r="V451" i="1"/>
  <c r="V434" i="1"/>
  <c r="V442" i="1"/>
  <c r="V446" i="1"/>
  <c r="V449" i="1"/>
  <c r="V447" i="1"/>
  <c r="V445" i="1"/>
  <c r="V443" i="1"/>
  <c r="V441" i="1"/>
  <c r="V439" i="1"/>
  <c r="V437" i="1"/>
  <c r="V435" i="1"/>
  <c r="V433" i="1"/>
  <c r="V431" i="1"/>
  <c r="V430" i="1"/>
  <c r="V429" i="1"/>
  <c r="V427" i="1"/>
  <c r="V426" i="1"/>
  <c r="V425" i="1"/>
  <c r="V423" i="1"/>
  <c r="V421" i="1"/>
  <c r="V419" i="1"/>
  <c r="V418" i="1"/>
  <c r="V417" i="1"/>
  <c r="V415" i="1"/>
  <c r="V397" i="1"/>
  <c r="V410" i="1"/>
  <c r="V414" i="1"/>
  <c r="V413" i="1"/>
  <c r="V411" i="1"/>
  <c r="V409" i="1"/>
  <c r="V407" i="1"/>
  <c r="V405" i="1"/>
  <c r="V402" i="1"/>
  <c r="V401" i="1"/>
  <c r="V398" i="1"/>
  <c r="V394" i="1"/>
  <c r="V393" i="1"/>
  <c r="V390" i="1"/>
  <c r="V387" i="1"/>
  <c r="V386" i="1"/>
  <c r="V385" i="1"/>
  <c r="V384" i="1"/>
  <c r="V381" i="1"/>
  <c r="V365" i="1"/>
  <c r="V374" i="1"/>
  <c r="V375" i="1"/>
  <c r="V373" i="1"/>
  <c r="V370" i="1"/>
  <c r="V369" i="1"/>
  <c r="V366" i="1"/>
  <c r="V362" i="1"/>
  <c r="V361" i="1"/>
  <c r="V343" i="1"/>
  <c r="V349" i="1"/>
  <c r="V352" i="1"/>
  <c r="V353" i="1"/>
  <c r="V354" i="1"/>
  <c r="V355" i="1"/>
  <c r="V358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45" i="1"/>
  <c r="V260" i="1"/>
  <c r="V268" i="1"/>
  <c r="V276" i="1"/>
  <c r="V339" i="1"/>
  <c r="V346" i="1"/>
  <c r="V368" i="1"/>
  <c r="V378" i="1"/>
  <c r="V400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238" i="1"/>
  <c r="V261" i="1"/>
  <c r="V254" i="1"/>
  <c r="V255" i="1"/>
  <c r="V279" i="1"/>
  <c r="V283" i="1"/>
  <c r="V287" i="1"/>
  <c r="V294" i="1"/>
  <c r="V321" i="1"/>
  <c r="V325" i="1"/>
  <c r="V345" i="1"/>
  <c r="V350" i="1"/>
  <c r="V357" i="1"/>
  <c r="V359" i="1"/>
  <c r="V371" i="1"/>
  <c r="V377" i="1"/>
  <c r="V382" i="1"/>
  <c r="V389" i="1"/>
  <c r="V391" i="1"/>
  <c r="V403" i="1"/>
  <c r="V656" i="1"/>
  <c r="V664" i="1"/>
  <c r="V672" i="1"/>
  <c r="V680" i="1"/>
  <c r="V693" i="1"/>
  <c r="V700" i="1"/>
  <c r="V709" i="1"/>
  <c r="V716" i="1"/>
  <c r="V725" i="1"/>
  <c r="V732" i="1"/>
  <c r="V741" i="1"/>
  <c r="V748" i="1"/>
  <c r="V757" i="1"/>
  <c r="V764" i="1"/>
  <c r="V773" i="1"/>
  <c r="V800" i="1"/>
  <c r="V862" i="1"/>
  <c r="V870" i="1"/>
  <c r="V878" i="1"/>
  <c r="V886" i="1"/>
  <c r="V894" i="1"/>
  <c r="V902" i="1"/>
  <c r="V910" i="1"/>
  <c r="V918" i="1"/>
  <c r="V926" i="1"/>
  <c r="V934" i="1"/>
  <c r="V942" i="1"/>
  <c r="V950" i="1"/>
  <c r="V958" i="1"/>
  <c r="V966" i="1"/>
  <c r="V973" i="1"/>
  <c r="V975" i="1"/>
  <c r="V985" i="1"/>
  <c r="V992" i="1"/>
  <c r="V1000" i="1"/>
  <c r="V686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629" i="1"/>
  <c r="V633" i="1"/>
  <c r="V637" i="1"/>
  <c r="V641" i="1"/>
  <c r="V645" i="1"/>
  <c r="V649" i="1"/>
  <c r="V658" i="1"/>
  <c r="V666" i="1"/>
  <c r="V674" i="1"/>
  <c r="V682" i="1"/>
  <c r="V689" i="1"/>
  <c r="V696" i="1"/>
  <c r="V705" i="1"/>
  <c r="V712" i="1"/>
  <c r="V721" i="1"/>
  <c r="V728" i="1"/>
  <c r="V737" i="1"/>
  <c r="V744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96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00" i="1"/>
  <c r="V1304" i="1"/>
  <c r="V1308" i="1"/>
  <c r="V1312" i="1"/>
  <c r="V1316" i="1"/>
  <c r="V1320" i="1"/>
  <c r="V1324" i="1"/>
  <c r="V1328" i="1"/>
  <c r="V1346" i="1"/>
  <c r="V1350" i="1"/>
  <c r="V1354" i="1"/>
  <c r="V1358" i="1"/>
  <c r="V1362" i="1"/>
  <c r="V1366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88" i="1"/>
  <c r="V995" i="1"/>
  <c r="V999" i="1"/>
  <c r="V1003" i="1"/>
  <c r="V1007" i="1"/>
  <c r="V1031" i="1"/>
  <c r="V1035" i="1"/>
  <c r="V1039" i="1"/>
  <c r="V1043" i="1"/>
  <c r="V1047" i="1"/>
  <c r="V1051" i="1"/>
  <c r="V1055" i="1"/>
  <c r="V1059" i="1"/>
  <c r="V1063" i="1"/>
  <c r="V1067" i="1"/>
  <c r="V1071" i="1"/>
  <c r="V1075" i="1"/>
  <c r="V1079" i="1"/>
  <c r="V1083" i="1"/>
  <c r="V1087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49" i="1"/>
  <c r="V1753" i="1"/>
  <c r="V1757" i="1"/>
  <c r="V1761" i="1"/>
  <c r="V1765" i="1"/>
  <c r="V1769" i="1"/>
  <c r="V1773" i="1"/>
  <c r="V1777" i="1"/>
  <c r="V1781" i="1"/>
  <c r="V1785" i="1"/>
  <c r="V1789" i="1"/>
  <c r="V1793" i="1"/>
  <c r="V1797" i="1"/>
  <c r="V1801" i="1"/>
  <c r="V1805" i="1"/>
  <c r="V1809" i="1"/>
  <c r="V1813" i="1"/>
  <c r="V1817" i="1"/>
  <c r="V1821" i="1"/>
  <c r="V1825" i="1"/>
  <c r="V1829" i="1"/>
  <c r="V1833" i="1"/>
  <c r="V1837" i="1"/>
  <c r="V1841" i="1"/>
  <c r="V1845" i="1"/>
  <c r="V1849" i="1"/>
  <c r="V1853" i="1"/>
  <c r="V1857" i="1"/>
  <c r="V1861" i="1"/>
  <c r="V1865" i="1"/>
  <c r="V1869" i="1"/>
  <c r="V1873" i="1"/>
  <c r="V1877" i="1"/>
  <c r="V1881" i="1"/>
  <c r="V1885" i="1"/>
  <c r="V1889" i="1"/>
  <c r="V1893" i="1"/>
  <c r="V1897" i="1"/>
  <c r="V1921" i="1"/>
  <c r="V1925" i="1"/>
  <c r="V1929" i="1"/>
  <c r="V1933" i="1"/>
  <c r="V1937" i="1"/>
  <c r="V1941" i="1"/>
  <c r="V1945" i="1"/>
  <c r="V1949" i="1"/>
  <c r="V1953" i="1"/>
  <c r="V1957" i="1"/>
  <c r="V1961" i="1"/>
  <c r="V1965" i="1"/>
  <c r="V1969" i="1"/>
  <c r="V1973" i="1"/>
  <c r="V1977" i="1"/>
  <c r="V1981" i="1"/>
  <c r="V1985" i="1"/>
  <c r="V1989" i="1"/>
  <c r="V1993" i="1"/>
  <c r="V1997" i="1"/>
  <c r="V2001" i="1"/>
  <c r="V2005" i="1"/>
  <c r="V2009" i="1"/>
  <c r="V2013" i="1"/>
  <c r="V2017" i="1"/>
  <c r="V2021" i="1"/>
  <c r="V2029" i="1"/>
  <c r="V2037" i="1"/>
  <c r="V1896" i="1"/>
  <c r="V1920" i="1"/>
  <c r="V1924" i="1"/>
  <c r="V1928" i="1"/>
  <c r="V1932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0" i="1"/>
  <c r="V2004" i="1"/>
  <c r="V2008" i="1"/>
  <c r="V2012" i="1"/>
  <c r="V2016" i="1"/>
  <c r="V2020" i="1"/>
  <c r="V2023" i="1"/>
  <c r="V2031" i="1"/>
  <c r="V2039" i="1"/>
  <c r="V2494" i="1"/>
  <c r="V2506" i="1"/>
  <c r="V2623" i="1"/>
  <c r="V2644" i="1"/>
  <c r="V2655" i="1"/>
  <c r="V2674" i="1"/>
  <c r="V2678" i="1"/>
  <c r="V2682" i="1"/>
  <c r="V2686" i="1"/>
  <c r="V2690" i="1"/>
  <c r="V2694" i="1"/>
  <c r="V2698" i="1"/>
  <c r="V2702" i="1"/>
  <c r="V2706" i="1"/>
  <c r="V2710" i="1"/>
  <c r="V2714" i="1"/>
  <c r="V2716" i="1"/>
  <c r="V2725" i="1"/>
  <c r="V2760" i="1"/>
  <c r="V2927" i="1"/>
  <c r="V2930" i="1"/>
  <c r="V2499" i="1"/>
  <c r="V2511" i="1"/>
  <c r="V2728" i="1"/>
  <c r="V2730" i="1"/>
  <c r="V2737" i="1"/>
  <c r="V2744" i="1"/>
  <c r="V2746" i="1"/>
  <c r="V2753" i="1"/>
  <c r="V2185" i="1"/>
  <c r="V2317" i="1"/>
  <c r="V2321" i="1"/>
  <c r="V2325" i="1"/>
  <c r="V2329" i="1"/>
  <c r="V2333" i="1"/>
  <c r="V2337" i="1"/>
  <c r="V2341" i="1"/>
  <c r="V2345" i="1"/>
  <c r="V2349" i="1"/>
  <c r="V2353" i="1"/>
  <c r="V2357" i="1"/>
  <c r="V2444" i="1"/>
  <c r="V2448" i="1"/>
  <c r="V2452" i="1"/>
  <c r="V2456" i="1"/>
  <c r="V2460" i="1"/>
  <c r="V2464" i="1"/>
  <c r="V2468" i="1"/>
  <c r="V2472" i="1"/>
  <c r="V2476" i="1"/>
  <c r="V2480" i="1"/>
  <c r="V2484" i="1"/>
  <c r="V2488" i="1"/>
  <c r="V2492" i="1"/>
  <c r="V2496" i="1"/>
  <c r="V2500" i="1"/>
  <c r="V2504" i="1"/>
  <c r="V2508" i="1"/>
  <c r="V2669" i="1"/>
  <c r="V2960" i="1"/>
  <c r="V2107" i="1"/>
  <c r="V2115" i="1"/>
  <c r="V2123" i="1"/>
  <c r="V2127" i="1"/>
  <c r="V2131" i="1"/>
  <c r="V2135" i="1"/>
  <c r="V2155" i="1"/>
  <c r="V2187" i="1"/>
  <c r="V2191" i="1"/>
  <c r="V2195" i="1"/>
  <c r="V2199" i="1"/>
  <c r="V2203" i="1"/>
  <c r="V2207" i="1"/>
  <c r="V2211" i="1"/>
  <c r="V2215" i="1"/>
  <c r="V2219" i="1"/>
  <c r="V2227" i="1"/>
  <c r="V2231" i="1"/>
  <c r="V2235" i="1"/>
  <c r="V2239" i="1"/>
  <c r="V2243" i="1"/>
  <c r="V2247" i="1"/>
  <c r="V2251" i="1"/>
  <c r="V2255" i="1"/>
  <c r="V2259" i="1"/>
  <c r="V2263" i="1"/>
  <c r="V2291" i="1"/>
  <c r="V2677" i="1"/>
  <c r="V2681" i="1"/>
  <c r="V2693" i="1"/>
  <c r="V2697" i="1"/>
  <c r="V2701" i="1"/>
  <c r="V2720" i="1"/>
  <c r="V2722" i="1"/>
  <c r="V2729" i="1"/>
  <c r="V2736" i="1"/>
  <c r="V2738" i="1"/>
  <c r="V2745" i="1"/>
  <c r="V2752" i="1"/>
  <c r="V2754" i="1"/>
  <c r="V2764" i="1"/>
  <c r="V2812" i="1"/>
  <c r="V2820" i="1"/>
  <c r="V2824" i="1"/>
  <c r="V2828" i="1"/>
  <c r="V2848" i="1"/>
  <c r="V26" i="1"/>
  <c r="V178" i="1"/>
  <c r="V186" i="1"/>
  <c r="V194" i="1"/>
  <c r="V202" i="1"/>
  <c r="V206" i="1"/>
  <c r="V214" i="1"/>
  <c r="V222" i="1"/>
  <c r="V230" i="1"/>
  <c r="V244" i="1"/>
  <c r="V266" i="1"/>
  <c r="V270" i="1"/>
  <c r="V274" i="1"/>
  <c r="V281" i="1"/>
  <c r="V285" i="1"/>
  <c r="V292" i="1"/>
  <c r="V299" i="1"/>
  <c r="V303" i="1"/>
  <c r="V307" i="1"/>
  <c r="V311" i="1"/>
  <c r="V315" i="1"/>
  <c r="V323" i="1"/>
  <c r="V335" i="1"/>
  <c r="V342" i="1"/>
  <c r="V344" i="1"/>
  <c r="V351" i="1"/>
  <c r="V360" i="1"/>
  <c r="V367" i="1"/>
  <c r="V376" i="1"/>
  <c r="V383" i="1"/>
  <c r="V392" i="1"/>
  <c r="V399" i="1"/>
  <c r="V685" i="1"/>
  <c r="V701" i="1"/>
  <c r="V717" i="1"/>
  <c r="V733" i="1"/>
  <c r="V749" i="1"/>
  <c r="V765" i="1"/>
  <c r="V801" i="1"/>
  <c r="V805" i="1"/>
  <c r="V809" i="1"/>
  <c r="V813" i="1"/>
  <c r="V981" i="1"/>
  <c r="V67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51" i="1"/>
  <c r="V259" i="1"/>
  <c r="V293" i="1"/>
  <c r="V317" i="1"/>
  <c r="V72" i="1"/>
  <c r="V239" i="1"/>
  <c r="V243" i="1"/>
  <c r="V246" i="1"/>
  <c r="V247" i="1"/>
  <c r="V251" i="1"/>
  <c r="V265" i="1"/>
  <c r="V269" i="1"/>
  <c r="V273" i="1"/>
  <c r="V288" i="1"/>
  <c r="V291" i="1"/>
  <c r="V313" i="1"/>
  <c r="V331" i="1"/>
  <c r="V341" i="1"/>
  <c r="V347" i="1"/>
  <c r="V356" i="1"/>
  <c r="V363" i="1"/>
  <c r="V372" i="1"/>
  <c r="V379" i="1"/>
  <c r="V388" i="1"/>
  <c r="V395" i="1"/>
  <c r="V404" i="1"/>
  <c r="V653" i="1"/>
  <c r="V657" i="1"/>
  <c r="V661" i="1"/>
  <c r="V665" i="1"/>
  <c r="V669" i="1"/>
  <c r="V673" i="1"/>
  <c r="V677" i="1"/>
  <c r="V681" i="1"/>
  <c r="V697" i="1"/>
  <c r="V713" i="1"/>
  <c r="V729" i="1"/>
  <c r="V745" i="1"/>
  <c r="V761" i="1"/>
  <c r="V777" i="1"/>
  <c r="V977" i="1"/>
  <c r="V1099" i="1"/>
  <c r="V1103" i="1"/>
  <c r="V1293" i="1"/>
  <c r="V1297" i="1"/>
  <c r="V1301" i="1"/>
  <c r="V1305" i="1"/>
  <c r="V1309" i="1"/>
  <c r="V1607" i="1"/>
  <c r="V1611" i="1"/>
  <c r="V1619" i="1"/>
  <c r="V1623" i="1"/>
  <c r="V1627" i="1"/>
  <c r="V1631" i="1"/>
  <c r="V1635" i="1"/>
  <c r="V1639" i="1"/>
  <c r="V1643" i="1"/>
  <c r="V1647" i="1"/>
  <c r="V1651" i="1"/>
  <c r="V1655" i="1"/>
  <c r="V1659" i="1"/>
  <c r="V1663" i="1"/>
  <c r="V1667" i="1"/>
  <c r="V1671" i="1"/>
  <c r="V1699" i="1"/>
  <c r="V1703" i="1"/>
  <c r="V1707" i="1"/>
  <c r="V1711" i="1"/>
  <c r="V1715" i="1"/>
  <c r="V1719" i="1"/>
  <c r="V1723" i="1"/>
  <c r="V1727" i="1"/>
  <c r="V1731" i="1"/>
  <c r="V1088" i="1"/>
  <c r="V1091" i="1"/>
  <c r="V1095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48" i="1"/>
  <c r="V1352" i="1"/>
  <c r="V1356" i="1"/>
  <c r="V1360" i="1"/>
  <c r="V1364" i="1"/>
  <c r="V1368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16" i="1"/>
  <c r="V1620" i="1"/>
  <c r="V1624" i="1"/>
  <c r="V1628" i="1"/>
  <c r="V1632" i="1"/>
  <c r="V1636" i="1"/>
  <c r="V1640" i="1"/>
  <c r="V1644" i="1"/>
  <c r="V1648" i="1"/>
  <c r="V1652" i="1"/>
  <c r="V1656" i="1"/>
  <c r="V1660" i="1"/>
  <c r="V1664" i="1"/>
  <c r="V1668" i="1"/>
  <c r="V1672" i="1"/>
  <c r="V1923" i="1"/>
  <c r="V1927" i="1"/>
  <c r="V1931" i="1"/>
  <c r="V1935" i="1"/>
  <c r="V1939" i="1"/>
  <c r="V1943" i="1"/>
  <c r="V1947" i="1"/>
  <c r="V1951" i="1"/>
  <c r="V1955" i="1"/>
  <c r="V1959" i="1"/>
  <c r="V1963" i="1"/>
  <c r="V1967" i="1"/>
  <c r="V1971" i="1"/>
  <c r="V1975" i="1"/>
  <c r="V1979" i="1"/>
  <c r="V1983" i="1"/>
  <c r="V1987" i="1"/>
  <c r="V1991" i="1"/>
  <c r="V1995" i="1"/>
  <c r="V1999" i="1"/>
  <c r="V2003" i="1"/>
  <c r="V2007" i="1"/>
  <c r="V2011" i="1"/>
  <c r="V2015" i="1"/>
  <c r="V2019" i="1"/>
  <c r="V2360" i="1"/>
  <c r="V2363" i="1"/>
  <c r="V2368" i="1"/>
  <c r="V2372" i="1"/>
  <c r="V2376" i="1"/>
  <c r="V2380" i="1"/>
  <c r="V2384" i="1"/>
  <c r="V2388" i="1"/>
  <c r="V2392" i="1"/>
  <c r="V2396" i="1"/>
  <c r="V2400" i="1"/>
  <c r="V2404" i="1"/>
  <c r="V2297" i="1"/>
  <c r="V2301" i="1"/>
  <c r="V2305" i="1"/>
  <c r="V2309" i="1"/>
  <c r="V2313" i="1"/>
  <c r="V2158" i="1"/>
  <c r="V2162" i="1"/>
  <c r="V2186" i="1"/>
  <c r="V2223" i="1"/>
  <c r="V2267" i="1"/>
  <c r="V2271" i="1"/>
  <c r="V2275" i="1"/>
  <c r="V2279" i="1"/>
  <c r="V2283" i="1"/>
  <c r="V2287" i="1"/>
  <c r="V2294" i="1"/>
  <c r="V2298" i="1"/>
  <c r="V2302" i="1"/>
  <c r="V2306" i="1"/>
  <c r="V2310" i="1"/>
  <c r="V2314" i="1"/>
  <c r="V2318" i="1"/>
  <c r="V2322" i="1"/>
  <c r="V2326" i="1"/>
  <c r="V2330" i="1"/>
  <c r="V2334" i="1"/>
  <c r="V2338" i="1"/>
  <c r="V2342" i="1"/>
  <c r="V2346" i="1"/>
  <c r="V2350" i="1"/>
  <c r="V2354" i="1"/>
  <c r="V2358" i="1"/>
  <c r="V2364" i="1"/>
  <c r="V2367" i="1"/>
  <c r="V2370" i="1"/>
  <c r="V2374" i="1"/>
  <c r="V2378" i="1"/>
  <c r="V2382" i="1"/>
  <c r="V2386" i="1"/>
  <c r="V2390" i="1"/>
  <c r="V2394" i="1"/>
  <c r="V2398" i="1"/>
  <c r="V2402" i="1"/>
  <c r="V2406" i="1"/>
  <c r="V2426" i="1"/>
  <c r="V2430" i="1"/>
  <c r="V2434" i="1"/>
  <c r="V2438" i="1"/>
  <c r="V2441" i="1"/>
  <c r="V2442" i="1"/>
  <c r="V2445" i="1"/>
  <c r="V2449" i="1"/>
  <c r="V2453" i="1"/>
  <c r="V2457" i="1"/>
  <c r="V2461" i="1"/>
  <c r="V2465" i="1"/>
  <c r="V2469" i="1"/>
  <c r="V2473" i="1"/>
  <c r="V2477" i="1"/>
  <c r="V2481" i="1"/>
  <c r="V2485" i="1"/>
  <c r="V2489" i="1"/>
  <c r="V2493" i="1"/>
  <c r="V1735" i="1"/>
  <c r="V1739" i="1"/>
  <c r="V1743" i="1"/>
  <c r="V1747" i="1"/>
  <c r="V1750" i="1"/>
  <c r="V1754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43" i="1"/>
  <c r="V2047" i="1"/>
  <c r="V2051" i="1"/>
  <c r="V2052" i="1"/>
  <c r="V2056" i="1"/>
  <c r="V2060" i="1"/>
  <c r="V2064" i="1"/>
  <c r="V2068" i="1"/>
  <c r="V2072" i="1"/>
  <c r="V2076" i="1"/>
  <c r="V2080" i="1"/>
  <c r="V2084" i="1"/>
  <c r="V2088" i="1"/>
  <c r="V2092" i="1"/>
  <c r="V2096" i="1"/>
  <c r="V2100" i="1"/>
  <c r="V2104" i="1"/>
  <c r="V2108" i="1"/>
  <c r="V2112" i="1"/>
  <c r="V2116" i="1"/>
  <c r="V2120" i="1"/>
  <c r="V2124" i="1"/>
  <c r="V2128" i="1"/>
  <c r="V2132" i="1"/>
  <c r="V2136" i="1"/>
  <c r="V2140" i="1"/>
  <c r="V2144" i="1"/>
  <c r="V2148" i="1"/>
  <c r="V2152" i="1"/>
  <c r="V2156" i="1"/>
  <c r="V2159" i="1"/>
  <c r="V2163" i="1"/>
  <c r="V2183" i="1"/>
  <c r="V2188" i="1"/>
  <c r="V2192" i="1"/>
  <c r="V2196" i="1"/>
  <c r="V2200" i="1"/>
  <c r="V2204" i="1"/>
  <c r="V2208" i="1"/>
  <c r="V2212" i="1"/>
  <c r="V2216" i="1"/>
  <c r="V2220" i="1"/>
  <c r="V2224" i="1"/>
  <c r="V2228" i="1"/>
  <c r="V2232" i="1"/>
  <c r="V2236" i="1"/>
  <c r="V2240" i="1"/>
  <c r="V2244" i="1"/>
  <c r="V2248" i="1"/>
  <c r="V2252" i="1"/>
  <c r="V2256" i="1"/>
  <c r="V2260" i="1"/>
  <c r="V2264" i="1"/>
  <c r="V2268" i="1"/>
  <c r="V2272" i="1"/>
  <c r="V2276" i="1"/>
  <c r="V2280" i="1"/>
  <c r="V2284" i="1"/>
  <c r="V2288" i="1"/>
  <c r="V2292" i="1"/>
  <c r="V2307" i="1"/>
  <c r="V2362" i="1"/>
  <c r="V2365" i="1"/>
  <c r="V2371" i="1"/>
  <c r="V2375" i="1"/>
  <c r="V2379" i="1"/>
  <c r="V2383" i="1"/>
  <c r="V2387" i="1"/>
  <c r="V2391" i="1"/>
  <c r="V2395" i="1"/>
  <c r="V2399" i="1"/>
  <c r="V2403" i="1"/>
  <c r="V2427" i="1"/>
  <c r="V2431" i="1"/>
  <c r="V2435" i="1"/>
  <c r="V2439" i="1"/>
  <c r="V2497" i="1"/>
  <c r="V2501" i="1"/>
  <c r="V2505" i="1"/>
  <c r="V2509" i="1"/>
  <c r="V2619" i="1"/>
  <c r="V2627" i="1"/>
  <c r="V2635" i="1"/>
  <c r="V2640" i="1"/>
  <c r="V2643" i="1"/>
  <c r="V2648" i="1"/>
  <c r="V2651" i="1"/>
  <c r="V2656" i="1"/>
  <c r="V2659" i="1"/>
  <c r="V2664" i="1"/>
  <c r="V2667" i="1"/>
  <c r="V2759" i="1"/>
  <c r="V2617" i="1"/>
  <c r="V2625" i="1"/>
  <c r="V2633" i="1"/>
  <c r="V2638" i="1"/>
  <c r="V2641" i="1"/>
  <c r="V2646" i="1"/>
  <c r="V2649" i="1"/>
  <c r="V2654" i="1"/>
  <c r="V2657" i="1"/>
  <c r="V2662" i="1"/>
  <c r="V2665" i="1"/>
  <c r="V2668" i="1"/>
  <c r="V2621" i="1"/>
  <c r="V2629" i="1"/>
  <c r="V2634" i="1"/>
  <c r="V2637" i="1"/>
  <c r="V2642" i="1"/>
  <c r="V2645" i="1"/>
  <c r="V2650" i="1"/>
  <c r="V2653" i="1"/>
  <c r="V2658" i="1"/>
  <c r="V2661" i="1"/>
  <c r="V2666" i="1"/>
  <c r="V2926" i="1"/>
  <c r="V2929" i="1"/>
  <c r="V2934" i="1"/>
  <c r="V2938" i="1"/>
  <c r="V2942" i="1"/>
  <c r="V2946" i="1"/>
  <c r="V2950" i="1"/>
  <c r="V2954" i="1"/>
  <c r="V2958" i="1"/>
  <c r="V2962" i="1"/>
  <c r="V2944" i="1"/>
  <c r="V2964" i="1"/>
  <c r="V2923" i="1"/>
  <c r="V320" i="1"/>
  <c r="V327" i="1"/>
  <c r="V319" i="1"/>
  <c r="V328" i="1"/>
  <c r="V304" i="1"/>
  <c r="V310" i="1"/>
  <c r="V318" i="1"/>
  <c r="V308" i="1"/>
  <c r="V298" i="1"/>
  <c r="V302" i="1"/>
  <c r="V296" i="1"/>
  <c r="V297" i="1"/>
  <c r="V290" i="1"/>
  <c r="V295" i="1"/>
  <c r="V282" i="1"/>
  <c r="V286" i="1"/>
  <c r="V289" i="1"/>
  <c r="V272" i="1"/>
  <c r="V277" i="1"/>
  <c r="V267" i="1"/>
  <c r="V271" i="1"/>
  <c r="V275" i="1"/>
  <c r="V208" i="1"/>
  <c r="V213" i="1"/>
  <c r="V216" i="1"/>
  <c r="V221" i="1"/>
  <c r="V224" i="1"/>
  <c r="V229" i="1"/>
  <c r="V232" i="1"/>
  <c r="V242" i="1"/>
  <c r="V252" i="1"/>
  <c r="V257" i="1"/>
  <c r="V250" i="1"/>
  <c r="V209" i="1"/>
  <c r="V212" i="1"/>
  <c r="V217" i="1"/>
  <c r="V220" i="1"/>
  <c r="V225" i="1"/>
  <c r="V228" i="1"/>
  <c r="V233" i="1"/>
  <c r="V236" i="1"/>
  <c r="V241" i="1"/>
  <c r="V258" i="1"/>
  <c r="V262" i="1"/>
  <c r="V263" i="1"/>
  <c r="V249" i="1"/>
  <c r="V176" i="1"/>
  <c r="V181" i="1"/>
  <c r="V184" i="1"/>
  <c r="V189" i="1"/>
  <c r="V192" i="1"/>
  <c r="V197" i="1"/>
  <c r="V200" i="1"/>
  <c r="V205" i="1"/>
  <c r="V155" i="1"/>
  <c r="V159" i="1"/>
  <c r="V163" i="1"/>
  <c r="V167" i="1"/>
  <c r="V171" i="1"/>
  <c r="V177" i="1"/>
  <c r="V180" i="1"/>
  <c r="V185" i="1"/>
  <c r="V188" i="1"/>
  <c r="V193" i="1"/>
  <c r="V196" i="1"/>
  <c r="V201" i="1"/>
  <c r="V147" i="1"/>
  <c r="V95" i="1"/>
  <c r="V92" i="1"/>
  <c r="V90" i="1"/>
  <c r="V88" i="1"/>
  <c r="V86" i="1"/>
  <c r="V84" i="1"/>
  <c r="V66" i="1"/>
  <c r="V68" i="1"/>
  <c r="V70" i="1"/>
  <c r="V74" i="1"/>
  <c r="V76" i="1"/>
  <c r="V78" i="1"/>
  <c r="V80" i="1"/>
  <c r="V82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4" i="1"/>
  <c r="V22" i="1"/>
  <c r="V20" i="1"/>
  <c r="V2" i="1"/>
  <c r="V5" i="1"/>
  <c r="V6" i="1"/>
  <c r="V9" i="1"/>
  <c r="V10" i="1"/>
  <c r="V18" i="1"/>
  <c r="V16" i="1"/>
  <c r="V14" i="1"/>
  <c r="V11" i="1"/>
  <c r="V7" i="1"/>
  <c r="V3" i="1"/>
  <c r="V13" i="1"/>
  <c r="V17" i="1"/>
  <c r="V21" i="1"/>
  <c r="V25" i="1"/>
  <c r="V29" i="1"/>
  <c r="V33" i="1"/>
  <c r="V37" i="1"/>
  <c r="V41" i="1"/>
  <c r="V45" i="1"/>
  <c r="V4" i="1"/>
  <c r="V8" i="1"/>
  <c r="V12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71" i="1"/>
  <c r="V75" i="1"/>
  <c r="V79" i="1"/>
  <c r="V83" i="1"/>
  <c r="V87" i="1"/>
  <c r="V91" i="1"/>
  <c r="V96" i="1"/>
  <c r="V100" i="1"/>
  <c r="V104" i="1"/>
  <c r="V108" i="1"/>
  <c r="V112" i="1"/>
  <c r="V116" i="1"/>
  <c r="V120" i="1"/>
  <c r="V49" i="1"/>
  <c r="V53" i="1"/>
  <c r="V57" i="1"/>
  <c r="V61" i="1"/>
  <c r="V65" i="1"/>
  <c r="V69" i="1"/>
  <c r="V73" i="1"/>
  <c r="V77" i="1"/>
  <c r="V81" i="1"/>
  <c r="V85" i="1"/>
  <c r="V89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240" i="1"/>
  <c r="V248" i="1"/>
  <c r="V256" i="1"/>
  <c r="V264" i="1"/>
  <c r="V280" i="1"/>
  <c r="V284" i="1"/>
  <c r="V300" i="1"/>
  <c r="V316" i="1"/>
  <c r="V332" i="1"/>
  <c r="V348" i="1"/>
  <c r="V364" i="1"/>
  <c r="V380" i="1"/>
  <c r="V396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93" i="1"/>
  <c r="V97" i="1"/>
  <c r="V101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161" i="1"/>
  <c r="V165" i="1"/>
  <c r="V169" i="1"/>
  <c r="V173" i="1"/>
  <c r="V1090" i="1"/>
  <c r="V1098" i="1"/>
  <c r="V1094" i="1"/>
  <c r="V1102" i="1"/>
  <c r="V1105" i="1"/>
  <c r="V1109" i="1"/>
  <c r="V1113" i="1"/>
  <c r="V1117" i="1"/>
  <c r="V1121" i="1"/>
  <c r="V1125" i="1"/>
  <c r="V1129" i="1"/>
  <c r="V1133" i="1"/>
  <c r="V1137" i="1"/>
  <c r="V1141" i="1"/>
  <c r="V1145" i="1"/>
  <c r="V1149" i="1"/>
  <c r="V1153" i="1"/>
  <c r="V1157" i="1"/>
  <c r="V1161" i="1"/>
  <c r="V1165" i="1"/>
  <c r="V1092" i="1"/>
  <c r="V1100" i="1"/>
  <c r="V1107" i="1"/>
  <c r="V1111" i="1"/>
  <c r="V1115" i="1"/>
  <c r="V1119" i="1"/>
  <c r="V1123" i="1"/>
  <c r="V1127" i="1"/>
  <c r="V1131" i="1"/>
  <c r="V1135" i="1"/>
  <c r="V1139" i="1"/>
  <c r="V1143" i="1"/>
  <c r="V1147" i="1"/>
  <c r="V1151" i="1"/>
  <c r="V1155" i="1"/>
  <c r="V1159" i="1"/>
  <c r="V1163" i="1"/>
  <c r="V1167" i="1"/>
  <c r="V1171" i="1"/>
  <c r="V1175" i="1"/>
  <c r="V1179" i="1"/>
  <c r="V1183" i="1"/>
  <c r="V1187" i="1"/>
  <c r="V1191" i="1"/>
  <c r="V1195" i="1"/>
  <c r="V1199" i="1"/>
  <c r="V1203" i="1"/>
  <c r="V1207" i="1"/>
  <c r="V1211" i="1"/>
  <c r="V1215" i="1"/>
  <c r="V1219" i="1"/>
  <c r="V1223" i="1"/>
  <c r="V1227" i="1"/>
  <c r="V1231" i="1"/>
  <c r="V1235" i="1"/>
  <c r="V1239" i="1"/>
  <c r="V1243" i="1"/>
  <c r="V1247" i="1"/>
  <c r="V1251" i="1"/>
  <c r="V1255" i="1"/>
  <c r="V1259" i="1"/>
  <c r="V1263" i="1"/>
  <c r="V1267" i="1"/>
  <c r="V1271" i="1"/>
  <c r="V1275" i="1"/>
  <c r="V1279" i="1"/>
  <c r="V1283" i="1"/>
  <c r="V1287" i="1"/>
  <c r="V1291" i="1"/>
  <c r="V1295" i="1"/>
  <c r="V1299" i="1"/>
  <c r="V1303" i="1"/>
  <c r="V1307" i="1"/>
  <c r="V1311" i="1"/>
  <c r="V1315" i="1"/>
  <c r="V1319" i="1"/>
  <c r="V1323" i="1"/>
  <c r="V1327" i="1"/>
  <c r="V1345" i="1"/>
  <c r="V1349" i="1"/>
  <c r="V1353" i="1"/>
  <c r="V1357" i="1"/>
  <c r="V1361" i="1"/>
  <c r="V1365" i="1"/>
  <c r="V1369" i="1"/>
  <c r="V1397" i="1"/>
  <c r="V1401" i="1"/>
  <c r="V1405" i="1"/>
  <c r="V1409" i="1"/>
  <c r="V1413" i="1"/>
  <c r="V1417" i="1"/>
  <c r="V1421" i="1"/>
  <c r="V1425" i="1"/>
  <c r="V1429" i="1"/>
  <c r="V1433" i="1"/>
  <c r="V1437" i="1"/>
  <c r="V1441" i="1"/>
  <c r="V1445" i="1"/>
  <c r="V1449" i="1"/>
  <c r="V1453" i="1"/>
  <c r="V1457" i="1"/>
  <c r="V1461" i="1"/>
  <c r="V1465" i="1"/>
  <c r="V1469" i="1"/>
  <c r="V1473" i="1"/>
  <c r="V1477" i="1"/>
  <c r="V1481" i="1"/>
  <c r="V1485" i="1"/>
  <c r="V1489" i="1"/>
  <c r="V1493" i="1"/>
  <c r="V1497" i="1"/>
  <c r="V1501" i="1"/>
  <c r="V1505" i="1"/>
  <c r="V1509" i="1"/>
  <c r="V1513" i="1"/>
  <c r="V1517" i="1"/>
  <c r="V1521" i="1"/>
  <c r="V1525" i="1"/>
  <c r="V1529" i="1"/>
  <c r="V1533" i="1"/>
  <c r="V1537" i="1"/>
  <c r="V1541" i="1"/>
  <c r="V1545" i="1"/>
  <c r="V1549" i="1"/>
  <c r="V1553" i="1"/>
  <c r="V1557" i="1"/>
  <c r="V1561" i="1"/>
  <c r="V1565" i="1"/>
  <c r="V1569" i="1"/>
  <c r="V1573" i="1"/>
  <c r="V1577" i="1"/>
  <c r="V1581" i="1"/>
  <c r="V1585" i="1"/>
  <c r="V1589" i="1"/>
  <c r="V1593" i="1"/>
  <c r="V1597" i="1"/>
  <c r="V1601" i="1"/>
  <c r="V1605" i="1"/>
  <c r="V1609" i="1"/>
  <c r="V1613" i="1"/>
  <c r="V1617" i="1"/>
  <c r="V1621" i="1"/>
  <c r="V1625" i="1"/>
  <c r="V1629" i="1"/>
  <c r="V1633" i="1"/>
  <c r="V1637" i="1"/>
  <c r="V1641" i="1"/>
  <c r="V1645" i="1"/>
  <c r="V1649" i="1"/>
  <c r="V1653" i="1"/>
  <c r="V1657" i="1"/>
  <c r="V1661" i="1"/>
  <c r="V1665" i="1"/>
  <c r="V1669" i="1"/>
  <c r="V1673" i="1"/>
  <c r="V1701" i="1"/>
  <c r="V1705" i="1"/>
  <c r="V1709" i="1"/>
  <c r="V1713" i="1"/>
  <c r="V1717" i="1"/>
  <c r="V1721" i="1"/>
  <c r="V1725" i="1"/>
  <c r="V1729" i="1"/>
  <c r="V1733" i="1"/>
  <c r="V1737" i="1"/>
  <c r="V1741" i="1"/>
  <c r="V1745" i="1"/>
  <c r="V1169" i="1"/>
  <c r="V1173" i="1"/>
  <c r="V1177" i="1"/>
  <c r="V1181" i="1"/>
  <c r="V1185" i="1"/>
  <c r="V1189" i="1"/>
  <c r="V1193" i="1"/>
  <c r="V1197" i="1"/>
  <c r="V1201" i="1"/>
  <c r="V1205" i="1"/>
  <c r="V1209" i="1"/>
  <c r="V1213" i="1"/>
  <c r="V1217" i="1"/>
  <c r="V1221" i="1"/>
  <c r="V1225" i="1"/>
  <c r="V1229" i="1"/>
  <c r="V1233" i="1"/>
  <c r="V1237" i="1"/>
  <c r="V1241" i="1"/>
  <c r="V1245" i="1"/>
  <c r="V1249" i="1"/>
  <c r="V1253" i="1"/>
  <c r="V1257" i="1"/>
  <c r="V1261" i="1"/>
  <c r="V1265" i="1"/>
  <c r="V1269" i="1"/>
  <c r="V1273" i="1"/>
  <c r="V1277" i="1"/>
  <c r="V1281" i="1"/>
  <c r="V1285" i="1"/>
  <c r="V1289" i="1"/>
  <c r="V1347" i="1"/>
  <c r="V1351" i="1"/>
  <c r="V1355" i="1"/>
  <c r="V1359" i="1"/>
  <c r="V1363" i="1"/>
  <c r="V1367" i="1"/>
  <c r="V1399" i="1"/>
  <c r="V1403" i="1"/>
  <c r="V1407" i="1"/>
  <c r="V1411" i="1"/>
  <c r="V1415" i="1"/>
  <c r="V1419" i="1"/>
  <c r="V1423" i="1"/>
  <c r="V1427" i="1"/>
  <c r="V1431" i="1"/>
  <c r="V1435" i="1"/>
  <c r="V1439" i="1"/>
  <c r="V1443" i="1"/>
  <c r="V1447" i="1"/>
  <c r="V1451" i="1"/>
  <c r="V1455" i="1"/>
  <c r="V1459" i="1"/>
  <c r="V1463" i="1"/>
  <c r="V1467" i="1"/>
  <c r="V1471" i="1"/>
  <c r="V1475" i="1"/>
  <c r="V1479" i="1"/>
  <c r="V1483" i="1"/>
  <c r="V1487" i="1"/>
  <c r="V1491" i="1"/>
  <c r="V1495" i="1"/>
  <c r="V1499" i="1"/>
  <c r="V1503" i="1"/>
  <c r="V1507" i="1"/>
  <c r="V1511" i="1"/>
  <c r="V1515" i="1"/>
  <c r="V1519" i="1"/>
  <c r="V1523" i="1"/>
  <c r="V1527" i="1"/>
  <c r="V1531" i="1"/>
  <c r="V1535" i="1"/>
  <c r="V1539" i="1"/>
  <c r="V1543" i="1"/>
  <c r="V1547" i="1"/>
  <c r="V1551" i="1"/>
  <c r="V1555" i="1"/>
  <c r="V1559" i="1"/>
  <c r="V1563" i="1"/>
  <c r="V1567" i="1"/>
  <c r="V1571" i="1"/>
  <c r="V1575" i="1"/>
  <c r="V1579" i="1"/>
  <c r="V1583" i="1"/>
  <c r="V1587" i="1"/>
  <c r="V1591" i="1"/>
  <c r="V1595" i="1"/>
  <c r="V1599" i="1"/>
  <c r="V1603" i="1"/>
  <c r="V1615" i="1"/>
  <c r="V1700" i="1"/>
  <c r="V1704" i="1"/>
  <c r="V1708" i="1"/>
  <c r="V1712" i="1"/>
  <c r="V1716" i="1"/>
  <c r="V1720" i="1"/>
  <c r="V1724" i="1"/>
  <c r="V1728" i="1"/>
  <c r="V1732" i="1"/>
  <c r="V1736" i="1"/>
  <c r="V1740" i="1"/>
  <c r="V1744" i="1"/>
  <c r="V1752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751" i="1"/>
  <c r="V1755" i="1"/>
  <c r="V1759" i="1"/>
  <c r="V1763" i="1"/>
  <c r="V1767" i="1"/>
  <c r="V1771" i="1"/>
  <c r="V1775" i="1"/>
  <c r="V1779" i="1"/>
  <c r="V1783" i="1"/>
  <c r="V1787" i="1"/>
  <c r="V1791" i="1"/>
  <c r="V1795" i="1"/>
  <c r="V1799" i="1"/>
  <c r="V1803" i="1"/>
  <c r="V1807" i="1"/>
  <c r="V1811" i="1"/>
  <c r="V1815" i="1"/>
  <c r="V1819" i="1"/>
  <c r="V1823" i="1"/>
  <c r="V1827" i="1"/>
  <c r="V1831" i="1"/>
  <c r="V1835" i="1"/>
  <c r="V1839" i="1"/>
  <c r="V1843" i="1"/>
  <c r="V1847" i="1"/>
  <c r="V1851" i="1"/>
  <c r="V1855" i="1"/>
  <c r="V1859" i="1"/>
  <c r="V1863" i="1"/>
  <c r="V1867" i="1"/>
  <c r="V1871" i="1"/>
  <c r="V1875" i="1"/>
  <c r="V1879" i="1"/>
  <c r="V1883" i="1"/>
  <c r="V1887" i="1"/>
  <c r="V1891" i="1"/>
  <c r="V1895" i="1"/>
  <c r="V2022" i="1"/>
  <c r="V2024" i="1"/>
  <c r="V2026" i="1"/>
  <c r="V2028" i="1"/>
  <c r="V2030" i="1"/>
  <c r="V2032" i="1"/>
  <c r="V2034" i="1"/>
  <c r="V2036" i="1"/>
  <c r="V2038" i="1"/>
  <c r="V2040" i="1"/>
  <c r="V2044" i="1"/>
  <c r="V2048" i="1"/>
  <c r="V2053" i="1"/>
  <c r="V2057" i="1"/>
  <c r="V2061" i="1"/>
  <c r="V2065" i="1"/>
  <c r="V2069" i="1"/>
  <c r="V2073" i="1"/>
  <c r="V2077" i="1"/>
  <c r="V2081" i="1"/>
  <c r="V2085" i="1"/>
  <c r="V2089" i="1"/>
  <c r="V2093" i="1"/>
  <c r="V2097" i="1"/>
  <c r="V2101" i="1"/>
  <c r="V2105" i="1"/>
  <c r="V2109" i="1"/>
  <c r="V2113" i="1"/>
  <c r="V2117" i="1"/>
  <c r="V2121" i="1"/>
  <c r="V2125" i="1"/>
  <c r="V2129" i="1"/>
  <c r="V2133" i="1"/>
  <c r="V2137" i="1"/>
  <c r="V2141" i="1"/>
  <c r="V2145" i="1"/>
  <c r="V2149" i="1"/>
  <c r="V2153" i="1"/>
  <c r="V2157" i="1"/>
  <c r="V2189" i="1"/>
  <c r="V2193" i="1"/>
  <c r="V2197" i="1"/>
  <c r="V2201" i="1"/>
  <c r="V2205" i="1"/>
  <c r="V2209" i="1"/>
  <c r="V2213" i="1"/>
  <c r="V2217" i="1"/>
  <c r="V2221" i="1"/>
  <c r="V2225" i="1"/>
  <c r="V2229" i="1"/>
  <c r="V2233" i="1"/>
  <c r="V2237" i="1"/>
  <c r="V2241" i="1"/>
  <c r="V2245" i="1"/>
  <c r="V2249" i="1"/>
  <c r="V2253" i="1"/>
  <c r="V2257" i="1"/>
  <c r="V2261" i="1"/>
  <c r="V2265" i="1"/>
  <c r="V2269" i="1"/>
  <c r="V2273" i="1"/>
  <c r="V2277" i="1"/>
  <c r="V2281" i="1"/>
  <c r="V2285" i="1"/>
  <c r="V2289" i="1"/>
  <c r="V2293" i="1"/>
  <c r="V2369" i="1"/>
  <c r="V2373" i="1"/>
  <c r="V2377" i="1"/>
  <c r="V2381" i="1"/>
  <c r="V2385" i="1"/>
  <c r="V2389" i="1"/>
  <c r="V2393" i="1"/>
  <c r="V2397" i="1"/>
  <c r="V2401" i="1"/>
  <c r="V2405" i="1"/>
  <c r="V2425" i="1"/>
  <c r="V2429" i="1"/>
  <c r="V2433" i="1"/>
  <c r="V2437" i="1"/>
  <c r="V2428" i="1"/>
  <c r="V2432" i="1"/>
  <c r="V2436" i="1"/>
  <c r="V2440" i="1"/>
  <c r="V2616" i="1"/>
  <c r="V2618" i="1"/>
  <c r="V2620" i="1"/>
  <c r="V2622" i="1"/>
  <c r="V2624" i="1"/>
  <c r="V2626" i="1"/>
  <c r="V2628" i="1"/>
  <c r="V2630" i="1"/>
  <c r="V2632" i="1"/>
  <c r="V2937" i="1"/>
</calcChain>
</file>

<file path=xl/sharedStrings.xml><?xml version="1.0" encoding="utf-8"?>
<sst xmlns="http://schemas.openxmlformats.org/spreadsheetml/2006/main" count="38955" uniqueCount="3173">
  <si>
    <t>EAN</t>
  </si>
  <si>
    <t>Year-Quarter</t>
  </si>
  <si>
    <t xml:space="preserve">Employer Name </t>
  </si>
  <si>
    <t>Business Name</t>
  </si>
  <si>
    <t>Agent Name</t>
  </si>
  <si>
    <t>Contact Phone #</t>
  </si>
  <si>
    <t>Contact E-Mail</t>
  </si>
  <si>
    <t>Street Address</t>
  </si>
  <si>
    <t>City, State, Zip</t>
  </si>
  <si>
    <t>Employee Name  (2,975 Employee records)</t>
  </si>
  <si>
    <t>Hourly Rate (Without Tips)</t>
  </si>
  <si>
    <t>Total Hours Worked During Quarter</t>
  </si>
  <si>
    <t>Total Employer Paid Wages During Quarter</t>
  </si>
  <si>
    <t>Total Tips Received During Quarter</t>
  </si>
  <si>
    <t>Actual Employer Paid Hourly Rate</t>
  </si>
  <si>
    <t>Avg. Hourly Tips Received</t>
  </si>
  <si>
    <t>Avg. Total Hourly Rate (Employer Paid And Tips)</t>
  </si>
  <si>
    <t>Minimum Wage Met? (224 Potential Violations)</t>
  </si>
  <si>
    <t>Tipped Base Rate In Compliance?</t>
  </si>
  <si>
    <t>Wages Due</t>
  </si>
  <si>
    <t>Wages Received</t>
  </si>
  <si>
    <t>Wages Owed</t>
  </si>
  <si>
    <t>`1</t>
  </si>
  <si>
    <t>2021-Q1</t>
  </si>
  <si>
    <t>WASHINGTON, DC 20005</t>
  </si>
  <si>
    <t>215-922-3200</t>
  </si>
  <si>
    <t>ARLENE REGANATO</t>
  </si>
  <si>
    <t>PAYROLL@GUESTCOUNTS.COM</t>
  </si>
  <si>
    <t>10 S 2ND STREET</t>
  </si>
  <si>
    <t>PHILADELPHIA, PA 19106</t>
  </si>
  <si>
    <t>AYALA BONILLA, JOSE</t>
  </si>
  <si>
    <t>BENAVIDEZ, AMARILYS</t>
  </si>
  <si>
    <t>DIAZ, MILTON A.</t>
  </si>
  <si>
    <t>GRAVES, RAYANA</t>
  </si>
  <si>
    <t>GREEN, MICHAEL</t>
  </si>
  <si>
    <t>GREENE, MARCUS</t>
  </si>
  <si>
    <t>HAMILTON, SHANNON L.</t>
  </si>
  <si>
    <t>HERRERA, ANTONIO</t>
  </si>
  <si>
    <t>HOLLMANN, NILONEL</t>
  </si>
  <si>
    <t>JOHNSON, LILI</t>
  </si>
  <si>
    <t>MACKALL, LYNDELL T.</t>
  </si>
  <si>
    <t>NAKOBA, SHADRACK</t>
  </si>
  <si>
    <t>PALOMO, NELSON A.</t>
  </si>
  <si>
    <t>PEREIRA, LOYDA S.</t>
  </si>
  <si>
    <t>RODRIGUEZ, DAVID F.</t>
  </si>
  <si>
    <t>SIMON, KENNETH</t>
  </si>
  <si>
    <t>WILCOX, MARQUIS</t>
  </si>
  <si>
    <t>CUBRE LIBRE DC, LLC</t>
  </si>
  <si>
    <t>CTF GEORGETOWN HOTEL LLC</t>
  </si>
  <si>
    <t>LAGON JENIFER</t>
  </si>
  <si>
    <t>202-671-2463</t>
  </si>
  <si>
    <t>RWWDC.FIN@ROSEWOODHOTELS.COM</t>
  </si>
  <si>
    <t>1050 31ST STREET NW</t>
  </si>
  <si>
    <t>WASHINGTON, DC 20007</t>
  </si>
  <si>
    <t>ABEY, DAWIT BEYENE</t>
  </si>
  <si>
    <t>ATWEMBE, JEAN BAPTISTE</t>
  </si>
  <si>
    <t>BACH, JOHNSON</t>
  </si>
  <si>
    <t>BRANDWEIN, ANDREW PAUL</t>
  </si>
  <si>
    <t>CAMPOVERDE, GIOVANNY PAULO</t>
  </si>
  <si>
    <t>CHUTINTHRANOND, NATTHA</t>
  </si>
  <si>
    <t>CONTREAS, MARIA DEL CARMEN</t>
  </si>
  <si>
    <t>DANLEY, TYMIESHA SHANAY</t>
  </si>
  <si>
    <t>DHRU, CARINA JAYAN</t>
  </si>
  <si>
    <t>DOMINGUEZ, JORGE</t>
  </si>
  <si>
    <t>EDGECOMBE, TIMOTHY</t>
  </si>
  <si>
    <t>EFIMETZ, MARY JEAN</t>
  </si>
  <si>
    <t>FRANKLIN, TIFFANY CHERISE</t>
  </si>
  <si>
    <t>GALINDO CAMACHO, MARIA E</t>
  </si>
  <si>
    <t>GEBRE, SALEM YESHITIA</t>
  </si>
  <si>
    <t>GIVENS, ASHLEY N</t>
  </si>
  <si>
    <t>HAWKINS, SHERIL RENEE</t>
  </si>
  <si>
    <t>HO, ANDREW</t>
  </si>
  <si>
    <t>JENIFER, LAGON R</t>
  </si>
  <si>
    <t>JOHNSON, ERIC</t>
  </si>
  <si>
    <t>JONAS, BRITTANY ATHENA</t>
  </si>
  <si>
    <t>KHAN, SHAFI UDDIN</t>
  </si>
  <si>
    <t>KINTZER, LAURA BARRANTES</t>
  </si>
  <si>
    <t>KUKULIES, ISAAC ALAN</t>
  </si>
  <si>
    <t>LACOSTE, JEAN VALERY</t>
  </si>
  <si>
    <t>LAURENT, BRANDON</t>
  </si>
  <si>
    <t>LAW, EDDIE HO CHING</t>
  </si>
  <si>
    <t>LEUNG, CHUN POK</t>
  </si>
  <si>
    <t>LYNCH, SAMANTHA</t>
  </si>
  <si>
    <t>MAHMOUD, AHMED ROSHDI EMBAB</t>
  </si>
  <si>
    <t>MATTIS, ENIDA</t>
  </si>
  <si>
    <t>MEKETAW, MESKEREM</t>
  </si>
  <si>
    <t>MOORE, EVAN</t>
  </si>
  <si>
    <t>NEEDLE, SARAH ROSE</t>
  </si>
  <si>
    <t>NEWTON, THOMAS ERIC</t>
  </si>
  <si>
    <t>NGUYEN, KIEU-LINH T</t>
  </si>
  <si>
    <t>NUNEZ STEVENS, KIMBERLY TATIANA</t>
  </si>
  <si>
    <t>NYANG, TAPHA</t>
  </si>
  <si>
    <t>OTERO PEDRAZA, LUCIA</t>
  </si>
  <si>
    <t>OUMER, NURIA</t>
  </si>
  <si>
    <t>PELAEZ, JOEL ETRATA</t>
  </si>
  <si>
    <t>RIVAS CORTEZ, JOSE RAMIRO</t>
  </si>
  <si>
    <t>RODRIGUEZ MARTINEZ, JUAN</t>
  </si>
  <si>
    <t>RODRIGUEZ, GRISEL</t>
  </si>
  <si>
    <t>SAHAKYAN, AREN ARMANI</t>
  </si>
  <si>
    <t>SAWANGKAWAT, KANOKINIPA</t>
  </si>
  <si>
    <t>SKALA, ANDREW J</t>
  </si>
  <si>
    <t>STAVROPOULOS, GEORGE ROMAIN</t>
  </si>
  <si>
    <t>TACHBEL, DESALEGN A</t>
  </si>
  <si>
    <t>TAFESSE, YOHANNES F</t>
  </si>
  <si>
    <t>TEKA, TEDELECH</t>
  </si>
  <si>
    <t>TORRES LAZARO, KENDY</t>
  </si>
  <si>
    <t>VIDA, GABOR</t>
  </si>
  <si>
    <t>VILLAFUERTE, ROBERTO V</t>
  </si>
  <si>
    <t>YOUSFI, ABDELKHALEQ</t>
  </si>
  <si>
    <t>ZALLES, MARIA VICTORIA</t>
  </si>
  <si>
    <t>Y&amp;Y LLC DBA MAZI</t>
  </si>
  <si>
    <t>INFO@MAXIDC.COM</t>
  </si>
  <si>
    <t>1518 K STREET NW</t>
  </si>
  <si>
    <t>JOSE LUIS BONILLA</t>
  </si>
  <si>
    <t>ELSA MENDEZ</t>
  </si>
  <si>
    <t>PANAYIOZIS PAPARISZODEMOU</t>
  </si>
  <si>
    <t>703-399-0504</t>
  </si>
  <si>
    <t>DA NO HOSPITALITY, LLC DBA IM EDDIE CANO</t>
  </si>
  <si>
    <t>CAROLYN@IMEDDIECANO.COM</t>
  </si>
  <si>
    <t>631-335-0639</t>
  </si>
  <si>
    <t>CAROLYN PAPETTIE</t>
  </si>
  <si>
    <t>5014 CONNECTICUT AVE NW</t>
  </si>
  <si>
    <t>WASHINGTON, DC 20008</t>
  </si>
  <si>
    <t>EMENNA BADJO</t>
  </si>
  <si>
    <t>SUZANA M BERHE</t>
  </si>
  <si>
    <t>BRANKO CEROVCEVIC</t>
  </si>
  <si>
    <t>HERNAN MEJIA GALLEGO</t>
  </si>
  <si>
    <t>GIOVANNI SCOGNAMIGLIO</t>
  </si>
  <si>
    <t>STEFAN SELENIC</t>
  </si>
  <si>
    <t>EURO CAPITAL PROPERTIES LLC</t>
  </si>
  <si>
    <t>JAY NELLIOT</t>
  </si>
  <si>
    <t>202-716-0017</t>
  </si>
  <si>
    <t>XFENGOU@WATERGATEHOTEL.COM</t>
  </si>
  <si>
    <t>2650 VIRGINIA AVE NW</t>
  </si>
  <si>
    <t>WASHINGTON, DC 20037</t>
  </si>
  <si>
    <t>INDRA BIST</t>
  </si>
  <si>
    <t>KALKIDAN LEMMA</t>
  </si>
  <si>
    <t>KESHAR JARGA</t>
  </si>
  <si>
    <t>SUMAN GODAR</t>
  </si>
  <si>
    <t>SUMIT POUDEL</t>
  </si>
  <si>
    <t>YANET GULILAT</t>
  </si>
  <si>
    <t>600 Massachusettes Ave NW</t>
  </si>
  <si>
    <t>Washington, DC 20001</t>
  </si>
  <si>
    <t>Finance@FRG.Farm</t>
  </si>
  <si>
    <t>Farmers &amp; Distillers</t>
  </si>
  <si>
    <t>Ashley Wheeler</t>
  </si>
  <si>
    <t>202-464-3001</t>
  </si>
  <si>
    <t>Alas, Frabricio A.</t>
  </si>
  <si>
    <t>Rauda Hernandez, Marvin Bladimir</t>
  </si>
  <si>
    <t>Cabrera Rivera, Herbert</t>
  </si>
  <si>
    <t>Ordonez, Luis F.</t>
  </si>
  <si>
    <t>Nunez, Concepcion</t>
  </si>
  <si>
    <t>Johnson, Stephanie</t>
  </si>
  <si>
    <t>Barrera, Janet</t>
  </si>
  <si>
    <t>Orozco chan, Ana</t>
  </si>
  <si>
    <t>Tellez, Felipa</t>
  </si>
  <si>
    <t>Romero Torres, Ricardo</t>
  </si>
  <si>
    <t>Godinez Ayala, Antonio A.</t>
  </si>
  <si>
    <t>Franco, Maricela</t>
  </si>
  <si>
    <t>Rodriguez, Luis</t>
  </si>
  <si>
    <t>Rauda Hernandez, Cesar A.</t>
  </si>
  <si>
    <t>Orellana, Jose O.</t>
  </si>
  <si>
    <t>Fuentes juarez, Miriam T.</t>
  </si>
  <si>
    <t>Merino, Ramon</t>
  </si>
  <si>
    <t>Merino, Miguel</t>
  </si>
  <si>
    <t>Cline-Stokes, Jade</t>
  </si>
  <si>
    <t>Fall, Kiana</t>
  </si>
  <si>
    <t>Heller, Zoe</t>
  </si>
  <si>
    <t>Jaime, Maybelline</t>
  </si>
  <si>
    <t>Oglensky, Emma</t>
  </si>
  <si>
    <t>Granger, Stanton A.</t>
  </si>
  <si>
    <t>Moses, Joy N.</t>
  </si>
  <si>
    <t>Mulapi, Rosario</t>
  </si>
  <si>
    <t>Ridgley, Chynna N.</t>
  </si>
  <si>
    <t>Rucker, Kamryn-Grace R.</t>
  </si>
  <si>
    <t>Urresty Zorce, Daniel A.</t>
  </si>
  <si>
    <t>Padron, Alexandra</t>
  </si>
  <si>
    <t>Diaz, Edgar</t>
  </si>
  <si>
    <t>DellaRipa, Gabrielle T.</t>
  </si>
  <si>
    <t>Vinueza Romo, Juan S.</t>
  </si>
  <si>
    <t>Patil, Rajesh P.</t>
  </si>
  <si>
    <t>Arias-Flores, Jose</t>
  </si>
  <si>
    <t>Holloway, Andrew</t>
  </si>
  <si>
    <t>Ascencio, Yoni</t>
  </si>
  <si>
    <t>Barrera-Nunez, Enrique</t>
  </si>
  <si>
    <t>Franco Callejas, Angel</t>
  </si>
  <si>
    <t>Ramirez Hercules, Kenia L.</t>
  </si>
  <si>
    <t>Campbell, Rebecca</t>
  </si>
  <si>
    <t>Dorsey, Cherrise</t>
  </si>
  <si>
    <t>Spinella, Benjamin</t>
  </si>
  <si>
    <t>Doolan, Catherine M.</t>
  </si>
  <si>
    <t>Young, St Clair R.</t>
  </si>
  <si>
    <t>Fellers, Ethan W.</t>
  </si>
  <si>
    <t>Hartman, Andrew</t>
  </si>
  <si>
    <t>Sunderhaus, Robert</t>
  </si>
  <si>
    <t>Wilson, Taanya</t>
  </si>
  <si>
    <t>Paschall, Daria M.</t>
  </si>
  <si>
    <t>Vergara Salamanca, Andres</t>
  </si>
  <si>
    <t>Chicas, Edwin G.</t>
  </si>
  <si>
    <t>Sankoh, Abu</t>
  </si>
  <si>
    <t>Washington, DC 20006</t>
  </si>
  <si>
    <t>Washington, DC 20007</t>
  </si>
  <si>
    <t>Farmers Fishers Bakers</t>
  </si>
  <si>
    <t>3000 K Street NW, Ste. 100</t>
  </si>
  <si>
    <t>202-298-8783</t>
  </si>
  <si>
    <t>castillo, rosibel</t>
  </si>
  <si>
    <t>Godoy, Juan</t>
  </si>
  <si>
    <t>Aguirre Veli, Noe</t>
  </si>
  <si>
    <t>Lopez, Sandra</t>
  </si>
  <si>
    <t>Rangel Cruz, Evelin S.</t>
  </si>
  <si>
    <t>Hernandez, Irma E.</t>
  </si>
  <si>
    <t>Mendez, Rudy</t>
  </si>
  <si>
    <t>Lovo Rivera, Leydys P.</t>
  </si>
  <si>
    <t>Munguia, Angel</t>
  </si>
  <si>
    <t>Castillo, Yonit</t>
  </si>
  <si>
    <t>Fagon, Mia</t>
  </si>
  <si>
    <t>Guzman Salinas, Walter</t>
  </si>
  <si>
    <t>Broady, Kayla</t>
  </si>
  <si>
    <t>Lyons, Kevin</t>
  </si>
  <si>
    <t>Day, Tristan</t>
  </si>
  <si>
    <t>Lorenzo Garcia, Elizabeth</t>
  </si>
  <si>
    <t>Gonzalez, Ricardo</t>
  </si>
  <si>
    <t>Reyes, Jesus A.</t>
  </si>
  <si>
    <t>Fernandez, Yaquelin</t>
  </si>
  <si>
    <t>Camillo, Olivia G.</t>
  </si>
  <si>
    <t>Steinberg, Annika</t>
  </si>
  <si>
    <t>Garcia, Josue J.</t>
  </si>
  <si>
    <t>McCoy, Di'Jhon</t>
  </si>
  <si>
    <t>Perez, Walter</t>
  </si>
  <si>
    <t>Quiñonez, Beatriz V.</t>
  </si>
  <si>
    <t>Hernandez, Victorina</t>
  </si>
  <si>
    <t>Gomez, Cesar</t>
  </si>
  <si>
    <t>Molina, Roger</t>
  </si>
  <si>
    <t>Moreno Villasmil, Andres</t>
  </si>
  <si>
    <t>Lima, Carlos E.</t>
  </si>
  <si>
    <t>Parham, Lawrence R.</t>
  </si>
  <si>
    <t>Baatartsogt, Tsendsuren</t>
  </si>
  <si>
    <t>King, JoAnn A.</t>
  </si>
  <si>
    <t>Davis, Anthony R.</t>
  </si>
  <si>
    <t>Kaiser, Samantha</t>
  </si>
  <si>
    <t>Borin, Abigail</t>
  </si>
  <si>
    <t>Guzman, Fernando D.</t>
  </si>
  <si>
    <t>Williams, Melajero</t>
  </si>
  <si>
    <t>Mugani, Michelle D.</t>
  </si>
  <si>
    <t>Gonzales, Mateo</t>
  </si>
  <si>
    <t>Robson, Julia</t>
  </si>
  <si>
    <t>Ayala, Carlos A.</t>
  </si>
  <si>
    <t>Diaz, Jaquelyn</t>
  </si>
  <si>
    <t>McHenry, Kai</t>
  </si>
  <si>
    <t>Tarawally, Sheku</t>
  </si>
  <si>
    <t>Dornstauder, Kristin M.</t>
  </si>
  <si>
    <t>Hall, Cristen G.</t>
  </si>
  <si>
    <t>Knight, Michael A.</t>
  </si>
  <si>
    <t>Mejia, Diego J.</t>
  </si>
  <si>
    <t>Williams, Ashley V.</t>
  </si>
  <si>
    <t>Martinez, Maritza</t>
  </si>
  <si>
    <t>Joachin, Kevin</t>
  </si>
  <si>
    <t>Felleke, Mariam D.</t>
  </si>
  <si>
    <t>Wheeler, Cescily</t>
  </si>
  <si>
    <t>Enkhtur, Saranzaya</t>
  </si>
  <si>
    <t>Founding Farmers LLC</t>
  </si>
  <si>
    <t>1924 Pennsylvania Ave NW</t>
  </si>
  <si>
    <t>202-822-8783</t>
  </si>
  <si>
    <t>Wenger, John M.</t>
  </si>
  <si>
    <t>Gelzinis, Kyle</t>
  </si>
  <si>
    <t>Loyola, Ricardo</t>
  </si>
  <si>
    <t>Chang, Mei K.</t>
  </si>
  <si>
    <t>Espinoza, Julia</t>
  </si>
  <si>
    <t>Cribbin Welsh, Geronimo P.</t>
  </si>
  <si>
    <t>Ramirez, Cristian O.</t>
  </si>
  <si>
    <t>Nolasco, Daniel</t>
  </si>
  <si>
    <t>Guevara, Carlos J.</t>
  </si>
  <si>
    <t>Young, Curtis</t>
  </si>
  <si>
    <t>Stanley, Johnna A.</t>
  </si>
  <si>
    <t>Thomas, Stephanie</t>
  </si>
  <si>
    <t>Wobbleton, Kelsey</t>
  </si>
  <si>
    <t>Amador, Jose M.</t>
  </si>
  <si>
    <t>Reid, Braden</t>
  </si>
  <si>
    <t>Gonzalez, Erick M.</t>
  </si>
  <si>
    <t>Gonzalez Marroquin, Zulma</t>
  </si>
  <si>
    <t>Harris, Jeffrey D.</t>
  </si>
  <si>
    <t>Bedoya, Juan D.</t>
  </si>
  <si>
    <t>Santibanez, Luis</t>
  </si>
  <si>
    <t>Orellana-Correa, Steven</t>
  </si>
  <si>
    <t>Hale, Joshua</t>
  </si>
  <si>
    <t>Robinson, Andre</t>
  </si>
  <si>
    <t>Hernández, Gustavo</t>
  </si>
  <si>
    <t>Dillon, WinNikka</t>
  </si>
  <si>
    <t>Kennedy, Deante T.</t>
  </si>
  <si>
    <t>Lopez, Blanca E.</t>
  </si>
  <si>
    <t>Zevallos, Georgina</t>
  </si>
  <si>
    <t>Rivera, Denis A.</t>
  </si>
  <si>
    <t>De Leon Aceituno, Walter</t>
  </si>
  <si>
    <t>Hernandez, Bryan</t>
  </si>
  <si>
    <t>Jordan, Allard D.</t>
  </si>
  <si>
    <t>Duarte, Idanis</t>
  </si>
  <si>
    <t>Medley, Jeffrey</t>
  </si>
  <si>
    <t>Chang, Seung W.</t>
  </si>
  <si>
    <t>Fuentes, Elmer A.</t>
  </si>
  <si>
    <t>Edmonds, Kimberly</t>
  </si>
  <si>
    <t>Mozo, Carmen</t>
  </si>
  <si>
    <t>Morales, Emerson</t>
  </si>
  <si>
    <t>Vargas-Moreno, Briyan</t>
  </si>
  <si>
    <t>Carson, Douglas</t>
  </si>
  <si>
    <t>Alfaro, Henry F.</t>
  </si>
  <si>
    <t>Gaston, Ernest</t>
  </si>
  <si>
    <t>Herrera Parada, Ricardo A.</t>
  </si>
  <si>
    <t>Welsh, Jessamine</t>
  </si>
  <si>
    <t>Roblero Lopez, Sandra K.</t>
  </si>
  <si>
    <t>Bonsu, Shadonna</t>
  </si>
  <si>
    <t>Boris, Alexander</t>
  </si>
  <si>
    <t>Torres, Cointa</t>
  </si>
  <si>
    <t>Gobencion, Kurtis</t>
  </si>
  <si>
    <t>Platt, Ekundayo M A.</t>
  </si>
  <si>
    <t>Anderson, Amber-Chanel</t>
  </si>
  <si>
    <t>Kynast, Kailey</t>
  </si>
  <si>
    <t>Wigfall, DJuan</t>
  </si>
  <si>
    <t>Downing, Kevrika L.</t>
  </si>
  <si>
    <t>Gonzalez, Adrian R.</t>
  </si>
  <si>
    <t>Nguyen, Kathy</t>
  </si>
  <si>
    <t>Zapata Garro, Teodoro N.</t>
  </si>
  <si>
    <t xml:space="preserve">The Catering Company of Washington </t>
  </si>
  <si>
    <t>1341 L Street NW</t>
  </si>
  <si>
    <t>Washington, DC  20005</t>
  </si>
  <si>
    <t>www.thecateringco.com</t>
  </si>
  <si>
    <t xml:space="preserve"> 202 347-8040 </t>
  </si>
  <si>
    <t>Francisco Hernandez</t>
  </si>
  <si>
    <t>Francisco Hernandez (bonus)</t>
  </si>
  <si>
    <t>Dora Lobo Lima Cook</t>
  </si>
  <si>
    <t>Dora Lobo Lima Cook (bonus)</t>
  </si>
  <si>
    <t>Humberto Escoto</t>
  </si>
  <si>
    <t>Reina Hernandez</t>
  </si>
  <si>
    <t>Reina Hernandez (bonus)</t>
  </si>
  <si>
    <t>Reina Hernandez (Holiday/vacation)</t>
  </si>
  <si>
    <t>Oscar Nicolas Rivas</t>
  </si>
  <si>
    <t>Oscar Nicolas Rivas (bonus)</t>
  </si>
  <si>
    <t>Keiry Parada</t>
  </si>
  <si>
    <t>Mario Vazquez Martinez</t>
  </si>
  <si>
    <t>Juan Martinez</t>
  </si>
  <si>
    <t>Carolina Mayberry</t>
  </si>
  <si>
    <t>Naomi Field</t>
  </si>
  <si>
    <t>Branislav Nikolic</t>
  </si>
  <si>
    <t>Anna Cozzens</t>
  </si>
  <si>
    <t>Justin Howe</t>
  </si>
  <si>
    <t>Victoria Tausk</t>
  </si>
  <si>
    <t>Kelsey Weatherton</t>
  </si>
  <si>
    <t>Kristian R Baires Diaz</t>
  </si>
  <si>
    <t>Vixazaly Heredia</t>
  </si>
  <si>
    <t>Sam O'Brien</t>
  </si>
  <si>
    <t>Jose Manuel Rodriquez</t>
  </si>
  <si>
    <t>Ludim Ugarte</t>
  </si>
  <si>
    <t>A.W</t>
  </si>
  <si>
    <t>Joselito LLC / Joselito Casa de Comidas</t>
  </si>
  <si>
    <t>660 Pennsylvania Ave SE</t>
  </si>
  <si>
    <t>Washington DC 20003</t>
  </si>
  <si>
    <t>info@joselitodc.com</t>
  </si>
  <si>
    <t>Philia Barton</t>
  </si>
  <si>
    <t>202-930-6955</t>
  </si>
  <si>
    <t>CECILIO CASTRO</t>
  </si>
  <si>
    <t>KAREN L ORELLANA</t>
  </si>
  <si>
    <t>LIDIA E PERDOMO</t>
  </si>
  <si>
    <t>NANCI CACERES</t>
  </si>
  <si>
    <t>JOSE P. SANCHEZ</t>
  </si>
  <si>
    <t>GANNA SHVETS</t>
  </si>
  <si>
    <t>Amrutha, Lakshmi</t>
  </si>
  <si>
    <t>Mohan, Deepu</t>
  </si>
  <si>
    <t>Alvarez, Douglas Fabian Mena</t>
  </si>
  <si>
    <t>Cabrera, Santos L</t>
  </si>
  <si>
    <t>Hernandez, Vilma  Liseth</t>
  </si>
  <si>
    <t>Jose, Zepeda</t>
  </si>
  <si>
    <t>Pineda, Oneyda</t>
  </si>
  <si>
    <t>Rodriguez John, Azevolo</t>
  </si>
  <si>
    <t>Kottapurath, Vinod N</t>
  </si>
  <si>
    <t>Rahman, Sarfrazur</t>
  </si>
  <si>
    <t>Barahona Rivera, Glenda L</t>
  </si>
  <si>
    <t>Adhikari, Sunil</t>
  </si>
  <si>
    <t>Bueso Nataron, Jose E</t>
  </si>
  <si>
    <t>Ventura Molina, Concepcion A</t>
  </si>
  <si>
    <t>Madan, Nandita</t>
  </si>
  <si>
    <t>Kumar, Sudhir</t>
  </si>
  <si>
    <t xml:space="preserve">Dakshin Inc / Indique Restaurant </t>
  </si>
  <si>
    <t xml:space="preserve">3512-14 Connecticut Ave NW </t>
  </si>
  <si>
    <t xml:space="preserve">Washington DC 20008 </t>
  </si>
  <si>
    <t>sabatasneem@comcast.net</t>
  </si>
  <si>
    <t xml:space="preserve"> Person KN Vinod</t>
  </si>
  <si>
    <t>202-244-6600</t>
  </si>
  <si>
    <t>Balkan Concepts, LLC</t>
  </si>
  <si>
    <t xml:space="preserve">523 8th Street, SE, </t>
  </si>
  <si>
    <t>Washington, DC  20003</t>
  </si>
  <si>
    <t>Elio Amaya Lopez</t>
  </si>
  <si>
    <t>Jose Argueta</t>
  </si>
  <si>
    <t>Tea Brkanovic</t>
  </si>
  <si>
    <t>Jaime Cervantes</t>
  </si>
  <si>
    <t>Marlon Garcia</t>
  </si>
  <si>
    <t>Jacob Guzman</t>
  </si>
  <si>
    <t>Tamara Jovanovic</t>
  </si>
  <si>
    <t>Alex Juarez</t>
  </si>
  <si>
    <t>Veljko Lukovic</t>
  </si>
  <si>
    <t>Sean Maguire</t>
  </si>
  <si>
    <t>Tigran Markaryan</t>
  </si>
  <si>
    <t>Zorana Mikanovic</t>
  </si>
  <si>
    <t>Joel Mosso</t>
  </si>
  <si>
    <t>Cornelio Perez-Marquez</t>
  </si>
  <si>
    <t>Milica Radojkovic</t>
  </si>
  <si>
    <t>Maria Sams</t>
  </si>
  <si>
    <t>Rufia Yaksubaeva</t>
  </si>
  <si>
    <t>Guillermo Zavala</t>
  </si>
  <si>
    <t>1218 Wisconsin Inc.</t>
  </si>
  <si>
    <t>DBA:  El Centro Georgetown</t>
  </si>
  <si>
    <t xml:space="preserve">1218 Wisconsin Ave., NW., </t>
  </si>
  <si>
    <t>Washington DC 20007</t>
  </si>
  <si>
    <t>William Garcia</t>
  </si>
  <si>
    <t>Kenny Garcia Alva</t>
  </si>
  <si>
    <t>Hugo Lopez</t>
  </si>
  <si>
    <t>Carlos Marroquin</t>
  </si>
  <si>
    <t>Jose Pena Ramirez</t>
  </si>
  <si>
    <t>Lenny RamIrez</t>
  </si>
  <si>
    <t>FT MARE DC LLC</t>
  </si>
  <si>
    <t>800-580-4505</t>
  </si>
  <si>
    <t>3050 K STREET NW STE 101</t>
  </si>
  <si>
    <t>ANDREA FERLITO</t>
  </si>
  <si>
    <t>MARIA MENDOZA</t>
  </si>
  <si>
    <t>ALEX SOTO</t>
  </si>
  <si>
    <t>TATIANA MARQUINA</t>
  </si>
  <si>
    <t>MARLON GUERRERO</t>
  </si>
  <si>
    <t>MARLON RIVERA</t>
  </si>
  <si>
    <t>RUDIS LOPEZ</t>
  </si>
  <si>
    <t>NURIAN FLORES RIVAS</t>
  </si>
  <si>
    <t>GHEZAE ASMELASH</t>
  </si>
  <si>
    <t>THOMAS EDWARD WALLACE</t>
  </si>
  <si>
    <t>JUAN PABLO PINEDA</t>
  </si>
  <si>
    <t>MANUEL DE LA O MEJIA</t>
  </si>
  <si>
    <t>ANTONIO ESPANA</t>
  </si>
  <si>
    <t>GUADALUPE GARCIA URRUTIA</t>
  </si>
  <si>
    <t>WILFREDO BARRIOS</t>
  </si>
  <si>
    <t>ANTON BOLLING</t>
  </si>
  <si>
    <t>PABLO ZENO</t>
  </si>
  <si>
    <t>GISELA PATRICIA GOMEZ</t>
  </si>
  <si>
    <t>MANUELA BERNAL GALICIA</t>
  </si>
  <si>
    <t>LILIAN CASTRO</t>
  </si>
  <si>
    <t>MEGUMI AWAYA</t>
  </si>
  <si>
    <t>SATISH SHRESTHA</t>
  </si>
  <si>
    <t>JIMMIE JOHNSON</t>
  </si>
  <si>
    <t>ALEXANDER KRIUSHIN</t>
  </si>
  <si>
    <t>LISSETH ARAGON</t>
  </si>
  <si>
    <t>WALTER CONTRERAS</t>
  </si>
  <si>
    <t>MIGUEL ANGEL FELIPE JIJON</t>
  </si>
  <si>
    <t>SEGUNDO REYES</t>
  </si>
  <si>
    <t>GIOVANNA LUNA</t>
  </si>
  <si>
    <t>JEROLINE JACKSON</t>
  </si>
  <si>
    <t>REYNA MARADIAGA</t>
  </si>
  <si>
    <t>VICTORIANO ANDREU</t>
  </si>
  <si>
    <t>JOSE RODRIGUEZ</t>
  </si>
  <si>
    <t>ALONZO ALEXANDER</t>
  </si>
  <si>
    <t>ORLY VILLATORO</t>
  </si>
  <si>
    <t>GABRIELA SANCHEZ</t>
  </si>
  <si>
    <t>JOSELINE REYES</t>
  </si>
  <si>
    <t>JOSHUA MEDELLIN</t>
  </si>
  <si>
    <t>DAVIS ORTIZ</t>
  </si>
  <si>
    <t>ENOC LOPEZ</t>
  </si>
  <si>
    <t>MALY DY</t>
  </si>
  <si>
    <t>JUAN HERNANDEZ</t>
  </si>
  <si>
    <t>JOSE PINEDA</t>
  </si>
  <si>
    <t>LUIS REYES</t>
  </si>
  <si>
    <t>CENORINA HERNANDEZ</t>
  </si>
  <si>
    <t>DARINA MEDELLIN</t>
  </si>
  <si>
    <t>DOUGLAS CONTRERAS</t>
  </si>
  <si>
    <t>OSCAR JIMENEZ</t>
  </si>
  <si>
    <t>JOHN ARKEBAUER</t>
  </si>
  <si>
    <t>JOAQUINA AMAYA</t>
  </si>
  <si>
    <t>STORM ISAAC</t>
  </si>
  <si>
    <t>NORELYS VASQUEZ</t>
  </si>
  <si>
    <t>JACOB KONICK</t>
  </si>
  <si>
    <t>KLAUDJO NDOKA</t>
  </si>
  <si>
    <t>TANIA COURSEILLE</t>
  </si>
  <si>
    <t>MELVIN GONZALEZ</t>
  </si>
  <si>
    <t>SHARIF ABDULLAEV</t>
  </si>
  <si>
    <t>MELISSA WIGGINS</t>
  </si>
  <si>
    <t>LUCA TRABOCCHI</t>
  </si>
  <si>
    <t>GIUSEPPE FORMICA</t>
  </si>
  <si>
    <t>SOFIA ZAPATA VELA</t>
  </si>
  <si>
    <t>BLANCA FLORES</t>
  </si>
  <si>
    <t>JOSE CORDERO</t>
  </si>
  <si>
    <t>ELMER GUEVARA</t>
  </si>
  <si>
    <t>SIGIFREDO DOMINGUEZ</t>
  </si>
  <si>
    <t>JONNY MIRANDA</t>
  </si>
  <si>
    <t>MIRIAN CORONEL</t>
  </si>
  <si>
    <t>JONATHAN ALFARO</t>
  </si>
  <si>
    <t>BRENDA PEREZ</t>
  </si>
  <si>
    <t>KRYSTELLE OLARIO</t>
  </si>
  <si>
    <t>KENIA NAVARRO</t>
  </si>
  <si>
    <t>SAMANTHA KORSEN</t>
  </si>
  <si>
    <t>MARINA LOPEZ SANTOS</t>
  </si>
  <si>
    <t>TAYLOR THIBODAUX</t>
  </si>
  <si>
    <t>VIKTORIIA SAVYTSKA</t>
  </si>
  <si>
    <t>ZEKE HUGGINS</t>
  </si>
  <si>
    <t>JOANNA SELKRIDGE</t>
  </si>
  <si>
    <t>MILAN PLAVSIC</t>
  </si>
  <si>
    <t>FAITH SERRANO</t>
  </si>
  <si>
    <t>PABLO PELTIER</t>
  </si>
  <si>
    <t>AMY LEWERENZ</t>
  </si>
  <si>
    <t>DEVIN BALLARD</t>
  </si>
  <si>
    <t>CHRISTOS STAMOU</t>
  </si>
  <si>
    <t>MICHAEL MCDONNELL</t>
  </si>
  <si>
    <t>VERONIKA SOKOLOVA</t>
  </si>
  <si>
    <t>FIDEL GONZALEZ MOLINA</t>
  </si>
  <si>
    <t>KEITH BOMBAUGH</t>
  </si>
  <si>
    <t>KWABENA INGRAM</t>
  </si>
  <si>
    <t>CHRISTOPHER DALEY</t>
  </si>
  <si>
    <t>FILIP MUTAFOV</t>
  </si>
  <si>
    <t>ABIGAIL DONOHUE</t>
  </si>
  <si>
    <t>BLAKE ALFARO</t>
  </si>
  <si>
    <t>OLGA CONTRERAS</t>
  </si>
  <si>
    <t>BARTOLO FLORA</t>
  </si>
  <si>
    <t>MILITZA MORENO JULIAN</t>
  </si>
  <si>
    <t>ALFREDO ROMERO CONTRERAS</t>
  </si>
  <si>
    <t>ANGELA BRAY</t>
  </si>
  <si>
    <t>YOLANDA DIAZ</t>
  </si>
  <si>
    <t>CHINA YOUNG</t>
  </si>
  <si>
    <t>LAURA SCHOENBECK</t>
  </si>
  <si>
    <t>SAMANTHA KNAGGS</t>
  </si>
  <si>
    <t>HAMZA BEZOUI</t>
  </si>
  <si>
    <t>DEYSU MONGE</t>
  </si>
  <si>
    <t>BILGUUNTUGS MUNKHZANDAN</t>
  </si>
  <si>
    <t>DANIEL MONROY</t>
  </si>
  <si>
    <t>EYERUSALEM SEYOUM</t>
  </si>
  <si>
    <t>TYLER DONAHUE</t>
  </si>
  <si>
    <t>WASHINGTON, DC 20017</t>
  </si>
  <si>
    <t>WASHINGTON, DC 20056</t>
  </si>
  <si>
    <t>KHIRA WINSTON</t>
  </si>
  <si>
    <t>ATLANTIC TRANSPORTATION SERVICES LL</t>
  </si>
  <si>
    <t>VLUMPKIN@ASGPARK.COM</t>
  </si>
  <si>
    <t>2131 K ST NW STE 200</t>
  </si>
  <si>
    <t>DONNA CHIN</t>
  </si>
  <si>
    <t>ALEXANDER MORALES</t>
  </si>
  <si>
    <t>PO BOX 73055</t>
  </si>
  <si>
    <t>KIMBERLYG@BUSBOYSANDPOETS.COM</t>
  </si>
  <si>
    <t>AND INC</t>
  </si>
  <si>
    <t>AUGUTUS LLC/ PARAGON THAI RESTAURANT</t>
  </si>
  <si>
    <t>PWANSUDA@HOTMAIL.COM</t>
  </si>
  <si>
    <t>3507 CONNECTICUT AVE NW</t>
  </si>
  <si>
    <t>KWANSUDA POOLSOMBAT</t>
  </si>
  <si>
    <t>ARAYA SREEARAYANPONG</t>
  </si>
  <si>
    <t>RUNGRUDEE SUTEERACHANON</t>
  </si>
  <si>
    <t>NATTEE AREECHAIRAKSA</t>
  </si>
  <si>
    <t>LECOUNT HUGHES</t>
  </si>
  <si>
    <t>JAMES JOHNSON</t>
  </si>
  <si>
    <t>RICHMOND, VA 23236</t>
  </si>
  <si>
    <t>820 SOUTHLAKE BVLD</t>
  </si>
  <si>
    <t>AVAIL VAPOR LLC</t>
  </si>
  <si>
    <t>BAMIA 2 LLC</t>
  </si>
  <si>
    <t>SCOTT.COLTON@PARKJOCKEY.COM</t>
  </si>
  <si>
    <t>601 BRICKELL KEY DRIVE STE 1000</t>
  </si>
  <si>
    <t>MIAMI, FL 33131</t>
  </si>
  <si>
    <t>EFRAIN LAJUJ</t>
  </si>
  <si>
    <t>JEREMY MESSERSMITH</t>
  </si>
  <si>
    <t>CRISTIAN RAMOS ARGUETA</t>
  </si>
  <si>
    <t>TIFFANY COLLINS</t>
  </si>
  <si>
    <t>JAMELLE BLAND</t>
  </si>
  <si>
    <t>SHALORA JENKINS</t>
  </si>
  <si>
    <t>BUSBOYS OF MD INC</t>
  </si>
  <si>
    <t>NEFETIT WARREN</t>
  </si>
  <si>
    <t>LETICIA RUBIO</t>
  </si>
  <si>
    <t>KAISA RAHU</t>
  </si>
  <si>
    <t>JASON VANTERPOOL</t>
  </si>
  <si>
    <t>1339 GREEN COURT</t>
  </si>
  <si>
    <t>BALANCE GYM U STREET LLC</t>
  </si>
  <si>
    <t>BALANCE GYM OF COLUMBIA HEIGHTS LLC</t>
  </si>
  <si>
    <t>1400 IRVING ST NE STE 150</t>
  </si>
  <si>
    <t>MAR HERNANDEZ</t>
  </si>
  <si>
    <t>IBRAHIMA HAROUNA</t>
  </si>
  <si>
    <t>JOBEI-WAN GAZHETTE</t>
  </si>
  <si>
    <t>KEVIN KIMBLE</t>
  </si>
  <si>
    <t>2401 M STREET NW</t>
  </si>
  <si>
    <t>BALANCE GYM OF FOGGY BOTTOM LLC</t>
  </si>
  <si>
    <t>BALANCE GYM OF GLOVER PARK LLC</t>
  </si>
  <si>
    <t>2121 WISCONSIN AVE NW SUITE 110</t>
  </si>
  <si>
    <t>MADDIE MITCHELL</t>
  </si>
  <si>
    <t>NICHOLAS GUZEK</t>
  </si>
  <si>
    <t>ELIZABETH PIERCY</t>
  </si>
  <si>
    <t>MARK CRICK</t>
  </si>
  <si>
    <t>BENJAMIN WIEDEMER</t>
  </si>
  <si>
    <t>BALANCE MANAGEMENT INC</t>
  </si>
  <si>
    <t>ATLANTIC SERVICES GROUP INC</t>
  </si>
  <si>
    <t>4200 WISCONSIN AVE NW STE 550</t>
  </si>
  <si>
    <t>WASHINGTON, DC 20016</t>
  </si>
  <si>
    <t>SAMUEL ABEBE</t>
  </si>
  <si>
    <t>ANGEL GUILAR</t>
  </si>
  <si>
    <t>YONAS BAYKEDAGN</t>
  </si>
  <si>
    <t>ROBERT BRANCH</t>
  </si>
  <si>
    <t>JORGE CASTANEDA</t>
  </si>
  <si>
    <t>IRVIN DAVIS</t>
  </si>
  <si>
    <t>IBRAHIMA DIAGNE</t>
  </si>
  <si>
    <t>TESFAYE FERSHE</t>
  </si>
  <si>
    <t>EMANUEL GEBREHIWOT</t>
  </si>
  <si>
    <t>SHEMELIS GEBREHIWOT</t>
  </si>
  <si>
    <t>EMBAYE GEBRESELASSIE</t>
  </si>
  <si>
    <t>TESFAYE GEBRU</t>
  </si>
  <si>
    <t>ZELALEM GUDIE</t>
  </si>
  <si>
    <t>GENET KADIDA</t>
  </si>
  <si>
    <t>GOSSAYE KEBENESSA</t>
  </si>
  <si>
    <t>DERESSE KEDU</t>
  </si>
  <si>
    <t>JUAN MALPARTIDA</t>
  </si>
  <si>
    <t>CRAIG MOORE</t>
  </si>
  <si>
    <t>SHEPPY MORGAN</t>
  </si>
  <si>
    <t>MEKI YIMAM</t>
  </si>
  <si>
    <t>GABREMICHAEL SAHLE</t>
  </si>
  <si>
    <t>RICHARD STEPHENS</t>
  </si>
  <si>
    <t>ALMAZ TESFAMARIAM</t>
  </si>
  <si>
    <t>ROBEL TESFAYE</t>
  </si>
  <si>
    <t>AMARE TESSEMA</t>
  </si>
  <si>
    <t>KATHERINE trejo</t>
  </si>
  <si>
    <t>GLENDA SOSA</t>
  </si>
  <si>
    <t>MATTHEW UPTON</t>
  </si>
  <si>
    <t>ARMANDO USI</t>
  </si>
  <si>
    <t>PETER VALENTINE</t>
  </si>
  <si>
    <t>SOLOMAN WOLDERUFAEL</t>
  </si>
  <si>
    <t>BAHRENURI YASSIN</t>
  </si>
  <si>
    <t>TOFIK YESUF</t>
  </si>
  <si>
    <t>MEKONNEN YIMER</t>
  </si>
  <si>
    <t>KEBERE LEMMA</t>
  </si>
  <si>
    <t>NEAMIN YESHANEH</t>
  </si>
  <si>
    <t>ASEFAW TEGEGNE</t>
  </si>
  <si>
    <t>ZELALEM DAKISA</t>
  </si>
  <si>
    <t>BENJAMIN ARIAS</t>
  </si>
  <si>
    <t>HOWARD ASHMON</t>
  </si>
  <si>
    <t>SOLOMON GELANE</t>
  </si>
  <si>
    <t>JUANA QUINTANA</t>
  </si>
  <si>
    <t>JAURON BROWN</t>
  </si>
  <si>
    <t>YOHNNES ALEMAYHU</t>
  </si>
  <si>
    <t>KIDANE TESFU</t>
  </si>
  <si>
    <t>OTIS FINCH</t>
  </si>
  <si>
    <t>BERHANU OLANI</t>
  </si>
  <si>
    <t>BIRHANU ANDUALEM</t>
  </si>
  <si>
    <t>KASAHUN AKALEWELDE</t>
  </si>
  <si>
    <t>TAMRAT GEBREKIDAN</t>
  </si>
  <si>
    <t>SOLOMAN GELANE</t>
  </si>
  <si>
    <t>GIRUM TADESSE</t>
  </si>
  <si>
    <t>ANGEL AGUILUZ</t>
  </si>
  <si>
    <t>ANDINET NIGATU</t>
  </si>
  <si>
    <t>JONI MERIED</t>
  </si>
  <si>
    <t>RODNEY BENNETT</t>
  </si>
  <si>
    <t>EMANUEL BOATENG</t>
  </si>
  <si>
    <t>ALLEN MCDUFFIE</t>
  </si>
  <si>
    <t>LINNAN WANG</t>
  </si>
  <si>
    <t>ESHTU GUDETA</t>
  </si>
  <si>
    <t>DANIEL HABTE</t>
  </si>
  <si>
    <t>YOHANNIS IBSA</t>
  </si>
  <si>
    <t>TAREKEGN BERTA</t>
  </si>
  <si>
    <t>EMIRY AWEKE</t>
  </si>
  <si>
    <t>DAMTEW FUFA</t>
  </si>
  <si>
    <t>BUSBOYS OF BROOKLAND LLC</t>
  </si>
  <si>
    <t>WASHINGTON, DC 20024</t>
  </si>
  <si>
    <t>WASHINGTON, DC 20032</t>
  </si>
  <si>
    <t>WASHINGTON, DC 20036</t>
  </si>
  <si>
    <t>EMERITA BARAHONA GOMEZ</t>
  </si>
  <si>
    <t>JESSE CERRATO</t>
  </si>
  <si>
    <t>MARISSA HENDRIX</t>
  </si>
  <si>
    <t>RUCDA MEDRANO GUEVARA</t>
  </si>
  <si>
    <t>PATRECE HAYES</t>
  </si>
  <si>
    <t>JOSHUA FALCONE</t>
  </si>
  <si>
    <t>ALBERT APPIAH</t>
  </si>
  <si>
    <t>JOSE FLORES</t>
  </si>
  <si>
    <t>RAMON GRIFFIN</t>
  </si>
  <si>
    <t>HAZEL MORALES CASTILLO</t>
  </si>
  <si>
    <t>MARTIZA PORTILLO</t>
  </si>
  <si>
    <t>NELBIS DIAZ VARGAS</t>
  </si>
  <si>
    <t>RAUL CRESPO LEON</t>
  </si>
  <si>
    <t>CAITLIN MORALES CASTILLO</t>
  </si>
  <si>
    <t>NEHEMIAH DAVIS</t>
  </si>
  <si>
    <t>ROSENDO GOMEZ GALEAS</t>
  </si>
  <si>
    <t>KATHERINE HENRIQUEZ DIAZ</t>
  </si>
  <si>
    <t>MARIA TOBAR VILLATA</t>
  </si>
  <si>
    <t>OLIVIA EDMONDSON</t>
  </si>
  <si>
    <t>MACKENZIE MANNS</t>
  </si>
  <si>
    <t>IRASH GOMEZ</t>
  </si>
  <si>
    <t>ANGELICA ESTEBAN GOMEZ</t>
  </si>
  <si>
    <t>KAITLIN LEE PACK</t>
  </si>
  <si>
    <t>MARGARET WAKEFIELD DOOLIN</t>
  </si>
  <si>
    <t>JAVAUNTE NEUMAN</t>
  </si>
  <si>
    <t>KEARLA RAMIREZ</t>
  </si>
  <si>
    <t>CHRISTIAN JOSUE RAMIREZ</t>
  </si>
  <si>
    <t>SAMUEL LIEBERMAN</t>
  </si>
  <si>
    <t>TRINITY GREENE</t>
  </si>
  <si>
    <t>YAQUELIN MERLOS BENAVIDES</t>
  </si>
  <si>
    <t>KVON AVERY</t>
  </si>
  <si>
    <t>ROBERT MCHALE</t>
  </si>
  <si>
    <t>FAITH PORTER</t>
  </si>
  <si>
    <t>BRYAN FLORES</t>
  </si>
  <si>
    <t>WILLIAM ALFREDO RAMIREZ RAMIREZ</t>
  </si>
  <si>
    <t>CHEF GEOFFS LLC</t>
  </si>
  <si>
    <t>3201 NEW MEXICO AVE</t>
  </si>
  <si>
    <t>DEANDRE BANKS</t>
  </si>
  <si>
    <t>NINETTE DONIS</t>
  </si>
  <si>
    <t>ZAINAB MIRZA</t>
  </si>
  <si>
    <t>ERIN CLEVELAND</t>
  </si>
  <si>
    <t>JOHN FRANKLIN</t>
  </si>
  <si>
    <t>MARIJA JOVIC</t>
  </si>
  <si>
    <t>MARCELINO VE;ASQUEZ</t>
  </si>
  <si>
    <t>MATTHEW ODONNELL</t>
  </si>
  <si>
    <t>JOSE CASTILLO</t>
  </si>
  <si>
    <t>SELVIN LOPEZ</t>
  </si>
  <si>
    <t>BLANCA ARIAS</t>
  </si>
  <si>
    <t>CRUZ ZACARIAS</t>
  </si>
  <si>
    <t>DAMARIZ FLORES</t>
  </si>
  <si>
    <t>DANNY HERBIN</t>
  </si>
  <si>
    <t>REYES BONILLA</t>
  </si>
  <si>
    <t>LEONOR GARCIA</t>
  </si>
  <si>
    <t>RAFAEL MORALES</t>
  </si>
  <si>
    <t>SULMA ROMERO</t>
  </si>
  <si>
    <t>JOSE WILLIAM AMAYA DIAZ</t>
  </si>
  <si>
    <t>ROSA VENTURA</t>
  </si>
  <si>
    <t>ORLANDO ORELLANA</t>
  </si>
  <si>
    <t>DAMIAN SMITH</t>
  </si>
  <si>
    <t>MARICELA GARCIA</t>
  </si>
  <si>
    <t>IRIS HERRERA</t>
  </si>
  <si>
    <t>DOMNINGO GUARDADO</t>
  </si>
  <si>
    <t>KATHERINE MINEHART</t>
  </si>
  <si>
    <t>CAELAN DANBURY</t>
  </si>
  <si>
    <t>JOSE ALEXIS ZELAYA AMAYA</t>
  </si>
  <si>
    <t>ETHAN STEERE</t>
  </si>
  <si>
    <t>YESSICA ZELAYA ZELAYA</t>
  </si>
  <si>
    <t>PATRICK BRACKEN</t>
  </si>
  <si>
    <t>SOPHIE GUINN</t>
  </si>
  <si>
    <t>MEGAN TWITCHELL</t>
  </si>
  <si>
    <t>MARY SMITH</t>
  </si>
  <si>
    <t>CAMERON NORDSTROM</t>
  </si>
  <si>
    <t>JOSE FERMAN</t>
  </si>
  <si>
    <t>ADIRAN RAMIREZ</t>
  </si>
  <si>
    <t>DRAGA GEORGIJEVSKI</t>
  </si>
  <si>
    <t>DENIA LOPEZ NUNEZ</t>
  </si>
  <si>
    <t>FREDY VASQUEZ</t>
  </si>
  <si>
    <t>WASHINGTON, DC 20003</t>
  </si>
  <si>
    <t>79 POTOMCA AVE SE</t>
  </si>
  <si>
    <t>GAVIN@DUBLINERDC.COM</t>
  </si>
  <si>
    <t>DOCK 79 RESTAURANT LLC</t>
  </si>
  <si>
    <t>AIMEE DELIMA</t>
  </si>
  <si>
    <t>DANIEL HARPER</t>
  </si>
  <si>
    <t>CHRIS PROUTY</t>
  </si>
  <si>
    <t>GREGORY FRANDANO</t>
  </si>
  <si>
    <t>MORGAN KAMINSKI</t>
  </si>
  <si>
    <t>GITIPON SUAJAROEN</t>
  </si>
  <si>
    <t>MICHAEL GRANCHELLI</t>
  </si>
  <si>
    <t>MATTHEW LEHMANN</t>
  </si>
  <si>
    <t>AMY LOWE</t>
  </si>
  <si>
    <t>ARIANNA WILSON</t>
  </si>
  <si>
    <t>MACK ORDAYA</t>
  </si>
  <si>
    <t>CHERLY CARROLL</t>
  </si>
  <si>
    <t>JOHNATHAN GLEASON</t>
  </si>
  <si>
    <t>KELLEN GRAY</t>
  </si>
  <si>
    <t>JOHN FLOYD</t>
  </si>
  <si>
    <t>MALIK WASHINGTON</t>
  </si>
  <si>
    <t>GERERDO FUNES-VASQUEZ</t>
  </si>
  <si>
    <t>WILLIAM MONTI</t>
  </si>
  <si>
    <t>LUIS CASTRO</t>
  </si>
  <si>
    <t>PATRICK CURRAN</t>
  </si>
  <si>
    <t>LESSLY CRUZ</t>
  </si>
  <si>
    <t>MARIA HERNANDEZ</t>
  </si>
  <si>
    <t>JONATHAN ESCOBAR</t>
  </si>
  <si>
    <t>JOSE ARGUETA</t>
  </si>
  <si>
    <t>MARIEL SANCHEZ</t>
  </si>
  <si>
    <t>XIOMARA RAMOS</t>
  </si>
  <si>
    <t>HERMAN MACHADO</t>
  </si>
  <si>
    <t>KEVIN GRANADOS</t>
  </si>
  <si>
    <t>JULIAN LOVO</t>
  </si>
  <si>
    <t>ANA SALGADO AGUERA</t>
  </si>
  <si>
    <t>ERIKA WINGATE</t>
  </si>
  <si>
    <t>KAEJAH MOODY</t>
  </si>
  <si>
    <t>IAN TACKES</t>
  </si>
  <si>
    <t>KETAN MAMPARA</t>
  </si>
  <si>
    <t>OLIVIA MADARAS</t>
  </si>
  <si>
    <t>DESHAUN JOHNSON</t>
  </si>
  <si>
    <t>ELMER LAZO</t>
  </si>
  <si>
    <t>CIRCILO GARCIA</t>
  </si>
  <si>
    <t>GORGE LUIS KLAN</t>
  </si>
  <si>
    <t>HEIDY LAZO AYALA</t>
  </si>
  <si>
    <t>FLOR MIRANDA</t>
  </si>
  <si>
    <t>MARIA ROMERO GUTIERREZ</t>
  </si>
  <si>
    <t>GESSICA VASQUEZ</t>
  </si>
  <si>
    <t>PONCIANO NAVA</t>
  </si>
  <si>
    <t>FALLS CHURCH, VA 22046</t>
  </si>
  <si>
    <t>7223 LEE HWY STE 200</t>
  </si>
  <si>
    <t>NBARTA@MHGGROUP.COM</t>
  </si>
  <si>
    <t>MHG CAFÉ FOGGY BOTTOM LLC</t>
  </si>
  <si>
    <t>ISREAL MEDINA</t>
  </si>
  <si>
    <t>MIGUEL SANCHEZ</t>
  </si>
  <si>
    <t>LATEEFA WHITE</t>
  </si>
  <si>
    <t>AQUINTA CURTIS</t>
  </si>
  <si>
    <t>RUDY MENDEZ</t>
  </si>
  <si>
    <t>NUBIA ALDANA</t>
  </si>
  <si>
    <t>EGIL BALDIZON JUAREZ</t>
  </si>
  <si>
    <t>LEONEL GOMEZ SALAS</t>
  </si>
  <si>
    <t>MARWAN JACKSON</t>
  </si>
  <si>
    <t>KYLA JOHNSON</t>
  </si>
  <si>
    <t>VIRGINIA DONOVAN</t>
  </si>
  <si>
    <t>SIOBHAN WOOD</t>
  </si>
  <si>
    <t>ELMER ALEMAN</t>
  </si>
  <si>
    <t>JOEL MENCHIE ZAPET</t>
  </si>
  <si>
    <t>MEGAN LARSON</t>
  </si>
  <si>
    <t>FELIPE AGUILAR</t>
  </si>
  <si>
    <t>BENJAMIN PARADA</t>
  </si>
  <si>
    <t>JAIME RAMIREZ</t>
  </si>
  <si>
    <t>ANGEL ESPINOZA</t>
  </si>
  <si>
    <t>LUIS IGLESIAS</t>
  </si>
  <si>
    <t>ELIAS HERNANDEZ</t>
  </si>
  <si>
    <t>MARIA REYES</t>
  </si>
  <si>
    <t>NELDINA AGUILAR</t>
  </si>
  <si>
    <t>MARDIN MENJIUAR</t>
  </si>
  <si>
    <t>KRISIA SERRANO</t>
  </si>
  <si>
    <t>MARIA RAMOS</t>
  </si>
  <si>
    <t>ANGEL MARTINEZ</t>
  </si>
  <si>
    <t>JENNIFER HERNANDEZ</t>
  </si>
  <si>
    <t>SALCIDO SANCHEZ</t>
  </si>
  <si>
    <t>TARA WALLUCK</t>
  </si>
  <si>
    <t>ROBERT BENTON</t>
  </si>
  <si>
    <t>YESIKA TORRES TURCIOS</t>
  </si>
  <si>
    <t>JOSE HERCULES</t>
  </si>
  <si>
    <t>SOPHIA PETERSON</t>
  </si>
  <si>
    <t>ANDREW SMITH</t>
  </si>
  <si>
    <t>ZOE GARBIS</t>
  </si>
  <si>
    <t>KARLA HERNANDEZ</t>
  </si>
  <si>
    <t>CARLOS LOPEZ</t>
  </si>
  <si>
    <t>EDWIN CARCMO</t>
  </si>
  <si>
    <t>ROXANA VILLATORO</t>
  </si>
  <si>
    <t>MOLLY LITTLE</t>
  </si>
  <si>
    <t>WASHINGTON, DC 20004</t>
  </si>
  <si>
    <t>WASHINGTON, DC 20006</t>
  </si>
  <si>
    <t>WASHINGTON, DC 20010</t>
  </si>
  <si>
    <t>FT DEL MAR DC LLC</t>
  </si>
  <si>
    <t>601 PENNSYLVANIA AVENUE</t>
  </si>
  <si>
    <t>RAQUEL O BRIEN</t>
  </si>
  <si>
    <t>ALEXANDER ROSSER</t>
  </si>
  <si>
    <t>ADRIANA ORTIZ</t>
  </si>
  <si>
    <t>MARCOS SILVANO</t>
  </si>
  <si>
    <t>MARTA LARA</t>
  </si>
  <si>
    <t>KELVIN MORAN</t>
  </si>
  <si>
    <t>ROSA GARCIA RIVERA</t>
  </si>
  <si>
    <t>JENARO GARCIA RAMIREZ</t>
  </si>
  <si>
    <t>DILCIA LOPEZ PERLTA</t>
  </si>
  <si>
    <t>ROBERTO IXCOT</t>
  </si>
  <si>
    <t>LAURA SANCHEZ</t>
  </si>
  <si>
    <t>KAITLIN GIUFFRE</t>
  </si>
  <si>
    <t>JOSE SANCHEZ</t>
  </si>
  <si>
    <t>ALBA ARROYO</t>
  </si>
  <si>
    <t>CHARLES RODRIGUEZ</t>
  </si>
  <si>
    <t>JORGE MELENDEZ</t>
  </si>
  <si>
    <t>DRISS DOUAH</t>
  </si>
  <si>
    <t>YANIRA SIBRIAN TRINDAD</t>
  </si>
  <si>
    <t>NOE HERNANDEZ</t>
  </si>
  <si>
    <t>MATTHEW FISK</t>
  </si>
  <si>
    <t>ISREAL PORTILLO</t>
  </si>
  <si>
    <t>MATTHEW HEIMBAUER</t>
  </si>
  <si>
    <t>BRYAN BARRAZA</t>
  </si>
  <si>
    <t>BENJAMIN VEGA</t>
  </si>
  <si>
    <t>AGUSTIN SERVANTES</t>
  </si>
  <si>
    <t>YESENIA MARTINEZ</t>
  </si>
  <si>
    <t>MIRSALIS POLANCO CRUZ</t>
  </si>
  <si>
    <t>BRITTANY CATINA</t>
  </si>
  <si>
    <t>ESTEBAN RODRIGUEZ MARTINEZ</t>
  </si>
  <si>
    <t>JULIO GARCIA BAURISTA</t>
  </si>
  <si>
    <t>ROSA BENITEZ</t>
  </si>
  <si>
    <t>FERNANDO ALDAIR LUNA</t>
  </si>
  <si>
    <t>ESTELA FUNES</t>
  </si>
  <si>
    <t>ERCILIA FUENTES</t>
  </si>
  <si>
    <t>EMILY SMOLOCK</t>
  </si>
  <si>
    <t>ROSALINO CERVANTES</t>
  </si>
  <si>
    <t>REBECCA WIDMAYER</t>
  </si>
  <si>
    <t>GUSTAVO SANDOVAL</t>
  </si>
  <si>
    <t xml:space="preserve">ALEXI FLORES </t>
  </si>
  <si>
    <t>ERICK CASTILLO AMAYA</t>
  </si>
  <si>
    <t>ALAN CABRERA</t>
  </si>
  <si>
    <t>CARLA CHANG-WAILING</t>
  </si>
  <si>
    <t>PEDRO SALVADOR CESARIO</t>
  </si>
  <si>
    <t>YOSELYN BENITEZ FLORES</t>
  </si>
  <si>
    <t>SILVIA ESCOBAR FUENTES</t>
  </si>
  <si>
    <t>JONATHAN CONTRERAS FLORES</t>
  </si>
  <si>
    <t>MANUEL OLIVERA</t>
  </si>
  <si>
    <t>VANESSA VASQUEZ</t>
  </si>
  <si>
    <t>KENIA GRANADOS GRANADOS</t>
  </si>
  <si>
    <t>VICTOR CASTELLON ALVARENGA</t>
  </si>
  <si>
    <t>ZIPPORAH JACKSON</t>
  </si>
  <si>
    <t>KEIRI UMANA</t>
  </si>
  <si>
    <t>EMELY GUERRA</t>
  </si>
  <si>
    <t>LORENA DIAZ URQUIA</t>
  </si>
  <si>
    <t>NOELIA HERNADEZ CARCAMO</t>
  </si>
  <si>
    <t>JORGE ALVARADO</t>
  </si>
  <si>
    <t>ALEXANDER JOHNSTON</t>
  </si>
  <si>
    <t>BENITO MARTINEZ</t>
  </si>
  <si>
    <t>DELMI ESCOBAR</t>
  </si>
  <si>
    <t>ZACHARY BAKER</t>
  </si>
  <si>
    <t>JORGE CRUZ URBINA</t>
  </si>
  <si>
    <t>NADERIA WYNN</t>
  </si>
  <si>
    <t>GUADALUPE RAMOS</t>
  </si>
  <si>
    <t>RUBERN HERNANDEZ</t>
  </si>
  <si>
    <t>ENRIQUE BAUTISTA</t>
  </si>
  <si>
    <t>CLAYTON BERNACKI</t>
  </si>
  <si>
    <t>MARIJA DONEVSKA</t>
  </si>
  <si>
    <t>FADEL KAMAL</t>
  </si>
  <si>
    <t>ALEXANDER DAVIS</t>
  </si>
  <si>
    <t>888 17TH ST NW STE 1000</t>
  </si>
  <si>
    <t>FT DC LLC</t>
  </si>
  <si>
    <t>OSCAR TEO</t>
  </si>
  <si>
    <t>JOSE ROBLES</t>
  </si>
  <si>
    <t>WALLACE JOHN STEPHENS</t>
  </si>
  <si>
    <t>RAFAEL COTZAJAY</t>
  </si>
  <si>
    <t>MARIA LAINEZ GARCIA</t>
  </si>
  <si>
    <t>MARCOS MORALES</t>
  </si>
  <si>
    <t>JUAN MIGUEL MENJIVAR</t>
  </si>
  <si>
    <t>OLIVA MEDINA</t>
  </si>
  <si>
    <t>JOSHUA KAPLAN</t>
  </si>
  <si>
    <t>ROBERTO ESTRADA</t>
  </si>
  <si>
    <t>JOSE DOMINGUEZ</t>
  </si>
  <si>
    <t>DEBORA COYOY</t>
  </si>
  <si>
    <t>NADIA SANCHEZ SIERRA</t>
  </si>
  <si>
    <t>YOLANDA PAREDES GARCIA</t>
  </si>
  <si>
    <t>YURIDIA CASSARRUBIAS PINEDA</t>
  </si>
  <si>
    <t>JOSE HERNANDEZ</t>
  </si>
  <si>
    <t>KEZIA SERRANO</t>
  </si>
  <si>
    <t>ARMANDO PEREZ</t>
  </si>
  <si>
    <t>ELMER LEIVA</t>
  </si>
  <si>
    <t>IVAN YORDANOV</t>
  </si>
  <si>
    <t>ERICK GARCIA</t>
  </si>
  <si>
    <t>CLEOTILDE BALBUENA</t>
  </si>
  <si>
    <t>ROLANDO GONZALES</t>
  </si>
  <si>
    <t>CHRISTIE ALLISON</t>
  </si>
  <si>
    <t>SARAH STOCKWELL</t>
  </si>
  <si>
    <t>ROKK LWANGA</t>
  </si>
  <si>
    <t>ELISA HERNANDEZ</t>
  </si>
  <si>
    <t>SERGIO REYES</t>
  </si>
  <si>
    <t>STEFANIA SORRENTI</t>
  </si>
  <si>
    <t>CRISTIAN DIAZ</t>
  </si>
  <si>
    <t>HAROLDO GARCIA</t>
  </si>
  <si>
    <t>WALTER ARIAS</t>
  </si>
  <si>
    <t>GANNON PITRE</t>
  </si>
  <si>
    <t>LOURDES MERAZ MURILLO</t>
  </si>
  <si>
    <t>CHRISTOPHER MILLER</t>
  </si>
  <si>
    <t>JESUS ARANDA</t>
  </si>
  <si>
    <t>KEVIN FUENTES</t>
  </si>
  <si>
    <t>ROBERTO CELIS BARRERA</t>
  </si>
  <si>
    <t>MARKETA KUCEROVA</t>
  </si>
  <si>
    <t>MARIA BONILLA</t>
  </si>
  <si>
    <t>LEONARDO FERREIRO</t>
  </si>
  <si>
    <t>KELVIN GOMEZ</t>
  </si>
  <si>
    <t>DIANA STANFORD</t>
  </si>
  <si>
    <t>JESUS GARCIA CASTILLO</t>
  </si>
  <si>
    <t>KEITH MILLER</t>
  </si>
  <si>
    <t>CASSANDRA REGEN</t>
  </si>
  <si>
    <t>PETER LAWSON</t>
  </si>
  <si>
    <t>NAYSHA HERNANDEZ ESTRADA</t>
  </si>
  <si>
    <t xml:space="preserve">CHINA YOUNG </t>
  </si>
  <si>
    <t>CALEB BOSWELL</t>
  </si>
  <si>
    <t>GEORGE RUDDEN</t>
  </si>
  <si>
    <t>GRACE SCHELER</t>
  </si>
  <si>
    <t>SANTOS SANTAN OCHOA</t>
  </si>
  <si>
    <t>NATHAN CUTRELL</t>
  </si>
  <si>
    <t>MIRIAM HUINIL CARRETO</t>
  </si>
  <si>
    <t>JEREMY DRYSDALE</t>
  </si>
  <si>
    <t>NICOLAS IXPERTAY</t>
  </si>
  <si>
    <t>DAVID CASARRUBIAS</t>
  </si>
  <si>
    <t>MHG NAVY YARD LLC</t>
  </si>
  <si>
    <t>ELMER MENDOZA RAMOS</t>
  </si>
  <si>
    <t>ESTHELA GONZALEZ CHAJ</t>
  </si>
  <si>
    <t>WALTER CALDERON ALVARENGA</t>
  </si>
  <si>
    <t>HURMAN BELTRAN</t>
  </si>
  <si>
    <t>KEVIN CAMERON</t>
  </si>
  <si>
    <t>BLADIMIR BENITEZ ZUNIGA</t>
  </si>
  <si>
    <t>LAMONT KIRBY</t>
  </si>
  <si>
    <t>ISAAC SALAZAR AQUINO</t>
  </si>
  <si>
    <t>HEIDI RIVERA HERNANDEZ</t>
  </si>
  <si>
    <t>MYLES MURRAY</t>
  </si>
  <si>
    <t>SEAN BOYD</t>
  </si>
  <si>
    <t>WILDER CRUZ AYALA</t>
  </si>
  <si>
    <t>ADDALAIDE HERNLY</t>
  </si>
  <si>
    <t>GRISELDA TORRES</t>
  </si>
  <si>
    <t>ROBERT PULLEY</t>
  </si>
  <si>
    <t>EDYTHE MARINUCCI</t>
  </si>
  <si>
    <t>ELMER LINARES PARADA</t>
  </si>
  <si>
    <t>YESSICA HERNANDEZ</t>
  </si>
  <si>
    <t>OMAR HERRERA</t>
  </si>
  <si>
    <t>ISABEL GUADARRAMA</t>
  </si>
  <si>
    <t>JOSE MONGE RAMIREZ</t>
  </si>
  <si>
    <t>BLANCA ESCOBAR</t>
  </si>
  <si>
    <t>ORLANDO RIOS</t>
  </si>
  <si>
    <t>OMAR GALINDO</t>
  </si>
  <si>
    <t>DILVER HERNANDEZ</t>
  </si>
  <si>
    <t>KENNETH CHIGBUE</t>
  </si>
  <si>
    <t>FELICIANO GUARCAS SAQUIC</t>
  </si>
  <si>
    <t>KELLY LORIA</t>
  </si>
  <si>
    <t>MANUEL DERAS</t>
  </si>
  <si>
    <t>ALINA VEKLYCH</t>
  </si>
  <si>
    <t>LUIS SANCHEZ</t>
  </si>
  <si>
    <t>VALENTINA MEDIAN</t>
  </si>
  <si>
    <t>DONEVIN DELOOF</t>
  </si>
  <si>
    <t>JUDY LUNA</t>
  </si>
  <si>
    <t>NICOLAS LUCAS MORALES</t>
  </si>
  <si>
    <t>MARVIN PORTILLO</t>
  </si>
  <si>
    <t>MARIA LOPEZ</t>
  </si>
  <si>
    <t>ANDREW CARLIN</t>
  </si>
  <si>
    <t>NANCY CHEN</t>
  </si>
  <si>
    <t>MICHAEL SUDERMAN</t>
  </si>
  <si>
    <t>BRAYAN ARGUETA</t>
  </si>
  <si>
    <t>DEYSSY MOSSO</t>
  </si>
  <si>
    <t>DANIAH CLARK</t>
  </si>
  <si>
    <t>MICHAEL PIERSALL</t>
  </si>
  <si>
    <t>MERCEDES BENITEZ ZUNIGA</t>
  </si>
  <si>
    <t>JUSTIN NAGY</t>
  </si>
  <si>
    <t>FRANCISCO BARBA BAEZ</t>
  </si>
  <si>
    <t>OLIVIA SANTULLI</t>
  </si>
  <si>
    <t>JOSE MATEO</t>
  </si>
  <si>
    <t>ANNIE SALYERS</t>
  </si>
  <si>
    <t>CHRISTOPHER COYNE</t>
  </si>
  <si>
    <t>CODY SIDES</t>
  </si>
  <si>
    <t>NELSON VELASQUEZ CHICOJ</t>
  </si>
  <si>
    <t>ALEXIS KENT</t>
  </si>
  <si>
    <t>RIGOBERTO CRUZ DUBON</t>
  </si>
  <si>
    <t>KYLIE SULLIVAN</t>
  </si>
  <si>
    <t>JULIO CESAR MUNGUIA</t>
  </si>
  <si>
    <t>DANIELLE HUGHES</t>
  </si>
  <si>
    <t>MCKENZIE CRAFTON</t>
  </si>
  <si>
    <t>OLIVIA CHAN</t>
  </si>
  <si>
    <t>KRISTIN GAVAZA</t>
  </si>
  <si>
    <t>MARIETTE, GA 30067</t>
  </si>
  <si>
    <t>1640 POWERS FERRY RD SE</t>
  </si>
  <si>
    <t>KEVIN .LINDQUIST@REEFPARKING.COM</t>
  </si>
  <si>
    <t>AMERIPARK LLC</t>
  </si>
  <si>
    <t>TEOWODROS DERSO</t>
  </si>
  <si>
    <t>TEWODROSE NEGANI</t>
  </si>
  <si>
    <t>YEGREMACHEW ABERA</t>
  </si>
  <si>
    <t>PETER ADEDEJI</t>
  </si>
  <si>
    <t>KALIED AHMED</t>
  </si>
  <si>
    <t>ZAHANGIR ALAM</t>
  </si>
  <si>
    <t>KASSAHUN ATSEDE</t>
  </si>
  <si>
    <t>REGINALD BYNUM</t>
  </si>
  <si>
    <t>CARLOS CUPIDO</t>
  </si>
  <si>
    <t>ELLIOT DAY</t>
  </si>
  <si>
    <t>WASHINGTON HOLGUIN</t>
  </si>
  <si>
    <t>DILNAWAZ JOHN</t>
  </si>
  <si>
    <t>SARDAR RAHMAN</t>
  </si>
  <si>
    <t>NEBIYOU TEGEGNE</t>
  </si>
  <si>
    <t>ADAM WILLIAMS</t>
  </si>
  <si>
    <t>FETHANEGEST TESFAHUN</t>
  </si>
  <si>
    <t>400 FIRST ST SE</t>
  </si>
  <si>
    <t>CLOVER CAPITOL HILL LLC</t>
  </si>
  <si>
    <t>AYNALEM FELEKE</t>
  </si>
  <si>
    <t>DENIS GARCIA</t>
  </si>
  <si>
    <t>KARINA VENTURA</t>
  </si>
  <si>
    <t>WINNIKKA DILLON</t>
  </si>
  <si>
    <t>RACHEL RAMIREZ</t>
  </si>
  <si>
    <t>ANA ROMERO</t>
  </si>
  <si>
    <t>ROQUE CRUZ</t>
  </si>
  <si>
    <t>CARLA GARCIA</t>
  </si>
  <si>
    <t>CHARLES BOLLING</t>
  </si>
  <si>
    <t>CIRA FLORA ISIDRO</t>
  </si>
  <si>
    <t>MARGARITA CASTANEDA MONTERO</t>
  </si>
  <si>
    <t>MARIA ZAMORA GARCIA</t>
  </si>
  <si>
    <t>CLOVER M STREET LLC</t>
  </si>
  <si>
    <t>2201 M STREET NW</t>
  </si>
  <si>
    <t>RUPERT DRUMMOND</t>
  </si>
  <si>
    <t>AYNALEM MULUNEH</t>
  </si>
  <si>
    <t>EDGAR GARCIA</t>
  </si>
  <si>
    <t>FLOR RIVERA</t>
  </si>
  <si>
    <t>JESSICA VALENZUELA</t>
  </si>
  <si>
    <t>CUTHBERT YARDE</t>
  </si>
  <si>
    <t>THIERRY CABROL</t>
  </si>
  <si>
    <t>KEVIN RODRIGUEZ VEGA</t>
  </si>
  <si>
    <t>DERWIN ROSS</t>
  </si>
  <si>
    <t>JUAN SANDOVAL CRUZ</t>
  </si>
  <si>
    <t>PAOLA RIVERA CRUZ</t>
  </si>
  <si>
    <t>MYNOR VELASQUEZ GONZALEZ</t>
  </si>
  <si>
    <t>RAUL ESPINOSA</t>
  </si>
  <si>
    <t>CHRISTOPHER BOYLAN</t>
  </si>
  <si>
    <t>COLLIN SWINT</t>
  </si>
  <si>
    <t>JORGE CUADRA</t>
  </si>
  <si>
    <t>TANI PALENCIA</t>
  </si>
  <si>
    <t>MARCO DOMINGUEZ</t>
  </si>
  <si>
    <t>NELSON GONZALEZ</t>
  </si>
  <si>
    <t>JAMES BATRES AMAYA</t>
  </si>
  <si>
    <t>GEORGE PALACIO</t>
  </si>
  <si>
    <t>JUSTIN POULIN</t>
  </si>
  <si>
    <t>AARON PLHEMUS</t>
  </si>
  <si>
    <t>3100 14TH STREET NE</t>
  </si>
  <si>
    <t>CAOTCUJI@AOL.COM</t>
  </si>
  <si>
    <t>DC PANCAKES LLC</t>
  </si>
  <si>
    <t>MARIANO MARTINEZ</t>
  </si>
  <si>
    <t>MARK BAKER</t>
  </si>
  <si>
    <t>SONYA OWENS</t>
  </si>
  <si>
    <t>SHERIFF CAMARA</t>
  </si>
  <si>
    <t>WILKETA BERRY</t>
  </si>
  <si>
    <t>KIANU HAMILTON</t>
  </si>
  <si>
    <t>JUAN GOMEZ</t>
  </si>
  <si>
    <t>TANAY MORRISON</t>
  </si>
  <si>
    <t>SANDRA FLORES</t>
  </si>
  <si>
    <t>KATHRYN PALMER</t>
  </si>
  <si>
    <t>IZELL PERRY</t>
  </si>
  <si>
    <t>LESLIE CAMPOS</t>
  </si>
  <si>
    <t>SEANISE LYLES</t>
  </si>
  <si>
    <t>GREGORY MILES</t>
  </si>
  <si>
    <t>TORRIE DAVIS</t>
  </si>
  <si>
    <t>GEOVANY DIAZ</t>
  </si>
  <si>
    <t>LEYDI CHAVARRIA</t>
  </si>
  <si>
    <t>FALLS CHURCH, VA 22042</t>
  </si>
  <si>
    <t>2890 EMMA LEE ST SUITE 200</t>
  </si>
  <si>
    <t>JUHAR@DISTRICTTACO.COM</t>
  </si>
  <si>
    <t>DISTRICT TACO LLC</t>
  </si>
  <si>
    <t>ANA EDITH ROMERO CORTEZ</t>
  </si>
  <si>
    <t>MELISSA VILLAGREZ</t>
  </si>
  <si>
    <t>SHAYLA JOHNSON</t>
  </si>
  <si>
    <t>KATHERINE GOMEZ</t>
  </si>
  <si>
    <t>JESUS MACIAS</t>
  </si>
  <si>
    <t>LUIS CRUZ</t>
  </si>
  <si>
    <t>MARIA TORRES BELTRAN</t>
  </si>
  <si>
    <t>MARIA MARTINEZ DE JANDRES</t>
  </si>
  <si>
    <t>YESEINA HERNANDEZ</t>
  </si>
  <si>
    <t>JUANA LAZO</t>
  </si>
  <si>
    <t>GEYSI DUBON</t>
  </si>
  <si>
    <t>DILMER UMANA COCA</t>
  </si>
  <si>
    <t>THOMAS TOBAR</t>
  </si>
  <si>
    <t>CARLOS CASTILLO</t>
  </si>
  <si>
    <t>KENNETH HAMILTON</t>
  </si>
  <si>
    <t>ELIZABETH LOZANO</t>
  </si>
  <si>
    <t>ALEXANDER WALL</t>
  </si>
  <si>
    <t>REINA GUZMAN VANEGAS</t>
  </si>
  <si>
    <t>KATRHERINE LOPEZ</t>
  </si>
  <si>
    <t>DUBLINER INC</t>
  </si>
  <si>
    <t>520N CAPTIOL ST NW</t>
  </si>
  <si>
    <t>WASHINGTON, DC 20001</t>
  </si>
  <si>
    <t>JASON SANTOS</t>
  </si>
  <si>
    <t>PATRICK MEAGHER</t>
  </si>
  <si>
    <t>MAUREEN CORRIGAN</t>
  </si>
  <si>
    <t>HEATHER COLEMAN</t>
  </si>
  <si>
    <t>JOSEPH OTOOLE</t>
  </si>
  <si>
    <t>JORGE ROBLES</t>
  </si>
  <si>
    <t>HAYLEY PLIVENBAUM</t>
  </si>
  <si>
    <t>DANIEL COSS</t>
  </si>
  <si>
    <t>GLADIS MENDOZA</t>
  </si>
  <si>
    <t>IRVIN AGUILAR</t>
  </si>
  <si>
    <t>LUIS ARBAIZA</t>
  </si>
  <si>
    <t>BRIGID GORMAN</t>
  </si>
  <si>
    <t>JOSE FELIZ GUEVARA ROBLES</t>
  </si>
  <si>
    <t>MARIO UMANA</t>
  </si>
  <si>
    <t>FRANCISCO VENTURA</t>
  </si>
  <si>
    <t>JOSE CANO</t>
  </si>
  <si>
    <t>JORGE CAMACHO</t>
  </si>
  <si>
    <t>ANGEL VILLEGAS DE CASTELLO</t>
  </si>
  <si>
    <t>FRANCISCO REYES</t>
  </si>
  <si>
    <t>CARLOS PEREZ</t>
  </si>
  <si>
    <t>JOSEPH DANGELO</t>
  </si>
  <si>
    <t>ANDRE LAWRENCE</t>
  </si>
  <si>
    <t>ROY HUGHES</t>
  </si>
  <si>
    <t>JAMES MCGINNIS</t>
  </si>
  <si>
    <t>MATTHEW GRADY</t>
  </si>
  <si>
    <t>TAMPA, FL 33606</t>
  </si>
  <si>
    <t>601 S MAGNOLIA AVE</t>
  </si>
  <si>
    <t>JHORNBECK@EVOLUTIONHOSPITALITYUSA.COM</t>
  </si>
  <si>
    <t>EVOLUTION PARKING &amp; GUSET SERVICES</t>
  </si>
  <si>
    <t>TRIONY VALDIVIA-CAZZOL</t>
  </si>
  <si>
    <t>LANEA CROWDER</t>
  </si>
  <si>
    <t>ELLIOT BURGESS</t>
  </si>
  <si>
    <t>TEWODROS YALI</t>
  </si>
  <si>
    <t>KEHINDE AKINYEKE</t>
  </si>
  <si>
    <t>REGINALD YOUNG</t>
  </si>
  <si>
    <t>KLEANTHI GJINI</t>
  </si>
  <si>
    <t>MANUEL MARTINEZ RAMIREZ</t>
  </si>
  <si>
    <t>FRANK GRAVES</t>
  </si>
  <si>
    <t>ABENEZER TESHOME</t>
  </si>
  <si>
    <t>AHMED RAWI</t>
  </si>
  <si>
    <t>DANIEL AJOKUBI</t>
  </si>
  <si>
    <t>214 D STREET SE</t>
  </si>
  <si>
    <t>CAPITOL HILL SQUASH CLUB ASSOCIATES</t>
  </si>
  <si>
    <t>TAMAR ZEEVI TWYMAN</t>
  </si>
  <si>
    <t>OMAR CAPER</t>
  </si>
  <si>
    <t>OLIVER RESITER</t>
  </si>
  <si>
    <t>JOSEPH WOODLAND</t>
  </si>
  <si>
    <t>SHABIER BAHRAMY</t>
  </si>
  <si>
    <t>JOHN SHOCKLEY</t>
  </si>
  <si>
    <t>PETER ESKRA</t>
  </si>
  <si>
    <t>1423 P STREET NW</t>
  </si>
  <si>
    <t>PESKRA@EATWELLDC.COM</t>
  </si>
  <si>
    <t>EATWELL LLC</t>
  </si>
  <si>
    <t>EATWELL DC</t>
  </si>
  <si>
    <t>FIRESTONE WALKER INC</t>
  </si>
  <si>
    <t>620 MUMURRAY ROAD</t>
  </si>
  <si>
    <t>BUELLTON, CA 93427</t>
  </si>
  <si>
    <t>125 YUMA ST SE SUITE 101</t>
  </si>
  <si>
    <t>DANIELFOD875@AOL.COM</t>
  </si>
  <si>
    <t>FATHER &amp; SONS LLC</t>
  </si>
  <si>
    <t>JULIA LARSEN</t>
  </si>
  <si>
    <t>TERRANCE LAWRENCE</t>
  </si>
  <si>
    <t>DAWN BARNES</t>
  </si>
  <si>
    <t>CHEVRON JONES</t>
  </si>
  <si>
    <t>MARQUETTA RICHMOND</t>
  </si>
  <si>
    <t>DREW DOZIER</t>
  </si>
  <si>
    <t>TANIYA HUNTER</t>
  </si>
  <si>
    <t>MICHAEL MORGAN</t>
  </si>
  <si>
    <t>ANTONIO GREEN</t>
  </si>
  <si>
    <t>FT MANAGEMENT LLC</t>
  </si>
  <si>
    <t>3050 K ST NW</t>
  </si>
  <si>
    <t>MICHEAL MARTIN</t>
  </si>
  <si>
    <t>JOHANNA LERNIE HARRIS</t>
  </si>
  <si>
    <t>JESICA BOTTA</t>
  </si>
  <si>
    <t>ZAIRA VASQUEZ</t>
  </si>
  <si>
    <t>EMILY SPIZUOCO</t>
  </si>
  <si>
    <t>ELIAS OBSSI</t>
  </si>
  <si>
    <t>DAVID CASPER RICE</t>
  </si>
  <si>
    <t>SABINO PENA</t>
  </si>
  <si>
    <t>LAUREN O LEARY</t>
  </si>
  <si>
    <t>SARASH BENGSTON</t>
  </si>
  <si>
    <t>FERNANDO RODRIGUEZ</t>
  </si>
  <si>
    <t>JENNIFER ROSSER</t>
  </si>
  <si>
    <t>CLAUDIA BARROVECCHIO</t>
  </si>
  <si>
    <t>WENDY SCHLAZER</t>
  </si>
  <si>
    <t>MARCOS GONZALEZ</t>
  </si>
  <si>
    <t>AMANDA GOLDCHAIN</t>
  </si>
  <si>
    <t>DAVID MURPHY</t>
  </si>
  <si>
    <t>1099 NEW YORK AVE NW</t>
  </si>
  <si>
    <t>SARAH BENGSTON</t>
  </si>
  <si>
    <t>CIRILO CRUZ</t>
  </si>
  <si>
    <t>JULIO LARIN</t>
  </si>
  <si>
    <t>RUDY MARROQUIN</t>
  </si>
  <si>
    <t>WASHINGTON, DC 20002</t>
  </si>
  <si>
    <t>FT CASALUCA LLC</t>
  </si>
  <si>
    <t>GRILLFISH OF WASHINGTON DC LLC</t>
  </si>
  <si>
    <t>1200 NEW HAMPSHIRE AVE NW</t>
  </si>
  <si>
    <t>GLAM AND GO INC</t>
  </si>
  <si>
    <t>DAVID@GLAMANDGO.COM</t>
  </si>
  <si>
    <t>11 BROADWAY STE 1140</t>
  </si>
  <si>
    <t>NEW YORK, NY 10004</t>
  </si>
  <si>
    <t>BETHESDA, MD 20816</t>
  </si>
  <si>
    <t>5309 TUSCARWAS ROAD</t>
  </si>
  <si>
    <t>GREEN COURT CLUB LLC</t>
  </si>
  <si>
    <t>HCV 712 7NW DC LLC</t>
  </si>
  <si>
    <t>HUMANRESOURCES@HIPCITYVEG.COM</t>
  </si>
  <si>
    <t>712 7TH STREET NW</t>
  </si>
  <si>
    <t>ITS MY PARTY INC</t>
  </si>
  <si>
    <t>6112 LENOX RD</t>
  </si>
  <si>
    <t>BETHESDA, MD 20817</t>
  </si>
  <si>
    <t>RYAN TENORIO</t>
  </si>
  <si>
    <t>JULIAN RAMIREZ</t>
  </si>
  <si>
    <t>SU ZHANG</t>
  </si>
  <si>
    <t>ALEXIS JONES</t>
  </si>
  <si>
    <t>LUZ MENDIZABAL</t>
  </si>
  <si>
    <t>OMAR CAPERS</t>
  </si>
  <si>
    <t>RAYNA JOHNSON</t>
  </si>
  <si>
    <t>ZHUBIN AGHAMOLLA</t>
  </si>
  <si>
    <t>ANGIE CHAMBERLAND</t>
  </si>
  <si>
    <t>WHITNEY PONTICELLI</t>
  </si>
  <si>
    <t>MADELYN DUTT</t>
  </si>
  <si>
    <t>JULIE FOX</t>
  </si>
  <si>
    <t>CHRISTINE M GILROY</t>
  </si>
  <si>
    <t>GENA GORDON</t>
  </si>
  <si>
    <t>JENNIFER HASS</t>
  </si>
  <si>
    <t>WILMA JEAN HOMZA</t>
  </si>
  <si>
    <t>KARIM KAREFA-SMART</t>
  </si>
  <si>
    <t>DAIVD K KEZER</t>
  </si>
  <si>
    <t>DON W STEWART</t>
  </si>
  <si>
    <t>CARTER STINSON</t>
  </si>
  <si>
    <t>DUSTIN SUGAR-MOORE</t>
  </si>
  <si>
    <t>KEVIN KEEGAN</t>
  </si>
  <si>
    <t>RESTON, VA 20190</t>
  </si>
  <si>
    <t>1943 ISSAC NEWTON AQUARE EAST SUITE 100</t>
  </si>
  <si>
    <t>MTREFO@JOHNMARSHALLBANK.COM</t>
  </si>
  <si>
    <t>JOHN MARSHALL BANK</t>
  </si>
  <si>
    <t>ITS MY VENUE LLC</t>
  </si>
  <si>
    <t>901 WHARF ST SW</t>
  </si>
  <si>
    <t>815 V ST NW</t>
  </si>
  <si>
    <t>ITS MY THEATRE LLC</t>
  </si>
  <si>
    <t>LOGAN KITCHEN LLC</t>
  </si>
  <si>
    <t>1423 P ST NE</t>
  </si>
  <si>
    <t>SACO, ME 04072</t>
  </si>
  <si>
    <t>84 INDUSTRIAL PARK ROAD</t>
  </si>
  <si>
    <t>HALEIGH@LUKESLOBSTER.COM</t>
  </si>
  <si>
    <t>LL NY PAYROLL LLC</t>
  </si>
  <si>
    <t>LPQ USA LLC</t>
  </si>
  <si>
    <t>RANA.SEABROOK@AURIFYBRANDS.COM</t>
  </si>
  <si>
    <t>56 W 22ND ST FL 2ND</t>
  </si>
  <si>
    <t>NEW YORK, NY 10010</t>
  </si>
  <si>
    <t>REBECCA HEALEY</t>
  </si>
  <si>
    <t>DANTE PICCONE</t>
  </si>
  <si>
    <t>CHERISE RHYNS</t>
  </si>
  <si>
    <t>FREDIS RAMIREZ</t>
  </si>
  <si>
    <t>CHRISTOPHER GULLEY</t>
  </si>
  <si>
    <t>SEBRIA KELLEY</t>
  </si>
  <si>
    <t>ABIGAIL MOSQUERA</t>
  </si>
  <si>
    <t>DARREC STEWART</t>
  </si>
  <si>
    <t>CINDY CRUZ LEZMA</t>
  </si>
  <si>
    <t>IRMA ARGUETA DIAZ</t>
  </si>
  <si>
    <t>DEYNA MIRANDA</t>
  </si>
  <si>
    <t>JONNY CARBAJAL</t>
  </si>
  <si>
    <t>MARGARITA CHUKHINA</t>
  </si>
  <si>
    <t>DIANA WICKER</t>
  </si>
  <si>
    <t>INES ABEM</t>
  </si>
  <si>
    <t>CATRINA BOLTON</t>
  </si>
  <si>
    <t>SELAMAWIT TILAYE</t>
  </si>
  <si>
    <t>MEAZA AGIZ</t>
  </si>
  <si>
    <t>KAMAL KARIM</t>
  </si>
  <si>
    <t>MOYSTON HENRY JR</t>
  </si>
  <si>
    <t>DOLINA SOKOLOVA</t>
  </si>
  <si>
    <t>TREASURE MCKIEVER</t>
  </si>
  <si>
    <t>DARIIA KONDRATUIK</t>
  </si>
  <si>
    <t>DANIEL GONZALEZ</t>
  </si>
  <si>
    <t>BRANDON SCOTT</t>
  </si>
  <si>
    <t>MATTHEW TALLEY</t>
  </si>
  <si>
    <t>ROBERT STOKES</t>
  </si>
  <si>
    <t>JOSHUA KING</t>
  </si>
  <si>
    <t>AMARA TAYLOR</t>
  </si>
  <si>
    <t>1351 H ST NE</t>
  </si>
  <si>
    <t>JOEOSTROSKY@GMAIL.COM</t>
  </si>
  <si>
    <t>MAKETTO LLC</t>
  </si>
  <si>
    <t>MHSC H STREET LLC</t>
  </si>
  <si>
    <t>1245 H ST NE</t>
  </si>
  <si>
    <t>JOSE BENITEZ</t>
  </si>
  <si>
    <t>YESENIA MARQUEZ</t>
  </si>
  <si>
    <t>VERONICA GUZMAN</t>
  </si>
  <si>
    <t>PATRICK CROSLAND</t>
  </si>
  <si>
    <t>MARSHE GREENE</t>
  </si>
  <si>
    <t>ASIA LEE</t>
  </si>
  <si>
    <t>CYRUS BLAGMON</t>
  </si>
  <si>
    <t>CARLOS ARMANDO JOYA</t>
  </si>
  <si>
    <t>SHANNON TREXELER</t>
  </si>
  <si>
    <t>LINDA RAMIREZ</t>
  </si>
  <si>
    <t>CESAR REYES</t>
  </si>
  <si>
    <t>AMBER CHESEBROUGH</t>
  </si>
  <si>
    <t>2001 FARIVEIW AVE NE</t>
  </si>
  <si>
    <t>CONSTANTINE@TRYSTTRADINGCOMPANY.COM</t>
  </si>
  <si>
    <t>TRYST TRADING CO</t>
  </si>
  <si>
    <t>LANIER PARKING SYSTEMS INC</t>
  </si>
  <si>
    <t>KEVIN.LINDQUIST@REEFPARKING.COM</t>
  </si>
  <si>
    <t>233 PEACHTREE STREET</t>
  </si>
  <si>
    <t>ATLANTA, GA 30303</t>
  </si>
  <si>
    <t>CHRISTOPHER MERL</t>
  </si>
  <si>
    <t>JOSE QUINTANA ALVARADO</t>
  </si>
  <si>
    <t>MOBY DICK II INC</t>
  </si>
  <si>
    <t>NED@MOBYSKABOB.COM</t>
  </si>
  <si>
    <t>3329 75TH AVE</t>
  </si>
  <si>
    <t>HYATTSVILLE, MD 20785</t>
  </si>
  <si>
    <t>DANIEL ALVAREZ</t>
  </si>
  <si>
    <t>EMILIANO GOMEZ LOPEZ</t>
  </si>
  <si>
    <t>DINA ALVARADO HERNADEZ</t>
  </si>
  <si>
    <t>BEATRIZ CASTILLO</t>
  </si>
  <si>
    <t>MOBY DICK II DUPONT</t>
  </si>
  <si>
    <t>CRISTINA ZELAYANDIA</t>
  </si>
  <si>
    <t>NELSON RIVAS</t>
  </si>
  <si>
    <t>DUNIA RAMIREZ DUBON</t>
  </si>
  <si>
    <t>RONAL ORELLANA</t>
  </si>
  <si>
    <t>YANCY M MONTANO BARAHONA</t>
  </si>
  <si>
    <t>JOSUE TORRES FUENTES</t>
  </si>
  <si>
    <t>JOSE GOMEZ LOPEZ</t>
  </si>
  <si>
    <t>800-580-4506</t>
  </si>
  <si>
    <t>3330 75TH AVE</t>
  </si>
  <si>
    <t>HYATTSVILLE, MD 20786</t>
  </si>
  <si>
    <t>800-580-4507</t>
  </si>
  <si>
    <t>3331 75TH AVE</t>
  </si>
  <si>
    <t>HYATTSVILLE, MD 20787</t>
  </si>
  <si>
    <t>800-580-4508</t>
  </si>
  <si>
    <t>3332 75TH AVE</t>
  </si>
  <si>
    <t>HYATTSVILLE, MD 20788</t>
  </si>
  <si>
    <t>800-580-4509</t>
  </si>
  <si>
    <t>3333 75TH AVE</t>
  </si>
  <si>
    <t>HYATTSVILLE, MD 20789</t>
  </si>
  <si>
    <t>800-580-4510</t>
  </si>
  <si>
    <t>3334 75TH AVE</t>
  </si>
  <si>
    <t>HYATTSVILLE, MD 20790</t>
  </si>
  <si>
    <t>LOGAN DINING LLC</t>
  </si>
  <si>
    <t>1423 P ST NW</t>
  </si>
  <si>
    <t>CAMERON PLAICE</t>
  </si>
  <si>
    <t>ALEJANDRO MARTINEZ-SALVADOR</t>
  </si>
  <si>
    <t>WYNTER NAGLE</t>
  </si>
  <si>
    <t>JACQUELINE BISILLE</t>
  </si>
  <si>
    <t>OSCAR LEON</t>
  </si>
  <si>
    <t>TAKERA FREEMAN</t>
  </si>
  <si>
    <t>WILFREDO MONGE</t>
  </si>
  <si>
    <t>SAROYA KIRTON</t>
  </si>
  <si>
    <t>OSCAR ORLANDO GOMEZ</t>
  </si>
  <si>
    <t>ANTHONY BENDER</t>
  </si>
  <si>
    <t>PATRICK WELLS</t>
  </si>
  <si>
    <t>WASHINGTON, DC 20009</t>
  </si>
  <si>
    <t>WASHINGTON, DC 20020</t>
  </si>
  <si>
    <t>SOPHIA BOUWSMA</t>
  </si>
  <si>
    <t>ARIES GUEVARA</t>
  </si>
  <si>
    <t>TIARA THORTON</t>
  </si>
  <si>
    <t>KEVIN FLORES</t>
  </si>
  <si>
    <t>BERNANRD PENDLETON</t>
  </si>
  <si>
    <t>SIERRA KOENICK</t>
  </si>
  <si>
    <t>JOHN REITER</t>
  </si>
  <si>
    <t>JEFFERY STEWART</t>
  </si>
  <si>
    <t>TREVOR FULLERTON</t>
  </si>
  <si>
    <t>JOSE GONON SOP</t>
  </si>
  <si>
    <t>BATELIEM OGBA</t>
  </si>
  <si>
    <t>MARVIN CHICAS-MEMBRENO</t>
  </si>
  <si>
    <t>STEVEN GANNON</t>
  </si>
  <si>
    <t>KIMBERLY CHERRY</t>
  </si>
  <si>
    <t>KENNETH SHARPLESS</t>
  </si>
  <si>
    <t>ANGEL MENDEZ</t>
  </si>
  <si>
    <t>WILLIAM DENNIS</t>
  </si>
  <si>
    <t>DANIEL HERNANDEZ</t>
  </si>
  <si>
    <t>JAIRO ALVARDO</t>
  </si>
  <si>
    <t>SPENCER CORNELIUS</t>
  </si>
  <si>
    <t>HALEY FARRELL</t>
  </si>
  <si>
    <t>THOMAS STOCKERT</t>
  </si>
  <si>
    <t>MARIAMA CEESAY</t>
  </si>
  <si>
    <t>REGINO SALVADOR DE JESUS</t>
  </si>
  <si>
    <t>IOANNIS HADJIKYRIAKOU</t>
  </si>
  <si>
    <t>JACE JEDLICKA</t>
  </si>
  <si>
    <t>SAMANTHA HELFSTEIN</t>
  </si>
  <si>
    <t>BRIAUNNA WASHINGTON</t>
  </si>
  <si>
    <t>DEVON SHERRERD</t>
  </si>
  <si>
    <t>YAQIAO YANG</t>
  </si>
  <si>
    <t>WILLIAM FLORES-JONES</t>
  </si>
  <si>
    <t>BRADYN ROOKARD</t>
  </si>
  <si>
    <t>DANIEL NIEWOEHNER</t>
  </si>
  <si>
    <t>OMAR LOPEZ</t>
  </si>
  <si>
    <t>FT CASALUCA DC II LLC</t>
  </si>
  <si>
    <t>MARIA MEDRANO DC ACOSTA</t>
  </si>
  <si>
    <t>AMADO CISNEROS</t>
  </si>
  <si>
    <t>ALWENA KENDALL</t>
  </si>
  <si>
    <t>AGUSTIN LOPEZ</t>
  </si>
  <si>
    <t>OMAR SAC</t>
  </si>
  <si>
    <t>BETUEL FERRUFINO</t>
  </si>
  <si>
    <t>INES GONZALEZ</t>
  </si>
  <si>
    <t>DENIA VASQUEZ</t>
  </si>
  <si>
    <t>JOSE CAYAX</t>
  </si>
  <si>
    <t>ALDAIR PEREZ</t>
  </si>
  <si>
    <t>TETIANA KUVSHYNOVA</t>
  </si>
  <si>
    <t>MASON MCKEE</t>
  </si>
  <si>
    <t>YAROSLAV HNATEKO</t>
  </si>
  <si>
    <t>MARK MALATA</t>
  </si>
  <si>
    <t>JOSE REYES</t>
  </si>
  <si>
    <t>ROSA VILMA</t>
  </si>
  <si>
    <t>ANNA TIMBERLAKE</t>
  </si>
  <si>
    <t xml:space="preserve">CLARISA ORTEGA </t>
  </si>
  <si>
    <t>STEVEN SULLIVAN</t>
  </si>
  <si>
    <t>ALLISON VARELA</t>
  </si>
  <si>
    <t>KEAGAN PENZIEN</t>
  </si>
  <si>
    <t>BRIAN GUY</t>
  </si>
  <si>
    <t>ALEYDA ROMERO</t>
  </si>
  <si>
    <t>EMILY BLUM</t>
  </si>
  <si>
    <t>JOSE ZAMUDIO</t>
  </si>
  <si>
    <t>EDWIN AMAYA NOLASCO</t>
  </si>
  <si>
    <t>EVER ELIZONDO MARTINEZ</t>
  </si>
  <si>
    <t>ZACHARY LAFEAR WARD</t>
  </si>
  <si>
    <t>LUCIA ALVARADO</t>
  </si>
  <si>
    <t>ELMER MARAVILLA</t>
  </si>
  <si>
    <t>JORGA CASAS</t>
  </si>
  <si>
    <t>BOJANA MILOSEVIC</t>
  </si>
  <si>
    <t>LUIS GARCIA</t>
  </si>
  <si>
    <t>GUILLERMO BATRES HERNANDEZ</t>
  </si>
  <si>
    <t>CRISTHAIN VASQUEZ</t>
  </si>
  <si>
    <t>TENESSA HARRIS</t>
  </si>
  <si>
    <t>RYAN JOHNSON</t>
  </si>
  <si>
    <t>JOSHUA PIGFORD</t>
  </si>
  <si>
    <t>14 &amp; V INC</t>
  </si>
  <si>
    <t>4445 CONNECTICUT AVE NW</t>
  </si>
  <si>
    <t>GERMAN ANDRADE ANDRADE</t>
  </si>
  <si>
    <t>LEONARDA CORTEZ MIRA</t>
  </si>
  <si>
    <t>EVAN HORN</t>
  </si>
  <si>
    <t>MYKYTA SHATSKYI</t>
  </si>
  <si>
    <t>KIMBERLY BRATZ</t>
  </si>
  <si>
    <t>SHENNA GOODWIN</t>
  </si>
  <si>
    <t>DIVINE CHISM</t>
  </si>
  <si>
    <t>KARLA GONZALEZ CASTILLO</t>
  </si>
  <si>
    <t>DOWNY HERNANDEZ</t>
  </si>
  <si>
    <t>IDALIA ANDRADE</t>
  </si>
  <si>
    <t>IRMA MONTERROSA DE ANDRAD</t>
  </si>
  <si>
    <t>MONTANA MONARDES</t>
  </si>
  <si>
    <t>DURRAN GOODWIN</t>
  </si>
  <si>
    <t>ANGELA CORTEZ</t>
  </si>
  <si>
    <t>ANA FERMAN DE ROBLES</t>
  </si>
  <si>
    <t>MARLENE LARIOS DE MARTINEZ</t>
  </si>
  <si>
    <t>JOHANA CARDENAS MURCIA</t>
  </si>
  <si>
    <t>ERIKA JENKINS</t>
  </si>
  <si>
    <t>JOSE CRUZ MARTINEZ</t>
  </si>
  <si>
    <t>CLARA RAYMUNDO DELGADO</t>
  </si>
  <si>
    <t>MARLON PINEDA MARROQUIN</t>
  </si>
  <si>
    <t>EREIDA ESCOBAR</t>
  </si>
  <si>
    <t>PAOLA MARTINEZ</t>
  </si>
  <si>
    <t>ANDREA ORDONEZ RIVERA</t>
  </si>
  <si>
    <t>JON SQUIRES</t>
  </si>
  <si>
    <t>JAVIER DOMINIGUEZ FLORES</t>
  </si>
  <si>
    <t>SIFAN HUNDE</t>
  </si>
  <si>
    <t>LOSSOU WALLACE</t>
  </si>
  <si>
    <t>KIMBERLY MEDINA</t>
  </si>
  <si>
    <t>GIOVANNI CORREA RADILLA</t>
  </si>
  <si>
    <t>ANDY GARCIA</t>
  </si>
  <si>
    <t>CONNOR TRACY</t>
  </si>
  <si>
    <t>BARRINGTON DAVINS</t>
  </si>
  <si>
    <t>REBECCA IRVIN</t>
  </si>
  <si>
    <t>IVORY DIXON</t>
  </si>
  <si>
    <t>SYDNEY FIELDS</t>
  </si>
  <si>
    <t>HANNAH BIGGS</t>
  </si>
  <si>
    <t>INDIA FAIR</t>
  </si>
  <si>
    <t>AMDAI DAUGHRITY</t>
  </si>
  <si>
    <t>CASWANNA MEADE</t>
  </si>
  <si>
    <t>JOHN KNAPP</t>
  </si>
  <si>
    <t>FREDY MONTIEL BONILLA</t>
  </si>
  <si>
    <t>JUAN ALBERTO GARCIA</t>
  </si>
  <si>
    <t>SHARVONA HARPER</t>
  </si>
  <si>
    <t>JOSUE ESTRADA SANDOVAL</t>
  </si>
  <si>
    <t>JULIAN STEPHENS</t>
  </si>
  <si>
    <t>RENE CORTEZ HERNANDEZ</t>
  </si>
  <si>
    <t>BRIA WARD</t>
  </si>
  <si>
    <t>KEVIN ZAMRANO</t>
  </si>
  <si>
    <t>EDIL ALBERTO REYES RAMIREZ</t>
  </si>
  <si>
    <t>DANIEL ARIAS</t>
  </si>
  <si>
    <t>KHAYYIEL SMITH</t>
  </si>
  <si>
    <t>AGUSTIN PELLICO</t>
  </si>
  <si>
    <t>NICHOLAS NEEDHAM</t>
  </si>
  <si>
    <t>LANIQUE LILLY</t>
  </si>
  <si>
    <t>DIMITRI TSOLAKIS</t>
  </si>
  <si>
    <t>NICOLE YATES</t>
  </si>
  <si>
    <t>KEVIN JOHNSON</t>
  </si>
  <si>
    <t>BUSBOYS INC</t>
  </si>
  <si>
    <t>JOSE CHEVEZ GOMEZ</t>
  </si>
  <si>
    <t>BRITTNEY WOODS</t>
  </si>
  <si>
    <t>JONATHAN SALMERON</t>
  </si>
  <si>
    <t>MANUEL ALBRIGHT</t>
  </si>
  <si>
    <t>MAYRA NAVARRETE CALLES</t>
  </si>
  <si>
    <t>BRAYAN CRISTALES-NAJARRO</t>
  </si>
  <si>
    <t>ALBA DIAZ PORTILLO</t>
  </si>
  <si>
    <t>MARTEZ LASTER</t>
  </si>
  <si>
    <t>KIONNA STEPHEN</t>
  </si>
  <si>
    <t>LIDIA LOVO ARGUETA</t>
  </si>
  <si>
    <t>CLARA VELASQUEZ GUZMAN</t>
  </si>
  <si>
    <t>KAREN MARTINEZ DE AYALA</t>
  </si>
  <si>
    <t>MAECY RICHARDSON</t>
  </si>
  <si>
    <t>EMERSON CALLES MARROQUIN</t>
  </si>
  <si>
    <t>KEVIN TORRES-ARIAS</t>
  </si>
  <si>
    <t>LEONARDO BELTRAN QUINTANILLA</t>
  </si>
  <si>
    <t>MITALI GHOSH</t>
  </si>
  <si>
    <t>KELVIN CANALES VENTURA</t>
  </si>
  <si>
    <t>BLANCA JOY-ESCOBAR</t>
  </si>
  <si>
    <t>JACQUELYN CRISTALES CUBIAS</t>
  </si>
  <si>
    <t>ELMER GARCIA CRUZ</t>
  </si>
  <si>
    <t>ODALIS RUIZ ARGUETA</t>
  </si>
  <si>
    <t>DERRIAN JAMES</t>
  </si>
  <si>
    <t>MIATA BAWOH</t>
  </si>
  <si>
    <t>LESLY RODRIGUEZ GONZALEZ</t>
  </si>
  <si>
    <t>SANAA STEPHEN</t>
  </si>
  <si>
    <t>CAITLYN SMITH</t>
  </si>
  <si>
    <t>MADISON ZEPEDA GODOY</t>
  </si>
  <si>
    <t>DEVANTE LACEY</t>
  </si>
  <si>
    <t>BASSAHEMAQA BAYLOR</t>
  </si>
  <si>
    <t>EVER ESCOBAR</t>
  </si>
  <si>
    <t>SIERRA PEDRI</t>
  </si>
  <si>
    <t>KHALIL POGE</t>
  </si>
  <si>
    <t>PEDRO CERDA JARQUIN</t>
  </si>
  <si>
    <t>JORDAN WHEELER</t>
  </si>
  <si>
    <t>ASIA COOKE</t>
  </si>
  <si>
    <t>ANTHONY WREN</t>
  </si>
  <si>
    <t>DENIA DELCID</t>
  </si>
  <si>
    <t>GREYSEL SOUSA TREJO</t>
  </si>
  <si>
    <t>ROSA CORDOVA</t>
  </si>
  <si>
    <t>LATITIA GUESS</t>
  </si>
  <si>
    <t>JENNIFER MEDELLIN</t>
  </si>
  <si>
    <t>ERIKA ONIKUTE</t>
  </si>
  <si>
    <t>TYNIEKA WINSTON</t>
  </si>
  <si>
    <t>RANNA KHUT</t>
  </si>
  <si>
    <t>KATHRYN JORDAN</t>
  </si>
  <si>
    <t>YVONNE SIMMONS</t>
  </si>
  <si>
    <t>ANGELICA GUZMAN</t>
  </si>
  <si>
    <t>GABEL WILLIAMS</t>
  </si>
  <si>
    <t>PAOLA HERNANDEZ</t>
  </si>
  <si>
    <t>NOELIA AGUILAR-MELENDEZ</t>
  </si>
  <si>
    <t>BUSBOYS OF ANACOSTIA LLC</t>
  </si>
  <si>
    <t>2004 MARTIN LUTHER KING JR AVE SW</t>
  </si>
  <si>
    <t>MARIA BENITEZ</t>
  </si>
  <si>
    <t>VICTOR GRIJALVA RAMIREZ</t>
  </si>
  <si>
    <t>NIKO RICHARDS</t>
  </si>
  <si>
    <t>WILBER MORALES</t>
  </si>
  <si>
    <t>EVELIN VASQUEZ DE VEGA</t>
  </si>
  <si>
    <t>INGRID PENA</t>
  </si>
  <si>
    <t>STEVE EFFREN REMIREZ BLAS</t>
  </si>
  <si>
    <t>ANA GARCIA</t>
  </si>
  <si>
    <t>JESSICA RUBIO</t>
  </si>
  <si>
    <t>ASHLEY MCCOWN</t>
  </si>
  <si>
    <t>MECHELLE EDWARDS</t>
  </si>
  <si>
    <t>YANCY RIVAS DE SANCHEZ</t>
  </si>
  <si>
    <t>TYSHEENA TOWNSEND</t>
  </si>
  <si>
    <t>ZITHRI MOFFITT</t>
  </si>
  <si>
    <t>LORENZO THOMAS</t>
  </si>
  <si>
    <t>DAVID GASTON</t>
  </si>
  <si>
    <t>DENISHA HAMMOND</t>
  </si>
  <si>
    <t>JAVAUNTE NEUMANN</t>
  </si>
  <si>
    <t>VERONICA MEMBRANO</t>
  </si>
  <si>
    <t>TAMARA RUSSELL</t>
  </si>
  <si>
    <t>ARNICE HAMILTON</t>
  </si>
  <si>
    <t>LIZA PORIS</t>
  </si>
  <si>
    <t>ANEIRRA COATES</t>
  </si>
  <si>
    <t>DENIS MUNOZ ROMERO</t>
  </si>
  <si>
    <t>MANUEL AVILES</t>
  </si>
  <si>
    <t>RONNELL COOPER</t>
  </si>
  <si>
    <t>BUSBOYS OF TAKOMA LLC</t>
  </si>
  <si>
    <t>AIMEE@BUSBOYSANDPOETS.COM</t>
  </si>
  <si>
    <t>JUANA CRUZ</t>
  </si>
  <si>
    <t>TODD SCRIBER</t>
  </si>
  <si>
    <t>MONTANA DE LA CRUZ</t>
  </si>
  <si>
    <t>DIAMOND BAILEY</t>
  </si>
  <si>
    <t>DEANDRE LIVINGSTON</t>
  </si>
  <si>
    <t>MABEL RUBIO CHAVEZ</t>
  </si>
  <si>
    <t>FERICO GUTIERREZ GARCIA</t>
  </si>
  <si>
    <t>MARTIN BROWN</t>
  </si>
  <si>
    <t>JOSE CANELS CENTENO</t>
  </si>
  <si>
    <t>TYLIK LORING</t>
  </si>
  <si>
    <t>LEILA URRUTIA DE SANCHEZ</t>
  </si>
  <si>
    <t>OSCAR CHAVEZ PORTILLO</t>
  </si>
  <si>
    <t>STEPHANIEVO</t>
  </si>
  <si>
    <t>SABA TEFERRA</t>
  </si>
  <si>
    <t>ANA QUINTANILLA DE BELTRAN</t>
  </si>
  <si>
    <t>MIRNA GOMEZ</t>
  </si>
  <si>
    <t>JARED LANCASTER</t>
  </si>
  <si>
    <t>KAJALL HYLTON</t>
  </si>
  <si>
    <t>YULMA HERNANDEZ</t>
  </si>
  <si>
    <t>JAHI WUCHI EDWARDS</t>
  </si>
  <si>
    <t>XRISTIAN OLIVAS</t>
  </si>
  <si>
    <t>IMANI DAVIS</t>
  </si>
  <si>
    <t>JANSIKWE MEDINA-TAYAC</t>
  </si>
  <si>
    <t>CHARVIN GUZMAN CASTILLO</t>
  </si>
  <si>
    <t>JENSY HERNANDEZ AGUILAR</t>
  </si>
  <si>
    <t>GRISELDA LOPEZ</t>
  </si>
  <si>
    <t>KIANA BYRD</t>
  </si>
  <si>
    <t>DUHR LLC</t>
  </si>
  <si>
    <t>JOSH@ESPITA DC.COM</t>
  </si>
  <si>
    <t>1250 9TH STREET NW UNIT 1</t>
  </si>
  <si>
    <t>ALEXIS SOTO RAYMUNDO</t>
  </si>
  <si>
    <t>LUIS HERNANDEZ</t>
  </si>
  <si>
    <t>JUANA TUCUX VELASQUEZ</t>
  </si>
  <si>
    <t>LUIS GOMEZ</t>
  </si>
  <si>
    <t>MARCO GONZALEZ YAXCAL</t>
  </si>
  <si>
    <t>ALEXANDRA NIGGEMANN</t>
  </si>
  <si>
    <t>NANCY REYES-PENA</t>
  </si>
  <si>
    <t>STACEY MOLINA</t>
  </si>
  <si>
    <t>IRMA TURCIOS</t>
  </si>
  <si>
    <t xml:space="preserve">LUIS GONZALEZ </t>
  </si>
  <si>
    <t>ANA ELIAS ARCE</t>
  </si>
  <si>
    <t>ASUSENA ANDRACA</t>
  </si>
  <si>
    <t>JOSE GARCIA HERNANDEZ</t>
  </si>
  <si>
    <t>LUCIO GOMEZ</t>
  </si>
  <si>
    <t>KAREN MORENO HERNANDEZ</t>
  </si>
  <si>
    <t>JUAN BRAVO</t>
  </si>
  <si>
    <t>MARIO GUEVARA ESCOBAR</t>
  </si>
  <si>
    <t>NOEL NOLASCO</t>
  </si>
  <si>
    <t>CESAR BALBUENA FLORES</t>
  </si>
  <si>
    <t>OTONIEL SOSA LOPEZ</t>
  </si>
  <si>
    <t>LILLIAN HUEY</t>
  </si>
  <si>
    <t>OSACR SALGADO</t>
  </si>
  <si>
    <t>CHRISTIAN AMAYA MARTINEZ</t>
  </si>
  <si>
    <t>NEW YORK, NY 10014</t>
  </si>
  <si>
    <t>420 WEST 13TH STREET</t>
  </si>
  <si>
    <t>FIG &amp; OLIVE DC LLC</t>
  </si>
  <si>
    <t>RYAN ALEXANDER</t>
  </si>
  <si>
    <t>LIN CHOW</t>
  </si>
  <si>
    <t>KOUSOHN EKASONE</t>
  </si>
  <si>
    <t>ABDUL FOFANA</t>
  </si>
  <si>
    <t>DAVID FOFANA</t>
  </si>
  <si>
    <t>JOSE GARCIA</t>
  </si>
  <si>
    <t>JOSE JOEL GUARDADO RAMIREZ</t>
  </si>
  <si>
    <t>APRIL HAYES</t>
  </si>
  <si>
    <t>DANEA D JONES</t>
  </si>
  <si>
    <t>ANIBAL LOPEZ ROMERO</t>
  </si>
  <si>
    <t>ERNESTO MARQUEZ</t>
  </si>
  <si>
    <t>ALEXANDER NATAREN NATAREN</t>
  </si>
  <si>
    <t>MELCHOR REMIREZ</t>
  </si>
  <si>
    <t>JOSE SOLANO FLORA</t>
  </si>
  <si>
    <t>MOISES SORIANO</t>
  </si>
  <si>
    <t>CARLOS TORRES HERNANDEZ</t>
  </si>
  <si>
    <t>JOSE URBINA CRUZ</t>
  </si>
  <si>
    <t>LISSETH VILLEGAS AGUILAR</t>
  </si>
  <si>
    <t>ZOE L WALDEN</t>
  </si>
  <si>
    <t>TAYLOR WILLIAMS</t>
  </si>
  <si>
    <t>GAMALIEL MARQUEZ</t>
  </si>
  <si>
    <t>XAVIER IVEY</t>
  </si>
  <si>
    <t>OUDONE AMPHAVANNASOUK</t>
  </si>
  <si>
    <t>FELIPE MARCOS</t>
  </si>
  <si>
    <t>IRENE ADEPOJU</t>
  </si>
  <si>
    <t>MALIAREVSKE DARYNA</t>
  </si>
  <si>
    <t>JULIO CESAR ALVAREZ ESCOBAR</t>
  </si>
  <si>
    <t>IMPERIAL PARKING US LLC</t>
  </si>
  <si>
    <t>CRAIG BOETLE</t>
  </si>
  <si>
    <t>900 HADDON AVE UNIT 333</t>
  </si>
  <si>
    <t>COLLINGSWOOD, NJ 08108</t>
  </si>
  <si>
    <t>HAILEN RAMOS</t>
  </si>
  <si>
    <t>KENEDY TORRES LAZARO</t>
  </si>
  <si>
    <t>RONALD MACAULEY</t>
  </si>
  <si>
    <t>JAMES TURNER</t>
  </si>
  <si>
    <t>ERMIAS YOHANNES</t>
  </si>
  <si>
    <t>GEBREKIDAN HADUSHE</t>
  </si>
  <si>
    <t>DAWIT BEZUNEH</t>
  </si>
  <si>
    <t>WANDER MATOS</t>
  </si>
  <si>
    <t>GREGORY JONES</t>
  </si>
  <si>
    <t>JOSE RAUL CUADRA</t>
  </si>
  <si>
    <t>SAMI ASSEFAW</t>
  </si>
  <si>
    <t>ELIAS TESFAYE</t>
  </si>
  <si>
    <t>MIGUEL MARTINEZ</t>
  </si>
  <si>
    <t>TEKETEL ZEWDIE</t>
  </si>
  <si>
    <t>MICAEL HABTE</t>
  </si>
  <si>
    <t>MEKONNEN YOHANNES</t>
  </si>
  <si>
    <t>HAILEYESUSE AMARE</t>
  </si>
  <si>
    <t>SEIFESELLASSIE SEIFESELLASSIE</t>
  </si>
  <si>
    <t>KELVIN GLASGOW</t>
  </si>
  <si>
    <t>ABIY HAILEMARIAM</t>
  </si>
  <si>
    <t>RAMON WHITAKER</t>
  </si>
  <si>
    <t>SINTAYEHU REGASSA</t>
  </si>
  <si>
    <t>JASON NOUMEDOR</t>
  </si>
  <si>
    <t>ABIMBOLA PERRY</t>
  </si>
  <si>
    <t>EYOB TIKU</t>
  </si>
  <si>
    <t>GLEIDES FELIZ</t>
  </si>
  <si>
    <t>FRANCISCO GARCIA</t>
  </si>
  <si>
    <t>TEKLU TEDLA</t>
  </si>
  <si>
    <t>JOSE ALFARO-HERNANDEZ</t>
  </si>
  <si>
    <t>MUSGUN TEARE</t>
  </si>
  <si>
    <t>OTHMAN ABU</t>
  </si>
  <si>
    <t>KIDIST SHAREW</t>
  </si>
  <si>
    <t>GEBRESELASSIE ARAYA</t>
  </si>
  <si>
    <t>MUSA TESFAY</t>
  </si>
  <si>
    <t>MELIS TAFESSE</t>
  </si>
  <si>
    <t>KEFLEYESUS FEREDE</t>
  </si>
  <si>
    <t>TESHOME BEDASSO</t>
  </si>
  <si>
    <t>TOMAS HERNANDEZ MEDINA</t>
  </si>
  <si>
    <t>RAZAK OSENI</t>
  </si>
  <si>
    <t>MUSCOGEE INTERNATIONAL LLC</t>
  </si>
  <si>
    <t>KFRANKLIN@MNBE.COM</t>
  </si>
  <si>
    <t>1018 S WOOD DRIVE</t>
  </si>
  <si>
    <t>OKMULGEE, OK 74447</t>
  </si>
  <si>
    <t>JAMELL JOHNSON</t>
  </si>
  <si>
    <t>RICHARD STODDARD</t>
  </si>
  <si>
    <t>SHERRI COLBERT</t>
  </si>
  <si>
    <t>LEONA BROWN</t>
  </si>
  <si>
    <t>PAULA ROSS</t>
  </si>
  <si>
    <t>KAREN BOOKER-FRANCIS</t>
  </si>
  <si>
    <t>DEMETRICE THREAT</t>
  </si>
  <si>
    <t>ANDREA WILSON</t>
  </si>
  <si>
    <t>COENELIA GARER</t>
  </si>
  <si>
    <t>D END THOMAS</t>
  </si>
  <si>
    <t>KAMERON TURNER</t>
  </si>
  <si>
    <t>MARY RONAN</t>
  </si>
  <si>
    <t>DANIEL SANBORN</t>
  </si>
  <si>
    <t>STEPHEN QUATANNENS</t>
  </si>
  <si>
    <t>MIRANDA BROOKS</t>
  </si>
  <si>
    <t>REBECCA REED</t>
  </si>
  <si>
    <t>DANIEL SCHUMAN</t>
  </si>
  <si>
    <t>ELLEN CONNORTON</t>
  </si>
  <si>
    <t>STACEY SCOTT</t>
  </si>
  <si>
    <t>AISHA BRYANT</t>
  </si>
  <si>
    <t>RACHEL HESS</t>
  </si>
  <si>
    <t>MOHAMMAD SHAH</t>
  </si>
  <si>
    <t>DANIEL YOUNG</t>
  </si>
  <si>
    <t>DAVID GREENLEES</t>
  </si>
  <si>
    <t>FRANK MAKETA</t>
  </si>
  <si>
    <t>ANDREE AKAKPO-MONTCHO</t>
  </si>
  <si>
    <t>DEBORAH DUCKETT</t>
  </si>
  <si>
    <t>FARIDAH KHAN</t>
  </si>
  <si>
    <t>DAVID JACKSON</t>
  </si>
  <si>
    <t>CHARLES PRITCHARD</t>
  </si>
  <si>
    <t>CONNOR QUATANNENS</t>
  </si>
  <si>
    <t>APRIL CURTIS</t>
  </si>
  <si>
    <t>DONNA MORRISON</t>
  </si>
  <si>
    <t>TELETHA THOMAS</t>
  </si>
  <si>
    <t>ALDO SIROTIC</t>
  </si>
  <si>
    <t>NOEL SAMPSON</t>
  </si>
  <si>
    <t>APRIL WHITE</t>
  </si>
  <si>
    <t>MONIQUE GALLOWAY</t>
  </si>
  <si>
    <t>OCTAVIA FREEMAN TAYLOR</t>
  </si>
  <si>
    <t>SERAPHIA CAESAR</t>
  </si>
  <si>
    <t>PHILLIP QUEEN</t>
  </si>
  <si>
    <t>SHEILA RHETT</t>
  </si>
  <si>
    <t>JONATHAN MARKS</t>
  </si>
  <si>
    <t>ADRIENNE MCELHANEY</t>
  </si>
  <si>
    <t>BRIAN MAYFIELD PHARR</t>
  </si>
  <si>
    <t>YVETTE FREEEMAN</t>
  </si>
  <si>
    <t>TIEISHA SCOTT</t>
  </si>
  <si>
    <t>LAUREN SASSEVILLE</t>
  </si>
  <si>
    <t>ALISSA LAU</t>
  </si>
  <si>
    <t>THIRD PLACE INC</t>
  </si>
  <si>
    <t>2331 CALVERT ST NW</t>
  </si>
  <si>
    <t>MAURICE MATHEWS</t>
  </si>
  <si>
    <t>TRACY KNOX</t>
  </si>
  <si>
    <t>EMMA BUSCH</t>
  </si>
  <si>
    <t>HECTOR ECHEVERRIA</t>
  </si>
  <si>
    <t>RONNIE JACKSON</t>
  </si>
  <si>
    <t>FREDY NATAREN</t>
  </si>
  <si>
    <t>ARIANA PORTILLO</t>
  </si>
  <si>
    <t>CHRISTOPHER HAWKINS</t>
  </si>
  <si>
    <t>MARTAZ TURNER</t>
  </si>
  <si>
    <t>HAROLD RICHARDSON</t>
  </si>
  <si>
    <t>JORGE IBARRA</t>
  </si>
  <si>
    <t>HERMAN FELIZ</t>
  </si>
  <si>
    <t>CLAUDIA CRUZ</t>
  </si>
  <si>
    <t>CHRIS MATHIS</t>
  </si>
  <si>
    <t>BRIAN ROWE</t>
  </si>
  <si>
    <t>CHARLES WILKES</t>
  </si>
  <si>
    <t>MAURICIO SALMERON</t>
  </si>
  <si>
    <t>PETER BEEBE</t>
  </si>
  <si>
    <t>RACHEL GRIFFIN</t>
  </si>
  <si>
    <t>ANTWAN SMITH</t>
  </si>
  <si>
    <t>JERALD SHAW</t>
  </si>
  <si>
    <t>RYAN MERRILL</t>
  </si>
  <si>
    <t>PHILADELPHIA, PA 19134</t>
  </si>
  <si>
    <t>2620 E TIOGA ST</t>
  </si>
  <si>
    <t>LA COLOMBE HOLDINGS INC</t>
  </si>
  <si>
    <t>CHRISTOPHER BABCOX</t>
  </si>
  <si>
    <t>ALISON PAOLUCCI</t>
  </si>
  <si>
    <t>IAN FREEDMAN</t>
  </si>
  <si>
    <t>TRAVIS VAUGHN</t>
  </si>
  <si>
    <t>CECELIA ROBINSON</t>
  </si>
  <si>
    <t>DANYELE KELLY</t>
  </si>
  <si>
    <t>GLADYS LOOEZ</t>
  </si>
  <si>
    <t>ALICIA BRUCE</t>
  </si>
  <si>
    <t>ESMERALDA NERI-ZAMUDIO</t>
  </si>
  <si>
    <t>RASHAD MURRAY</t>
  </si>
  <si>
    <t>ANTHONY JOHNSON</t>
  </si>
  <si>
    <t>HAILEY SAYEGH</t>
  </si>
  <si>
    <t>KIMBERLEY ROETEN</t>
  </si>
  <si>
    <t>MIKAELA LABAR</t>
  </si>
  <si>
    <t>ROSE RAMEY</t>
  </si>
  <si>
    <t>CHRISTOPHER KENNY</t>
  </si>
  <si>
    <t>GUILLERMO PEREZ</t>
  </si>
  <si>
    <t>ARTURO GUTIERREZ</t>
  </si>
  <si>
    <t>SAWYER SCOTT</t>
  </si>
  <si>
    <t>GRACE SMOKER</t>
  </si>
  <si>
    <t>SHANNON KREIDER</t>
  </si>
  <si>
    <t>ALEXIS PUJOLS</t>
  </si>
  <si>
    <t>MARQUIS HCV 1300 CT DC LLC</t>
  </si>
  <si>
    <t>HUMANRESOURCES@HIPCITYVERG.COM</t>
  </si>
  <si>
    <t>1300 CONNECTICUT AVE NW SUITE 101</t>
  </si>
  <si>
    <t>SPIKE INC</t>
  </si>
  <si>
    <t>17 BRIDGE STREET</t>
  </si>
  <si>
    <t>WATERTOWN, MA 02472</t>
  </si>
  <si>
    <t>KARINA ROMERO</t>
  </si>
  <si>
    <t>RARSHEEDA BISHOP</t>
  </si>
  <si>
    <t>QUINTON HALL-SCOTT</t>
  </si>
  <si>
    <t>ROBERT MIXON</t>
  </si>
  <si>
    <t>YANINA ALVAREZ</t>
  </si>
  <si>
    <t>VANESSA SCHONING</t>
  </si>
  <si>
    <t>PUET GAUCHAT</t>
  </si>
  <si>
    <t>SLEDGE INC</t>
  </si>
  <si>
    <t>THE GROVE INC</t>
  </si>
  <si>
    <t>HR@TGICONCESSIONS.COM</t>
  </si>
  <si>
    <t>3 WESTBROOK CORPORATE CENTER SUITE 500</t>
  </si>
  <si>
    <t>WESTCHESTER, IL 60154</t>
  </si>
  <si>
    <t>SHAWN W VITALE</t>
  </si>
  <si>
    <t>GLENN CHARLERY</t>
  </si>
  <si>
    <t>DWAYNE MAXWELL</t>
  </si>
  <si>
    <t>CARLOS VASQUEZ</t>
  </si>
  <si>
    <t>JAMAL ROBINSON JR</t>
  </si>
  <si>
    <t>DESTINY CROWDER</t>
  </si>
  <si>
    <t>JAYLUN SCRIVNER</t>
  </si>
  <si>
    <t>DEVIN BRICE</t>
  </si>
  <si>
    <t>ANDREA DE LA CRUZ</t>
  </si>
  <si>
    <t>MADJALIA OUATTARA</t>
  </si>
  <si>
    <t>JHABARIA BENJAMIN</t>
  </si>
  <si>
    <t>DARRYL FRANKLIN III</t>
  </si>
  <si>
    <t>DEREK SIMMS JR</t>
  </si>
  <si>
    <t>MOESHA THOMAS</t>
  </si>
  <si>
    <t>TAEVION HARRIS</t>
  </si>
  <si>
    <t>UNCONVENTIONAL HOSPITALITY LLC</t>
  </si>
  <si>
    <t>DINO@EATUNCONVENTIONAL.COM</t>
  </si>
  <si>
    <t>1207 9TH ST NW</t>
  </si>
  <si>
    <t>LILIANA LOPEZ</t>
  </si>
  <si>
    <t>MILTON CEDILLO</t>
  </si>
  <si>
    <t>FELIX RIOS</t>
  </si>
  <si>
    <t>KARLA ALFARO</t>
  </si>
  <si>
    <t>ANTONIO MARQUEZ</t>
  </si>
  <si>
    <t xml:space="preserve">ALEXANDER NATAREN  </t>
  </si>
  <si>
    <t>JOSE ALBERTO MARTINEZ</t>
  </si>
  <si>
    <t>CONSTANTINA GARCIA-MORENA</t>
  </si>
  <si>
    <t>IAN MILO</t>
  </si>
  <si>
    <t>FAITH RUBIN</t>
  </si>
  <si>
    <t>OLGA CARRANZA CRUZ</t>
  </si>
  <si>
    <t>JALAL HANOUNI</t>
  </si>
  <si>
    <t>MARITZA HERNANDEZ</t>
  </si>
  <si>
    <t>IDIS VASQUEZ</t>
  </si>
  <si>
    <t>JOHAN MENDOZA</t>
  </si>
  <si>
    <t>ISIDRO OSORIO MARTINEZ</t>
  </si>
  <si>
    <t>ASLEY MARTIN</t>
  </si>
  <si>
    <t>JOSE CEDILLOS</t>
  </si>
  <si>
    <t>REYES RAMOS</t>
  </si>
  <si>
    <t>ROSEMARY REILLY</t>
  </si>
  <si>
    <t>ERASTO MERI SANCHEZ</t>
  </si>
  <si>
    <t>EMILIANO RAMOS</t>
  </si>
  <si>
    <t>JULIA CARRANZA</t>
  </si>
  <si>
    <t>ANASTASIA OSORIO MARTINEZ</t>
  </si>
  <si>
    <t>JORGE BERMUDEZ</t>
  </si>
  <si>
    <t>WILBER RODRIGUEZ</t>
  </si>
  <si>
    <t>KATIE GENTSH</t>
  </si>
  <si>
    <t>DAVAID NAVA</t>
  </si>
  <si>
    <t>MARTIN OXLAJ</t>
  </si>
  <si>
    <t>TRYST INC</t>
  </si>
  <si>
    <t>2459 18TH ST NW</t>
  </si>
  <si>
    <t>YESSICA ARIAS</t>
  </si>
  <si>
    <t>WILLIAM LOCKE</t>
  </si>
  <si>
    <t>ERLIN GOMEZ</t>
  </si>
  <si>
    <t>LORENZO GALES</t>
  </si>
  <si>
    <t>BENJAMI FLORES</t>
  </si>
  <si>
    <t>ANGELA NAPOLITANO SMITH</t>
  </si>
  <si>
    <t>AARONETTE SPRIGGS</t>
  </si>
  <si>
    <t>JESUS VELASQUEZ</t>
  </si>
  <si>
    <t>EDVIN CHACON</t>
  </si>
  <si>
    <t>ARITA JOHNSON</t>
  </si>
  <si>
    <t>OMAR HERNANDEZ</t>
  </si>
  <si>
    <t>WILMER VILLATORO CRUZ</t>
  </si>
  <si>
    <t>3415 11TH ST NW</t>
  </si>
  <si>
    <t>MARGOTS CHAIR INC</t>
  </si>
  <si>
    <t>JOSE ROLANDO LOPEZ</t>
  </si>
  <si>
    <t>JORGE IB1</t>
  </si>
  <si>
    <t>NORA NOLASO</t>
  </si>
  <si>
    <t>ORLANDO FLORES</t>
  </si>
  <si>
    <t>AMANDA CEDILLOS GUTIERREZ</t>
  </si>
  <si>
    <t>NOBU DC LLC</t>
  </si>
  <si>
    <t>2525 M STREET NW</t>
  </si>
  <si>
    <t>GILBERTO MEJIA</t>
  </si>
  <si>
    <t>EUDY CAMILO CRUZ</t>
  </si>
  <si>
    <t>ASIAH M FORBES</t>
  </si>
  <si>
    <t>CARLOS GOMEZ</t>
  </si>
  <si>
    <t>LAKISHA JOYNER</t>
  </si>
  <si>
    <t>RANGSINEE JUNLOY</t>
  </si>
  <si>
    <t>ERIC K OTANI</t>
  </si>
  <si>
    <t>ANTONIO D STEVENS</t>
  </si>
  <si>
    <t>KITT THANOMKULBUTE</t>
  </si>
  <si>
    <t>THOMAS J CAVELL</t>
  </si>
  <si>
    <t>ENCIK A IRAWAN</t>
  </si>
  <si>
    <t>GFEORGE TORRES</t>
  </si>
  <si>
    <t>JOSUE TREJO</t>
  </si>
  <si>
    <t>JARIYA CHUEAPISUTKUL</t>
  </si>
  <si>
    <t>ALEXANDER STROMAN</t>
  </si>
  <si>
    <t>QINWEI CHEN</t>
  </si>
  <si>
    <t>LINWOOD JONES JR</t>
  </si>
  <si>
    <t>JUTHAMAS J VERB</t>
  </si>
  <si>
    <t>ALEX OXLAJ</t>
  </si>
  <si>
    <t>YAU WAI LEUNG</t>
  </si>
  <si>
    <t>DANIEL B SMITH</t>
  </si>
  <si>
    <t>ZOE LEE</t>
  </si>
  <si>
    <t>PATRICIA MELO</t>
  </si>
  <si>
    <t>DIONNE E MINUS</t>
  </si>
  <si>
    <t>CARTER A WHITE</t>
  </si>
  <si>
    <t>RIGOBERTO ALEMAN</t>
  </si>
  <si>
    <t>NASHVILLE, TN 37209</t>
  </si>
  <si>
    <t>306 42ND AVE N</t>
  </si>
  <si>
    <t>CMCADAMS@PARKINGMGT.COM</t>
  </si>
  <si>
    <t>PARKING MANAGEMENT COMPANY LLC</t>
  </si>
  <si>
    <t>MORAD FTITA</t>
  </si>
  <si>
    <t>WILLIAM MOUSTATI</t>
  </si>
  <si>
    <t>ELMOSTAFA OUSSAGHIR</t>
  </si>
  <si>
    <t>RAFIKA BRIKI</t>
  </si>
  <si>
    <t>ALEX ESTENOR</t>
  </si>
  <si>
    <t>GHION ALEMU</t>
  </si>
  <si>
    <t>KAPRI SUMMERS</t>
  </si>
  <si>
    <t>MITIKU TEBEKA</t>
  </si>
  <si>
    <t>THEODOROS WAKJRA</t>
  </si>
  <si>
    <t>ROBEL AGEBO</t>
  </si>
  <si>
    <t>JAMES PARKER</t>
  </si>
  <si>
    <t>2453 18TH ST NW</t>
  </si>
  <si>
    <t>ROMAINS TABLE INC</t>
  </si>
  <si>
    <t>WILFREDO CANALES</t>
  </si>
  <si>
    <t>INMER JIMENEZ</t>
  </si>
  <si>
    <t>CARLOS REYES</t>
  </si>
  <si>
    <t>ESMERALDA MARTINEZ</t>
  </si>
  <si>
    <t>STONE SOUP INC</t>
  </si>
  <si>
    <t>LACHEMI BAARANI</t>
  </si>
  <si>
    <t>ELIZABETH GOTAY</t>
  </si>
  <si>
    <t>ASHLEY L BETHEL</t>
  </si>
  <si>
    <t>JOY ZAREMBKA</t>
  </si>
  <si>
    <t>RAMESH SAPKOTA</t>
  </si>
  <si>
    <t>AIMEE HOLGUIN</t>
  </si>
  <si>
    <t>CAROLYN PAPETTI</t>
  </si>
  <si>
    <t>5014 CONNECTICUT AVENUE NW</t>
  </si>
  <si>
    <t>HAAD THAI RESTAURANT INC</t>
  </si>
  <si>
    <t>CHARLES KIA</t>
  </si>
  <si>
    <t>202-682-1111</t>
  </si>
  <si>
    <t>CHARLES@HAADTHAIRESTAURANT.COM</t>
  </si>
  <si>
    <t>1100 NEW YORK AVE NW</t>
  </si>
  <si>
    <t>L'AZ'ATIQUE, INC</t>
  </si>
  <si>
    <t>SAM KOMOL</t>
  </si>
  <si>
    <t>703-850-5820</t>
  </si>
  <si>
    <t>SAM@THESUSHIAOL.COM</t>
  </si>
  <si>
    <t>RUNGUATAI D</t>
  </si>
  <si>
    <t xml:space="preserve">JOSE A </t>
  </si>
  <si>
    <t>PIMM K</t>
  </si>
  <si>
    <t>SUTHAS  I</t>
  </si>
  <si>
    <t>CHATRSUDA T</t>
  </si>
  <si>
    <t>RATEE K</t>
  </si>
  <si>
    <t>PHANITCADA</t>
  </si>
  <si>
    <t>STATES &amp; LETTERS LLC DBA THE DABNEY</t>
  </si>
  <si>
    <t>301-589-9000</t>
  </si>
  <si>
    <t>OPERATIONS@THEDABNEY.COM</t>
  </si>
  <si>
    <t>122 BLAGDEN ALLEY NW</t>
  </si>
  <si>
    <t>POLLY HOXHA</t>
  </si>
  <si>
    <t>BOSWELL, CALEB</t>
  </si>
  <si>
    <t>BOWIE, TAHRIK</t>
  </si>
  <si>
    <t>GONZALEZ, THOMAS</t>
  </si>
  <si>
    <t>GONZALEZ, OSCAR</t>
  </si>
  <si>
    <t>LAUER, COLIN</t>
  </si>
  <si>
    <t>TEJADA, SELVIN</t>
  </si>
  <si>
    <t>BAHKIT, ASIA</t>
  </si>
  <si>
    <t>BEHRENS, GABRIELLE</t>
  </si>
  <si>
    <t>FLORES, BRAYAN</t>
  </si>
  <si>
    <t>HARDESTY, BLAKE</t>
  </si>
  <si>
    <t>LAWSON, PETER</t>
  </si>
  <si>
    <t>OBORN, KATE</t>
  </si>
  <si>
    <t>STONE, RACHEL</t>
  </si>
  <si>
    <t>TODD, DANIEL</t>
  </si>
  <si>
    <t>URBINA, CRISTIAN</t>
  </si>
  <si>
    <t>LIBERTO, JESSICA</t>
  </si>
  <si>
    <t>YANLIM INC</t>
  </si>
  <si>
    <t>JOYCE LIM</t>
  </si>
  <si>
    <t>202-686-3833</t>
  </si>
  <si>
    <t>SPICESDC@YAHOO.COM</t>
  </si>
  <si>
    <t>3333A CONNECTICUT AVE NW</t>
  </si>
  <si>
    <t>JONATAN, BENSON</t>
  </si>
  <si>
    <t>MASDELENA, MASDALENA</t>
  </si>
  <si>
    <t>PUTRA, RONNIE</t>
  </si>
  <si>
    <t>SALAKA, ARIA HARTAWAN</t>
  </si>
  <si>
    <t>SYAMSI, ADNIL</t>
  </si>
  <si>
    <t>WIDAGDO, DANU ASMORO</t>
  </si>
  <si>
    <t>YU, YONGXIN</t>
  </si>
  <si>
    <t>ZANGAD, OYUNSETSEG</t>
  </si>
  <si>
    <t>ILIOHAN, AMELIA H</t>
  </si>
  <si>
    <t>MOK, SOON KUAN</t>
  </si>
  <si>
    <t>SHIELDS JR, RICHARD E</t>
  </si>
  <si>
    <t>SWE, HNIN Y</t>
  </si>
  <si>
    <t>DEL CID, MARVIN</t>
  </si>
  <si>
    <t>LI, JINXUE</t>
  </si>
  <si>
    <t>LIU, DONG PING</t>
  </si>
  <si>
    <t>LIU, JIAN MING</t>
  </si>
  <si>
    <t>WANG, WEN YONG</t>
  </si>
  <si>
    <t>524 8TH STREET SE 2ND FLOOR</t>
  </si>
  <si>
    <t>NOOSHICAPITALHILL@YAHOO.COM</t>
  </si>
  <si>
    <t>202-827-8832</t>
  </si>
  <si>
    <t>NOOSHI CAPITOL HILL INC</t>
  </si>
  <si>
    <t>MAGIC MEALS INC</t>
  </si>
  <si>
    <t>202-293-3238</t>
  </si>
  <si>
    <t>NOOSHIDC@YAHOO.COM</t>
  </si>
  <si>
    <t>1120 19TH STREET NW</t>
  </si>
  <si>
    <t>HENG, LYMUY</t>
  </si>
  <si>
    <t>HUM, AH JUAN</t>
  </si>
  <si>
    <t>SUKESI, CATUR</t>
  </si>
  <si>
    <t>WANG, LIJUN</t>
  </si>
  <si>
    <t>SOMPHOB KAMNUAHSIL</t>
  </si>
  <si>
    <t>CHUCHART KAMP</t>
  </si>
  <si>
    <t>KITTIKORN MEELUEKIT</t>
  </si>
  <si>
    <t>PIYADA SUWAMNAKAM</t>
  </si>
  <si>
    <t>TIPRAPAT TIPAYARUK</t>
  </si>
  <si>
    <t>PANOM TOSAGAMJANA</t>
  </si>
  <si>
    <t>POY LOUNG INC</t>
  </si>
  <si>
    <t>CHUCHART KAMPIRAPANG</t>
  </si>
  <si>
    <t>202-766-0082</t>
  </si>
  <si>
    <t>1910 18TH ST NW</t>
  </si>
  <si>
    <t>SDH SERVICES EAST LLC</t>
  </si>
  <si>
    <t>SODEXO PAYROLL TAX</t>
  </si>
  <si>
    <t>866-372-3161</t>
  </si>
  <si>
    <t>PAYROLLTAX.NORMAN@SODEXO.COM</t>
  </si>
  <si>
    <t>HOUSE OF REPRESENTATIVES RYABURN BUILDING B339B</t>
  </si>
  <si>
    <t>WASHINGTON, DC 20515</t>
  </si>
  <si>
    <t>ALEXANDRIA BANKS</t>
  </si>
  <si>
    <t>MONAEM MABROUKI</t>
  </si>
  <si>
    <t>PATRICIA MINOR</t>
  </si>
  <si>
    <t>KIMEISHA SINCLAIR</t>
  </si>
  <si>
    <t>JESUS ABREGO</t>
  </si>
  <si>
    <t>ALOM DARASAVATH</t>
  </si>
  <si>
    <t>PAIRAYA RUTCHAPAHYA</t>
  </si>
  <si>
    <t>301 TINGEY ST SE</t>
  </si>
  <si>
    <t>POY LOUNG DC GROUP LLC</t>
  </si>
  <si>
    <t>GALAE THAI INC</t>
  </si>
  <si>
    <t>1323 14TH ST NW</t>
  </si>
  <si>
    <t>GMB FOOD SERVICES LLC DBA ITALIAN PIZZA KITCHEN</t>
  </si>
  <si>
    <t>RICHARD HENNING</t>
  </si>
  <si>
    <t>202-364-1010</t>
  </si>
  <si>
    <t>RICKKHENNING@GMAIL.COM</t>
  </si>
  <si>
    <t>4483 CONNECTICUT AVE NW STE B</t>
  </si>
  <si>
    <t>1420 PENNSYLVANIA AVE SE</t>
  </si>
  <si>
    <t>M.D.MENARD@GMAIL.COM</t>
  </si>
  <si>
    <t>202-391-1176</t>
  </si>
  <si>
    <t>MAR MENARD</t>
  </si>
  <si>
    <t>1420 PENNSY LLC TRUSTY'S</t>
  </si>
  <si>
    <t>EDVIM PERES</t>
  </si>
  <si>
    <t>RAWEERAT KULJITTINIPEM</t>
  </si>
  <si>
    <t>VI MACH</t>
  </si>
  <si>
    <t>PAYOMG SAELIM</t>
  </si>
  <si>
    <t>BLADIMIR MAJANO</t>
  </si>
  <si>
    <t>BELGIN TRIVERS</t>
  </si>
  <si>
    <t>EGE YILDIRIM</t>
  </si>
  <si>
    <t>THOMAS J GREER</t>
  </si>
  <si>
    <t>JOHN R SHARKEY</t>
  </si>
  <si>
    <t>STEVEN BELLIVEAU</t>
  </si>
  <si>
    <t>MICHAEL BOONE</t>
  </si>
  <si>
    <t>FINBAR FLYNN</t>
  </si>
  <si>
    <t>MURPHY, STEPHEN</t>
  </si>
  <si>
    <t>GALEZ, ADILIO</t>
  </si>
  <si>
    <t>ESCOBAR, JUAN</t>
  </si>
  <si>
    <t>2200 WSH CORP</t>
  </si>
  <si>
    <t>EDWARD MANOWITZ</t>
  </si>
  <si>
    <t>516-741-4334</t>
  </si>
  <si>
    <t>PANERA LLC</t>
  </si>
  <si>
    <t>JEFF GAUERKE</t>
  </si>
  <si>
    <t>314-984-3459</t>
  </si>
  <si>
    <t>PAYROLL@PANERABREAD.COM</t>
  </si>
  <si>
    <t>3630 S GEYER RD #100</t>
  </si>
  <si>
    <t>SUNSET HILLS, MO 63127</t>
  </si>
  <si>
    <t>TOPAZ MCCOY</t>
  </si>
  <si>
    <t>GLORIA ALTAMIRANO</t>
  </si>
  <si>
    <t>MERON KIFLE</t>
  </si>
  <si>
    <t>KURT YAMBAO</t>
  </si>
  <si>
    <t>FATIMA CAMPBELL</t>
  </si>
  <si>
    <t>MAROH SANTIAGO</t>
  </si>
  <si>
    <t>MARIA CARABANTES</t>
  </si>
  <si>
    <t>DANIEL DURAN</t>
  </si>
  <si>
    <t>ROXANA HENRIQUEZ-PINEDA</t>
  </si>
  <si>
    <t>JONATHAN RICO</t>
  </si>
  <si>
    <t>LORENZO HENDERSON</t>
  </si>
  <si>
    <t>CRISTIAN ESCOBAR</t>
  </si>
  <si>
    <t>HYATT CORPORATION</t>
  </si>
  <si>
    <t>DEBBIE DALAGER</t>
  </si>
  <si>
    <t>712-262-0445</t>
  </si>
  <si>
    <t>DEBBIE.DALAGER@HYATT.COM</t>
  </si>
  <si>
    <t>150 NORTH RIVERSIDE PLAZA</t>
  </si>
  <si>
    <t>CHICAGO, IL 60606</t>
  </si>
  <si>
    <t>ACHARYA, KUSHMAKHAR</t>
  </si>
  <si>
    <t>ADEM, HAMID B</t>
  </si>
  <si>
    <t>ANDERSON, WILLIAM</t>
  </si>
  <si>
    <t>AVEAU, ROBERT K</t>
  </si>
  <si>
    <t>AYALA, GLADIS M</t>
  </si>
  <si>
    <t>BARTALOS, TIBOR</t>
  </si>
  <si>
    <t>BEYENE, AWOKE</t>
  </si>
  <si>
    <t>BROWN, JEREMY</t>
  </si>
  <si>
    <t>BROWN, NIEL</t>
  </si>
  <si>
    <t>CHARLES, WILLIAM K</t>
  </si>
  <si>
    <t>CHASSAGNEAUX, YVES P</t>
  </si>
  <si>
    <t>DAUGHMI, KAML</t>
  </si>
  <si>
    <t>ENCUBAHRE, SOLOMAN</t>
  </si>
  <si>
    <t>GUNAWAN, DAVID</t>
  </si>
  <si>
    <t>JEFFERSON, DAVID</t>
  </si>
  <si>
    <t>MESFIN, TEDLA</t>
  </si>
  <si>
    <t>MONTOYA, ROBIN</t>
  </si>
  <si>
    <t>NORIEGA, LUIS</t>
  </si>
  <si>
    <t>PANDEY, SHANKAR P</t>
  </si>
  <si>
    <t>ROSS, CHARLES</t>
  </si>
  <si>
    <t>SHARMA, SHIVA K</t>
  </si>
  <si>
    <t>TEFERA, MAMMIE</t>
  </si>
  <si>
    <t>THAPA, YAM B</t>
  </si>
  <si>
    <t>TITTERTON, LEWIS</t>
  </si>
  <si>
    <t>TSEGAYE, DAWIT</t>
  </si>
  <si>
    <t>UIVARU, FLORIAN</t>
  </si>
  <si>
    <t>WOLDEGEBREAL, LEMLEM</t>
  </si>
  <si>
    <t>Denis Chinchilla</t>
  </si>
  <si>
    <t>Junior Chincilla</t>
  </si>
  <si>
    <t>Matthew Culbertson</t>
  </si>
  <si>
    <t>Cristobal De La Cruz</t>
  </si>
  <si>
    <t>Eryk Gonzalez</t>
  </si>
  <si>
    <t>Jessica Robles</t>
  </si>
  <si>
    <t>Rene Salanic</t>
  </si>
  <si>
    <t>Ronny Salanic</t>
  </si>
  <si>
    <t>Eladio Salgado Castro</t>
  </si>
  <si>
    <t>Francisco Suarez</t>
  </si>
  <si>
    <t>Yana Tarakanova</t>
  </si>
  <si>
    <t>Leeds the Way, LLC/ Hank's Oyster bar Dupont</t>
  </si>
  <si>
    <t xml:space="preserve">1624 Q Street NW, </t>
  </si>
  <si>
    <t>Washington, DC 20009</t>
  </si>
  <si>
    <t>Jeff Strine</t>
  </si>
  <si>
    <t>202-271-4206</t>
  </si>
  <si>
    <t>Washington, DC  20024</t>
  </si>
  <si>
    <t>701 Wharf Street SW</t>
  </si>
  <si>
    <t>Hank's on the Wharf, LLC</t>
  </si>
  <si>
    <t>jstrine@hanksdc.com</t>
  </si>
  <si>
    <t>Isaac Martinez</t>
  </si>
  <si>
    <t>Damany Molock</t>
  </si>
  <si>
    <t>Esau Morales</t>
  </si>
  <si>
    <t>Edis Yohana Navarro</t>
  </si>
  <si>
    <t>Hector Ochoa</t>
  </si>
  <si>
    <t>Manuel Oviedo</t>
  </si>
  <si>
    <t>Angela Ozar</t>
  </si>
  <si>
    <t>Yuliia Podvima</t>
  </si>
  <si>
    <t xml:space="preserve">Sky;ar Pulliam </t>
  </si>
  <si>
    <t>Diana Quijano-Sanchez</t>
  </si>
  <si>
    <t>Javier Ramirez Beltran</t>
  </si>
  <si>
    <t>Bethany Segar</t>
  </si>
  <si>
    <t>Omar Sorto</t>
  </si>
  <si>
    <t>Adalid Pineda</t>
  </si>
  <si>
    <t>Ahmed Darry</t>
  </si>
  <si>
    <t>Andrew Raike</t>
  </si>
  <si>
    <t>Apryl Martin</t>
  </si>
  <si>
    <t>Bhaskar Sundriyal</t>
  </si>
  <si>
    <t>Bryan Pineda Hernandez</t>
  </si>
  <si>
    <t>Chowdhury K Pervez</t>
  </si>
  <si>
    <t>Desiderio Reyes Ayala</t>
  </si>
  <si>
    <t>Edrans Osman Diaz</t>
  </si>
  <si>
    <t>Elsa Palencia Escobar</t>
  </si>
  <si>
    <t>Esteban Juarez</t>
  </si>
  <si>
    <t>Francisco Mejia Ventura</t>
  </si>
  <si>
    <t>Gustavo Revollo</t>
  </si>
  <si>
    <t>Ivana Georgievska</t>
  </si>
  <si>
    <t>Jesus Hernandez</t>
  </si>
  <si>
    <t>Jonny Pineda Hernandez</t>
  </si>
  <si>
    <t>Jorge Sanchez Osorio</t>
  </si>
  <si>
    <t>Jose R Bonilla</t>
  </si>
  <si>
    <t>Juan Zavala Hernandez</t>
  </si>
  <si>
    <t>Maria Sanchez Mijangos</t>
  </si>
  <si>
    <t>Meredith Belrose</t>
  </si>
  <si>
    <t>Rinoj Varghese</t>
  </si>
  <si>
    <t>Shinu Vasudevan</t>
  </si>
  <si>
    <t>Suryansh Kataria</t>
  </si>
  <si>
    <t>Temeka Lewis</t>
  </si>
  <si>
    <t>Trinida M Echeverria Lopez</t>
  </si>
  <si>
    <t>Yordanos Solomon</t>
  </si>
  <si>
    <t>Washington, DC 20004</t>
  </si>
  <si>
    <t>631 D St NW Suite 127</t>
  </si>
  <si>
    <t>202-393-5883</t>
  </si>
  <si>
    <t>Bob Singer</t>
  </si>
  <si>
    <t>Rasika, LLC/ Rasika</t>
  </si>
  <si>
    <t>KB.accounting@hotmail.com</t>
  </si>
  <si>
    <t>Washington, DC 20008</t>
  </si>
  <si>
    <t>Washington, DC 20036</t>
  </si>
  <si>
    <t>Rasika West End, LLC/ Rasika West End</t>
  </si>
  <si>
    <t>kb.accounting@hotmail.com</t>
  </si>
  <si>
    <t>Adrian Aguilar</t>
  </si>
  <si>
    <t>Ahmad Faiz</t>
  </si>
  <si>
    <t>Atul Narain</t>
  </si>
  <si>
    <t>Benedicto Campos</t>
  </si>
  <si>
    <t>Beth Lindley</t>
  </si>
  <si>
    <t>Catalina Paez Pardo</t>
  </si>
  <si>
    <t>Clayton Lopez</t>
  </si>
  <si>
    <t>Eamonn Mckeown</t>
  </si>
  <si>
    <t>Edis Vigil</t>
  </si>
  <si>
    <t>Estefany Gomez</t>
  </si>
  <si>
    <t>Evelin Ascencio Ramos</t>
  </si>
  <si>
    <t>Evelyn Tikenberg</t>
  </si>
  <si>
    <t>Ever Lopez</t>
  </si>
  <si>
    <t>Fernando Cruz</t>
  </si>
  <si>
    <t>Frances Nepomuceno</t>
  </si>
  <si>
    <t>Fredy Perez Hernandez</t>
  </si>
  <si>
    <t>Gloria Azurdia</t>
  </si>
  <si>
    <t>Heriberto Martinez</t>
  </si>
  <si>
    <t>Humberto Merino</t>
  </si>
  <si>
    <t>Jafeth Flores</t>
  </si>
  <si>
    <t>Joann Donis</t>
  </si>
  <si>
    <t>Jony Contreras</t>
  </si>
  <si>
    <t>Jorge Jimenez Guardado</t>
  </si>
  <si>
    <t>Jose Flores</t>
  </si>
  <si>
    <t>Jose Garcia</t>
  </si>
  <si>
    <t>Karin Harris</t>
  </si>
  <si>
    <t>Kevin Pineda</t>
  </si>
  <si>
    <t>Kiran Mena</t>
  </si>
  <si>
    <t>Lorenzo Reyes</t>
  </si>
  <si>
    <t>M'hammed Srayi</t>
  </si>
  <si>
    <t>Mani Santhil</t>
  </si>
  <si>
    <t>Marco Montero</t>
  </si>
  <si>
    <t>Marcos Hernandez</t>
  </si>
  <si>
    <t>Naji Neisi</t>
  </si>
  <si>
    <t>Namgay Delma</t>
  </si>
  <si>
    <t>Nilson Fuentes</t>
  </si>
  <si>
    <t>Pardhyum Rana</t>
  </si>
  <si>
    <t>Pedro Lopez Camacho</t>
  </si>
  <si>
    <t>Rakesh Anand Singh</t>
  </si>
  <si>
    <t>Ronald Jolly</t>
  </si>
  <si>
    <t>Sarah Bartholomew</t>
  </si>
  <si>
    <t>Shyam Singh</t>
  </si>
  <si>
    <t>Solongoo Battogoo</t>
  </si>
  <si>
    <t>Timothy Rhoades</t>
  </si>
  <si>
    <t>Vikram Sunderam</t>
  </si>
  <si>
    <t>Chiu Hui</t>
  </si>
  <si>
    <t>Christian Howell</t>
  </si>
  <si>
    <t>Dan Marlowe</t>
  </si>
  <si>
    <t>Deysy Salazar Rendon</t>
  </si>
  <si>
    <t>Fernando Fuentes</t>
  </si>
  <si>
    <t>Juan Nolasco</t>
  </si>
  <si>
    <t>Lucas Garcia Ortiz</t>
  </si>
  <si>
    <t>Mariah Costello</t>
  </si>
  <si>
    <t>Marvin Callejas</t>
  </si>
  <si>
    <t>Nataly Estrella</t>
  </si>
  <si>
    <t>Petra Geier</t>
  </si>
  <si>
    <t>Victor Williams</t>
  </si>
  <si>
    <t>Bibiana, LLC/ Bibiana</t>
  </si>
  <si>
    <t>Alom Hossain</t>
  </si>
  <si>
    <t>Deepak Kalatheri</t>
  </si>
  <si>
    <t>Ines Chavarria</t>
  </si>
  <si>
    <t>Jose Heriberto Bonilla</t>
  </si>
  <si>
    <t>Maria Chavarria</t>
  </si>
  <si>
    <t>Mohamed Abdullah Raj Mohamed Babu</t>
  </si>
  <si>
    <t>Prabhash Saxena</t>
  </si>
  <si>
    <t>Thomas Martinez</t>
  </si>
  <si>
    <t>THE BOMBAY CLUB, INC</t>
  </si>
  <si>
    <t>Ana Axume</t>
  </si>
  <si>
    <t>BINDAAS PENN 2000 LLC</t>
  </si>
  <si>
    <t>Adil Baich</t>
  </si>
  <si>
    <t>Aja Cage</t>
  </si>
  <si>
    <t>Alberto Sanchez</t>
  </si>
  <si>
    <t>Alex Paz</t>
  </si>
  <si>
    <t>Alexander Casey</t>
  </si>
  <si>
    <t>Benjamin Joyce</t>
  </si>
  <si>
    <t>Cruz Rivas</t>
  </si>
  <si>
    <t>Dulce Ovalle</t>
  </si>
  <si>
    <t>Elmer Gonzalez</t>
  </si>
  <si>
    <t>Frank Ruta</t>
  </si>
  <si>
    <t>Heriberto Diaz</t>
  </si>
  <si>
    <t>Jordi Guerrero</t>
  </si>
  <si>
    <t>Jose Canales</t>
  </si>
  <si>
    <t>Lachezar Dragiev</t>
  </si>
  <si>
    <t>Lamont Watson</t>
  </si>
  <si>
    <t>Luis Pimentel</t>
  </si>
  <si>
    <t>Mauricio Tejeda</t>
  </si>
  <si>
    <t>Michael Wyant</t>
  </si>
  <si>
    <t>Nico Christiansen</t>
  </si>
  <si>
    <t>Noe Ramirez</t>
  </si>
  <si>
    <t>Osman Tuncay</t>
  </si>
  <si>
    <t>Ramon Narvaez</t>
  </si>
  <si>
    <t>Rosa Cruz De Rodriguez</t>
  </si>
  <si>
    <t>Rosario Hernandez Placido</t>
  </si>
  <si>
    <t>Timothy Hays</t>
  </si>
  <si>
    <t>Victor Salmeron</t>
  </si>
  <si>
    <t>Vincenzo Floreno</t>
  </si>
  <si>
    <t>ANNABELLE LLC</t>
  </si>
  <si>
    <t>Ardeo, LLC/ Sababa Bindaas</t>
  </si>
  <si>
    <t>Alexander Canas</t>
  </si>
  <si>
    <t>Codi Parton</t>
  </si>
  <si>
    <t>Collette-Marlene Freeman</t>
  </si>
  <si>
    <t>Cristian Blanco</t>
  </si>
  <si>
    <t>Doris Alvarenga</t>
  </si>
  <si>
    <t>Estefany Rivera Ferman</t>
  </si>
  <si>
    <t>Felipe Pineda</t>
  </si>
  <si>
    <t>Fredi Chinchilla Martinez</t>
  </si>
  <si>
    <t>Fredy Martinez</t>
  </si>
  <si>
    <t>Janee Madden</t>
  </si>
  <si>
    <t>Jasmine Song</t>
  </si>
  <si>
    <t>Lazaro Pineda</t>
  </si>
  <si>
    <t>Lluvia Calix</t>
  </si>
  <si>
    <t>Maria Lopez</t>
  </si>
  <si>
    <t>Mirna Aparicio</t>
  </si>
  <si>
    <t>Perla Torres Romero</t>
  </si>
  <si>
    <t>Ramon Cuevas</t>
  </si>
  <si>
    <t>Rasim Kasyanov</t>
  </si>
  <si>
    <t>Ruben Gutierrez</t>
  </si>
  <si>
    <t>Sasha Glass</t>
  </si>
  <si>
    <t>Talya Lehrich</t>
  </si>
  <si>
    <t>Taylor Barbato</t>
  </si>
  <si>
    <t>Youssef Laatabi</t>
  </si>
  <si>
    <t>EL CHALAN/ CHALAN RESTAURANT</t>
  </si>
  <si>
    <t>KARINA SAN MARTIN</t>
  </si>
  <si>
    <t>301-587-5320</t>
  </si>
  <si>
    <t>KARINA@ESTRADA-ACCOUNTING.COM</t>
  </si>
  <si>
    <t>1924 I ST NW</t>
  </si>
  <si>
    <t>FRANKLIN O RAMIREZ</t>
  </si>
  <si>
    <t>Jose Chan Perez</t>
  </si>
  <si>
    <t>Carlos Morales</t>
  </si>
  <si>
    <t>Mayra Munoz</t>
  </si>
  <si>
    <t>Hector Polanco</t>
  </si>
  <si>
    <t>William Valdez</t>
  </si>
  <si>
    <t>Edy Vasquez</t>
  </si>
  <si>
    <t>Edy Vasquez (Overtime)</t>
  </si>
  <si>
    <t>Kevin Norton</t>
  </si>
  <si>
    <t>Michelle Aguilar-Quiroz</t>
  </si>
  <si>
    <t>Jacob Alexander</t>
  </si>
  <si>
    <t>Geoff Bible</t>
  </si>
  <si>
    <t>Alyssa Bonk</t>
  </si>
  <si>
    <t>Isaiah Campbell</t>
  </si>
  <si>
    <t>Sarah Djahedi-Rodriguez</t>
  </si>
  <si>
    <t>Makida Kassa</t>
  </si>
  <si>
    <t>Kevin Kesicki</t>
  </si>
  <si>
    <t>Emily Kissel</t>
  </si>
  <si>
    <t>Samantha Metzger</t>
  </si>
  <si>
    <t>Halie Peacher</t>
  </si>
  <si>
    <t>Olivia Proietti</t>
  </si>
  <si>
    <t>Erin Schmitz</t>
  </si>
  <si>
    <t>Kevin Smith</t>
  </si>
  <si>
    <t>Allisa Szalda</t>
  </si>
  <si>
    <t>Riann Winget</t>
  </si>
  <si>
    <t>Jin Zhang</t>
  </si>
  <si>
    <t>Washington, DC 20002</t>
  </si>
  <si>
    <t>1606 20th St NW</t>
  </si>
  <si>
    <t>payroll@missiongroupdc.com</t>
  </si>
  <si>
    <t>703-593-8916</t>
  </si>
  <si>
    <t>Reed Landry</t>
  </si>
  <si>
    <t>Hilltop Hospitality LLC / Mission</t>
  </si>
  <si>
    <t>Washington, DC 20003</t>
  </si>
  <si>
    <t xml:space="preserve">AVILA  MARIA               </t>
  </si>
  <si>
    <t xml:space="preserve">CAREY  NICOLE </t>
  </si>
  <si>
    <t xml:space="preserve">CASTILLO   ALEX                </t>
  </si>
  <si>
    <t xml:space="preserve">CHAVEZ   LUDWIN </t>
  </si>
  <si>
    <t xml:space="preserve">COREAS JR    ALFREDO </t>
  </si>
  <si>
    <t xml:space="preserve">CRITTENDEN-TOTH  SOPHIA </t>
  </si>
  <si>
    <t xml:space="preserve">ESCOBAR MIGUEL </t>
  </si>
  <si>
    <t xml:space="preserve">GABELA JACQUELINE          </t>
  </si>
  <si>
    <t xml:space="preserve">GONZALES  UNVERTO             </t>
  </si>
  <si>
    <t xml:space="preserve">GUARDADO  ELIZABETH           </t>
  </si>
  <si>
    <t xml:space="preserve">HERNANDEZ   ALEXANDER           </t>
  </si>
  <si>
    <t xml:space="preserve">HOLMES  JAMES               </t>
  </si>
  <si>
    <t xml:space="preserve">KORTAN JANE                </t>
  </si>
  <si>
    <t xml:space="preserve">LANDERS   CLAIRE              </t>
  </si>
  <si>
    <t xml:space="preserve">LUKAS   MATTHEW             </t>
  </si>
  <si>
    <t xml:space="preserve">MARTIN   ASHLEY              </t>
  </si>
  <si>
    <t xml:space="preserve">MARTU   DANIEL              </t>
  </si>
  <si>
    <t xml:space="preserve">MCGOVERN CHRISTOPHER         </t>
  </si>
  <si>
    <t xml:space="preserve">MEDRANO  AMILCAR             </t>
  </si>
  <si>
    <t xml:space="preserve">MILLER  HAILEY              </t>
  </si>
  <si>
    <t xml:space="preserve">NOA   ILIECER             </t>
  </si>
  <si>
    <t xml:space="preserve">OLIVARES  MARCO               </t>
  </si>
  <si>
    <t xml:space="preserve">PADILLA  ISAIAH              </t>
  </si>
  <si>
    <t xml:space="preserve">PEREZ  CARLOS              </t>
  </si>
  <si>
    <t xml:space="preserve">PILGRIM   ALICIA              </t>
  </si>
  <si>
    <t xml:space="preserve">PYE  ALEXANDER           </t>
  </si>
  <si>
    <t xml:space="preserve">QUILL COLIN               </t>
  </si>
  <si>
    <t xml:space="preserve">QUINTEROS   LUIS                </t>
  </si>
  <si>
    <t xml:space="preserve">RIEKER  ALEXANDRA           </t>
  </si>
  <si>
    <t xml:space="preserve">SAKYI  BENJAMIN            </t>
  </si>
  <si>
    <t xml:space="preserve">SMITH CHARLES             </t>
  </si>
  <si>
    <t xml:space="preserve">STILL WILLIAM             </t>
  </si>
  <si>
    <t xml:space="preserve">TAPATI  TAGBA               </t>
  </si>
  <si>
    <t xml:space="preserve">WOLF  COURTNEY            </t>
  </si>
  <si>
    <t>Clyde's of Georgetown LLC</t>
  </si>
  <si>
    <t xml:space="preserve">3236 M Street NW, </t>
  </si>
  <si>
    <t>Christine Lobban</t>
  </si>
  <si>
    <t xml:space="preserve"> clobban@clydes.com</t>
  </si>
  <si>
    <t xml:space="preserve">BROWN RANDALL             </t>
  </si>
  <si>
    <t xml:space="preserve">HREHA  JONATHAN            </t>
  </si>
  <si>
    <t xml:space="preserve">KOHOUT  MICHAEL             </t>
  </si>
  <si>
    <t xml:space="preserve">KOHOUT JESSIE              </t>
  </si>
  <si>
    <t xml:space="preserve">MARTINEZ JOSE                </t>
  </si>
  <si>
    <t xml:space="preserve">POVEDA LASSO DIANA               </t>
  </si>
  <si>
    <t xml:space="preserve">SAWANT ANIL                </t>
  </si>
  <si>
    <t xml:space="preserve">SHULTS DONALD              </t>
  </si>
  <si>
    <t xml:space="preserve">STEENSTRA ROBERT              </t>
  </si>
  <si>
    <t xml:space="preserve">WADE  MITCHELL            </t>
  </si>
  <si>
    <t>City Limit LLC</t>
  </si>
  <si>
    <t>1226 36th Street NW</t>
  </si>
  <si>
    <t>Clyde's Management LLC</t>
  </si>
  <si>
    <t xml:space="preserve">600 14th Street NW </t>
  </si>
  <si>
    <t>Washington DC 20005</t>
  </si>
  <si>
    <t xml:space="preserve">ADAMS   JASMINE             </t>
  </si>
  <si>
    <t xml:space="preserve">AGUILAR  RUBEN               </t>
  </si>
  <si>
    <t xml:space="preserve">ALEXANDER    JACOB               </t>
  </si>
  <si>
    <t xml:space="preserve">ALFARO   DAVID               </t>
  </si>
  <si>
    <t xml:space="preserve">AMARE    EDOM                </t>
  </si>
  <si>
    <t xml:space="preserve">ARIAS  LESLEY              </t>
  </si>
  <si>
    <t xml:space="preserve">ARIAS  ANTHONY             </t>
  </si>
  <si>
    <t xml:space="preserve">BACON    LARRY               </t>
  </si>
  <si>
    <t xml:space="preserve">BERERZIUK   SVITLANA            </t>
  </si>
  <si>
    <t xml:space="preserve">BLALOCK  VICTORIA            </t>
  </si>
  <si>
    <t xml:space="preserve">BONILLA   JORGE               </t>
  </si>
  <si>
    <t xml:space="preserve">BRODSKY ROSALIE             </t>
  </si>
  <si>
    <t xml:space="preserve">CARDONA  SANDRA              </t>
  </si>
  <si>
    <t xml:space="preserve">CHEE   MEREDITH            </t>
  </si>
  <si>
    <t xml:space="preserve">CRILLEY JAMES             </t>
  </si>
  <si>
    <t xml:space="preserve">DELEKAJEW   DAISY               </t>
  </si>
  <si>
    <t xml:space="preserve">DIAZ   ATANACIO            </t>
  </si>
  <si>
    <t xml:space="preserve">DUARTE    ALONDRA             </t>
  </si>
  <si>
    <t xml:space="preserve">FIGUENICK  DANIEL              </t>
  </si>
  <si>
    <t xml:space="preserve">FITZSIMONS   ROBERT              </t>
  </si>
  <si>
    <t xml:space="preserve">FLORES EDWIN               </t>
  </si>
  <si>
    <t xml:space="preserve">GOMEZ   MARIA               </t>
  </si>
  <si>
    <t xml:space="preserve">GONZALEZ    DIEGO               </t>
  </si>
  <si>
    <t xml:space="preserve">GORDON  KELVIN              </t>
  </si>
  <si>
    <t xml:space="preserve">GUZMAN    SIMON               </t>
  </si>
  <si>
    <t xml:space="preserve">HALILI     EMILIO              </t>
  </si>
  <si>
    <t xml:space="preserve">HERNANDEZ   NELSON              </t>
  </si>
  <si>
    <t xml:space="preserve">JOHNSON      PRINCESS            </t>
  </si>
  <si>
    <t xml:space="preserve">JOHNSON    KEITH               </t>
  </si>
  <si>
    <t xml:space="preserve">JUARES    ABEL                </t>
  </si>
  <si>
    <t xml:space="preserve">KIM   DANIEL              </t>
  </si>
  <si>
    <t xml:space="preserve">LAWRENCE    AISHA               </t>
  </si>
  <si>
    <t xml:space="preserve">LINTON  RENICE              </t>
  </si>
  <si>
    <t xml:space="preserve">LOPEZ    SERGIO              </t>
  </si>
  <si>
    <t xml:space="preserve">MARSHALL   CHARLES             </t>
  </si>
  <si>
    <t xml:space="preserve">MARTINEZ JESUS               </t>
  </si>
  <si>
    <t xml:space="preserve">MARTINEZ  YESENIA             </t>
  </si>
  <si>
    <t xml:space="preserve">MARTINEZ REYES   LOURDES             </t>
  </si>
  <si>
    <t xml:space="preserve">MARTINS  EDWARD              </t>
  </si>
  <si>
    <t xml:space="preserve">MCKEWEN-MORENO      EDGAR               </t>
  </si>
  <si>
    <t xml:space="preserve">MEDINA     DOUGLAS             </t>
  </si>
  <si>
    <t xml:space="preserve">NAJJAR    KRISHNA             </t>
  </si>
  <si>
    <t xml:space="preserve">NAVA    DANIEL              </t>
  </si>
  <si>
    <t xml:space="preserve">NEWMAN   ZACHARY             </t>
  </si>
  <si>
    <t xml:space="preserve">PASCHAL    ROMAN               </t>
  </si>
  <si>
    <t xml:space="preserve">PONCE LOPEZ  CRISTOBAL           </t>
  </si>
  <si>
    <t xml:space="preserve">QUINTANILLA    CINDY               </t>
  </si>
  <si>
    <t xml:space="preserve">RAMIREZ  ANGEL               </t>
  </si>
  <si>
    <t xml:space="preserve">RAMIREZ   VICTOR              </t>
  </si>
  <si>
    <t xml:space="preserve">REYES   CARLOS              </t>
  </si>
  <si>
    <t xml:space="preserve">REYES MARTINEZ   JOSE                </t>
  </si>
  <si>
    <t xml:space="preserve">RICE   WADE                </t>
  </si>
  <si>
    <t xml:space="preserve">RODRIGUEZ   MIHAEL              </t>
  </si>
  <si>
    <t xml:space="preserve">RODRIGUEZ   RICHARD             </t>
  </si>
  <si>
    <t xml:space="preserve">SADLER   OLIVIA              </t>
  </si>
  <si>
    <t xml:space="preserve">SARTWELL  MATTHEW             </t>
  </si>
  <si>
    <t xml:space="preserve">SAWYER   PETRA               </t>
  </si>
  <si>
    <t xml:space="preserve">SCAMPOLI    DANIEL              </t>
  </si>
  <si>
    <t xml:space="preserve">SINDIUKOVA   HANNA               </t>
  </si>
  <si>
    <t xml:space="preserve">SNELL   MEGHAN              </t>
  </si>
  <si>
    <t xml:space="preserve">SORTO    OMAR                </t>
  </si>
  <si>
    <t xml:space="preserve">SPENCER   TROY                </t>
  </si>
  <si>
    <t xml:space="preserve">TILLMAN     ADIA                </t>
  </si>
  <si>
    <t xml:space="preserve">TODOROVIC  MILAN               </t>
  </si>
  <si>
    <t xml:space="preserve">VAUGHN KRYSTAL             </t>
  </si>
  <si>
    <t xml:space="preserve">WALKER  ABIGAIL             </t>
  </si>
  <si>
    <t xml:space="preserve">WILLIAMS   NIA                 </t>
  </si>
  <si>
    <t xml:space="preserve">WOLDE-TENSAE  ALULA               </t>
  </si>
  <si>
    <t>1 Dupont Circle NW</t>
  </si>
  <si>
    <t>Mission Group Four LLC / The Admiral</t>
  </si>
  <si>
    <t>Kelssi Aguilar</t>
  </si>
  <si>
    <t>Brooke Caruso</t>
  </si>
  <si>
    <t>Jessica Cooper</t>
  </si>
  <si>
    <t>Jessica Cooper (Overtime)</t>
  </si>
  <si>
    <t>Jonna Coran</t>
  </si>
  <si>
    <t>Louis Dupont</t>
  </si>
  <si>
    <t>Brian Hoffarth</t>
  </si>
  <si>
    <t>Whitney Hurlbrink</t>
  </si>
  <si>
    <t>Mikayla Kinloch</t>
  </si>
  <si>
    <t>Marlon Marshall</t>
  </si>
  <si>
    <t>Kerry Read</t>
  </si>
  <si>
    <t>Rachel Taylor</t>
  </si>
  <si>
    <t>Silvi Weiser</t>
  </si>
  <si>
    <t>Omar Hernandez</t>
  </si>
  <si>
    <t>Omar Hernandez (Overtime)</t>
  </si>
  <si>
    <t>Hesahi Morales</t>
  </si>
  <si>
    <t>Ronal Reyes Pena</t>
  </si>
  <si>
    <t>Ronal Reyes Pena (Overtime)</t>
  </si>
  <si>
    <t>Mauricio Vail Lucas</t>
  </si>
  <si>
    <t>REED LANDRY</t>
  </si>
  <si>
    <t>Charles Alford</t>
  </si>
  <si>
    <t>Melanie Aycock</t>
  </si>
  <si>
    <t>Rachel Cousins</t>
  </si>
  <si>
    <t>Megan Deusenberry</t>
  </si>
  <si>
    <t>Kelsey Edwards</t>
  </si>
  <si>
    <t>Meredith Hunt</t>
  </si>
  <si>
    <t>Kristen Joseph</t>
  </si>
  <si>
    <t>Adriianna Lagorio</t>
  </si>
  <si>
    <t>Grace Lederer</t>
  </si>
  <si>
    <t>Lea Lemee</t>
  </si>
  <si>
    <t>Charles Logan</t>
  </si>
  <si>
    <t>Alyssa Mansker</t>
  </si>
  <si>
    <t>Katherine Mertens</t>
  </si>
  <si>
    <t>Anney Mierski</t>
  </si>
  <si>
    <t>Rebecca Myshrall</t>
  </si>
  <si>
    <t>Jacob Parker</t>
  </si>
  <si>
    <t>Tyler Platt</t>
  </si>
  <si>
    <t>Jacob Schueler</t>
  </si>
  <si>
    <t>Alyssa Sherman</t>
  </si>
  <si>
    <t>Rachel Sirota</t>
  </si>
  <si>
    <t>Rachel Sirota (Overtime)</t>
  </si>
  <si>
    <t>Anthony Szuhay</t>
  </si>
  <si>
    <t>Claire Vansell</t>
  </si>
  <si>
    <t>Logan Young</t>
  </si>
  <si>
    <t>Logan Young (Overtime)</t>
  </si>
  <si>
    <t>Martin Catarino Cruz</t>
  </si>
  <si>
    <t>Jose Martinez</t>
  </si>
  <si>
    <t>Jetsy Melgar</t>
  </si>
  <si>
    <t>Marleni Nolasco</t>
  </si>
  <si>
    <t>Marleni Nolasco (Overtime)</t>
  </si>
  <si>
    <t>Catalino Pena</t>
  </si>
  <si>
    <t>Miguel Perez Cobo</t>
  </si>
  <si>
    <t>Elvis Rodriguez</t>
  </si>
  <si>
    <t>Elvis Rodriguez (Overtime)</t>
  </si>
  <si>
    <t>Hugo Vasquez</t>
  </si>
  <si>
    <t>Hugo Vasquez (Overtime)</t>
  </si>
  <si>
    <t>Nelson Vasquez</t>
  </si>
  <si>
    <t>Christopher Williams</t>
  </si>
  <si>
    <t>Josselin Zetino</t>
  </si>
  <si>
    <t>Josselin Zetino (Overtime)</t>
  </si>
  <si>
    <t>Mission Group Dos LLC / Mission Navy Yard</t>
  </si>
  <si>
    <t>1221 Van St SE Suite 130</t>
  </si>
  <si>
    <t>SIAM HOUSE DC INC</t>
  </si>
  <si>
    <t>SUE SIRI</t>
  </si>
  <si>
    <t>301-775-7567</t>
  </si>
  <si>
    <t>SIRIRAYMOND@HOTMAIL.COM</t>
  </si>
  <si>
    <t>3520 CONNECTICUT AVE NW</t>
  </si>
  <si>
    <t>THITARAT SUWANNAWONG</t>
  </si>
  <si>
    <t>SUWATTHANA LEELAWATNOKUL</t>
  </si>
  <si>
    <t>WASHINGTON, DC  20007</t>
  </si>
  <si>
    <t>954-559-4499</t>
  </si>
  <si>
    <t>3050 K ST NW, SUITE 101</t>
  </si>
  <si>
    <t>michael.martin@fabiotrabocchi.com</t>
  </si>
  <si>
    <t>FT MARE DC LLC / Fiola Mare</t>
  </si>
  <si>
    <t>MICHAEL MARTIN</t>
  </si>
  <si>
    <t>Tatiana Marquina</t>
  </si>
  <si>
    <t>Mirian Janeth Coronel</t>
  </si>
  <si>
    <t>Maly Dy</t>
  </si>
  <si>
    <t>Andrea Ferlito</t>
  </si>
  <si>
    <t>Jacob Konick</t>
  </si>
  <si>
    <t>Alexander Kriushin</t>
  </si>
  <si>
    <t>Darina Medellin</t>
  </si>
  <si>
    <t>Milan Plavsic</t>
  </si>
  <si>
    <t>Filip Mutafov</t>
  </si>
  <si>
    <t>Michael Denis McDonnell</t>
  </si>
  <si>
    <t> Michael Denis McDonnell</t>
  </si>
  <si>
    <t>Joshua Medellin</t>
  </si>
  <si>
    <t>Davis Ortiz</t>
  </si>
  <si>
    <t>Pablo Peltier</t>
  </si>
  <si>
    <t>Marlon Rivera</t>
  </si>
  <si>
    <t>Daniel Monroy</t>
  </si>
  <si>
    <t>Faith Serrano</t>
  </si>
  <si>
    <t>Christos Stamou</t>
  </si>
  <si>
    <t>Luca Trabocchi</t>
  </si>
  <si>
    <t>Megumi Awaya</t>
  </si>
  <si>
    <t>Jose Rodriguez</t>
  </si>
  <si>
    <t>Gabriela Sanchez</t>
  </si>
  <si>
    <t>Jose Cordero</t>
  </si>
  <si>
    <t>Manuel De La O Mejia</t>
  </si>
  <si>
    <t>Ghezae Asmelash</t>
  </si>
  <si>
    <t>Jose Pineda</t>
  </si>
  <si>
    <t>Segundo Reyes</t>
  </si>
  <si>
    <t>Satish Shreshtha</t>
  </si>
  <si>
    <t>Pablo Zeno</t>
  </si>
  <si>
    <t>Devin James Ballard</t>
  </si>
  <si>
    <t>Storm Isaac</t>
  </si>
  <si>
    <t>Thomas Wallace</t>
  </si>
  <si>
    <t>Amado Cisneros</t>
  </si>
  <si>
    <t>Steven Sullivan</t>
  </si>
  <si>
    <t>Tetiana Kuvshynova</t>
  </si>
  <si>
    <t>Anna Timberlake</t>
  </si>
  <si>
    <t>Edwin Eliezer Amaya Nolasco</t>
  </si>
  <si>
    <t>Mark Malata</t>
  </si>
  <si>
    <t>Bojana Milosevic</t>
  </si>
  <si>
    <t>Denia Vasquez</t>
  </si>
  <si>
    <t>Aldair Perez</t>
  </si>
  <si>
    <t>Laura Vasques</t>
  </si>
  <si>
    <t>Melvin Gonzalez</t>
  </si>
  <si>
    <t>Mason McKee</t>
  </si>
  <si>
    <t>Allison Varela</t>
  </si>
  <si>
    <t>Keagan Anders Penzien</t>
  </si>
  <si>
    <t>FT Casaluca DC II, LLC / Sfoglina</t>
  </si>
  <si>
    <t>4445 Connecticut Avenue NW</t>
  </si>
  <si>
    <t>Naysha Hernandez Estrada</t>
  </si>
  <si>
    <t>Wallace John Stephens</t>
  </si>
  <si>
    <t>Marketa Kucerova</t>
  </si>
  <si>
    <t>Gannon James Pitre</t>
  </si>
  <si>
    <t>Ivan Yordanov</t>
  </si>
  <si>
    <t>Maria Lainez Garcia</t>
  </si>
  <si>
    <t>Elmer Leiva</t>
  </si>
  <si>
    <t>Jose Dominguez</t>
  </si>
  <si>
    <t>Erick Garcia</t>
  </si>
  <si>
    <t>Rokk Lwanga</t>
  </si>
  <si>
    <t>Rafael Cotzajay</t>
  </si>
  <si>
    <t>Juan Miguel Menjivar</t>
  </si>
  <si>
    <t>Walter Maldonado Arias</t>
  </si>
  <si>
    <t>Marcos Morales</t>
  </si>
  <si>
    <t>Jesus Carlos Aranda</t>
  </si>
  <si>
    <t>Christopher Miller</t>
  </si>
  <si>
    <t>FT DC LLC ( FIOLA)</t>
  </si>
  <si>
    <t>601 Pennsylvania Ave NW #1215N</t>
  </si>
  <si>
    <t>Washington, DC  20004</t>
  </si>
  <si>
    <t>Emely Guerra</t>
  </si>
  <si>
    <t>Michael Clayton Bernacki</t>
  </si>
  <si>
    <t>Marija Donevska</t>
  </si>
  <si>
    <t>Driss Douah</t>
  </si>
  <si>
    <t>Enrique Bautista</t>
  </si>
  <si>
    <t>Israel Portillo</t>
  </si>
  <si>
    <t>Kelvin Moran</t>
  </si>
  <si>
    <t>Raquel O'Brien</t>
  </si>
  <si>
    <t>Matthew Heimbauer</t>
  </si>
  <si>
    <t>Rebecca Widmayer</t>
  </si>
  <si>
    <t>Naderia Wynn</t>
  </si>
  <si>
    <t>Matthew Fisk</t>
  </si>
  <si>
    <t>Jorge Cruz Urbina</t>
  </si>
  <si>
    <t>Bryan Barraza</t>
  </si>
  <si>
    <t>Rosalino Cervantes</t>
  </si>
  <si>
    <t>Kenia Granados</t>
  </si>
  <si>
    <t>Gustavo Sandoval</t>
  </si>
  <si>
    <t>Fernando Aldair Luna</t>
  </si>
  <si>
    <t>Noe Hernandez</t>
  </si>
  <si>
    <t>Alexi Flores</t>
  </si>
  <si>
    <t>Roberto Ixcot</t>
  </si>
  <si>
    <t>Jorge Melendez</t>
  </si>
  <si>
    <t>Jose sanchez</t>
  </si>
  <si>
    <t>Jenaro Garcia Ramirez</t>
  </si>
  <si>
    <t>Benamin Vega</t>
  </si>
  <si>
    <t>Erick Castillo Amaya</t>
  </si>
  <si>
    <t>FT DEL MAR DC (DEL MAR)</t>
  </si>
  <si>
    <t>791 Wharf Street  SW</t>
  </si>
  <si>
    <t>Clyde's of Gallery Place LLC</t>
  </si>
  <si>
    <t xml:space="preserve">707 7th Street NW, </t>
  </si>
  <si>
    <t>Washington DC 20001</t>
  </si>
  <si>
    <t xml:space="preserve">ARIAS   DAYANA              </t>
  </si>
  <si>
    <t xml:space="preserve">BAMIRO OLAYINKA            </t>
  </si>
  <si>
    <t xml:space="preserve">BANEGAS  OSCAR               </t>
  </si>
  <si>
    <t xml:space="preserve">BARREROS    GIANNINO            </t>
  </si>
  <si>
    <t xml:space="preserve">BEYLICKJIAN   GREGORY             </t>
  </si>
  <si>
    <t xml:space="preserve">BROWNMYKEA               </t>
  </si>
  <si>
    <t xml:space="preserve">CARTER JAMIL               </t>
  </si>
  <si>
    <t xml:space="preserve">CLARK SHELITA             </t>
  </si>
  <si>
    <t xml:space="preserve">CONTEH ISHA               </t>
  </si>
  <si>
    <t xml:space="preserve">COWAN  SHARIEF             </t>
  </si>
  <si>
    <t xml:space="preserve">CRUZ PINELL DODANNY             </t>
  </si>
  <si>
    <t xml:space="preserve">EL AITARI BOUCHRA             </t>
  </si>
  <si>
    <t xml:space="preserve">GALLOWAY JERMAINE            </t>
  </si>
  <si>
    <t xml:space="preserve">GARCIAGUSTAVO             </t>
  </si>
  <si>
    <t xml:space="preserve">HERNANDEZ WILLY               </t>
  </si>
  <si>
    <t xml:space="preserve">JEZARD    KEVIN               </t>
  </si>
  <si>
    <t xml:space="preserve">JONES HEAVEN              </t>
  </si>
  <si>
    <t xml:space="preserve">LEWIS CHRISTOPHER         </t>
  </si>
  <si>
    <t xml:space="preserve">LOWRIE RAM                 </t>
  </si>
  <si>
    <t xml:space="preserve">MARTIN BRANDON             </t>
  </si>
  <si>
    <t xml:space="preserve">MCAFEE AUSTIN              </t>
  </si>
  <si>
    <t xml:space="preserve">MCKENDRY  WILLIAM             </t>
  </si>
  <si>
    <t xml:space="preserve">MEDRANO  JUAN                </t>
  </si>
  <si>
    <t xml:space="preserve">MORILLO ELVIS               </t>
  </si>
  <si>
    <t xml:space="preserve">NAUMOVYCH    OLEKSANDR           </t>
  </si>
  <si>
    <t xml:space="preserve">PARSHAY    WILLIAM             </t>
  </si>
  <si>
    <t xml:space="preserve">PINEDA NERY                </t>
  </si>
  <si>
    <t xml:space="preserve">REYES       ELMER               </t>
  </si>
  <si>
    <t xml:space="preserve">RICE MELANIE             </t>
  </si>
  <si>
    <t xml:space="preserve">RIVERA  JUAN                </t>
  </si>
  <si>
    <t xml:space="preserve">ROBINSON  ANTHONY             </t>
  </si>
  <si>
    <t xml:space="preserve">RODRIGUEZ   DANIEL              </t>
  </si>
  <si>
    <t xml:space="preserve">ROMERO   AMILCAR             </t>
  </si>
  <si>
    <t xml:space="preserve">RUSH SIENA               </t>
  </si>
  <si>
    <t xml:space="preserve">SANCHEZ     MIGUEL              </t>
  </si>
  <si>
    <t xml:space="preserve">SANCHEZ   JULIO               </t>
  </si>
  <si>
    <t xml:space="preserve">TARPLEY DAMION              </t>
  </si>
  <si>
    <t xml:space="preserve">TORRES FUENTES HECTOR              </t>
  </si>
  <si>
    <t xml:space="preserve">VALENTINE    MARY                </t>
  </si>
  <si>
    <t xml:space="preserve">WADE    MITCHELL            </t>
  </si>
  <si>
    <t xml:space="preserve">YATES    ARETHA              </t>
  </si>
  <si>
    <t xml:space="preserve">YOUSEY     CHARLES             </t>
  </si>
  <si>
    <t>Walrus Company LLC</t>
  </si>
  <si>
    <t xml:space="preserve">675 15th Street NW, </t>
  </si>
  <si>
    <t xml:space="preserve">ALFORD              ANTOINE             </t>
  </si>
  <si>
    <t xml:space="preserve">AMOLITOS            ABEL                </t>
  </si>
  <si>
    <t xml:space="preserve">ANICETO MEDINA      ARTEMIO             </t>
  </si>
  <si>
    <t xml:space="preserve">ASCENCIO            CHRISTOPHER         </t>
  </si>
  <si>
    <t xml:space="preserve">BALOGH              KALMAN              </t>
  </si>
  <si>
    <t xml:space="preserve">BAPTISTA            JEAN                </t>
  </si>
  <si>
    <t xml:space="preserve">BAUTISTA            ALEX               </t>
  </si>
  <si>
    <t xml:space="preserve">BERRYMAN            SCOTT               </t>
  </si>
  <si>
    <t xml:space="preserve">BEYENE              DABRA               </t>
  </si>
  <si>
    <t xml:space="preserve">BONILLA RAMIREZ     MIGUEL              </t>
  </si>
  <si>
    <t xml:space="preserve">BUNCH               STEPHEN             </t>
  </si>
  <si>
    <t xml:space="preserve">CAHILL              JASON               </t>
  </si>
  <si>
    <t xml:space="preserve">CARDOZA             JOSE                </t>
  </si>
  <si>
    <t xml:space="preserve">CARTER              RONNIE              </t>
  </si>
  <si>
    <t xml:space="preserve">CERRATO GOMEZ       OLMAN               </t>
  </si>
  <si>
    <t xml:space="preserve">COMSTOCK            TAYLOR              </t>
  </si>
  <si>
    <t xml:space="preserve">DEMOSS              MARK                </t>
  </si>
  <si>
    <t xml:space="preserve">ELIAS               LUIS                </t>
  </si>
  <si>
    <t xml:space="preserve">ESTRADA             JOSE                </t>
  </si>
  <si>
    <t xml:space="preserve">FIGUEROA            ALFONSO             </t>
  </si>
  <si>
    <t xml:space="preserve">FINNERTY            MICHAEL             </t>
  </si>
  <si>
    <t xml:space="preserve">FRASER              ROBERT              </t>
  </si>
  <si>
    <t xml:space="preserve">FREHIWOT            TESHOME             </t>
  </si>
  <si>
    <t xml:space="preserve">FUENTES RUBIO       STEPHANE            </t>
  </si>
  <si>
    <t xml:space="preserve">FULLINGTON          JESSICA             </t>
  </si>
  <si>
    <t xml:space="preserve">GALLARDO            KARINA              </t>
  </si>
  <si>
    <t xml:space="preserve">GARCIA              RAUL                </t>
  </si>
  <si>
    <t xml:space="preserve">GAREY               TODD                </t>
  </si>
  <si>
    <t xml:space="preserve">GILDAE              KRISTEN             </t>
  </si>
  <si>
    <t xml:space="preserve">GOMES               PROBHAT             </t>
  </si>
  <si>
    <t xml:space="preserve">GONZALEZ            MICHAEL             </t>
  </si>
  <si>
    <t xml:space="preserve">GUZMAN              RAMON               </t>
  </si>
  <si>
    <t xml:space="preserve">HAIRSTON            ALEXIS              </t>
  </si>
  <si>
    <t xml:space="preserve">HERNANDEZ           SANTOS              </t>
  </si>
  <si>
    <t xml:space="preserve">HERNANDEZ           MAURICIO            </t>
  </si>
  <si>
    <t xml:space="preserve">HESLIN              LEAH                </t>
  </si>
  <si>
    <t xml:space="preserve">HODGES              GREGORY             </t>
  </si>
  <si>
    <t xml:space="preserve">IBIEZUGBE           EHIJE               </t>
  </si>
  <si>
    <t xml:space="preserve">JIMENEZ             ARTURO              </t>
  </si>
  <si>
    <t xml:space="preserve">JOHNSON             MATTHEW             </t>
  </si>
  <si>
    <t xml:space="preserve">KAUFFMAN            HANNAH              </t>
  </si>
  <si>
    <t xml:space="preserve">LIN                 ZHENG               </t>
  </si>
  <si>
    <t xml:space="preserve">LIN                 QUI                 </t>
  </si>
  <si>
    <t xml:space="preserve">LIN                 QILI                </t>
  </si>
  <si>
    <t xml:space="preserve">LOPEZ               JOSE                </t>
  </si>
  <si>
    <t xml:space="preserve">LORENTI ARANA       OSMIN               </t>
  </si>
  <si>
    <t xml:space="preserve">LOZANO              HERNAN              </t>
  </si>
  <si>
    <t xml:space="preserve">LUIS                FABIAN              </t>
  </si>
  <si>
    <t xml:space="preserve">LUKACS              JASON               </t>
  </si>
  <si>
    <t xml:space="preserve">MARTINEZ            RODOLFO             </t>
  </si>
  <si>
    <t xml:space="preserve">MENDOZA             JUAN                </t>
  </si>
  <si>
    <t xml:space="preserve">MILLEDGE            ADRIENNE            </t>
  </si>
  <si>
    <t xml:space="preserve">MONROY              GABRIELA            </t>
  </si>
  <si>
    <t xml:space="preserve">MORAN               LUIS                </t>
  </si>
  <si>
    <t xml:space="preserve">NJIE                ABDOULIE            </t>
  </si>
  <si>
    <t xml:space="preserve">NOLASCO ZELAYA      CLAUDIO             </t>
  </si>
  <si>
    <t xml:space="preserve">OCHOA               GUILLERMO           </t>
  </si>
  <si>
    <t xml:space="preserve">PENA GONZALEZ       ISELA               </t>
  </si>
  <si>
    <t xml:space="preserve">PERLA               JOSE                </t>
  </si>
  <si>
    <t xml:space="preserve">PETERS              MICHAEL             </t>
  </si>
  <si>
    <t xml:space="preserve">PINTO               ALWYN               </t>
  </si>
  <si>
    <t xml:space="preserve">PORTILLO            JUAN                </t>
  </si>
  <si>
    <t xml:space="preserve">PRUDENTE-GALGUERA   GERVASIO            </t>
  </si>
  <si>
    <t xml:space="preserve">RIAZ                ARSALAN             </t>
  </si>
  <si>
    <t xml:space="preserve">ROMERO              WALTER              </t>
  </si>
  <si>
    <t xml:space="preserve">SALVADOR            GILBERTO            </t>
  </si>
  <si>
    <t xml:space="preserve">SCHMIERER           JUSTIN              </t>
  </si>
  <si>
    <t xml:space="preserve">SEGUNDO             ARNULFO             </t>
  </si>
  <si>
    <t xml:space="preserve">SOLANKI             BHAVIN              </t>
  </si>
  <si>
    <t xml:space="preserve">SORIANO             NOHEMI              </t>
  </si>
  <si>
    <t xml:space="preserve">SORTO               LISANDRO            </t>
  </si>
  <si>
    <t xml:space="preserve">STEENSTRA           ROBERT              </t>
  </si>
  <si>
    <t xml:space="preserve">STEMETZKI           TODD                </t>
  </si>
  <si>
    <t xml:space="preserve">SZYMKOWICZ          WOJCIECH           </t>
  </si>
  <si>
    <t xml:space="preserve">VENTURA             CARLOS              </t>
  </si>
  <si>
    <t xml:space="preserve">VILLENA MOREHEAD    ANDREA              </t>
  </si>
  <si>
    <t xml:space="preserve">WALSH               SAMANTHA            </t>
  </si>
  <si>
    <t xml:space="preserve">WEEKS               ANDREA              </t>
  </si>
  <si>
    <t xml:space="preserve">WILLIAMS            DERRICK             </t>
  </si>
  <si>
    <t xml:space="preserve">WILLIAMS            JORDAN              </t>
  </si>
  <si>
    <t xml:space="preserve">WILLIS              BRADFORD            </t>
  </si>
  <si>
    <t>CHRISTINA PERDOMO</t>
  </si>
  <si>
    <t>202-213-5383</t>
  </si>
  <si>
    <t>CHRISTINA@KNEADHD.COM</t>
  </si>
  <si>
    <t>1201 HALF STREET SE</t>
  </si>
  <si>
    <t>FIGUEROA MARIANGELLA</t>
  </si>
  <si>
    <t>HAWKINS DARRIUS</t>
  </si>
  <si>
    <t>GATSBY BALLPARK LLC</t>
  </si>
  <si>
    <t>Erika Binuya</t>
  </si>
  <si>
    <t>Eduardo Crespin</t>
  </si>
  <si>
    <t>Jose Lazo</t>
  </si>
  <si>
    <t>Luis Mario Merino</t>
  </si>
  <si>
    <t>Natasha Neal</t>
  </si>
  <si>
    <t>Esvy Ramirez Pablo</t>
  </si>
  <si>
    <t>Emma Taggart</t>
  </si>
  <si>
    <t>Lizeth Urioso</t>
  </si>
  <si>
    <t>ANJU</t>
  </si>
  <si>
    <t>1805 18th Street NW</t>
  </si>
  <si>
    <t>Sheri Powell</t>
  </si>
  <si>
    <t>844-937-2433</t>
  </si>
  <si>
    <t>Elizabeth Arias</t>
  </si>
  <si>
    <t>Nataly Castillo</t>
  </si>
  <si>
    <t>Hector Flora-Barrios</t>
  </si>
  <si>
    <t>Cesar Antonio Guevara</t>
  </si>
  <si>
    <t>Lawrence Hailes</t>
  </si>
  <si>
    <t>Noah Hammond</t>
  </si>
  <si>
    <t>Humberto Portillo</t>
  </si>
  <si>
    <t>Gimena Ramos</t>
  </si>
  <si>
    <t>Ellis Roesler</t>
  </si>
  <si>
    <t>Michael Lynch</t>
  </si>
  <si>
    <t>Cheveale McConner</t>
  </si>
  <si>
    <t>Good Essen - U Street LLC</t>
  </si>
  <si>
    <t>1926 14th St NW</t>
  </si>
  <si>
    <t>Right Proper, LLC</t>
  </si>
  <si>
    <t>624 T Street NW</t>
  </si>
  <si>
    <t>Kyle Ames</t>
  </si>
  <si>
    <t>Janique Ames</t>
  </si>
  <si>
    <t>Bakri Mohamed Nour</t>
  </si>
  <si>
    <t>Patrick Lewis</t>
  </si>
  <si>
    <t>David Abramson</t>
  </si>
  <si>
    <t>Johnathon Valenti</t>
  </si>
  <si>
    <t>Eamoni Collier</t>
  </si>
  <si>
    <t>Kestrel Carr</t>
  </si>
  <si>
    <t>Kara Robertson</t>
  </si>
  <si>
    <t>Kyare Turner</t>
  </si>
  <si>
    <t>Sarah Weisbecker</t>
  </si>
  <si>
    <t>Alvin Troncoso</t>
  </si>
  <si>
    <t>Maria Miller</t>
  </si>
  <si>
    <t>Colin Mosher</t>
  </si>
  <si>
    <t>Joshua Hotel Management DC LLC</t>
  </si>
  <si>
    <t>2505 Wisconsin Ave NW</t>
  </si>
  <si>
    <t>Faud Ashan Areef</t>
  </si>
  <si>
    <t>Carlos Humberto Benitez</t>
  </si>
  <si>
    <t>Alexander Richard Butler</t>
  </si>
  <si>
    <t>Damen Maurice Carter</t>
  </si>
  <si>
    <t>Alexis Alberto Cruz Bernal</t>
  </si>
  <si>
    <t>Ebner Abed Deleon</t>
  </si>
  <si>
    <t>Robert Herrera</t>
  </si>
  <si>
    <t>Lemar McCoy</t>
  </si>
  <si>
    <t>Jessica Alejandra Navas</t>
  </si>
  <si>
    <t>Avery Quattlebaum</t>
  </si>
  <si>
    <t>Jose Adillio Salamanca</t>
  </si>
  <si>
    <t>Relish Food 2</t>
  </si>
  <si>
    <t>1330 New Hampshire Ave</t>
  </si>
  <si>
    <t>Stephanie Sipe</t>
  </si>
  <si>
    <t>Jennifer Garcia</t>
  </si>
  <si>
    <t>Tyrone Rogers II</t>
  </si>
  <si>
    <t>The Fried Rice Collective</t>
  </si>
  <si>
    <t>423 8th St SE</t>
  </si>
  <si>
    <t>Nancy Abundez</t>
  </si>
  <si>
    <t>Juan Amaya</t>
  </si>
  <si>
    <t>Letisia Barrera</t>
  </si>
  <si>
    <t>Jose Beltran Garcia</t>
  </si>
  <si>
    <t>Antonio Casarrubias</t>
  </si>
  <si>
    <t>David Casarrubias</t>
  </si>
  <si>
    <t>Roberto Cuello</t>
  </si>
  <si>
    <t>Allen David</t>
  </si>
  <si>
    <t>Miriam Davis-Rosenbaum</t>
  </si>
  <si>
    <t>Gabriel Elias Castro</t>
  </si>
  <si>
    <t>Osacr Gudiel</t>
  </si>
  <si>
    <t>Aroldo Hernandez</t>
  </si>
  <si>
    <t>Florentino Hernandez</t>
  </si>
  <si>
    <t>Guadalupe Hernandez</t>
  </si>
  <si>
    <t>Miguel Herrarte</t>
  </si>
  <si>
    <t>Mustafa Humphreys</t>
  </si>
  <si>
    <t>Augtino Juarez Alvarez</t>
  </si>
  <si>
    <t>Mariela Lazo</t>
  </si>
  <si>
    <t>Karen Ramos</t>
  </si>
  <si>
    <t>Celso Remigio</t>
  </si>
  <si>
    <t>Leonardo Remigio</t>
  </si>
  <si>
    <t>Alan Rodriguez</t>
  </si>
  <si>
    <t>Catherine Santini</t>
  </si>
  <si>
    <t>Jesus Tapia-Nunez</t>
  </si>
  <si>
    <t>Osmar Velasquez</t>
  </si>
  <si>
    <t>ANB 623 LLC</t>
  </si>
  <si>
    <t>623 Pennsylvania Ave SE</t>
  </si>
  <si>
    <t>Darnita Noel Harrison</t>
  </si>
  <si>
    <t>Cory Holzerland</t>
  </si>
  <si>
    <t>Kathryn Williams</t>
  </si>
  <si>
    <t>Maria Zoila Arguenta Chicas</t>
  </si>
  <si>
    <t>Ignacio Nava Visca</t>
  </si>
  <si>
    <t>Juan Quinones</t>
  </si>
  <si>
    <t>Richard Wagner</t>
  </si>
  <si>
    <t>Alta Strada - City Vista LLC</t>
  </si>
  <si>
    <t>465 K St NW</t>
  </si>
  <si>
    <t>Maria Cotoc Otzoy</t>
  </si>
  <si>
    <t>Jose Guardado</t>
  </si>
  <si>
    <t>Mayra Navarrete</t>
  </si>
  <si>
    <t>Jose Chavez Cadena</t>
  </si>
  <si>
    <t>Rosa Martinez De Galdamez</t>
  </si>
  <si>
    <t>Milton Wosbeli Perez</t>
  </si>
  <si>
    <t>Mariana Postelha</t>
  </si>
  <si>
    <t>Florida Avenue Group LLC</t>
  </si>
  <si>
    <t>715 Florida Ave NW</t>
  </si>
  <si>
    <t>Ethan Craig</t>
  </si>
  <si>
    <t>Carissa Gambo</t>
  </si>
  <si>
    <t>Nicholas Gambo</t>
  </si>
  <si>
    <t>Eulalia Guerrero</t>
  </si>
  <si>
    <t>Ramon Merino</t>
  </si>
  <si>
    <t>Panfilo Morales</t>
  </si>
  <si>
    <t>Robert Nolan</t>
  </si>
  <si>
    <t>Shohsei Oda</t>
  </si>
  <si>
    <t>Danielle Primeau</t>
  </si>
  <si>
    <t>Joseph Tyler</t>
  </si>
  <si>
    <t>Macario Garcia</t>
  </si>
  <si>
    <t>Felipe Perez</t>
  </si>
  <si>
    <t>Fancisco Reyes</t>
  </si>
  <si>
    <t>Grayson Haynes</t>
  </si>
  <si>
    <t>Benjamin Sharp</t>
  </si>
  <si>
    <t>Brianna M Deorsey</t>
  </si>
  <si>
    <t>Right Forward, LLC</t>
  </si>
  <si>
    <t>Nelson Rivas</t>
  </si>
  <si>
    <t>Crecencio Deaquino</t>
  </si>
  <si>
    <t>Sticky Fingers Bakery Bistro LLC</t>
  </si>
  <si>
    <t>406 H St NE</t>
  </si>
  <si>
    <t>Alexa Meriah Coleman</t>
  </si>
  <si>
    <t>Alexandria Paige Fellows</t>
  </si>
  <si>
    <t>Leah Ann Gellineau</t>
  </si>
  <si>
    <t>Christopher Earl Haley</t>
  </si>
  <si>
    <t>Cory Holland</t>
  </si>
  <si>
    <t>Kasia Aja Wheatley</t>
  </si>
  <si>
    <t>Isaac Boris</t>
  </si>
  <si>
    <t>Salvador Merino</t>
  </si>
  <si>
    <t>Bryan Lopez</t>
  </si>
  <si>
    <t>Octavio Montoya</t>
  </si>
  <si>
    <t>Ryan Sidney Colbert</t>
  </si>
  <si>
    <t>Tara Joelle Donovan</t>
  </si>
  <si>
    <t>Nicole Fleming</t>
  </si>
  <si>
    <t>Lauren Elizabeth Ratliff</t>
  </si>
  <si>
    <t>Harmony June Tahy</t>
  </si>
  <si>
    <t>Potomac Distilling Company LLC</t>
  </si>
  <si>
    <t>1130 Maine Ave SW</t>
  </si>
  <si>
    <t>Chiko Dupont Circle LLC</t>
  </si>
  <si>
    <t>Jose Beltran</t>
  </si>
  <si>
    <t>Irma Benitez</t>
  </si>
  <si>
    <t>Nancy Boquin</t>
  </si>
  <si>
    <t>Baldomero Castillo</t>
  </si>
  <si>
    <t>Bartolo Flora</t>
  </si>
  <si>
    <t>Roxana Godoy</t>
  </si>
  <si>
    <t>Gladys Guevara</t>
  </si>
  <si>
    <t>Helder Hernandez</t>
  </si>
  <si>
    <t>Ashley Holmes</t>
  </si>
  <si>
    <t>Yomara Diaz Jimenez</t>
  </si>
  <si>
    <t>Luis Merino</t>
  </si>
  <si>
    <t>Rigoberto Rodriguez</t>
  </si>
  <si>
    <t>Adilene Tapia</t>
  </si>
  <si>
    <t>Enrique Tapia</t>
  </si>
  <si>
    <t>Eliseo Urioso Casarrubias</t>
  </si>
  <si>
    <t xml:space="preserve">Nau Urioso  </t>
  </si>
  <si>
    <t>Ramon Ventura</t>
  </si>
  <si>
    <t>BB240 Mass LLC</t>
  </si>
  <si>
    <t>240 Mass Ave NE</t>
  </si>
  <si>
    <t>Franklin Jones</t>
  </si>
  <si>
    <t>Gember Dinarte</t>
  </si>
  <si>
    <t>Roberto Madrid</t>
  </si>
  <si>
    <t>Brian McSwain</t>
  </si>
  <si>
    <t>Twice Baked LLC</t>
  </si>
  <si>
    <t>15 E St NW</t>
  </si>
  <si>
    <t>Felix Casarrubias</t>
  </si>
  <si>
    <t>Eliseo Casarrubias</t>
  </si>
  <si>
    <t>Daniel Rendon Moreno</t>
  </si>
  <si>
    <t>Steven Sabatini</t>
  </si>
  <si>
    <t>Misael Florian</t>
  </si>
  <si>
    <t>Gregory Mitchell</t>
  </si>
  <si>
    <t>David Perry</t>
  </si>
  <si>
    <t>Allison Rivera</t>
  </si>
  <si>
    <t>Yvan Salazar</t>
  </si>
  <si>
    <t>Bullard St LLC</t>
  </si>
  <si>
    <t>2275 L St NW</t>
  </si>
  <si>
    <t>Bespoke 1337 LLC</t>
  </si>
  <si>
    <t>1337 H St NE</t>
  </si>
  <si>
    <t>Cesar Balmore Lemus</t>
  </si>
  <si>
    <t>Roberto Carlos Blanco Juarez</t>
  </si>
  <si>
    <t>Kathleen Elizabeth Clark</t>
  </si>
  <si>
    <t>Whitney Stan</t>
  </si>
  <si>
    <t>Courtney Alexis Taylor-Daniels</t>
  </si>
  <si>
    <t>Woodland Group LLC</t>
  </si>
  <si>
    <t>1905 9th St NW</t>
  </si>
  <si>
    <t>Carlos Casas</t>
  </si>
  <si>
    <t>Jadi Goose LLC</t>
  </si>
  <si>
    <t>1020 Monroe St NW</t>
  </si>
  <si>
    <t>Benjamin Alt</t>
  </si>
  <si>
    <t>Tracy Eustaquio</t>
  </si>
  <si>
    <t>Macie Gsteiger-Cox</t>
  </si>
  <si>
    <t>Kevin Oreilly</t>
  </si>
  <si>
    <t>Megan Walker</t>
  </si>
  <si>
    <t>Joseph Doten</t>
  </si>
  <si>
    <t>Israel Dempsey</t>
  </si>
  <si>
    <t>Roman Osadchuck</t>
  </si>
  <si>
    <t>Jheneal Scott</t>
  </si>
  <si>
    <t>Louis Tinsley</t>
  </si>
  <si>
    <t>Kyle Turner</t>
  </si>
  <si>
    <t>Virginia Walsh</t>
  </si>
  <si>
    <t>Jamie Abarca</t>
  </si>
  <si>
    <t>Grant Collins</t>
  </si>
  <si>
    <t>Lauren Urlich</t>
  </si>
  <si>
    <t>Danny Boy LLC</t>
  </si>
  <si>
    <t>921 Pennsylvania Ave SE</t>
  </si>
  <si>
    <t>Rose's 1 LLC</t>
  </si>
  <si>
    <t>717 8th St SE</t>
  </si>
  <si>
    <t>Cosmo Clemens</t>
  </si>
  <si>
    <t>Gabriel Corbett</t>
  </si>
  <si>
    <t>Angelina Dirina</t>
  </si>
  <si>
    <t>Sara Elizabeth Parker</t>
  </si>
  <si>
    <t>Nemesis Garcia Rosa</t>
  </si>
  <si>
    <t>Kendyl Hutchins</t>
  </si>
  <si>
    <t>Dominique Perkins</t>
  </si>
  <si>
    <t>Virginia Jayne Walsh</t>
  </si>
  <si>
    <t>Cesar Zurita</t>
  </si>
  <si>
    <t>KNZ LLC</t>
  </si>
  <si>
    <t>1211 U St NW</t>
  </si>
  <si>
    <t>Dominic Barnes</t>
  </si>
  <si>
    <t>Tyrelle Barnette</t>
  </si>
  <si>
    <t>Elijah Butler</t>
  </si>
  <si>
    <t>Sherries Campbell</t>
  </si>
  <si>
    <t>Demetrius Francis</t>
  </si>
  <si>
    <t>Christina Graham</t>
  </si>
  <si>
    <t>Courtney Haskell</t>
  </si>
  <si>
    <t>Samori Jackson</t>
  </si>
  <si>
    <t>Saniyah Leach</t>
  </si>
  <si>
    <t>Antoineice Logan</t>
  </si>
  <si>
    <t>Shayla Mason</t>
  </si>
  <si>
    <t>Troy Mitchell II</t>
  </si>
  <si>
    <t>Kiara Moore</t>
  </si>
  <si>
    <t>Terris Morgan</t>
  </si>
  <si>
    <t>Terita Morris</t>
  </si>
  <si>
    <t>Batelihem Ogba</t>
  </si>
  <si>
    <t>Monysha Pierre</t>
  </si>
  <si>
    <t>Ana Recinos</t>
  </si>
  <si>
    <t>Raygine Reid</t>
  </si>
  <si>
    <t>Winter Rose</t>
  </si>
  <si>
    <t>Adrianna Vanegas</t>
  </si>
  <si>
    <t>Wesley Vaughn</t>
  </si>
  <si>
    <t>Naomi Wilson</t>
  </si>
  <si>
    <t>David Yanez</t>
  </si>
  <si>
    <t>Jasmin Yanez</t>
  </si>
  <si>
    <t>KELLYS MICHIGAN PARK LLC/ SAN ANTONIO BAR &amp; GRILL III</t>
  </si>
  <si>
    <t>3908 12TH STREET NE</t>
  </si>
  <si>
    <t>BRYAN PENATE</t>
  </si>
  <si>
    <t>SAMUEL ALVARENGA</t>
  </si>
  <si>
    <t>BRENDA BONILLA</t>
  </si>
  <si>
    <t>JOSE A CORTEZ</t>
  </si>
  <si>
    <t>SAMUEL E GUERRERA HERNANDEZ</t>
  </si>
  <si>
    <t>DANIEL HARRINGTON</t>
  </si>
  <si>
    <t>ERIK HUERTA</t>
  </si>
  <si>
    <t>ESAU V MARROQUIN</t>
  </si>
  <si>
    <t>ISMAEL PERLERA</t>
  </si>
  <si>
    <t>JOSE A RODRIGUEZ MEJIA</t>
  </si>
  <si>
    <t>MARIO J SANTOS</t>
  </si>
  <si>
    <t>GONZALO N VILLATORO</t>
  </si>
  <si>
    <t>DAVID A GONZALEZ</t>
  </si>
  <si>
    <t>WHARF GRILL, LLC</t>
  </si>
  <si>
    <t>99 MARKET SQUARE SW</t>
  </si>
  <si>
    <t>ALCARAZ ANGEL</t>
  </si>
  <si>
    <t>BARRERA ISSA</t>
  </si>
  <si>
    <t>CARDONA SOTO SANDRA</t>
  </si>
  <si>
    <t>CASTILLO GUADENCIO</t>
  </si>
  <si>
    <t>DIAZ JOSE</t>
  </si>
  <si>
    <t>DIAZ FUNES ROBERTO</t>
  </si>
  <si>
    <t>DIPU SYEDA LAILA</t>
  </si>
  <si>
    <t>ELLEGOOD DWIGHT</t>
  </si>
  <si>
    <t>FARINEAU JENNA</t>
  </si>
  <si>
    <t>FLORES BRAYAN</t>
  </si>
  <si>
    <t>GALEAS CARLOS</t>
  </si>
  <si>
    <t>HERNANDEZ CRUZ CENOVIA</t>
  </si>
  <si>
    <t>HERRERA ALBA</t>
  </si>
  <si>
    <t>JACOBS DESISLAVA</t>
  </si>
  <si>
    <t>KASTANAKI DESPINA M</t>
  </si>
  <si>
    <t>LANE TYLER</t>
  </si>
  <si>
    <t>LIAMMAYTRY JACKIE</t>
  </si>
  <si>
    <t>CASTILLO EROS</t>
  </si>
  <si>
    <t>LOPEZ JUAN</t>
  </si>
  <si>
    <t>MERRITT TENAI</t>
  </si>
  <si>
    <t>MILLER EBONY</t>
  </si>
  <si>
    <t>MOHAMUD ALLAMAGAN</t>
  </si>
  <si>
    <t>MORRELL CHELSEA</t>
  </si>
  <si>
    <t>NEAL TORI</t>
  </si>
  <si>
    <t>NEWSOME CARDELLA</t>
  </si>
  <si>
    <t>PEREZ DE MATERANO GINGER</t>
  </si>
  <si>
    <t>PERLACIO EDWARD</t>
  </si>
  <si>
    <t>PONCE CRISTOBAL</t>
  </si>
  <si>
    <t>PRIVADO BRANDON</t>
  </si>
  <si>
    <t>ROMERO XIOMARA</t>
  </si>
  <si>
    <t>ROMERO WILBER</t>
  </si>
  <si>
    <t>RUEDA FELIPE</t>
  </si>
  <si>
    <t>SALAHUDDIN JAMEEL</t>
  </si>
  <si>
    <t>SUMMERS SOLOMAN</t>
  </si>
  <si>
    <t>TORRES DAYANA</t>
  </si>
  <si>
    <t>TRIFONOVA ELENA</t>
  </si>
  <si>
    <t>TURCIOS MAURICE</t>
  </si>
  <si>
    <t>EL TAMARINDO INC</t>
  </si>
  <si>
    <t>1785 FLORIDA AVE NW</t>
  </si>
  <si>
    <t>JESSIKA A BERMUDEZ</t>
  </si>
  <si>
    <t>PARKER CATES</t>
  </si>
  <si>
    <t>MELISA E GOMEZ</t>
  </si>
  <si>
    <t>WENDY G JIMIENEZ BONILLA</t>
  </si>
  <si>
    <t>JULISSA M NUNEZ</t>
  </si>
  <si>
    <t>IMMER C PALMA</t>
  </si>
  <si>
    <t>SIOMARA RIVAS</t>
  </si>
  <si>
    <t>CHRISTIAN RODRIGUEZ</t>
  </si>
  <si>
    <t>MI VIDA WHARF LLC</t>
  </si>
  <si>
    <t>98 DISTRICT SQUARE SW</t>
  </si>
  <si>
    <t>ABARCA YOVANNY</t>
  </si>
  <si>
    <t>ACEVEDO ALAN</t>
  </si>
  <si>
    <t>AMADOR YESSENIA</t>
  </si>
  <si>
    <t>AVILA CHIN ORLANDO</t>
  </si>
  <si>
    <t>BALANTA JAMES</t>
  </si>
  <si>
    <t>BALDERRAMA ALBERTO</t>
  </si>
  <si>
    <t>BERRIOS PABLO</t>
  </si>
  <si>
    <t>BETANCOURTH THIANY</t>
  </si>
  <si>
    <t>CARRASCO ANTONIO</t>
  </si>
  <si>
    <t>CASTILLO BALTAZAR</t>
  </si>
  <si>
    <t>CASTRO MICHAEL</t>
  </si>
  <si>
    <t>CERNA FERNANDO</t>
  </si>
  <si>
    <t>CHAVEZ LUCAS</t>
  </si>
  <si>
    <t>CONTRERAS RUBEN</t>
  </si>
  <si>
    <t>CRESPO GABRIEL</t>
  </si>
  <si>
    <t>CRUZ VIDAL EDUARDO</t>
  </si>
  <si>
    <t>DIAZ BRISTELA</t>
  </si>
  <si>
    <t>DOUGLAS LINDSEY</t>
  </si>
  <si>
    <t>ESPINOZA JOSE LUIS</t>
  </si>
  <si>
    <t>GAMEZ KENSY</t>
  </si>
  <si>
    <t>GUEVARA SORAYDA</t>
  </si>
  <si>
    <t>HENRIQUEZ WENDY</t>
  </si>
  <si>
    <t>HENRRIQUEZ CARLOS</t>
  </si>
  <si>
    <t>HERNANDEZ FELIPE</t>
  </si>
  <si>
    <t>HERNANDEZ LETICIA</t>
  </si>
  <si>
    <t>HERNANDEZ LOPEZ JIMMY</t>
  </si>
  <si>
    <t>HSSAIN HICHAM</t>
  </si>
  <si>
    <t>JURADO ALFREDO</t>
  </si>
  <si>
    <t>LEON OSWALDO</t>
  </si>
  <si>
    <t>MAGGIANI TYLER</t>
  </si>
  <si>
    <t>MARTINEZ HECTOR</t>
  </si>
  <si>
    <t>MAVIS AUDREY</t>
  </si>
  <si>
    <t>MEJIA OSCAR</t>
  </si>
  <si>
    <t>MEJIA TELLEZ ISACC ANTONIO</t>
  </si>
  <si>
    <t>MENENDEZ EZEQUIEL</t>
  </si>
  <si>
    <t>MIKOLAJCZYK AARON</t>
  </si>
  <si>
    <t>MORALES EDWIN</t>
  </si>
  <si>
    <t>MORENO RAFAEL</t>
  </si>
  <si>
    <t>ORREGO MARIA R</t>
  </si>
  <si>
    <t>ORTEGA SALVADOR</t>
  </si>
  <si>
    <t>PEREZ SFIA</t>
  </si>
  <si>
    <t>PEREZ GONZALEZ FELIPE</t>
  </si>
  <si>
    <t>PERLACIO- MARTINEZ MIGUEL</t>
  </si>
  <si>
    <t>PINEDA QENER</t>
  </si>
  <si>
    <t>PINEDA LOPEZ KENER</t>
  </si>
  <si>
    <t>PORTILLO KATERIN Y</t>
  </si>
  <si>
    <t>PREZA NESTOR</t>
  </si>
  <si>
    <t>RAMIREZ EDUARDO</t>
  </si>
  <si>
    <t>RAMOS- RAMIREZ SERGIO</t>
  </si>
  <si>
    <t>REYES YOHANA</t>
  </si>
  <si>
    <t>RODRIGUEZ ANA</t>
  </si>
  <si>
    <t>SEB PEC EDWIN FELIX</t>
  </si>
  <si>
    <t>SMITH ZACHARY</t>
  </si>
  <si>
    <t>SOTO HENRY</t>
  </si>
  <si>
    <t>SOWINSKI JOSHUA</t>
  </si>
  <si>
    <t>VARELA FREDY</t>
  </si>
  <si>
    <t>VASQUEZ SANTOS</t>
  </si>
  <si>
    <t>VILLALTA JOSE</t>
  </si>
  <si>
    <t>VILLATORO CRISTIAN</t>
  </si>
  <si>
    <t>YANES ISELA</t>
  </si>
  <si>
    <t>ZACARIAS 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</si>
</sst>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b/>
      <sz val="12"/>
      <color rgb="FFFA7D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/>
      <name val="Times New Roman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rgb="FF7A7A7A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0" fillId="3" borderId="0" applyNumberFormat="0" applyBorder="0" applyAlignment="0" applyProtection="0"/>
    <xf numFmtId="44" fontId="7" fillId="0" borderId="0" applyFon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8" borderId="1" applyNumberFormat="0" applyAlignment="0" applyProtection="0"/>
    <xf numFmtId="0" fontId="21" fillId="2" borderId="6" applyNumberFormat="0" applyAlignment="0" applyProtection="0"/>
    <xf numFmtId="0" fontId="22" fillId="2" borderId="1" applyNumberFormat="0" applyAlignment="0" applyProtection="0"/>
    <xf numFmtId="0" fontId="23" fillId="0" borderId="7" applyNumberFormat="0" applyFill="0" applyAlignment="0" applyProtection="0"/>
    <xf numFmtId="0" fontId="24" fillId="9" borderId="8" applyNumberFormat="0" applyAlignment="0" applyProtection="0"/>
    <xf numFmtId="0" fontId="25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7" fillId="3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28" fillId="7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41">
    <xf numFmtId="0" fontId="0" fillId="0" borderId="0" xfId="0"/>
    <xf numFmtId="0" fontId="3" fillId="4" borderId="0" xfId="0" applyFont="1" applyFill="1" applyAlignment="1">
      <alignment wrapText="1"/>
    </xf>
    <xf numFmtId="44" fontId="3" fillId="4" borderId="0" xfId="1" applyFont="1" applyFill="1" applyAlignment="1">
      <alignment wrapText="1"/>
    </xf>
    <xf numFmtId="0" fontId="3" fillId="4" borderId="0" xfId="1" applyNumberFormat="1" applyFont="1" applyFill="1" applyAlignment="1">
      <alignment wrapText="1"/>
    </xf>
    <xf numFmtId="44" fontId="4" fillId="2" borderId="1" xfId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Font="1"/>
    <xf numFmtId="0" fontId="6" fillId="0" borderId="0" xfId="2"/>
    <xf numFmtId="44" fontId="0" fillId="0" borderId="0" xfId="1" applyNumberFormat="1" applyFont="1"/>
    <xf numFmtId="0" fontId="0" fillId="0" borderId="0" xfId="1" applyNumberFormat="1" applyFont="1"/>
    <xf numFmtId="44" fontId="0" fillId="0" borderId="2" xfId="1" applyFont="1" applyBorder="1"/>
    <xf numFmtId="44" fontId="0" fillId="0" borderId="0" xfId="1" applyFont="1"/>
    <xf numFmtId="0" fontId="0" fillId="0" borderId="0" xfId="1" applyNumberFormat="1" applyFont="1" applyFill="1"/>
    <xf numFmtId="44" fontId="0" fillId="0" borderId="0" xfId="1" applyFont="1" applyFill="1"/>
    <xf numFmtId="44" fontId="0" fillId="0" borderId="0" xfId="1" applyFont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1" fillId="0" borderId="0" xfId="1" applyNumberFormat="1" applyFont="1"/>
    <xf numFmtId="44" fontId="1" fillId="0" borderId="0" xfId="1" applyFont="1"/>
    <xf numFmtId="0" fontId="2" fillId="0" borderId="0" xfId="0" applyFont="1"/>
    <xf numFmtId="14" fontId="0" fillId="0" borderId="0" xfId="0" applyNumberFormat="1" applyFont="1"/>
    <xf numFmtId="44" fontId="0" fillId="0" borderId="0" xfId="1" applyFont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/>
    <xf numFmtId="0" fontId="0" fillId="0" borderId="0" xfId="3" applyFont="1" applyFill="1"/>
    <xf numFmtId="0" fontId="9" fillId="0" borderId="0" xfId="0" applyFont="1"/>
    <xf numFmtId="0" fontId="1" fillId="0" borderId="0" xfId="0" applyFont="1" applyFill="1" applyBorder="1" applyAlignment="1">
      <alignment horizontal="left"/>
    </xf>
    <xf numFmtId="0" fontId="0" fillId="0" borderId="0" xfId="1" applyNumberFormat="1" applyFont="1" applyAlignment="1"/>
    <xf numFmtId="0" fontId="0" fillId="0" borderId="0" xfId="0" applyFont="1" applyBorder="1" applyAlignment="1">
      <alignment horizontal="left"/>
    </xf>
    <xf numFmtId="44" fontId="8" fillId="0" borderId="0" xfId="1" applyFont="1"/>
    <xf numFmtId="0" fontId="11" fillId="0" borderId="0" xfId="0" applyFont="1" applyAlignment="1">
      <alignment vertical="center"/>
    </xf>
    <xf numFmtId="0" fontId="6" fillId="0" borderId="0" xfId="2" applyFill="1" applyBorder="1"/>
    <xf numFmtId="2" fontId="0" fillId="0" borderId="0" xfId="1" applyNumberFormat="1" applyFont="1"/>
    <xf numFmtId="0" fontId="12" fillId="0" borderId="0" xfId="0" applyFont="1"/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6" fillId="0" borderId="0" xfId="2" applyAlignment="1">
      <alignment horizontal="left" vertical="center" readingOrder="1"/>
    </xf>
    <xf numFmtId="8" fontId="0" fillId="0" borderId="0" xfId="1" applyNumberFormat="1" applyFont="1"/>
  </cellXfs>
  <cellStyles count="47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Accent6 2" xfId="4"/>
    <cellStyle name="Bad" xfId="11" builtinId="27" customBuiltin="1"/>
    <cellStyle name="Calculation" xfId="14" builtinId="22" customBuiltin="1"/>
    <cellStyle name="Check Cell" xfId="16" builtinId="23" customBuiltin="1"/>
    <cellStyle name="Currency" xfId="1" builtinId="4"/>
    <cellStyle name="Currency 2" xfId="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Input" xfId="12" builtinId="20" customBuiltin="1"/>
    <cellStyle name="Linked Cell" xfId="15" builtinId="24" customBuiltin="1"/>
    <cellStyle name="Neutral 2" xfId="45"/>
    <cellStyle name="Normal" xfId="0" builtinId="0"/>
    <cellStyle name="Normal 2" xfId="3"/>
    <cellStyle name="Note" xfId="18" builtinId="10" customBuiltin="1"/>
    <cellStyle name="Output" xfId="13" builtinId="21" customBuiltin="1"/>
    <cellStyle name="Title 2" xfId="46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LUMPKIN@ASGPARK.COM" TargetMode="External"/><Relationship Id="rId671" Type="http://schemas.openxmlformats.org/officeDocument/2006/relationships/hyperlink" Target="mailto:KIMBERLYG@BUSBOYSANDPOETS.COM" TargetMode="External"/><Relationship Id="rId769" Type="http://schemas.openxmlformats.org/officeDocument/2006/relationships/hyperlink" Target="mailto:AIMEE@BUSBOYSANDPOETS.COM" TargetMode="External"/><Relationship Id="rId976" Type="http://schemas.openxmlformats.org/officeDocument/2006/relationships/hyperlink" Target="mailto:CONSTANTINE@TRYSTTRADINGCOMPANY.COM" TargetMode="External"/><Relationship Id="rId21" Type="http://schemas.openxmlformats.org/officeDocument/2006/relationships/hyperlink" Target="mailto:PAYROLL@GUESTCOUNTS.COM" TargetMode="External"/><Relationship Id="rId324" Type="http://schemas.openxmlformats.org/officeDocument/2006/relationships/hyperlink" Target="mailto:NBARTA@MHGGROUP.COM" TargetMode="External"/><Relationship Id="rId531" Type="http://schemas.openxmlformats.org/officeDocument/2006/relationships/hyperlink" Target="mailto:PESKRA@EATWELLDC.COM" TargetMode="External"/><Relationship Id="rId629" Type="http://schemas.openxmlformats.org/officeDocument/2006/relationships/hyperlink" Target="mailto:KIMBERLYG@BUSBOYSANDPOETS.COM" TargetMode="External"/><Relationship Id="rId1161" Type="http://schemas.openxmlformats.org/officeDocument/2006/relationships/hyperlink" Target="mailto:PAYROLL@PANERABREAD.COM" TargetMode="External"/><Relationship Id="rId1259" Type="http://schemas.openxmlformats.org/officeDocument/2006/relationships/hyperlink" Target="mailto:CHRISTINA@KNEADHD.COM" TargetMode="External"/><Relationship Id="rId170" Type="http://schemas.openxmlformats.org/officeDocument/2006/relationships/hyperlink" Target="mailto:VLUMPKIN@ASGPARK.COM" TargetMode="External"/><Relationship Id="rId836" Type="http://schemas.openxmlformats.org/officeDocument/2006/relationships/hyperlink" Target="mailto:KFRANKLIN@MNBE.COM" TargetMode="External"/><Relationship Id="rId1021" Type="http://schemas.openxmlformats.org/officeDocument/2006/relationships/hyperlink" Target="mailto:CMCADAMS@PARKINGMGT.COM" TargetMode="External"/><Relationship Id="rId1119" Type="http://schemas.openxmlformats.org/officeDocument/2006/relationships/hyperlink" Target="mailto:NOOSHICAPITALHILL@YAHOO.COM" TargetMode="External"/><Relationship Id="rId268" Type="http://schemas.openxmlformats.org/officeDocument/2006/relationships/hyperlink" Target="mailto:GAVIN@DUBLINERDC.COM" TargetMode="External"/><Relationship Id="rId475" Type="http://schemas.openxmlformats.org/officeDocument/2006/relationships/hyperlink" Target="mailto:HALEIGH@LUKESLOBSTER.COM" TargetMode="External"/><Relationship Id="rId682" Type="http://schemas.openxmlformats.org/officeDocument/2006/relationships/hyperlink" Target="mailto:KIMBERLYG@BUSBOYSANDPOETS.COM" TargetMode="External"/><Relationship Id="rId903" Type="http://schemas.openxmlformats.org/officeDocument/2006/relationships/hyperlink" Target="mailto:HR@TGICONCESSIONS.COM" TargetMode="External"/><Relationship Id="rId1326" Type="http://schemas.openxmlformats.org/officeDocument/2006/relationships/hyperlink" Target="mailto:CHRISTINA@KNEADHD.COM" TargetMode="External"/><Relationship Id="rId32" Type="http://schemas.openxmlformats.org/officeDocument/2006/relationships/hyperlink" Target="mailto:RWWDC.FIN@ROSEWOODHOTELS.COM" TargetMode="External"/><Relationship Id="rId128" Type="http://schemas.openxmlformats.org/officeDocument/2006/relationships/hyperlink" Target="mailto:VLUMPKIN@ASGPARK.COM" TargetMode="External"/><Relationship Id="rId335" Type="http://schemas.openxmlformats.org/officeDocument/2006/relationships/hyperlink" Target="mailto:NBARTA@MHGGROUP.COM" TargetMode="External"/><Relationship Id="rId542" Type="http://schemas.openxmlformats.org/officeDocument/2006/relationships/hyperlink" Target="mailto:PESKRA@EATWELLDC.COM" TargetMode="External"/><Relationship Id="rId987" Type="http://schemas.openxmlformats.org/officeDocument/2006/relationships/hyperlink" Target="mailto:CONSTANTINE@TRYSTTRADINGCOMPANY.COM" TargetMode="External"/><Relationship Id="rId1172" Type="http://schemas.openxmlformats.org/officeDocument/2006/relationships/hyperlink" Target="mailto:DEBBIE.DALAGER@HYATT.COM" TargetMode="External"/><Relationship Id="rId181" Type="http://schemas.openxmlformats.org/officeDocument/2006/relationships/hyperlink" Target="mailto:VLUMPKIN@ASGPARK.COM" TargetMode="External"/><Relationship Id="rId402" Type="http://schemas.openxmlformats.org/officeDocument/2006/relationships/hyperlink" Target="mailto:JUHAR@DISTRICTTACO.COM" TargetMode="External"/><Relationship Id="rId847" Type="http://schemas.openxmlformats.org/officeDocument/2006/relationships/hyperlink" Target="mailto:KFRANKLIN@MNBE.COM" TargetMode="External"/><Relationship Id="rId1032" Type="http://schemas.openxmlformats.org/officeDocument/2006/relationships/hyperlink" Target="mailto:CONSTANTINE@TRYSTTRADINGCOMPANY.COM" TargetMode="External"/><Relationship Id="rId279" Type="http://schemas.openxmlformats.org/officeDocument/2006/relationships/hyperlink" Target="mailto:GAVIN@DUBLINERDC.COM" TargetMode="External"/><Relationship Id="rId486" Type="http://schemas.openxmlformats.org/officeDocument/2006/relationships/hyperlink" Target="mailto:RANA.SEABROOK@AURIFYBRANDS.COM" TargetMode="External"/><Relationship Id="rId693" Type="http://schemas.openxmlformats.org/officeDocument/2006/relationships/hyperlink" Target="mailto:KIMBERLYG@BUSBOYSANDPOETS.COM" TargetMode="External"/><Relationship Id="rId707" Type="http://schemas.openxmlformats.org/officeDocument/2006/relationships/hyperlink" Target="mailto:KIMBERLYG@BUSBOYSANDPOETS.COM" TargetMode="External"/><Relationship Id="rId914" Type="http://schemas.openxmlformats.org/officeDocument/2006/relationships/hyperlink" Target="mailto:DINO@EATUNCONVENTIONAL.COM" TargetMode="External"/><Relationship Id="rId1337" Type="http://schemas.openxmlformats.org/officeDocument/2006/relationships/hyperlink" Target="mailto:CHRISTINA@KNEADHD.COM" TargetMode="External"/><Relationship Id="rId43" Type="http://schemas.openxmlformats.org/officeDocument/2006/relationships/hyperlink" Target="mailto:RWWDC.FIN@ROSEWOODHOTELS.COM" TargetMode="External"/><Relationship Id="rId139" Type="http://schemas.openxmlformats.org/officeDocument/2006/relationships/hyperlink" Target="mailto:VLUMPKIN@ASGPARK.COM" TargetMode="External"/><Relationship Id="rId346" Type="http://schemas.openxmlformats.org/officeDocument/2006/relationships/hyperlink" Target="mailto:NBARTA@MHGGROUP.COM" TargetMode="External"/><Relationship Id="rId553" Type="http://schemas.openxmlformats.org/officeDocument/2006/relationships/hyperlink" Target="mailto:PESKRA@EATWELLDC.COM" TargetMode="External"/><Relationship Id="rId760" Type="http://schemas.openxmlformats.org/officeDocument/2006/relationships/hyperlink" Target="mailto:AIMEE@BUSBOYSANDPOETS.COM" TargetMode="External"/><Relationship Id="rId998" Type="http://schemas.openxmlformats.org/officeDocument/2006/relationships/hyperlink" Target="mailto:CMCADAMS@PARKINGMGT.COM" TargetMode="External"/><Relationship Id="rId1183" Type="http://schemas.openxmlformats.org/officeDocument/2006/relationships/hyperlink" Target="mailto:DEBBIE.DALAGER@HYATT.COM" TargetMode="External"/><Relationship Id="rId192" Type="http://schemas.openxmlformats.org/officeDocument/2006/relationships/hyperlink" Target="mailto:KIMBERLYG@BUSBOYSANDPOETS.COM" TargetMode="External"/><Relationship Id="rId206" Type="http://schemas.openxmlformats.org/officeDocument/2006/relationships/hyperlink" Target="mailto:KIMBERLYG@BUSBOYSANDPOETS.COM" TargetMode="External"/><Relationship Id="rId413" Type="http://schemas.openxmlformats.org/officeDocument/2006/relationships/hyperlink" Target="mailto:GAVIN@DUBLINERDC.COM" TargetMode="External"/><Relationship Id="rId858" Type="http://schemas.openxmlformats.org/officeDocument/2006/relationships/hyperlink" Target="mailto:CONSTANTINE@TRYSTTRADINGCOMPANY.COM" TargetMode="External"/><Relationship Id="rId1043" Type="http://schemas.openxmlformats.org/officeDocument/2006/relationships/hyperlink" Target="mailto:CONSTANTINE@TRYSTTRADINGCOMPANY.COM" TargetMode="External"/><Relationship Id="rId497" Type="http://schemas.openxmlformats.org/officeDocument/2006/relationships/hyperlink" Target="mailto:JOEOSTROSKY@GMAIL.COM" TargetMode="External"/><Relationship Id="rId620" Type="http://schemas.openxmlformats.org/officeDocument/2006/relationships/hyperlink" Target="mailto:KIMBERLYG@BUSBOYSANDPOETS.COM" TargetMode="External"/><Relationship Id="rId718" Type="http://schemas.openxmlformats.org/officeDocument/2006/relationships/hyperlink" Target="mailto:KIMBERLYG@BUSBOYSANDPOETS.COM" TargetMode="External"/><Relationship Id="rId925" Type="http://schemas.openxmlformats.org/officeDocument/2006/relationships/hyperlink" Target="mailto:DINO@EATUNCONVENTIONAL.COM" TargetMode="External"/><Relationship Id="rId1250" Type="http://schemas.openxmlformats.org/officeDocument/2006/relationships/hyperlink" Target="mailto:CHRISTINA@KNEADHD.COM" TargetMode="External"/><Relationship Id="rId1348" Type="http://schemas.openxmlformats.org/officeDocument/2006/relationships/hyperlink" Target="mailto:CHRISTINA@KNEADHD.COM" TargetMode="External"/><Relationship Id="rId357" Type="http://schemas.openxmlformats.org/officeDocument/2006/relationships/hyperlink" Target="mailto:NBARTA@MHGGROUP.COM" TargetMode="External"/><Relationship Id="rId1110" Type="http://schemas.openxmlformats.org/officeDocument/2006/relationships/hyperlink" Target="mailto:SPICESDC@YAHOO.COM" TargetMode="External"/><Relationship Id="rId1194" Type="http://schemas.openxmlformats.org/officeDocument/2006/relationships/hyperlink" Target="mailto:DEBBIE.DALAGER@HYATT.COM" TargetMode="External"/><Relationship Id="rId1208" Type="http://schemas.openxmlformats.org/officeDocument/2006/relationships/hyperlink" Target="mailto:DEBBIE.DALAGER@HYATT.COM" TargetMode="External"/><Relationship Id="rId54" Type="http://schemas.openxmlformats.org/officeDocument/2006/relationships/hyperlink" Target="mailto:RWWDC.FIN@ROSEWOODHOTELS.COM" TargetMode="External"/><Relationship Id="rId217" Type="http://schemas.openxmlformats.org/officeDocument/2006/relationships/hyperlink" Target="mailto:KIMBERLYG@BUSBOYSANDPOETS.COM" TargetMode="External"/><Relationship Id="rId564" Type="http://schemas.openxmlformats.org/officeDocument/2006/relationships/hyperlink" Target="mailto:PESKRA@EATWELLDC.COM" TargetMode="External"/><Relationship Id="rId771" Type="http://schemas.openxmlformats.org/officeDocument/2006/relationships/hyperlink" Target="mailto:AIMEE@BUSBOYSANDPOETS.COM" TargetMode="External"/><Relationship Id="rId869" Type="http://schemas.openxmlformats.org/officeDocument/2006/relationships/hyperlink" Target="mailto:CONSTANTINE@TRYSTTRADINGCOMPANY.COM" TargetMode="External"/><Relationship Id="rId424" Type="http://schemas.openxmlformats.org/officeDocument/2006/relationships/hyperlink" Target="mailto:GAVIN@DUBLINERDC.COM" TargetMode="External"/><Relationship Id="rId631" Type="http://schemas.openxmlformats.org/officeDocument/2006/relationships/hyperlink" Target="mailto:KIMBERLYG@BUSBOYSANDPOETS.COM" TargetMode="External"/><Relationship Id="rId729" Type="http://schemas.openxmlformats.org/officeDocument/2006/relationships/hyperlink" Target="mailto:KIMBERLYG@BUSBOYSANDPOETS.COM" TargetMode="External"/><Relationship Id="rId1054" Type="http://schemas.openxmlformats.org/officeDocument/2006/relationships/hyperlink" Target="mailto:CAROLYN@IMEDDIECANO.COM" TargetMode="External"/><Relationship Id="rId1261" Type="http://schemas.openxmlformats.org/officeDocument/2006/relationships/hyperlink" Target="mailto:CHRISTINA@KNEADHD.COM" TargetMode="External"/><Relationship Id="rId270" Type="http://schemas.openxmlformats.org/officeDocument/2006/relationships/hyperlink" Target="mailto:GAVIN@DUBLINERDC.COM" TargetMode="External"/><Relationship Id="rId936" Type="http://schemas.openxmlformats.org/officeDocument/2006/relationships/hyperlink" Target="mailto:DINO@EATUNCONVENTIONAL.COM" TargetMode="External"/><Relationship Id="rId1121" Type="http://schemas.openxmlformats.org/officeDocument/2006/relationships/hyperlink" Target="mailto:NOOSHIDC@YAHOO.COM" TargetMode="External"/><Relationship Id="rId1219" Type="http://schemas.openxmlformats.org/officeDocument/2006/relationships/hyperlink" Target="mailto:KARINA@ESTRADA-ACCOUNTING.COM" TargetMode="External"/><Relationship Id="rId65" Type="http://schemas.openxmlformats.org/officeDocument/2006/relationships/hyperlink" Target="mailto:RWWDC.FIN@ROSEWOODHOTELS.COM" TargetMode="External"/><Relationship Id="rId130" Type="http://schemas.openxmlformats.org/officeDocument/2006/relationships/hyperlink" Target="mailto:VLUMPKIN@ASGPARK.COM" TargetMode="External"/><Relationship Id="rId368" Type="http://schemas.openxmlformats.org/officeDocument/2006/relationships/hyperlink" Target="mailto:CAOTCUJI@AOL.COM" TargetMode="External"/><Relationship Id="rId575" Type="http://schemas.openxmlformats.org/officeDocument/2006/relationships/hyperlink" Target="mailto:PESKRA@EATWELLDC.COM" TargetMode="External"/><Relationship Id="rId782" Type="http://schemas.openxmlformats.org/officeDocument/2006/relationships/hyperlink" Target="mailto:JOSH@ESPITA%20DC.COM" TargetMode="External"/><Relationship Id="rId228" Type="http://schemas.openxmlformats.org/officeDocument/2006/relationships/hyperlink" Target="mailto:KIMBERLYG@BUSBOYSANDPOETS.COM" TargetMode="External"/><Relationship Id="rId435" Type="http://schemas.openxmlformats.org/officeDocument/2006/relationships/hyperlink" Target="mailto:JHORNBECK@EVOLUTIONHOSPITALITYUSA.COM" TargetMode="External"/><Relationship Id="rId642" Type="http://schemas.openxmlformats.org/officeDocument/2006/relationships/hyperlink" Target="mailto:KIMBERLYG@BUSBOYSANDPOETS.COM" TargetMode="External"/><Relationship Id="rId1065" Type="http://schemas.openxmlformats.org/officeDocument/2006/relationships/hyperlink" Target="mailto:OPERATIONS@THEDABNEY.COM" TargetMode="External"/><Relationship Id="rId1272" Type="http://schemas.openxmlformats.org/officeDocument/2006/relationships/hyperlink" Target="mailto:KARINA@ESTRADA-ACCOUNTING.COM" TargetMode="External"/><Relationship Id="rId281" Type="http://schemas.openxmlformats.org/officeDocument/2006/relationships/hyperlink" Target="mailto:GAVIN@DUBLINERDC.COM" TargetMode="External"/><Relationship Id="rId502" Type="http://schemas.openxmlformats.org/officeDocument/2006/relationships/hyperlink" Target="mailto:CONSTANTINE@TRYSTTRADINGCOMPANY.COM" TargetMode="External"/><Relationship Id="rId947" Type="http://schemas.openxmlformats.org/officeDocument/2006/relationships/hyperlink" Target="mailto:CONSTANTINE@TRYSTTRADINGCOMPANY.COM" TargetMode="External"/><Relationship Id="rId1132" Type="http://schemas.openxmlformats.org/officeDocument/2006/relationships/hyperlink" Target="mailto:RICKKHENNING@GMAIL.COM" TargetMode="External"/><Relationship Id="rId76" Type="http://schemas.openxmlformats.org/officeDocument/2006/relationships/hyperlink" Target="mailto:RWWDC.FIN@ROSEWOODHOTELS.COM" TargetMode="External"/><Relationship Id="rId141" Type="http://schemas.openxmlformats.org/officeDocument/2006/relationships/hyperlink" Target="mailto:VLUMPKIN@ASGPARK.COM" TargetMode="External"/><Relationship Id="rId379" Type="http://schemas.openxmlformats.org/officeDocument/2006/relationships/hyperlink" Target="mailto:CAOTCUJI@AOL.COM" TargetMode="External"/><Relationship Id="rId586" Type="http://schemas.openxmlformats.org/officeDocument/2006/relationships/hyperlink" Target="mailto:PESKRA@EATWELLDC.COM" TargetMode="External"/><Relationship Id="rId793" Type="http://schemas.openxmlformats.org/officeDocument/2006/relationships/hyperlink" Target="mailto:JOSH@ESPITA%20DC.COM" TargetMode="External"/><Relationship Id="rId807" Type="http://schemas.openxmlformats.org/officeDocument/2006/relationships/hyperlink" Target="mailto:KFRANKLIN@MNBE.COM" TargetMode="External"/><Relationship Id="rId7" Type="http://schemas.openxmlformats.org/officeDocument/2006/relationships/hyperlink" Target="mailto:PAYROLL@GUESTCOUNTS.COM" TargetMode="External"/><Relationship Id="rId239" Type="http://schemas.openxmlformats.org/officeDocument/2006/relationships/hyperlink" Target="mailto:NBARTA@MHGGROUP.COM" TargetMode="External"/><Relationship Id="rId446" Type="http://schemas.openxmlformats.org/officeDocument/2006/relationships/hyperlink" Target="mailto:JHORNBECK@EVOLUTIONHOSPITALITYUSA.COM" TargetMode="External"/><Relationship Id="rId653" Type="http://schemas.openxmlformats.org/officeDocument/2006/relationships/hyperlink" Target="mailto:KIMBERLYG@BUSBOYSANDPOETS.COM" TargetMode="External"/><Relationship Id="rId1076" Type="http://schemas.openxmlformats.org/officeDocument/2006/relationships/hyperlink" Target="mailto:OPERATIONS@THEDABNEY.COM" TargetMode="External"/><Relationship Id="rId1283" Type="http://schemas.openxmlformats.org/officeDocument/2006/relationships/hyperlink" Target="mailto:KARINA@ESTRADA-ACCOUNTING.COM" TargetMode="External"/><Relationship Id="rId292" Type="http://schemas.openxmlformats.org/officeDocument/2006/relationships/hyperlink" Target="mailto:GAVIN@DUBLINERDC.COM" TargetMode="External"/><Relationship Id="rId306" Type="http://schemas.openxmlformats.org/officeDocument/2006/relationships/hyperlink" Target="mailto:NBARTA@MHGGROUP.COM" TargetMode="External"/><Relationship Id="rId860" Type="http://schemas.openxmlformats.org/officeDocument/2006/relationships/hyperlink" Target="mailto:CONSTANTINE@TRYSTTRADINGCOMPANY.COM" TargetMode="External"/><Relationship Id="rId958" Type="http://schemas.openxmlformats.org/officeDocument/2006/relationships/hyperlink" Target="mailto:CONSTANTINE@TRYSTTRADINGCOMPANY.COM" TargetMode="External"/><Relationship Id="rId1143" Type="http://schemas.openxmlformats.org/officeDocument/2006/relationships/hyperlink" Target="mailto:PAYROLL@PANERABREAD.COM" TargetMode="External"/><Relationship Id="rId87" Type="http://schemas.openxmlformats.org/officeDocument/2006/relationships/hyperlink" Target="mailto:CAROLYN@IMEDDIECANO.COM" TargetMode="External"/><Relationship Id="rId513" Type="http://schemas.openxmlformats.org/officeDocument/2006/relationships/hyperlink" Target="mailto:NED@MOBYSKABOB.COM" TargetMode="External"/><Relationship Id="rId597" Type="http://schemas.openxmlformats.org/officeDocument/2006/relationships/hyperlink" Target="mailto:KIMBERLYG@BUSBOYSANDPOETS.COM" TargetMode="External"/><Relationship Id="rId720" Type="http://schemas.openxmlformats.org/officeDocument/2006/relationships/hyperlink" Target="mailto:KIMBERLYG@BUSBOYSANDPOETS.COM" TargetMode="External"/><Relationship Id="rId818" Type="http://schemas.openxmlformats.org/officeDocument/2006/relationships/hyperlink" Target="mailto:KFRANKLIN@MNBE.COM" TargetMode="External"/><Relationship Id="rId1350" Type="http://schemas.openxmlformats.org/officeDocument/2006/relationships/hyperlink" Target="mailto:CHRISTINA@KNEADHD.COM" TargetMode="External"/><Relationship Id="rId152" Type="http://schemas.openxmlformats.org/officeDocument/2006/relationships/hyperlink" Target="mailto:VLUMPKIN@ASGPARK.COM" TargetMode="External"/><Relationship Id="rId457" Type="http://schemas.openxmlformats.org/officeDocument/2006/relationships/hyperlink" Target="mailto:DANIELFOD875@AOL.COM" TargetMode="External"/><Relationship Id="rId1003" Type="http://schemas.openxmlformats.org/officeDocument/2006/relationships/hyperlink" Target="mailto:CMCADAMS@PARKINGMGT.COM" TargetMode="External"/><Relationship Id="rId1087" Type="http://schemas.openxmlformats.org/officeDocument/2006/relationships/hyperlink" Target="mailto:OPERATIONS@THEDABNEY.COM" TargetMode="External"/><Relationship Id="rId1210" Type="http://schemas.openxmlformats.org/officeDocument/2006/relationships/hyperlink" Target="mailto:SIRIRAYMOND@HOTMAIL.COM" TargetMode="External"/><Relationship Id="rId1294" Type="http://schemas.openxmlformats.org/officeDocument/2006/relationships/hyperlink" Target="mailto:CHRISTINA@KNEADHD.COM" TargetMode="External"/><Relationship Id="rId1308" Type="http://schemas.openxmlformats.org/officeDocument/2006/relationships/hyperlink" Target="mailto:CHRISTINA@KNEADHD.COM" TargetMode="External"/><Relationship Id="rId664" Type="http://schemas.openxmlformats.org/officeDocument/2006/relationships/hyperlink" Target="mailto:KIMBERLYG@BUSBOYSANDPOETS.COM" TargetMode="External"/><Relationship Id="rId871" Type="http://schemas.openxmlformats.org/officeDocument/2006/relationships/hyperlink" Target="mailto:CONSTANTINE@TRYSTTRADINGCOMPANY.COM" TargetMode="External"/><Relationship Id="rId969" Type="http://schemas.openxmlformats.org/officeDocument/2006/relationships/hyperlink" Target="mailto:CONSTANTINE@TRYSTTRADINGCOMPANY.COM" TargetMode="External"/><Relationship Id="rId14" Type="http://schemas.openxmlformats.org/officeDocument/2006/relationships/hyperlink" Target="mailto:PAYROLL@GUESTCOUNTS.COM" TargetMode="External"/><Relationship Id="rId317" Type="http://schemas.openxmlformats.org/officeDocument/2006/relationships/hyperlink" Target="mailto:NBARTA@MHGGROUP.COM" TargetMode="External"/><Relationship Id="rId524" Type="http://schemas.openxmlformats.org/officeDocument/2006/relationships/hyperlink" Target="mailto:PESKRA@EATWELLDC.COM" TargetMode="External"/><Relationship Id="rId731" Type="http://schemas.openxmlformats.org/officeDocument/2006/relationships/hyperlink" Target="mailto:AIMEE@BUSBOYSANDPOETS.COM" TargetMode="External"/><Relationship Id="rId1154" Type="http://schemas.openxmlformats.org/officeDocument/2006/relationships/hyperlink" Target="mailto:PAYROLL@PANERABREAD.COM" TargetMode="External"/><Relationship Id="rId98" Type="http://schemas.openxmlformats.org/officeDocument/2006/relationships/hyperlink" Target="mailto:VLUMPKIN@ASGPARK.COM" TargetMode="External"/><Relationship Id="rId163" Type="http://schemas.openxmlformats.org/officeDocument/2006/relationships/hyperlink" Target="mailto:VLUMPKIN@ASGPARK.COM" TargetMode="External"/><Relationship Id="rId370" Type="http://schemas.openxmlformats.org/officeDocument/2006/relationships/hyperlink" Target="mailto:CAOTCUJI@AOL.COM" TargetMode="External"/><Relationship Id="rId829" Type="http://schemas.openxmlformats.org/officeDocument/2006/relationships/hyperlink" Target="mailto:KFRANKLIN@MNBE.COM" TargetMode="External"/><Relationship Id="rId1014" Type="http://schemas.openxmlformats.org/officeDocument/2006/relationships/hyperlink" Target="mailto:CMCADAMS@PARKINGMGT.COM" TargetMode="External"/><Relationship Id="rId1221" Type="http://schemas.openxmlformats.org/officeDocument/2006/relationships/hyperlink" Target="mailto:KARINA@ESTRADA-ACCOUNTING.COM" TargetMode="External"/><Relationship Id="rId230" Type="http://schemas.openxmlformats.org/officeDocument/2006/relationships/hyperlink" Target="mailto:KIMBERLYG@BUSBOYSANDPOETS.COM" TargetMode="External"/><Relationship Id="rId468" Type="http://schemas.openxmlformats.org/officeDocument/2006/relationships/hyperlink" Target="mailto:DAVID@GLAMANDGO.COM" TargetMode="External"/><Relationship Id="rId675" Type="http://schemas.openxmlformats.org/officeDocument/2006/relationships/hyperlink" Target="mailto:KIMBERLYG@BUSBOYSANDPOETS.COM" TargetMode="External"/><Relationship Id="rId882" Type="http://schemas.openxmlformats.org/officeDocument/2006/relationships/hyperlink" Target="mailto:CONSTANTINE@TRYSTTRADINGCOMPANY.COM" TargetMode="External"/><Relationship Id="rId1098" Type="http://schemas.openxmlformats.org/officeDocument/2006/relationships/hyperlink" Target="mailto:OPERATIONS@THEDABNEY.COM" TargetMode="External"/><Relationship Id="rId1319" Type="http://schemas.openxmlformats.org/officeDocument/2006/relationships/hyperlink" Target="mailto:CHRISTINA@KNEADHD.COM" TargetMode="External"/><Relationship Id="rId25" Type="http://schemas.openxmlformats.org/officeDocument/2006/relationships/hyperlink" Target="mailto:PAYROLL@GUESTCOUNTS.COM" TargetMode="External"/><Relationship Id="rId328" Type="http://schemas.openxmlformats.org/officeDocument/2006/relationships/hyperlink" Target="mailto:NBARTA@MHGGROUP.COM" TargetMode="External"/><Relationship Id="rId535" Type="http://schemas.openxmlformats.org/officeDocument/2006/relationships/hyperlink" Target="mailto:PESKRA@EATWELLDC.COM" TargetMode="External"/><Relationship Id="rId742" Type="http://schemas.openxmlformats.org/officeDocument/2006/relationships/hyperlink" Target="mailto:AIMEE@BUSBOYSANDPOETS.COM" TargetMode="External"/><Relationship Id="rId1165" Type="http://schemas.openxmlformats.org/officeDocument/2006/relationships/hyperlink" Target="mailto:PAYROLL@PANERABREAD.COM" TargetMode="External"/><Relationship Id="rId174" Type="http://schemas.openxmlformats.org/officeDocument/2006/relationships/hyperlink" Target="mailto:VLUMPKIN@ASGPARK.COM" TargetMode="External"/><Relationship Id="rId381" Type="http://schemas.openxmlformats.org/officeDocument/2006/relationships/hyperlink" Target="mailto:CAOTCUJI@AOL.COM" TargetMode="External"/><Relationship Id="rId602" Type="http://schemas.openxmlformats.org/officeDocument/2006/relationships/hyperlink" Target="mailto:KIMBERLYG@BUSBOYSANDPOETS.COM" TargetMode="External"/><Relationship Id="rId1025" Type="http://schemas.openxmlformats.org/officeDocument/2006/relationships/hyperlink" Target="mailto:CMCADAMS@PARKINGMGT.COM" TargetMode="External"/><Relationship Id="rId1232" Type="http://schemas.openxmlformats.org/officeDocument/2006/relationships/hyperlink" Target="mailto:CHRISTINA@KNEADHD.COM" TargetMode="External"/><Relationship Id="rId241" Type="http://schemas.openxmlformats.org/officeDocument/2006/relationships/hyperlink" Target="mailto:GAVIN@DUBLINERDC.COM" TargetMode="External"/><Relationship Id="rId479" Type="http://schemas.openxmlformats.org/officeDocument/2006/relationships/hyperlink" Target="mailto:RANA.SEABROOK@AURIFYBRANDS.COM" TargetMode="External"/><Relationship Id="rId686" Type="http://schemas.openxmlformats.org/officeDocument/2006/relationships/hyperlink" Target="mailto:KIMBERLYG@BUSBOYSANDPOETS.COM" TargetMode="External"/><Relationship Id="rId893" Type="http://schemas.openxmlformats.org/officeDocument/2006/relationships/hyperlink" Target="mailto:HUMANRESOURCES@HIPCITYVERG.COM" TargetMode="External"/><Relationship Id="rId907" Type="http://schemas.openxmlformats.org/officeDocument/2006/relationships/hyperlink" Target="mailto:HR@TGICONCESSIONS.COM" TargetMode="External"/><Relationship Id="rId36" Type="http://schemas.openxmlformats.org/officeDocument/2006/relationships/hyperlink" Target="mailto:RWWDC.FIN@ROSEWOODHOTELS.COM" TargetMode="External"/><Relationship Id="rId339" Type="http://schemas.openxmlformats.org/officeDocument/2006/relationships/hyperlink" Target="mailto:NBARTA@MHGGROUP.COM" TargetMode="External"/><Relationship Id="rId546" Type="http://schemas.openxmlformats.org/officeDocument/2006/relationships/hyperlink" Target="mailto:PESKRA@EATWELLDC.COM" TargetMode="External"/><Relationship Id="rId753" Type="http://schemas.openxmlformats.org/officeDocument/2006/relationships/hyperlink" Target="mailto:AIMEE@BUSBOYSANDPOETS.COM" TargetMode="External"/><Relationship Id="rId1176" Type="http://schemas.openxmlformats.org/officeDocument/2006/relationships/hyperlink" Target="mailto:DEBBIE.DALAGER@HYATT.COM" TargetMode="External"/><Relationship Id="rId101" Type="http://schemas.openxmlformats.org/officeDocument/2006/relationships/hyperlink" Target="mailto:PWANSUDA@HOTMAIL.COM" TargetMode="External"/><Relationship Id="rId185" Type="http://schemas.openxmlformats.org/officeDocument/2006/relationships/hyperlink" Target="mailto:KIMBERLYG@BUSBOYSANDPOETS.COM" TargetMode="External"/><Relationship Id="rId406" Type="http://schemas.openxmlformats.org/officeDocument/2006/relationships/hyperlink" Target="mailto:GAVIN@DUBLINERDC.COM" TargetMode="External"/><Relationship Id="rId960" Type="http://schemas.openxmlformats.org/officeDocument/2006/relationships/hyperlink" Target="mailto:CONSTANTINE@TRYSTTRADINGCOMPANY.COM" TargetMode="External"/><Relationship Id="rId1036" Type="http://schemas.openxmlformats.org/officeDocument/2006/relationships/hyperlink" Target="mailto:CONSTANTINE@TRYSTTRADINGCOMPANY.COM" TargetMode="External"/><Relationship Id="rId1243" Type="http://schemas.openxmlformats.org/officeDocument/2006/relationships/hyperlink" Target="mailto:CHRISTINA@KNEADHD.COM" TargetMode="External"/><Relationship Id="rId392" Type="http://schemas.openxmlformats.org/officeDocument/2006/relationships/hyperlink" Target="mailto:JUHAR@DISTRICTTACO.COM" TargetMode="External"/><Relationship Id="rId613" Type="http://schemas.openxmlformats.org/officeDocument/2006/relationships/hyperlink" Target="mailto:KIMBERLYG@BUSBOYSANDPOETS.COM" TargetMode="External"/><Relationship Id="rId697" Type="http://schemas.openxmlformats.org/officeDocument/2006/relationships/hyperlink" Target="mailto:KIMBERLYG@BUSBOYSANDPOETS.COM" TargetMode="External"/><Relationship Id="rId820" Type="http://schemas.openxmlformats.org/officeDocument/2006/relationships/hyperlink" Target="mailto:KFRANKLIN@MNBE.COM" TargetMode="External"/><Relationship Id="rId918" Type="http://schemas.openxmlformats.org/officeDocument/2006/relationships/hyperlink" Target="mailto:DINO@EATUNCONVENTIONAL.COM" TargetMode="External"/><Relationship Id="rId252" Type="http://schemas.openxmlformats.org/officeDocument/2006/relationships/hyperlink" Target="mailto:GAVIN@DUBLINERDC.COM" TargetMode="External"/><Relationship Id="rId1103" Type="http://schemas.openxmlformats.org/officeDocument/2006/relationships/hyperlink" Target="mailto:SPICESDC@YAHOO.COM" TargetMode="External"/><Relationship Id="rId1187" Type="http://schemas.openxmlformats.org/officeDocument/2006/relationships/hyperlink" Target="mailto:DEBBIE.DALAGER@HYATT.COM" TargetMode="External"/><Relationship Id="rId1310" Type="http://schemas.openxmlformats.org/officeDocument/2006/relationships/hyperlink" Target="mailto:CHRISTINA@KNEADHD.COM" TargetMode="External"/><Relationship Id="rId47" Type="http://schemas.openxmlformats.org/officeDocument/2006/relationships/hyperlink" Target="mailto:RWWDC.FIN@ROSEWOODHOTELS.COM" TargetMode="External"/><Relationship Id="rId112" Type="http://schemas.openxmlformats.org/officeDocument/2006/relationships/hyperlink" Target="mailto:KIMBERLYG@BUSBOYSANDPOETS.COM" TargetMode="External"/><Relationship Id="rId557" Type="http://schemas.openxmlformats.org/officeDocument/2006/relationships/hyperlink" Target="mailto:PESKRA@EATWELLDC.COM" TargetMode="External"/><Relationship Id="rId764" Type="http://schemas.openxmlformats.org/officeDocument/2006/relationships/hyperlink" Target="mailto:AIMEE@BUSBOYSANDPOETS.COM" TargetMode="External"/><Relationship Id="rId971" Type="http://schemas.openxmlformats.org/officeDocument/2006/relationships/hyperlink" Target="mailto:CONSTANTINE@TRYSTTRADINGCOMPANY.COM" TargetMode="External"/><Relationship Id="rId196" Type="http://schemas.openxmlformats.org/officeDocument/2006/relationships/hyperlink" Target="mailto:KIMBERLYG@BUSBOYSANDPOETS.COM" TargetMode="External"/><Relationship Id="rId417" Type="http://schemas.openxmlformats.org/officeDocument/2006/relationships/hyperlink" Target="mailto:GAVIN@DUBLINERDC.COM" TargetMode="External"/><Relationship Id="rId624" Type="http://schemas.openxmlformats.org/officeDocument/2006/relationships/hyperlink" Target="mailto:KIMBERLYG@BUSBOYSANDPOETS.COM" TargetMode="External"/><Relationship Id="rId831" Type="http://schemas.openxmlformats.org/officeDocument/2006/relationships/hyperlink" Target="mailto:KFRANKLIN@MNBE.COM" TargetMode="External"/><Relationship Id="rId1047" Type="http://schemas.openxmlformats.org/officeDocument/2006/relationships/hyperlink" Target="mailto:KIMBERLYG@BUSBOYSANDPOETS.COM" TargetMode="External"/><Relationship Id="rId1254" Type="http://schemas.openxmlformats.org/officeDocument/2006/relationships/hyperlink" Target="mailto:CHRISTINA@KNEADHD.COM" TargetMode="External"/><Relationship Id="rId263" Type="http://schemas.openxmlformats.org/officeDocument/2006/relationships/hyperlink" Target="mailto:GAVIN@DUBLINERDC.COM" TargetMode="External"/><Relationship Id="rId470" Type="http://schemas.openxmlformats.org/officeDocument/2006/relationships/hyperlink" Target="mailto:MTREFO@JOHNMARSHALLBANK.COM" TargetMode="External"/><Relationship Id="rId929" Type="http://schemas.openxmlformats.org/officeDocument/2006/relationships/hyperlink" Target="mailto:DINO@EATUNCONVENTIONAL.COM" TargetMode="External"/><Relationship Id="rId1114" Type="http://schemas.openxmlformats.org/officeDocument/2006/relationships/hyperlink" Target="mailto:NOOSHICAPITALHILL@YAHOO.COM" TargetMode="External"/><Relationship Id="rId1321" Type="http://schemas.openxmlformats.org/officeDocument/2006/relationships/hyperlink" Target="mailto:CHRISTINA@KNEADHD.COM" TargetMode="External"/><Relationship Id="rId58" Type="http://schemas.openxmlformats.org/officeDocument/2006/relationships/hyperlink" Target="mailto:RWWDC.FIN@ROSEWOODHOTELS.COM" TargetMode="External"/><Relationship Id="rId123" Type="http://schemas.openxmlformats.org/officeDocument/2006/relationships/hyperlink" Target="mailto:VLUMPKIN@ASGPARK.COM" TargetMode="External"/><Relationship Id="rId330" Type="http://schemas.openxmlformats.org/officeDocument/2006/relationships/hyperlink" Target="mailto:NBARTA@MHGGROUP.COM" TargetMode="External"/><Relationship Id="rId568" Type="http://schemas.openxmlformats.org/officeDocument/2006/relationships/hyperlink" Target="mailto:PESKRA@EATWELLDC.COM" TargetMode="External"/><Relationship Id="rId775" Type="http://schemas.openxmlformats.org/officeDocument/2006/relationships/hyperlink" Target="mailto:JOSH@ESPITA%20DC.COM" TargetMode="External"/><Relationship Id="rId982" Type="http://schemas.openxmlformats.org/officeDocument/2006/relationships/hyperlink" Target="mailto:CONSTANTINE@TRYSTTRADINGCOMPANY.COM" TargetMode="External"/><Relationship Id="rId1198" Type="http://schemas.openxmlformats.org/officeDocument/2006/relationships/hyperlink" Target="mailto:DEBBIE.DALAGER@HYATT.COM" TargetMode="External"/><Relationship Id="rId428" Type="http://schemas.openxmlformats.org/officeDocument/2006/relationships/hyperlink" Target="mailto:GAVIN@DUBLINERDC.COM" TargetMode="External"/><Relationship Id="rId635" Type="http://schemas.openxmlformats.org/officeDocument/2006/relationships/hyperlink" Target="mailto:KIMBERLYG@BUSBOYSANDPOETS.COM" TargetMode="External"/><Relationship Id="rId842" Type="http://schemas.openxmlformats.org/officeDocument/2006/relationships/hyperlink" Target="mailto:KFRANKLIN@MNBE.COM" TargetMode="External"/><Relationship Id="rId1058" Type="http://schemas.openxmlformats.org/officeDocument/2006/relationships/hyperlink" Target="mailto:CHARLES@HAADTHAIRESTAURANT.COM" TargetMode="External"/><Relationship Id="rId1265" Type="http://schemas.openxmlformats.org/officeDocument/2006/relationships/hyperlink" Target="mailto:KARINA@ESTRADA-ACCOUNTING.COM" TargetMode="External"/><Relationship Id="rId274" Type="http://schemas.openxmlformats.org/officeDocument/2006/relationships/hyperlink" Target="mailto:GAVIN@DUBLINERDC.COM" TargetMode="External"/><Relationship Id="rId481" Type="http://schemas.openxmlformats.org/officeDocument/2006/relationships/hyperlink" Target="mailto:RANA.SEABROOK@AURIFYBRANDS.COM" TargetMode="External"/><Relationship Id="rId702" Type="http://schemas.openxmlformats.org/officeDocument/2006/relationships/hyperlink" Target="mailto:KIMBERLYG@BUSBOYSANDPOETS.COM" TargetMode="External"/><Relationship Id="rId1125" Type="http://schemas.openxmlformats.org/officeDocument/2006/relationships/hyperlink" Target="mailto:NOOSHIDC@YAHOO.COM" TargetMode="External"/><Relationship Id="rId1332" Type="http://schemas.openxmlformats.org/officeDocument/2006/relationships/hyperlink" Target="mailto:CHRISTINA@KNEADHD.COM" TargetMode="External"/><Relationship Id="rId69" Type="http://schemas.openxmlformats.org/officeDocument/2006/relationships/hyperlink" Target="mailto:RWWDC.FIN@ROSEWOODHOTELS.COM" TargetMode="External"/><Relationship Id="rId134" Type="http://schemas.openxmlformats.org/officeDocument/2006/relationships/hyperlink" Target="mailto:VLUMPKIN@ASGPARK.COM" TargetMode="External"/><Relationship Id="rId579" Type="http://schemas.openxmlformats.org/officeDocument/2006/relationships/hyperlink" Target="mailto:PESKRA@EATWELLDC.COM" TargetMode="External"/><Relationship Id="rId786" Type="http://schemas.openxmlformats.org/officeDocument/2006/relationships/hyperlink" Target="mailto:JOSH@ESPITA%20DC.COM" TargetMode="External"/><Relationship Id="rId993" Type="http://schemas.openxmlformats.org/officeDocument/2006/relationships/hyperlink" Target="mailto:CONSTANTINE@TRYSTTRADINGCOMPANY.COM" TargetMode="External"/><Relationship Id="rId341" Type="http://schemas.openxmlformats.org/officeDocument/2006/relationships/hyperlink" Target="mailto:NBARTA@MHGGROUP.COM" TargetMode="External"/><Relationship Id="rId439" Type="http://schemas.openxmlformats.org/officeDocument/2006/relationships/hyperlink" Target="mailto:JHORNBECK@EVOLUTIONHOSPITALITYUSA.COM" TargetMode="External"/><Relationship Id="rId646" Type="http://schemas.openxmlformats.org/officeDocument/2006/relationships/hyperlink" Target="mailto:KIMBERLYG@BUSBOYSANDPOETS.COM" TargetMode="External"/><Relationship Id="rId1069" Type="http://schemas.openxmlformats.org/officeDocument/2006/relationships/hyperlink" Target="mailto:OPERATIONS@THEDABNEY.COM" TargetMode="External"/><Relationship Id="rId1276" Type="http://schemas.openxmlformats.org/officeDocument/2006/relationships/hyperlink" Target="mailto:KARINA@ESTRADA-ACCOUNTING.COM" TargetMode="External"/><Relationship Id="rId201" Type="http://schemas.openxmlformats.org/officeDocument/2006/relationships/hyperlink" Target="mailto:KIMBERLYG@BUSBOYSANDPOETS.COM" TargetMode="External"/><Relationship Id="rId285" Type="http://schemas.openxmlformats.org/officeDocument/2006/relationships/hyperlink" Target="mailto:GAVIN@DUBLINERDC.COM" TargetMode="External"/><Relationship Id="rId506" Type="http://schemas.openxmlformats.org/officeDocument/2006/relationships/hyperlink" Target="mailto:CONSTANTINE@TRYSTTRADINGCOMPANY.COM" TargetMode="External"/><Relationship Id="rId853" Type="http://schemas.openxmlformats.org/officeDocument/2006/relationships/hyperlink" Target="mailto:CONSTANTINE@TRYSTTRADINGCOMPANY.COM" TargetMode="External"/><Relationship Id="rId1136" Type="http://schemas.openxmlformats.org/officeDocument/2006/relationships/hyperlink" Target="mailto:M.D.MENARD@GMAIL.COM" TargetMode="External"/><Relationship Id="rId492" Type="http://schemas.openxmlformats.org/officeDocument/2006/relationships/hyperlink" Target="mailto:JOEOSTROSKY@GMAIL.COM" TargetMode="External"/><Relationship Id="rId713" Type="http://schemas.openxmlformats.org/officeDocument/2006/relationships/hyperlink" Target="mailto:KIMBERLYG@BUSBOYSANDPOETS.COM" TargetMode="External"/><Relationship Id="rId797" Type="http://schemas.openxmlformats.org/officeDocument/2006/relationships/hyperlink" Target="mailto:KFRANKLIN@MNBE.COM" TargetMode="External"/><Relationship Id="rId920" Type="http://schemas.openxmlformats.org/officeDocument/2006/relationships/hyperlink" Target="mailto:DINO@EATUNCONVENTIONAL.COM" TargetMode="External"/><Relationship Id="rId1343" Type="http://schemas.openxmlformats.org/officeDocument/2006/relationships/hyperlink" Target="mailto:CHRISTINA@KNEADHD.COM" TargetMode="External"/><Relationship Id="rId145" Type="http://schemas.openxmlformats.org/officeDocument/2006/relationships/hyperlink" Target="mailto:VLUMPKIN@ASGPARK.COM" TargetMode="External"/><Relationship Id="rId352" Type="http://schemas.openxmlformats.org/officeDocument/2006/relationships/hyperlink" Target="mailto:NBARTA@MHGGROUP.COM" TargetMode="External"/><Relationship Id="rId1203" Type="http://schemas.openxmlformats.org/officeDocument/2006/relationships/hyperlink" Target="mailto:DEBBIE.DALAGER@HYATT.COM" TargetMode="External"/><Relationship Id="rId1287" Type="http://schemas.openxmlformats.org/officeDocument/2006/relationships/hyperlink" Target="mailto:KARINA@ESTRADA-ACCOUNTING.COM" TargetMode="External"/><Relationship Id="rId212" Type="http://schemas.openxmlformats.org/officeDocument/2006/relationships/hyperlink" Target="mailto:KIMBERLYG@BUSBOYSANDPOETS.COM" TargetMode="External"/><Relationship Id="rId657" Type="http://schemas.openxmlformats.org/officeDocument/2006/relationships/hyperlink" Target="mailto:KIMBERLYG@BUSBOYSANDPOETS.COM" TargetMode="External"/><Relationship Id="rId864" Type="http://schemas.openxmlformats.org/officeDocument/2006/relationships/hyperlink" Target="mailto:CONSTANTINE@TRYSTTRADINGCOMPANY.COM" TargetMode="External"/><Relationship Id="rId296" Type="http://schemas.openxmlformats.org/officeDocument/2006/relationships/hyperlink" Target="mailto:GAVIN@DUBLINERDC.COM" TargetMode="External"/><Relationship Id="rId517" Type="http://schemas.openxmlformats.org/officeDocument/2006/relationships/hyperlink" Target="mailto:NED@MOBYSKABOB.COM" TargetMode="External"/><Relationship Id="rId724" Type="http://schemas.openxmlformats.org/officeDocument/2006/relationships/hyperlink" Target="mailto:KIMBERLYG@BUSBOYSANDPOETS.COM" TargetMode="External"/><Relationship Id="rId931" Type="http://schemas.openxmlformats.org/officeDocument/2006/relationships/hyperlink" Target="mailto:DINO@EATUNCONVENTIONAL.COM" TargetMode="External"/><Relationship Id="rId1147" Type="http://schemas.openxmlformats.org/officeDocument/2006/relationships/hyperlink" Target="mailto:PAYROLL@PANERABREAD.COM" TargetMode="External"/><Relationship Id="rId60" Type="http://schemas.openxmlformats.org/officeDocument/2006/relationships/hyperlink" Target="mailto:RWWDC.FIN@ROSEWOODHOTELS.COM" TargetMode="External"/><Relationship Id="rId156" Type="http://schemas.openxmlformats.org/officeDocument/2006/relationships/hyperlink" Target="mailto:VLUMPKIN@ASGPARK.COM" TargetMode="External"/><Relationship Id="rId363" Type="http://schemas.openxmlformats.org/officeDocument/2006/relationships/hyperlink" Target="mailto:CAOTCUJI@AOL.COM" TargetMode="External"/><Relationship Id="rId570" Type="http://schemas.openxmlformats.org/officeDocument/2006/relationships/hyperlink" Target="mailto:PESKRA@EATWELLDC.COM" TargetMode="External"/><Relationship Id="rId1007" Type="http://schemas.openxmlformats.org/officeDocument/2006/relationships/hyperlink" Target="mailto:CMCADAMS@PARKINGMGT.COM" TargetMode="External"/><Relationship Id="rId1214" Type="http://schemas.openxmlformats.org/officeDocument/2006/relationships/hyperlink" Target="mailto:KARINA@ESTRADA-ACCOUNTING.COM" TargetMode="External"/><Relationship Id="rId223" Type="http://schemas.openxmlformats.org/officeDocument/2006/relationships/hyperlink" Target="mailto:KIMBERLYG@BUSBOYSANDPOETS.COM" TargetMode="External"/><Relationship Id="rId430" Type="http://schemas.openxmlformats.org/officeDocument/2006/relationships/hyperlink" Target="mailto:GAVIN@DUBLINERDC.COM" TargetMode="External"/><Relationship Id="rId668" Type="http://schemas.openxmlformats.org/officeDocument/2006/relationships/hyperlink" Target="mailto:KIMBERLYG@BUSBOYSANDPOETS.COM" TargetMode="External"/><Relationship Id="rId875" Type="http://schemas.openxmlformats.org/officeDocument/2006/relationships/hyperlink" Target="mailto:CONSTANTINE@TRYSTTRADINGCOMPANY.COM" TargetMode="External"/><Relationship Id="rId1060" Type="http://schemas.openxmlformats.org/officeDocument/2006/relationships/hyperlink" Target="mailto:CHARLES@HAADTHAIRESTAURANT.COM" TargetMode="External"/><Relationship Id="rId1298" Type="http://schemas.openxmlformats.org/officeDocument/2006/relationships/hyperlink" Target="mailto:CHRISTINA@KNEADHD.COM" TargetMode="External"/><Relationship Id="rId18" Type="http://schemas.openxmlformats.org/officeDocument/2006/relationships/hyperlink" Target="mailto:PAYROLL@GUESTCOUNTS.COM" TargetMode="External"/><Relationship Id="rId528" Type="http://schemas.openxmlformats.org/officeDocument/2006/relationships/hyperlink" Target="mailto:PESKRA@EATWELLDC.COM" TargetMode="External"/><Relationship Id="rId735" Type="http://schemas.openxmlformats.org/officeDocument/2006/relationships/hyperlink" Target="mailto:AIMEE@BUSBOYSANDPOETS.COM" TargetMode="External"/><Relationship Id="rId942" Type="http://schemas.openxmlformats.org/officeDocument/2006/relationships/hyperlink" Target="mailto:CONSTANTINE@TRYSTTRADINGCOMPANY.COM" TargetMode="External"/><Relationship Id="rId1158" Type="http://schemas.openxmlformats.org/officeDocument/2006/relationships/hyperlink" Target="mailto:PAYROLL@PANERABREAD.COM" TargetMode="External"/><Relationship Id="rId167" Type="http://schemas.openxmlformats.org/officeDocument/2006/relationships/hyperlink" Target="mailto:VLUMPKIN@ASGPARK.COM" TargetMode="External"/><Relationship Id="rId374" Type="http://schemas.openxmlformats.org/officeDocument/2006/relationships/hyperlink" Target="mailto:CAOTCUJI@AOL.COM" TargetMode="External"/><Relationship Id="rId581" Type="http://schemas.openxmlformats.org/officeDocument/2006/relationships/hyperlink" Target="mailto:PESKRA@EATWELLDC.COM" TargetMode="External"/><Relationship Id="rId1018" Type="http://schemas.openxmlformats.org/officeDocument/2006/relationships/hyperlink" Target="mailto:CMCADAMS@PARKINGMGT.COM" TargetMode="External"/><Relationship Id="rId1225" Type="http://schemas.openxmlformats.org/officeDocument/2006/relationships/hyperlink" Target="mailto:KARINA@ESTRADA-ACCOUNTING.COM" TargetMode="External"/><Relationship Id="rId71" Type="http://schemas.openxmlformats.org/officeDocument/2006/relationships/hyperlink" Target="mailto:RWWDC.FIN@ROSEWOODHOTELS.COM" TargetMode="External"/><Relationship Id="rId234" Type="http://schemas.openxmlformats.org/officeDocument/2006/relationships/hyperlink" Target="mailto:KIMBERLYG@BUSBOYSANDPOETS.COM" TargetMode="External"/><Relationship Id="rId679" Type="http://schemas.openxmlformats.org/officeDocument/2006/relationships/hyperlink" Target="mailto:KIMBERLYG@BUSBOYSANDPOETS.COM" TargetMode="External"/><Relationship Id="rId802" Type="http://schemas.openxmlformats.org/officeDocument/2006/relationships/hyperlink" Target="mailto:KFRANKLIN@MNBE.COM" TargetMode="External"/><Relationship Id="rId886" Type="http://schemas.openxmlformats.org/officeDocument/2006/relationships/hyperlink" Target="mailto:CONSTANTINE@TRYSTTRADINGCOMPANY.COM" TargetMode="External"/><Relationship Id="rId2" Type="http://schemas.openxmlformats.org/officeDocument/2006/relationships/hyperlink" Target="mailto:PAYROLL@GUESTCOUNTS.COM" TargetMode="External"/><Relationship Id="rId29" Type="http://schemas.openxmlformats.org/officeDocument/2006/relationships/hyperlink" Target="mailto:RWWDC.FIN@ROSEWOODHOTELS.COM" TargetMode="External"/><Relationship Id="rId441" Type="http://schemas.openxmlformats.org/officeDocument/2006/relationships/hyperlink" Target="mailto:JHORNBECK@EVOLUTIONHOSPITALITYUSA.COM" TargetMode="External"/><Relationship Id="rId539" Type="http://schemas.openxmlformats.org/officeDocument/2006/relationships/hyperlink" Target="mailto:PESKRA@EATWELLDC.COM" TargetMode="External"/><Relationship Id="rId746" Type="http://schemas.openxmlformats.org/officeDocument/2006/relationships/hyperlink" Target="mailto:AIMEE@BUSBOYSANDPOETS.COM" TargetMode="External"/><Relationship Id="rId1071" Type="http://schemas.openxmlformats.org/officeDocument/2006/relationships/hyperlink" Target="mailto:OPERATIONS@THEDABNEY.COM" TargetMode="External"/><Relationship Id="rId1169" Type="http://schemas.openxmlformats.org/officeDocument/2006/relationships/hyperlink" Target="mailto:DEBBIE.DALAGER@HYATT.COM" TargetMode="External"/><Relationship Id="rId178" Type="http://schemas.openxmlformats.org/officeDocument/2006/relationships/hyperlink" Target="mailto:VLUMPKIN@ASGPARK.COM" TargetMode="External"/><Relationship Id="rId301" Type="http://schemas.openxmlformats.org/officeDocument/2006/relationships/hyperlink" Target="mailto:NBARTA@MHGGROUP.COM" TargetMode="External"/><Relationship Id="rId953" Type="http://schemas.openxmlformats.org/officeDocument/2006/relationships/hyperlink" Target="mailto:CONSTANTINE@TRYSTTRADINGCOMPANY.COM" TargetMode="External"/><Relationship Id="rId1029" Type="http://schemas.openxmlformats.org/officeDocument/2006/relationships/hyperlink" Target="mailto:CONSTANTINE@TRYSTTRADINGCOMPANY.COM" TargetMode="External"/><Relationship Id="rId1236" Type="http://schemas.openxmlformats.org/officeDocument/2006/relationships/hyperlink" Target="mailto:CHRISTINA@KNEADHD.COM" TargetMode="External"/><Relationship Id="rId82" Type="http://schemas.openxmlformats.org/officeDocument/2006/relationships/hyperlink" Target="mailto:RWWDC.FIN@ROSEWOODHOTELS.COM" TargetMode="External"/><Relationship Id="rId385" Type="http://schemas.openxmlformats.org/officeDocument/2006/relationships/hyperlink" Target="mailto:CAOTCUJI@AOL.COM" TargetMode="External"/><Relationship Id="rId592" Type="http://schemas.openxmlformats.org/officeDocument/2006/relationships/hyperlink" Target="mailto:PESKRA@EATWELLDC.COM" TargetMode="External"/><Relationship Id="rId606" Type="http://schemas.openxmlformats.org/officeDocument/2006/relationships/hyperlink" Target="mailto:KIMBERLYG@BUSBOYSANDPOETS.COM" TargetMode="External"/><Relationship Id="rId813" Type="http://schemas.openxmlformats.org/officeDocument/2006/relationships/hyperlink" Target="mailto:KFRANKLIN@MNBE.COM" TargetMode="External"/><Relationship Id="rId245" Type="http://schemas.openxmlformats.org/officeDocument/2006/relationships/hyperlink" Target="mailto:GAVIN@DUBLINERDC.COM" TargetMode="External"/><Relationship Id="rId452" Type="http://schemas.openxmlformats.org/officeDocument/2006/relationships/hyperlink" Target="mailto:PESKRA@EATWELLDC.COM" TargetMode="External"/><Relationship Id="rId897" Type="http://schemas.openxmlformats.org/officeDocument/2006/relationships/hyperlink" Target="mailto:HR@TGICONCESSIONS.COM" TargetMode="External"/><Relationship Id="rId1082" Type="http://schemas.openxmlformats.org/officeDocument/2006/relationships/hyperlink" Target="mailto:OPERATIONS@THEDABNEY.COM" TargetMode="External"/><Relationship Id="rId1303" Type="http://schemas.openxmlformats.org/officeDocument/2006/relationships/hyperlink" Target="mailto:CHRISTINA@KNEADHD.COM" TargetMode="External"/><Relationship Id="rId105" Type="http://schemas.openxmlformats.org/officeDocument/2006/relationships/hyperlink" Target="mailto:SCOTT.COLTON@PARKJOCKEY.COM" TargetMode="External"/><Relationship Id="rId312" Type="http://schemas.openxmlformats.org/officeDocument/2006/relationships/hyperlink" Target="mailto:NBARTA@MHGGROUP.COM" TargetMode="External"/><Relationship Id="rId757" Type="http://schemas.openxmlformats.org/officeDocument/2006/relationships/hyperlink" Target="mailto:AIMEE@BUSBOYSANDPOETS.COM" TargetMode="External"/><Relationship Id="rId964" Type="http://schemas.openxmlformats.org/officeDocument/2006/relationships/hyperlink" Target="mailto:CONSTANTINE@TRYSTTRADINGCOMPANY.COM" TargetMode="External"/><Relationship Id="rId93" Type="http://schemas.openxmlformats.org/officeDocument/2006/relationships/hyperlink" Target="mailto:XFENGOU@WATERGATEHOTEL.COM" TargetMode="External"/><Relationship Id="rId189" Type="http://schemas.openxmlformats.org/officeDocument/2006/relationships/hyperlink" Target="mailto:KIMBERLYG@BUSBOYSANDPOETS.COM" TargetMode="External"/><Relationship Id="rId396" Type="http://schemas.openxmlformats.org/officeDocument/2006/relationships/hyperlink" Target="mailto:JUHAR@DISTRICTTACO.COM" TargetMode="External"/><Relationship Id="rId617" Type="http://schemas.openxmlformats.org/officeDocument/2006/relationships/hyperlink" Target="mailto:KIMBERLYG@BUSBOYSANDPOETS.COM" TargetMode="External"/><Relationship Id="rId824" Type="http://schemas.openxmlformats.org/officeDocument/2006/relationships/hyperlink" Target="mailto:KFRANKLIN@MNBE.COM" TargetMode="External"/><Relationship Id="rId1247" Type="http://schemas.openxmlformats.org/officeDocument/2006/relationships/hyperlink" Target="mailto:CHRISTINA@KNEADHD.COM" TargetMode="External"/><Relationship Id="rId256" Type="http://schemas.openxmlformats.org/officeDocument/2006/relationships/hyperlink" Target="mailto:GAVIN@DUBLINERDC.COM" TargetMode="External"/><Relationship Id="rId463" Type="http://schemas.openxmlformats.org/officeDocument/2006/relationships/hyperlink" Target="mailto:DANIELFOD875@AOL.COM" TargetMode="External"/><Relationship Id="rId670" Type="http://schemas.openxmlformats.org/officeDocument/2006/relationships/hyperlink" Target="mailto:KIMBERLYG@BUSBOYSANDPOETS.COM" TargetMode="External"/><Relationship Id="rId1093" Type="http://schemas.openxmlformats.org/officeDocument/2006/relationships/hyperlink" Target="mailto:OPERATIONS@THEDABNEY.COM" TargetMode="External"/><Relationship Id="rId1107" Type="http://schemas.openxmlformats.org/officeDocument/2006/relationships/hyperlink" Target="mailto:SPICESDC@YAHOO.COM" TargetMode="External"/><Relationship Id="rId1314" Type="http://schemas.openxmlformats.org/officeDocument/2006/relationships/hyperlink" Target="mailto:CHRISTINA@KNEADHD.COM" TargetMode="External"/><Relationship Id="rId116" Type="http://schemas.openxmlformats.org/officeDocument/2006/relationships/hyperlink" Target="mailto:VLUMPKIN@ASGPARK.COM" TargetMode="External"/><Relationship Id="rId323" Type="http://schemas.openxmlformats.org/officeDocument/2006/relationships/hyperlink" Target="mailto:NBARTA@MHGGROUP.COM" TargetMode="External"/><Relationship Id="rId530" Type="http://schemas.openxmlformats.org/officeDocument/2006/relationships/hyperlink" Target="mailto:PESKRA@EATWELLDC.COM" TargetMode="External"/><Relationship Id="rId768" Type="http://schemas.openxmlformats.org/officeDocument/2006/relationships/hyperlink" Target="mailto:AIMEE@BUSBOYSANDPOETS.COM" TargetMode="External"/><Relationship Id="rId975" Type="http://schemas.openxmlformats.org/officeDocument/2006/relationships/hyperlink" Target="mailto:CONSTANTINE@TRYSTTRADINGCOMPANY.COM" TargetMode="External"/><Relationship Id="rId1160" Type="http://schemas.openxmlformats.org/officeDocument/2006/relationships/hyperlink" Target="mailto:PAYROLL@PANERABREAD.COM" TargetMode="External"/><Relationship Id="rId20" Type="http://schemas.openxmlformats.org/officeDocument/2006/relationships/hyperlink" Target="mailto:PAYROLL@GUESTCOUNTS.COM" TargetMode="External"/><Relationship Id="rId628" Type="http://schemas.openxmlformats.org/officeDocument/2006/relationships/hyperlink" Target="mailto:KIMBERLYG@BUSBOYSANDPOETS.COM" TargetMode="External"/><Relationship Id="rId835" Type="http://schemas.openxmlformats.org/officeDocument/2006/relationships/hyperlink" Target="mailto:KFRANKLIN@MNBE.COM" TargetMode="External"/><Relationship Id="rId1258" Type="http://schemas.openxmlformats.org/officeDocument/2006/relationships/hyperlink" Target="mailto:CHRISTINA@KNEADHD.COM" TargetMode="External"/><Relationship Id="rId267" Type="http://schemas.openxmlformats.org/officeDocument/2006/relationships/hyperlink" Target="mailto:GAVIN@DUBLINERDC.COM" TargetMode="External"/><Relationship Id="rId474" Type="http://schemas.openxmlformats.org/officeDocument/2006/relationships/hyperlink" Target="mailto:HALEIGH@LUKESLOBSTER.COM" TargetMode="External"/><Relationship Id="rId1020" Type="http://schemas.openxmlformats.org/officeDocument/2006/relationships/hyperlink" Target="mailto:CMCADAMS@PARKINGMGT.COM" TargetMode="External"/><Relationship Id="rId1118" Type="http://schemas.openxmlformats.org/officeDocument/2006/relationships/hyperlink" Target="mailto:NOOSHICAPITALHILL@YAHOO.COM" TargetMode="External"/><Relationship Id="rId1325" Type="http://schemas.openxmlformats.org/officeDocument/2006/relationships/hyperlink" Target="mailto:CHRISTINA@KNEADHD.COM" TargetMode="External"/><Relationship Id="rId127" Type="http://schemas.openxmlformats.org/officeDocument/2006/relationships/hyperlink" Target="mailto:VLUMPKIN@ASGPARK.COM" TargetMode="External"/><Relationship Id="rId681" Type="http://schemas.openxmlformats.org/officeDocument/2006/relationships/hyperlink" Target="mailto:KIMBERLYG@BUSBOYSANDPOETS.COM" TargetMode="External"/><Relationship Id="rId779" Type="http://schemas.openxmlformats.org/officeDocument/2006/relationships/hyperlink" Target="mailto:JOSH@ESPITA%20DC.COM" TargetMode="External"/><Relationship Id="rId902" Type="http://schemas.openxmlformats.org/officeDocument/2006/relationships/hyperlink" Target="mailto:HR@TGICONCESSIONS.COM" TargetMode="External"/><Relationship Id="rId986" Type="http://schemas.openxmlformats.org/officeDocument/2006/relationships/hyperlink" Target="mailto:CONSTANTINE@TRYSTTRADINGCOMPANY.COM" TargetMode="External"/><Relationship Id="rId31" Type="http://schemas.openxmlformats.org/officeDocument/2006/relationships/hyperlink" Target="mailto:RWWDC.FIN@ROSEWOODHOTELS.COM" TargetMode="External"/><Relationship Id="rId334" Type="http://schemas.openxmlformats.org/officeDocument/2006/relationships/hyperlink" Target="mailto:NBARTA@MHGGROUP.COM" TargetMode="External"/><Relationship Id="rId541" Type="http://schemas.openxmlformats.org/officeDocument/2006/relationships/hyperlink" Target="mailto:PESKRA@EATWELLDC.COM" TargetMode="External"/><Relationship Id="rId639" Type="http://schemas.openxmlformats.org/officeDocument/2006/relationships/hyperlink" Target="mailto:KIMBERLYG@BUSBOYSANDPOETS.COM" TargetMode="External"/><Relationship Id="rId1171" Type="http://schemas.openxmlformats.org/officeDocument/2006/relationships/hyperlink" Target="mailto:DEBBIE.DALAGER@HYATT.COM" TargetMode="External"/><Relationship Id="rId1269" Type="http://schemas.openxmlformats.org/officeDocument/2006/relationships/hyperlink" Target="mailto:KARINA@ESTRADA-ACCOUNTING.COM" TargetMode="External"/><Relationship Id="rId180" Type="http://schemas.openxmlformats.org/officeDocument/2006/relationships/hyperlink" Target="mailto:VLUMPKIN@ASGPARK.COM" TargetMode="External"/><Relationship Id="rId278" Type="http://schemas.openxmlformats.org/officeDocument/2006/relationships/hyperlink" Target="mailto:GAVIN@DUBLINERDC.COM" TargetMode="External"/><Relationship Id="rId401" Type="http://schemas.openxmlformats.org/officeDocument/2006/relationships/hyperlink" Target="mailto:JUHAR@DISTRICTTACO.COM" TargetMode="External"/><Relationship Id="rId846" Type="http://schemas.openxmlformats.org/officeDocument/2006/relationships/hyperlink" Target="mailto:KFRANKLIN@MNBE.COM" TargetMode="External"/><Relationship Id="rId1031" Type="http://schemas.openxmlformats.org/officeDocument/2006/relationships/hyperlink" Target="mailto:CONSTANTINE@TRYSTTRADINGCOMPANY.COM" TargetMode="External"/><Relationship Id="rId1129" Type="http://schemas.openxmlformats.org/officeDocument/2006/relationships/hyperlink" Target="mailto:PAYROLLTAX.NORMAN@SODEXO.COM" TargetMode="External"/><Relationship Id="rId485" Type="http://schemas.openxmlformats.org/officeDocument/2006/relationships/hyperlink" Target="mailto:RANA.SEABROOK@AURIFYBRANDS.COM" TargetMode="External"/><Relationship Id="rId692" Type="http://schemas.openxmlformats.org/officeDocument/2006/relationships/hyperlink" Target="mailto:KIMBERLYG@BUSBOYSANDPOETS.COM" TargetMode="External"/><Relationship Id="rId706" Type="http://schemas.openxmlformats.org/officeDocument/2006/relationships/hyperlink" Target="mailto:KIMBERLYG@BUSBOYSANDPOETS.COM" TargetMode="External"/><Relationship Id="rId913" Type="http://schemas.openxmlformats.org/officeDocument/2006/relationships/hyperlink" Target="mailto:DINO@EATUNCONVENTIONAL.COM" TargetMode="External"/><Relationship Id="rId1336" Type="http://schemas.openxmlformats.org/officeDocument/2006/relationships/hyperlink" Target="mailto:CHRISTINA@KNEADHD.COM" TargetMode="External"/><Relationship Id="rId42" Type="http://schemas.openxmlformats.org/officeDocument/2006/relationships/hyperlink" Target="mailto:RWWDC.FIN@ROSEWOODHOTELS.COM" TargetMode="External"/><Relationship Id="rId138" Type="http://schemas.openxmlformats.org/officeDocument/2006/relationships/hyperlink" Target="mailto:VLUMPKIN@ASGPARK.COM" TargetMode="External"/><Relationship Id="rId345" Type="http://schemas.openxmlformats.org/officeDocument/2006/relationships/hyperlink" Target="mailto:NBARTA@MHGGROUP.COM" TargetMode="External"/><Relationship Id="rId552" Type="http://schemas.openxmlformats.org/officeDocument/2006/relationships/hyperlink" Target="mailto:PESKRA@EATWELLDC.COM" TargetMode="External"/><Relationship Id="rId997" Type="http://schemas.openxmlformats.org/officeDocument/2006/relationships/hyperlink" Target="mailto:CONSTANTINE@TRYSTTRADINGCOMPANY.COM" TargetMode="External"/><Relationship Id="rId1182" Type="http://schemas.openxmlformats.org/officeDocument/2006/relationships/hyperlink" Target="mailto:DEBBIE.DALAGER@HYATT.COM" TargetMode="External"/><Relationship Id="rId191" Type="http://schemas.openxmlformats.org/officeDocument/2006/relationships/hyperlink" Target="mailto:KIMBERLYG@BUSBOYSANDPOETS.COM" TargetMode="External"/><Relationship Id="rId205" Type="http://schemas.openxmlformats.org/officeDocument/2006/relationships/hyperlink" Target="mailto:KIMBERLYG@BUSBOYSANDPOETS.COM" TargetMode="External"/><Relationship Id="rId412" Type="http://schemas.openxmlformats.org/officeDocument/2006/relationships/hyperlink" Target="mailto:GAVIN@DUBLINERDC.COM" TargetMode="External"/><Relationship Id="rId857" Type="http://schemas.openxmlformats.org/officeDocument/2006/relationships/hyperlink" Target="mailto:CONSTANTINE@TRYSTTRADINGCOMPANY.COM" TargetMode="External"/><Relationship Id="rId1042" Type="http://schemas.openxmlformats.org/officeDocument/2006/relationships/hyperlink" Target="mailto:CONSTANTINE@TRYSTTRADINGCOMPANY.COM" TargetMode="External"/><Relationship Id="rId289" Type="http://schemas.openxmlformats.org/officeDocument/2006/relationships/hyperlink" Target="mailto:GAVIN@DUBLINERDC.COM" TargetMode="External"/><Relationship Id="rId496" Type="http://schemas.openxmlformats.org/officeDocument/2006/relationships/hyperlink" Target="mailto:JOEOSTROSKY@GMAIL.COM" TargetMode="External"/><Relationship Id="rId717" Type="http://schemas.openxmlformats.org/officeDocument/2006/relationships/hyperlink" Target="mailto:KIMBERLYG@BUSBOYSANDPOETS.COM" TargetMode="External"/><Relationship Id="rId924" Type="http://schemas.openxmlformats.org/officeDocument/2006/relationships/hyperlink" Target="mailto:DINO@EATUNCONVENTIONAL.COM" TargetMode="External"/><Relationship Id="rId1347" Type="http://schemas.openxmlformats.org/officeDocument/2006/relationships/hyperlink" Target="mailto:CHRISTINA@KNEADHD.COM" TargetMode="External"/><Relationship Id="rId53" Type="http://schemas.openxmlformats.org/officeDocument/2006/relationships/hyperlink" Target="mailto:RWWDC.FIN@ROSEWOODHOTELS.COM" TargetMode="External"/><Relationship Id="rId149" Type="http://schemas.openxmlformats.org/officeDocument/2006/relationships/hyperlink" Target="mailto:VLUMPKIN@ASGPARK.COM" TargetMode="External"/><Relationship Id="rId356" Type="http://schemas.openxmlformats.org/officeDocument/2006/relationships/hyperlink" Target="mailto:NBARTA@MHGGROUP.COM" TargetMode="External"/><Relationship Id="rId563" Type="http://schemas.openxmlformats.org/officeDocument/2006/relationships/hyperlink" Target="mailto:PESKRA@EATWELLDC.COM" TargetMode="External"/><Relationship Id="rId770" Type="http://schemas.openxmlformats.org/officeDocument/2006/relationships/hyperlink" Target="mailto:AIMEE@BUSBOYSANDPOETS.COM" TargetMode="External"/><Relationship Id="rId1193" Type="http://schemas.openxmlformats.org/officeDocument/2006/relationships/hyperlink" Target="mailto:DEBBIE.DALAGER@HYATT.COM" TargetMode="External"/><Relationship Id="rId1207" Type="http://schemas.openxmlformats.org/officeDocument/2006/relationships/hyperlink" Target="mailto:DEBBIE.DALAGER@HYATT.COM" TargetMode="External"/><Relationship Id="rId216" Type="http://schemas.openxmlformats.org/officeDocument/2006/relationships/hyperlink" Target="mailto:KIMBERLYG@BUSBOYSANDPOETS.COM" TargetMode="External"/><Relationship Id="rId423" Type="http://schemas.openxmlformats.org/officeDocument/2006/relationships/hyperlink" Target="mailto:GAVIN@DUBLINERDC.COM" TargetMode="External"/><Relationship Id="rId868" Type="http://schemas.openxmlformats.org/officeDocument/2006/relationships/hyperlink" Target="mailto:CONSTANTINE@TRYSTTRADINGCOMPANY.COM" TargetMode="External"/><Relationship Id="rId1053" Type="http://schemas.openxmlformats.org/officeDocument/2006/relationships/hyperlink" Target="mailto:CAROLYN@IMEDDIECANO.COM" TargetMode="External"/><Relationship Id="rId1260" Type="http://schemas.openxmlformats.org/officeDocument/2006/relationships/hyperlink" Target="mailto:CHRISTINA@KNEADHD.COM" TargetMode="External"/><Relationship Id="rId630" Type="http://schemas.openxmlformats.org/officeDocument/2006/relationships/hyperlink" Target="mailto:KIMBERLYG@BUSBOYSANDPOETS.COM" TargetMode="External"/><Relationship Id="rId728" Type="http://schemas.openxmlformats.org/officeDocument/2006/relationships/hyperlink" Target="mailto:KIMBERLYG@BUSBOYSANDPOETS.COM" TargetMode="External"/><Relationship Id="rId935" Type="http://schemas.openxmlformats.org/officeDocument/2006/relationships/hyperlink" Target="mailto:DINO@EATUNCONVENTIONAL.COM" TargetMode="External"/><Relationship Id="rId64" Type="http://schemas.openxmlformats.org/officeDocument/2006/relationships/hyperlink" Target="mailto:RWWDC.FIN@ROSEWOODHOTELS.COM" TargetMode="External"/><Relationship Id="rId367" Type="http://schemas.openxmlformats.org/officeDocument/2006/relationships/hyperlink" Target="mailto:CAOTCUJI@AOL.COM" TargetMode="External"/><Relationship Id="rId574" Type="http://schemas.openxmlformats.org/officeDocument/2006/relationships/hyperlink" Target="mailto:PESKRA@EATWELLDC.COM" TargetMode="External"/><Relationship Id="rId1120" Type="http://schemas.openxmlformats.org/officeDocument/2006/relationships/hyperlink" Target="mailto:NOOSHICAPITALHILL@YAHOO.COM" TargetMode="External"/><Relationship Id="rId1218" Type="http://schemas.openxmlformats.org/officeDocument/2006/relationships/hyperlink" Target="mailto:KARINA@ESTRADA-ACCOUNTING.COM" TargetMode="External"/><Relationship Id="rId227" Type="http://schemas.openxmlformats.org/officeDocument/2006/relationships/hyperlink" Target="mailto:KIMBERLYG@BUSBOYSANDPOETS.COM" TargetMode="External"/><Relationship Id="rId781" Type="http://schemas.openxmlformats.org/officeDocument/2006/relationships/hyperlink" Target="mailto:JOSH@ESPITA%20DC.COM" TargetMode="External"/><Relationship Id="rId879" Type="http://schemas.openxmlformats.org/officeDocument/2006/relationships/hyperlink" Target="mailto:CONSTANTINE@TRYSTTRADINGCOMPANY.COM" TargetMode="External"/><Relationship Id="rId434" Type="http://schemas.openxmlformats.org/officeDocument/2006/relationships/hyperlink" Target="mailto:JHORNBECK@EVOLUTIONHOSPITALITYUSA.COM" TargetMode="External"/><Relationship Id="rId641" Type="http://schemas.openxmlformats.org/officeDocument/2006/relationships/hyperlink" Target="mailto:KIMBERLYG@BUSBOYSANDPOETS.COM" TargetMode="External"/><Relationship Id="rId739" Type="http://schemas.openxmlformats.org/officeDocument/2006/relationships/hyperlink" Target="mailto:AIMEE@BUSBOYSANDPOETS.COM" TargetMode="External"/><Relationship Id="rId1064" Type="http://schemas.openxmlformats.org/officeDocument/2006/relationships/hyperlink" Target="mailto:SAM@THESUSHIAOL.COM" TargetMode="External"/><Relationship Id="rId1271" Type="http://schemas.openxmlformats.org/officeDocument/2006/relationships/hyperlink" Target="mailto:KARINA@ESTRADA-ACCOUNTING.COM" TargetMode="External"/><Relationship Id="rId280" Type="http://schemas.openxmlformats.org/officeDocument/2006/relationships/hyperlink" Target="mailto:GAVIN@DUBLINERDC.COM" TargetMode="External"/><Relationship Id="rId501" Type="http://schemas.openxmlformats.org/officeDocument/2006/relationships/hyperlink" Target="mailto:CONSTANTINE@TRYSTTRADINGCOMPANY.COM" TargetMode="External"/><Relationship Id="rId946" Type="http://schemas.openxmlformats.org/officeDocument/2006/relationships/hyperlink" Target="mailto:CONSTANTINE@TRYSTTRADINGCOMPANY.COM" TargetMode="External"/><Relationship Id="rId1131" Type="http://schemas.openxmlformats.org/officeDocument/2006/relationships/hyperlink" Target="mailto:RICKKHENNING@GMAIL.COM" TargetMode="External"/><Relationship Id="rId1229" Type="http://schemas.openxmlformats.org/officeDocument/2006/relationships/hyperlink" Target="mailto:CHRISTINA@KNEADHD.COM" TargetMode="External"/><Relationship Id="rId75" Type="http://schemas.openxmlformats.org/officeDocument/2006/relationships/hyperlink" Target="mailto:RWWDC.FIN@ROSEWOODHOTELS.COM" TargetMode="External"/><Relationship Id="rId140" Type="http://schemas.openxmlformats.org/officeDocument/2006/relationships/hyperlink" Target="mailto:VLUMPKIN@ASGPARK.COM" TargetMode="External"/><Relationship Id="rId378" Type="http://schemas.openxmlformats.org/officeDocument/2006/relationships/hyperlink" Target="mailto:CAOTCUJI@AOL.COM" TargetMode="External"/><Relationship Id="rId585" Type="http://schemas.openxmlformats.org/officeDocument/2006/relationships/hyperlink" Target="mailto:PESKRA@EATWELLDC.COM" TargetMode="External"/><Relationship Id="rId792" Type="http://schemas.openxmlformats.org/officeDocument/2006/relationships/hyperlink" Target="mailto:JOSH@ESPITA%20DC.COM" TargetMode="External"/><Relationship Id="rId806" Type="http://schemas.openxmlformats.org/officeDocument/2006/relationships/hyperlink" Target="mailto:KFRANKLIN@MNBE.COM" TargetMode="External"/><Relationship Id="rId6" Type="http://schemas.openxmlformats.org/officeDocument/2006/relationships/hyperlink" Target="mailto:PAYROLL@GUESTCOUNTS.COM" TargetMode="External"/><Relationship Id="rId238" Type="http://schemas.openxmlformats.org/officeDocument/2006/relationships/hyperlink" Target="mailto:GAVIN@DUBLINERDC.COM" TargetMode="External"/><Relationship Id="rId445" Type="http://schemas.openxmlformats.org/officeDocument/2006/relationships/hyperlink" Target="mailto:JHORNBECK@EVOLUTIONHOSPITALITYUSA.COM" TargetMode="External"/><Relationship Id="rId652" Type="http://schemas.openxmlformats.org/officeDocument/2006/relationships/hyperlink" Target="mailto:KIMBERLYG@BUSBOYSANDPOETS.COM" TargetMode="External"/><Relationship Id="rId1075" Type="http://schemas.openxmlformats.org/officeDocument/2006/relationships/hyperlink" Target="mailto:OPERATIONS@THEDABNEY.COM" TargetMode="External"/><Relationship Id="rId1282" Type="http://schemas.openxmlformats.org/officeDocument/2006/relationships/hyperlink" Target="mailto:KARINA@ESTRADA-ACCOUNTING.COM" TargetMode="External"/><Relationship Id="rId291" Type="http://schemas.openxmlformats.org/officeDocument/2006/relationships/hyperlink" Target="mailto:GAVIN@DUBLINERDC.COM" TargetMode="External"/><Relationship Id="rId305" Type="http://schemas.openxmlformats.org/officeDocument/2006/relationships/hyperlink" Target="mailto:NBARTA@MHGGROUP.COM" TargetMode="External"/><Relationship Id="rId512" Type="http://schemas.openxmlformats.org/officeDocument/2006/relationships/hyperlink" Target="mailto:NED@MOBYSKABOB.COM" TargetMode="External"/><Relationship Id="rId957" Type="http://schemas.openxmlformats.org/officeDocument/2006/relationships/hyperlink" Target="mailto:CONSTANTINE@TRYSTTRADINGCOMPANY.COM" TargetMode="External"/><Relationship Id="rId1142" Type="http://schemas.openxmlformats.org/officeDocument/2006/relationships/hyperlink" Target="mailto:PAYROLL@PANERABREAD.COM" TargetMode="External"/><Relationship Id="rId86" Type="http://schemas.openxmlformats.org/officeDocument/2006/relationships/hyperlink" Target="mailto:CAROLYN@IMEDDIECANO.COM" TargetMode="External"/><Relationship Id="rId151" Type="http://schemas.openxmlformats.org/officeDocument/2006/relationships/hyperlink" Target="mailto:VLUMPKIN@ASGPARK.COM" TargetMode="External"/><Relationship Id="rId389" Type="http://schemas.openxmlformats.org/officeDocument/2006/relationships/hyperlink" Target="mailto:JUHAR@DISTRICTTACO.COM" TargetMode="External"/><Relationship Id="rId596" Type="http://schemas.openxmlformats.org/officeDocument/2006/relationships/hyperlink" Target="mailto:KIMBERLYG@BUSBOYSANDPOETS.COM" TargetMode="External"/><Relationship Id="rId817" Type="http://schemas.openxmlformats.org/officeDocument/2006/relationships/hyperlink" Target="mailto:KFRANKLIN@MNBE.COM" TargetMode="External"/><Relationship Id="rId1002" Type="http://schemas.openxmlformats.org/officeDocument/2006/relationships/hyperlink" Target="mailto:CMCADAMS@PARKINGMGT.COM" TargetMode="External"/><Relationship Id="rId249" Type="http://schemas.openxmlformats.org/officeDocument/2006/relationships/hyperlink" Target="mailto:GAVIN@DUBLINERDC.COM" TargetMode="External"/><Relationship Id="rId456" Type="http://schemas.openxmlformats.org/officeDocument/2006/relationships/hyperlink" Target="mailto:DANIELFOD875@AOL.COM" TargetMode="External"/><Relationship Id="rId663" Type="http://schemas.openxmlformats.org/officeDocument/2006/relationships/hyperlink" Target="mailto:KIMBERLYG@BUSBOYSANDPOETS.COM" TargetMode="External"/><Relationship Id="rId870" Type="http://schemas.openxmlformats.org/officeDocument/2006/relationships/hyperlink" Target="mailto:CONSTANTINE@TRYSTTRADINGCOMPANY.COM" TargetMode="External"/><Relationship Id="rId1086" Type="http://schemas.openxmlformats.org/officeDocument/2006/relationships/hyperlink" Target="mailto:OPERATIONS@THEDABNEY.COM" TargetMode="External"/><Relationship Id="rId1293" Type="http://schemas.openxmlformats.org/officeDocument/2006/relationships/hyperlink" Target="mailto:CHRISTINA@KNEADHD.COM" TargetMode="External"/><Relationship Id="rId1307" Type="http://schemas.openxmlformats.org/officeDocument/2006/relationships/hyperlink" Target="mailto:CHRISTINA@KNEADHD.COM" TargetMode="External"/><Relationship Id="rId13" Type="http://schemas.openxmlformats.org/officeDocument/2006/relationships/hyperlink" Target="mailto:PAYROLL@GUESTCOUNTS.COM" TargetMode="External"/><Relationship Id="rId109" Type="http://schemas.openxmlformats.org/officeDocument/2006/relationships/hyperlink" Target="mailto:SCOTT.COLTON@PARKJOCKEY.COM" TargetMode="External"/><Relationship Id="rId316" Type="http://schemas.openxmlformats.org/officeDocument/2006/relationships/hyperlink" Target="mailto:NBARTA@MHGGROUP.COM" TargetMode="External"/><Relationship Id="rId523" Type="http://schemas.openxmlformats.org/officeDocument/2006/relationships/hyperlink" Target="mailto:PESKRA@EATWELLDC.COM" TargetMode="External"/><Relationship Id="rId968" Type="http://schemas.openxmlformats.org/officeDocument/2006/relationships/hyperlink" Target="mailto:CONSTANTINE@TRYSTTRADINGCOMPANY.COM" TargetMode="External"/><Relationship Id="rId1153" Type="http://schemas.openxmlformats.org/officeDocument/2006/relationships/hyperlink" Target="mailto:PAYROLL@PANERABREAD.COM" TargetMode="External"/><Relationship Id="rId97" Type="http://schemas.openxmlformats.org/officeDocument/2006/relationships/hyperlink" Target="mailto:XFENGOU@WATERGATEHOTEL.COM" TargetMode="External"/><Relationship Id="rId730" Type="http://schemas.openxmlformats.org/officeDocument/2006/relationships/hyperlink" Target="mailto:AIMEE@BUSBOYSANDPOETS.COM" TargetMode="External"/><Relationship Id="rId828" Type="http://schemas.openxmlformats.org/officeDocument/2006/relationships/hyperlink" Target="mailto:KFRANKLIN@MNBE.COM" TargetMode="External"/><Relationship Id="rId1013" Type="http://schemas.openxmlformats.org/officeDocument/2006/relationships/hyperlink" Target="mailto:CMCADAMS@PARKINGMGT.COM" TargetMode="External"/><Relationship Id="rId162" Type="http://schemas.openxmlformats.org/officeDocument/2006/relationships/hyperlink" Target="mailto:VLUMPKIN@ASGPARK.COM" TargetMode="External"/><Relationship Id="rId467" Type="http://schemas.openxmlformats.org/officeDocument/2006/relationships/hyperlink" Target="mailto:DAVID@GLAMANDGO.COM" TargetMode="External"/><Relationship Id="rId1097" Type="http://schemas.openxmlformats.org/officeDocument/2006/relationships/hyperlink" Target="mailto:OPERATIONS@THEDABNEY.COM" TargetMode="External"/><Relationship Id="rId1220" Type="http://schemas.openxmlformats.org/officeDocument/2006/relationships/hyperlink" Target="mailto:KARINA@ESTRADA-ACCOUNTING.COM" TargetMode="External"/><Relationship Id="rId1318" Type="http://schemas.openxmlformats.org/officeDocument/2006/relationships/hyperlink" Target="mailto:CHRISTINA@KNEADHD.COM" TargetMode="External"/><Relationship Id="rId674" Type="http://schemas.openxmlformats.org/officeDocument/2006/relationships/hyperlink" Target="mailto:KIMBERLYG@BUSBOYSANDPOETS.COM" TargetMode="External"/><Relationship Id="rId881" Type="http://schemas.openxmlformats.org/officeDocument/2006/relationships/hyperlink" Target="mailto:CONSTANTINE@TRYSTTRADINGCOMPANY.COM" TargetMode="External"/><Relationship Id="rId979" Type="http://schemas.openxmlformats.org/officeDocument/2006/relationships/hyperlink" Target="mailto:CONSTANTINE@TRYSTTRADINGCOMPANY.COM" TargetMode="External"/><Relationship Id="rId24" Type="http://schemas.openxmlformats.org/officeDocument/2006/relationships/hyperlink" Target="mailto:PAYROLL@GUESTCOUNTS.COM" TargetMode="External"/><Relationship Id="rId327" Type="http://schemas.openxmlformats.org/officeDocument/2006/relationships/hyperlink" Target="mailto:NBARTA@MHGGROUP.COM" TargetMode="External"/><Relationship Id="rId534" Type="http://schemas.openxmlformats.org/officeDocument/2006/relationships/hyperlink" Target="mailto:PESKRA@EATWELLDC.COM" TargetMode="External"/><Relationship Id="rId741" Type="http://schemas.openxmlformats.org/officeDocument/2006/relationships/hyperlink" Target="mailto:AIMEE@BUSBOYSANDPOETS.COM" TargetMode="External"/><Relationship Id="rId839" Type="http://schemas.openxmlformats.org/officeDocument/2006/relationships/hyperlink" Target="mailto:KFRANKLIN@MNBE.COM" TargetMode="External"/><Relationship Id="rId1164" Type="http://schemas.openxmlformats.org/officeDocument/2006/relationships/hyperlink" Target="mailto:PAYROLL@PANERABREAD.COM" TargetMode="External"/><Relationship Id="rId173" Type="http://schemas.openxmlformats.org/officeDocument/2006/relationships/hyperlink" Target="mailto:VLUMPKIN@ASGPARK.COM" TargetMode="External"/><Relationship Id="rId380" Type="http://schemas.openxmlformats.org/officeDocument/2006/relationships/hyperlink" Target="mailto:CAOTCUJI@AOL.COM" TargetMode="External"/><Relationship Id="rId601" Type="http://schemas.openxmlformats.org/officeDocument/2006/relationships/hyperlink" Target="mailto:KIMBERLYG@BUSBOYSANDPOETS.COM" TargetMode="External"/><Relationship Id="rId1024" Type="http://schemas.openxmlformats.org/officeDocument/2006/relationships/hyperlink" Target="mailto:CMCADAMS@PARKINGMGT.COM" TargetMode="External"/><Relationship Id="rId1231" Type="http://schemas.openxmlformats.org/officeDocument/2006/relationships/hyperlink" Target="mailto:CHRISTINA@KNEADHD.COM" TargetMode="External"/><Relationship Id="rId240" Type="http://schemas.openxmlformats.org/officeDocument/2006/relationships/hyperlink" Target="mailto:GAVIN@DUBLINERDC.COM" TargetMode="External"/><Relationship Id="rId478" Type="http://schemas.openxmlformats.org/officeDocument/2006/relationships/hyperlink" Target="mailto:RANA.SEABROOK@AURIFYBRANDS.COM" TargetMode="External"/><Relationship Id="rId685" Type="http://schemas.openxmlformats.org/officeDocument/2006/relationships/hyperlink" Target="mailto:KIMBERLYG@BUSBOYSANDPOETS.COM" TargetMode="External"/><Relationship Id="rId892" Type="http://schemas.openxmlformats.org/officeDocument/2006/relationships/hyperlink" Target="mailto:HUMANRESOURCES@HIPCITYVERG.COM" TargetMode="External"/><Relationship Id="rId906" Type="http://schemas.openxmlformats.org/officeDocument/2006/relationships/hyperlink" Target="mailto:HR@TGICONCESSIONS.COM" TargetMode="External"/><Relationship Id="rId1329" Type="http://schemas.openxmlformats.org/officeDocument/2006/relationships/hyperlink" Target="mailto:CHRISTINA@KNEADHD.COM" TargetMode="External"/><Relationship Id="rId35" Type="http://schemas.openxmlformats.org/officeDocument/2006/relationships/hyperlink" Target="mailto:RWWDC.FIN@ROSEWOODHOTELS.COM" TargetMode="External"/><Relationship Id="rId100" Type="http://schemas.openxmlformats.org/officeDocument/2006/relationships/hyperlink" Target="mailto:PWANSUDA@HOTMAIL.COM" TargetMode="External"/><Relationship Id="rId338" Type="http://schemas.openxmlformats.org/officeDocument/2006/relationships/hyperlink" Target="mailto:NBARTA@MHGGROUP.COM" TargetMode="External"/><Relationship Id="rId545" Type="http://schemas.openxmlformats.org/officeDocument/2006/relationships/hyperlink" Target="mailto:PESKRA@EATWELLDC.COM" TargetMode="External"/><Relationship Id="rId752" Type="http://schemas.openxmlformats.org/officeDocument/2006/relationships/hyperlink" Target="mailto:AIMEE@BUSBOYSANDPOETS.COM" TargetMode="External"/><Relationship Id="rId1175" Type="http://schemas.openxmlformats.org/officeDocument/2006/relationships/hyperlink" Target="mailto:DEBBIE.DALAGER@HYATT.COM" TargetMode="External"/><Relationship Id="rId184" Type="http://schemas.openxmlformats.org/officeDocument/2006/relationships/hyperlink" Target="mailto:KIMBERLYG@BUSBOYSANDPOETS.COM" TargetMode="External"/><Relationship Id="rId391" Type="http://schemas.openxmlformats.org/officeDocument/2006/relationships/hyperlink" Target="mailto:JUHAR@DISTRICTTACO.COM" TargetMode="External"/><Relationship Id="rId405" Type="http://schemas.openxmlformats.org/officeDocument/2006/relationships/hyperlink" Target="mailto:GAVIN@DUBLINERDC.COM" TargetMode="External"/><Relationship Id="rId612" Type="http://schemas.openxmlformats.org/officeDocument/2006/relationships/hyperlink" Target="mailto:KIMBERLYG@BUSBOYSANDPOETS.COM" TargetMode="External"/><Relationship Id="rId1035" Type="http://schemas.openxmlformats.org/officeDocument/2006/relationships/hyperlink" Target="mailto:CONSTANTINE@TRYSTTRADINGCOMPANY.COM" TargetMode="External"/><Relationship Id="rId1242" Type="http://schemas.openxmlformats.org/officeDocument/2006/relationships/hyperlink" Target="mailto:CHRISTINA@KNEADHD.COM" TargetMode="External"/><Relationship Id="rId251" Type="http://schemas.openxmlformats.org/officeDocument/2006/relationships/hyperlink" Target="mailto:GAVIN@DUBLINERDC.COM" TargetMode="External"/><Relationship Id="rId489" Type="http://schemas.openxmlformats.org/officeDocument/2006/relationships/hyperlink" Target="mailto:RANA.SEABROOK@AURIFYBRANDS.COM" TargetMode="External"/><Relationship Id="rId696" Type="http://schemas.openxmlformats.org/officeDocument/2006/relationships/hyperlink" Target="mailto:KIMBERLYG@BUSBOYSANDPOETS.COM" TargetMode="External"/><Relationship Id="rId917" Type="http://schemas.openxmlformats.org/officeDocument/2006/relationships/hyperlink" Target="mailto:DINO@EATUNCONVENTIONAL.COM" TargetMode="External"/><Relationship Id="rId1102" Type="http://schemas.openxmlformats.org/officeDocument/2006/relationships/hyperlink" Target="mailto:OPERATIONS@THEDABNEY.COM" TargetMode="External"/><Relationship Id="rId46" Type="http://schemas.openxmlformats.org/officeDocument/2006/relationships/hyperlink" Target="mailto:RWWDC.FIN@ROSEWOODHOTELS.COM" TargetMode="External"/><Relationship Id="rId349" Type="http://schemas.openxmlformats.org/officeDocument/2006/relationships/hyperlink" Target="mailto:NBARTA@MHGGROUP.COM" TargetMode="External"/><Relationship Id="rId556" Type="http://schemas.openxmlformats.org/officeDocument/2006/relationships/hyperlink" Target="mailto:PESKRA@EATWELLDC.COM" TargetMode="External"/><Relationship Id="rId763" Type="http://schemas.openxmlformats.org/officeDocument/2006/relationships/hyperlink" Target="mailto:AIMEE@BUSBOYSANDPOETS.COM" TargetMode="External"/><Relationship Id="rId1186" Type="http://schemas.openxmlformats.org/officeDocument/2006/relationships/hyperlink" Target="mailto:DEBBIE.DALAGER@HYATT.COM" TargetMode="External"/><Relationship Id="rId111" Type="http://schemas.openxmlformats.org/officeDocument/2006/relationships/hyperlink" Target="mailto:KIMBERLYG@BUSBOYSANDPOETS.COM" TargetMode="External"/><Relationship Id="rId195" Type="http://schemas.openxmlformats.org/officeDocument/2006/relationships/hyperlink" Target="mailto:KIMBERLYG@BUSBOYSANDPOETS.COM" TargetMode="External"/><Relationship Id="rId209" Type="http://schemas.openxmlformats.org/officeDocument/2006/relationships/hyperlink" Target="mailto:KIMBERLYG@BUSBOYSANDPOETS.COM" TargetMode="External"/><Relationship Id="rId416" Type="http://schemas.openxmlformats.org/officeDocument/2006/relationships/hyperlink" Target="mailto:GAVIN@DUBLINERDC.COM" TargetMode="External"/><Relationship Id="rId970" Type="http://schemas.openxmlformats.org/officeDocument/2006/relationships/hyperlink" Target="mailto:CONSTANTINE@TRYSTTRADINGCOMPANY.COM" TargetMode="External"/><Relationship Id="rId1046" Type="http://schemas.openxmlformats.org/officeDocument/2006/relationships/hyperlink" Target="mailto:KIMBERLYG@BUSBOYSANDPOETS.COM" TargetMode="External"/><Relationship Id="rId1253" Type="http://schemas.openxmlformats.org/officeDocument/2006/relationships/hyperlink" Target="mailto:CHRISTINA@KNEADHD.COM" TargetMode="External"/><Relationship Id="rId623" Type="http://schemas.openxmlformats.org/officeDocument/2006/relationships/hyperlink" Target="mailto:KIMBERLYG@BUSBOYSANDPOETS.COM" TargetMode="External"/><Relationship Id="rId830" Type="http://schemas.openxmlformats.org/officeDocument/2006/relationships/hyperlink" Target="mailto:KFRANKLIN@MNBE.COM" TargetMode="External"/><Relationship Id="rId928" Type="http://schemas.openxmlformats.org/officeDocument/2006/relationships/hyperlink" Target="mailto:DINO@EATUNCONVENTIONAL.COM" TargetMode="External"/><Relationship Id="rId57" Type="http://schemas.openxmlformats.org/officeDocument/2006/relationships/hyperlink" Target="mailto:RWWDC.FIN@ROSEWOODHOTELS.COM" TargetMode="External"/><Relationship Id="rId262" Type="http://schemas.openxmlformats.org/officeDocument/2006/relationships/hyperlink" Target="mailto:GAVIN@DUBLINERDC.COM" TargetMode="External"/><Relationship Id="rId567" Type="http://schemas.openxmlformats.org/officeDocument/2006/relationships/hyperlink" Target="mailto:PESKRA@EATWELLDC.COM" TargetMode="External"/><Relationship Id="rId1113" Type="http://schemas.openxmlformats.org/officeDocument/2006/relationships/hyperlink" Target="mailto:NOOSHICAPITALHILL@YAHOO.COM" TargetMode="External"/><Relationship Id="rId1197" Type="http://schemas.openxmlformats.org/officeDocument/2006/relationships/hyperlink" Target="mailto:DEBBIE.DALAGER@HYATT.COM" TargetMode="External"/><Relationship Id="rId1320" Type="http://schemas.openxmlformats.org/officeDocument/2006/relationships/hyperlink" Target="mailto:CHRISTINA@KNEADHD.COM" TargetMode="External"/><Relationship Id="rId122" Type="http://schemas.openxmlformats.org/officeDocument/2006/relationships/hyperlink" Target="mailto:VLUMPKIN@ASGPARK.COM" TargetMode="External"/><Relationship Id="rId774" Type="http://schemas.openxmlformats.org/officeDocument/2006/relationships/hyperlink" Target="mailto:JOSH@ESPITA%20DC.COM" TargetMode="External"/><Relationship Id="rId981" Type="http://schemas.openxmlformats.org/officeDocument/2006/relationships/hyperlink" Target="mailto:CONSTANTINE@TRYSTTRADINGCOMPANY.COM" TargetMode="External"/><Relationship Id="rId1057" Type="http://schemas.openxmlformats.org/officeDocument/2006/relationships/hyperlink" Target="mailto:CAROLYN@IMEDDIECANO.COM" TargetMode="External"/><Relationship Id="rId427" Type="http://schemas.openxmlformats.org/officeDocument/2006/relationships/hyperlink" Target="mailto:GAVIN@DUBLINERDC.COM" TargetMode="External"/><Relationship Id="rId634" Type="http://schemas.openxmlformats.org/officeDocument/2006/relationships/hyperlink" Target="mailto:KIMBERLYG@BUSBOYSANDPOETS.COM" TargetMode="External"/><Relationship Id="rId841" Type="http://schemas.openxmlformats.org/officeDocument/2006/relationships/hyperlink" Target="mailto:KFRANKLIN@MNBE.COM" TargetMode="External"/><Relationship Id="rId1264" Type="http://schemas.openxmlformats.org/officeDocument/2006/relationships/hyperlink" Target="mailto:CHRISTINA@KNEADHD.COM" TargetMode="External"/><Relationship Id="rId273" Type="http://schemas.openxmlformats.org/officeDocument/2006/relationships/hyperlink" Target="mailto:GAVIN@DUBLINERDC.COM" TargetMode="External"/><Relationship Id="rId480" Type="http://schemas.openxmlformats.org/officeDocument/2006/relationships/hyperlink" Target="mailto:RANA.SEABROOK@AURIFYBRANDS.COM" TargetMode="External"/><Relationship Id="rId701" Type="http://schemas.openxmlformats.org/officeDocument/2006/relationships/hyperlink" Target="mailto:KIMBERLYG@BUSBOYSANDPOETS.COM" TargetMode="External"/><Relationship Id="rId939" Type="http://schemas.openxmlformats.org/officeDocument/2006/relationships/hyperlink" Target="mailto:DINO@EATUNCONVENTIONAL.COM" TargetMode="External"/><Relationship Id="rId1124" Type="http://schemas.openxmlformats.org/officeDocument/2006/relationships/hyperlink" Target="mailto:NOOSHIDC@YAHOO.COM" TargetMode="External"/><Relationship Id="rId1331" Type="http://schemas.openxmlformats.org/officeDocument/2006/relationships/hyperlink" Target="mailto:CHRISTINA@KNEADHD.COM" TargetMode="External"/><Relationship Id="rId68" Type="http://schemas.openxmlformats.org/officeDocument/2006/relationships/hyperlink" Target="mailto:RWWDC.FIN@ROSEWOODHOTELS.COM" TargetMode="External"/><Relationship Id="rId133" Type="http://schemas.openxmlformats.org/officeDocument/2006/relationships/hyperlink" Target="mailto:VLUMPKIN@ASGPARK.COM" TargetMode="External"/><Relationship Id="rId340" Type="http://schemas.openxmlformats.org/officeDocument/2006/relationships/hyperlink" Target="mailto:NBARTA@MHGGROUP.COM" TargetMode="External"/><Relationship Id="rId578" Type="http://schemas.openxmlformats.org/officeDocument/2006/relationships/hyperlink" Target="mailto:PESKRA@EATWELLDC.COM" TargetMode="External"/><Relationship Id="rId785" Type="http://schemas.openxmlformats.org/officeDocument/2006/relationships/hyperlink" Target="mailto:JOSH@ESPITA%20DC.COM" TargetMode="External"/><Relationship Id="rId992" Type="http://schemas.openxmlformats.org/officeDocument/2006/relationships/hyperlink" Target="mailto:CONSTANTINE@TRYSTTRADINGCOMPANY.COM" TargetMode="External"/><Relationship Id="rId200" Type="http://schemas.openxmlformats.org/officeDocument/2006/relationships/hyperlink" Target="mailto:KIMBERLYG@BUSBOYSANDPOETS.COM" TargetMode="External"/><Relationship Id="rId382" Type="http://schemas.openxmlformats.org/officeDocument/2006/relationships/hyperlink" Target="mailto:CAOTCUJI@AOL.COM" TargetMode="External"/><Relationship Id="rId438" Type="http://schemas.openxmlformats.org/officeDocument/2006/relationships/hyperlink" Target="mailto:JHORNBECK@EVOLUTIONHOSPITALITYUSA.COM" TargetMode="External"/><Relationship Id="rId603" Type="http://schemas.openxmlformats.org/officeDocument/2006/relationships/hyperlink" Target="mailto:KIMBERLYG@BUSBOYSANDPOETS.COM" TargetMode="External"/><Relationship Id="rId645" Type="http://schemas.openxmlformats.org/officeDocument/2006/relationships/hyperlink" Target="mailto:KIMBERLYG@BUSBOYSANDPOETS.COM" TargetMode="External"/><Relationship Id="rId687" Type="http://schemas.openxmlformats.org/officeDocument/2006/relationships/hyperlink" Target="mailto:KIMBERLYG@BUSBOYSANDPOETS.COM" TargetMode="External"/><Relationship Id="rId810" Type="http://schemas.openxmlformats.org/officeDocument/2006/relationships/hyperlink" Target="mailto:KFRANKLIN@MNBE.COM" TargetMode="External"/><Relationship Id="rId852" Type="http://schemas.openxmlformats.org/officeDocument/2006/relationships/hyperlink" Target="mailto:CONSTANTINE@TRYSTTRADINGCOMPANY.COM" TargetMode="External"/><Relationship Id="rId908" Type="http://schemas.openxmlformats.org/officeDocument/2006/relationships/hyperlink" Target="mailto:DINO@EATUNCONVENTIONAL.COM" TargetMode="External"/><Relationship Id="rId1068" Type="http://schemas.openxmlformats.org/officeDocument/2006/relationships/hyperlink" Target="mailto:OPERATIONS@THEDABNEY.COM" TargetMode="External"/><Relationship Id="rId1233" Type="http://schemas.openxmlformats.org/officeDocument/2006/relationships/hyperlink" Target="mailto:CHRISTINA@KNEADHD.COM" TargetMode="External"/><Relationship Id="rId1275" Type="http://schemas.openxmlformats.org/officeDocument/2006/relationships/hyperlink" Target="mailto:KARINA@ESTRADA-ACCOUNTING.COM" TargetMode="External"/><Relationship Id="rId242" Type="http://schemas.openxmlformats.org/officeDocument/2006/relationships/hyperlink" Target="mailto:GAVIN@DUBLINERDC.COM" TargetMode="External"/><Relationship Id="rId284" Type="http://schemas.openxmlformats.org/officeDocument/2006/relationships/hyperlink" Target="mailto:GAVIN@DUBLINERDC.COM" TargetMode="External"/><Relationship Id="rId491" Type="http://schemas.openxmlformats.org/officeDocument/2006/relationships/hyperlink" Target="mailto:JOEOSTROSKY@GMAIL.COM" TargetMode="External"/><Relationship Id="rId505" Type="http://schemas.openxmlformats.org/officeDocument/2006/relationships/hyperlink" Target="mailto:CONSTANTINE@TRYSTTRADINGCOMPANY.COM" TargetMode="External"/><Relationship Id="rId712" Type="http://schemas.openxmlformats.org/officeDocument/2006/relationships/hyperlink" Target="mailto:KIMBERLYG@BUSBOYSANDPOETS.COM" TargetMode="External"/><Relationship Id="rId894" Type="http://schemas.openxmlformats.org/officeDocument/2006/relationships/hyperlink" Target="mailto:HUMANRESOURCES@HIPCITYVERG.COM" TargetMode="External"/><Relationship Id="rId1135" Type="http://schemas.openxmlformats.org/officeDocument/2006/relationships/hyperlink" Target="mailto:M.D.MENARD@GMAIL.COM" TargetMode="External"/><Relationship Id="rId1177" Type="http://schemas.openxmlformats.org/officeDocument/2006/relationships/hyperlink" Target="mailto:DEBBIE.DALAGER@HYATT.COM" TargetMode="External"/><Relationship Id="rId1300" Type="http://schemas.openxmlformats.org/officeDocument/2006/relationships/hyperlink" Target="mailto:CHRISTINA@KNEADHD.COM" TargetMode="External"/><Relationship Id="rId1342" Type="http://schemas.openxmlformats.org/officeDocument/2006/relationships/hyperlink" Target="mailto:CHRISTINA@KNEADHD.COM" TargetMode="External"/><Relationship Id="rId37" Type="http://schemas.openxmlformats.org/officeDocument/2006/relationships/hyperlink" Target="mailto:RWWDC.FIN@ROSEWOODHOTELS.COM" TargetMode="External"/><Relationship Id="rId79" Type="http://schemas.openxmlformats.org/officeDocument/2006/relationships/hyperlink" Target="mailto:RWWDC.FIN@ROSEWOODHOTELS.COM" TargetMode="External"/><Relationship Id="rId102" Type="http://schemas.openxmlformats.org/officeDocument/2006/relationships/hyperlink" Target="mailto:PWANSUDA@HOTMAIL.COM" TargetMode="External"/><Relationship Id="rId144" Type="http://schemas.openxmlformats.org/officeDocument/2006/relationships/hyperlink" Target="mailto:VLUMPKIN@ASGPARK.COM" TargetMode="External"/><Relationship Id="rId547" Type="http://schemas.openxmlformats.org/officeDocument/2006/relationships/hyperlink" Target="mailto:PESKRA@EATWELLDC.COM" TargetMode="External"/><Relationship Id="rId589" Type="http://schemas.openxmlformats.org/officeDocument/2006/relationships/hyperlink" Target="mailto:PESKRA@EATWELLDC.COM" TargetMode="External"/><Relationship Id="rId754" Type="http://schemas.openxmlformats.org/officeDocument/2006/relationships/hyperlink" Target="mailto:AIMEE@BUSBOYSANDPOETS.COM" TargetMode="External"/><Relationship Id="rId796" Type="http://schemas.openxmlformats.org/officeDocument/2006/relationships/hyperlink" Target="mailto:JOSH@ESPITA%20DC.COM" TargetMode="External"/><Relationship Id="rId961" Type="http://schemas.openxmlformats.org/officeDocument/2006/relationships/hyperlink" Target="mailto:CONSTANTINE@TRYSTTRADINGCOMPANY.COM" TargetMode="External"/><Relationship Id="rId1202" Type="http://schemas.openxmlformats.org/officeDocument/2006/relationships/hyperlink" Target="mailto:DEBBIE.DALAGER@HYATT.COM" TargetMode="External"/><Relationship Id="rId90" Type="http://schemas.openxmlformats.org/officeDocument/2006/relationships/hyperlink" Target="mailto:CAROLYN@IMEDDIECANO.COM" TargetMode="External"/><Relationship Id="rId186" Type="http://schemas.openxmlformats.org/officeDocument/2006/relationships/hyperlink" Target="mailto:KIMBERLYG@BUSBOYSANDPOETS.COM" TargetMode="External"/><Relationship Id="rId351" Type="http://schemas.openxmlformats.org/officeDocument/2006/relationships/hyperlink" Target="mailto:NBARTA@MHGGROUP.COM" TargetMode="External"/><Relationship Id="rId393" Type="http://schemas.openxmlformats.org/officeDocument/2006/relationships/hyperlink" Target="mailto:JUHAR@DISTRICTTACO.COM" TargetMode="External"/><Relationship Id="rId407" Type="http://schemas.openxmlformats.org/officeDocument/2006/relationships/hyperlink" Target="mailto:GAVIN@DUBLINERDC.COM" TargetMode="External"/><Relationship Id="rId449" Type="http://schemas.openxmlformats.org/officeDocument/2006/relationships/hyperlink" Target="mailto:JHORNBECK@EVOLUTIONHOSPITALITYUSA.COM" TargetMode="External"/><Relationship Id="rId614" Type="http://schemas.openxmlformats.org/officeDocument/2006/relationships/hyperlink" Target="mailto:KIMBERLYG@BUSBOYSANDPOETS.COM" TargetMode="External"/><Relationship Id="rId656" Type="http://schemas.openxmlformats.org/officeDocument/2006/relationships/hyperlink" Target="mailto:KIMBERLYG@BUSBOYSANDPOETS.COM" TargetMode="External"/><Relationship Id="rId821" Type="http://schemas.openxmlformats.org/officeDocument/2006/relationships/hyperlink" Target="mailto:KFRANKLIN@MNBE.COM" TargetMode="External"/><Relationship Id="rId863" Type="http://schemas.openxmlformats.org/officeDocument/2006/relationships/hyperlink" Target="mailto:CONSTANTINE@TRYSTTRADINGCOMPANY.COM" TargetMode="External"/><Relationship Id="rId1037" Type="http://schemas.openxmlformats.org/officeDocument/2006/relationships/hyperlink" Target="mailto:CONSTANTINE@TRYSTTRADINGCOMPANY.COM" TargetMode="External"/><Relationship Id="rId1079" Type="http://schemas.openxmlformats.org/officeDocument/2006/relationships/hyperlink" Target="mailto:OPERATIONS@THEDABNEY.COM" TargetMode="External"/><Relationship Id="rId1244" Type="http://schemas.openxmlformats.org/officeDocument/2006/relationships/hyperlink" Target="mailto:CHRISTINA@KNEADHD.COM" TargetMode="External"/><Relationship Id="rId1286" Type="http://schemas.openxmlformats.org/officeDocument/2006/relationships/hyperlink" Target="mailto:KARINA@ESTRADA-ACCOUNTING.COM" TargetMode="External"/><Relationship Id="rId211" Type="http://schemas.openxmlformats.org/officeDocument/2006/relationships/hyperlink" Target="mailto:KIMBERLYG@BUSBOYSANDPOETS.COM" TargetMode="External"/><Relationship Id="rId253" Type="http://schemas.openxmlformats.org/officeDocument/2006/relationships/hyperlink" Target="mailto:GAVIN@DUBLINERDC.COM" TargetMode="External"/><Relationship Id="rId295" Type="http://schemas.openxmlformats.org/officeDocument/2006/relationships/hyperlink" Target="mailto:GAVIN@DUBLINERDC.COM" TargetMode="External"/><Relationship Id="rId309" Type="http://schemas.openxmlformats.org/officeDocument/2006/relationships/hyperlink" Target="mailto:NBARTA@MHGGROUP.COM" TargetMode="External"/><Relationship Id="rId460" Type="http://schemas.openxmlformats.org/officeDocument/2006/relationships/hyperlink" Target="mailto:DANIELFOD875@AOL.COM" TargetMode="External"/><Relationship Id="rId516" Type="http://schemas.openxmlformats.org/officeDocument/2006/relationships/hyperlink" Target="mailto:NED@MOBYSKABOB.COM" TargetMode="External"/><Relationship Id="rId698" Type="http://schemas.openxmlformats.org/officeDocument/2006/relationships/hyperlink" Target="mailto:KIMBERLYG@BUSBOYSANDPOETS.COM" TargetMode="External"/><Relationship Id="rId919" Type="http://schemas.openxmlformats.org/officeDocument/2006/relationships/hyperlink" Target="mailto:DINO@EATUNCONVENTIONAL.COM" TargetMode="External"/><Relationship Id="rId1090" Type="http://schemas.openxmlformats.org/officeDocument/2006/relationships/hyperlink" Target="mailto:OPERATIONS@THEDABNEY.COM" TargetMode="External"/><Relationship Id="rId1104" Type="http://schemas.openxmlformats.org/officeDocument/2006/relationships/hyperlink" Target="mailto:SPICESDC@YAHOO.COM" TargetMode="External"/><Relationship Id="rId1146" Type="http://schemas.openxmlformats.org/officeDocument/2006/relationships/hyperlink" Target="mailto:PAYROLL@PANERABREAD.COM" TargetMode="External"/><Relationship Id="rId1311" Type="http://schemas.openxmlformats.org/officeDocument/2006/relationships/hyperlink" Target="mailto:CHRISTINA@KNEADHD.COM" TargetMode="External"/><Relationship Id="rId48" Type="http://schemas.openxmlformats.org/officeDocument/2006/relationships/hyperlink" Target="mailto:RWWDC.FIN@ROSEWOODHOTELS.COM" TargetMode="External"/><Relationship Id="rId113" Type="http://schemas.openxmlformats.org/officeDocument/2006/relationships/hyperlink" Target="mailto:VLUMPKIN@ASGPARK.COM" TargetMode="External"/><Relationship Id="rId320" Type="http://schemas.openxmlformats.org/officeDocument/2006/relationships/hyperlink" Target="mailto:NBARTA@MHGGROUP.COM" TargetMode="External"/><Relationship Id="rId558" Type="http://schemas.openxmlformats.org/officeDocument/2006/relationships/hyperlink" Target="mailto:PESKRA@EATWELLDC.COM" TargetMode="External"/><Relationship Id="rId723" Type="http://schemas.openxmlformats.org/officeDocument/2006/relationships/hyperlink" Target="mailto:KIMBERLYG@BUSBOYSANDPOETS.COM" TargetMode="External"/><Relationship Id="rId765" Type="http://schemas.openxmlformats.org/officeDocument/2006/relationships/hyperlink" Target="mailto:AIMEE@BUSBOYSANDPOETS.COM" TargetMode="External"/><Relationship Id="rId930" Type="http://schemas.openxmlformats.org/officeDocument/2006/relationships/hyperlink" Target="mailto:DINO@EATUNCONVENTIONAL.COM" TargetMode="External"/><Relationship Id="rId972" Type="http://schemas.openxmlformats.org/officeDocument/2006/relationships/hyperlink" Target="mailto:CONSTANTINE@TRYSTTRADINGCOMPANY.COM" TargetMode="External"/><Relationship Id="rId1006" Type="http://schemas.openxmlformats.org/officeDocument/2006/relationships/hyperlink" Target="mailto:CMCADAMS@PARKINGMGT.COM" TargetMode="External"/><Relationship Id="rId1188" Type="http://schemas.openxmlformats.org/officeDocument/2006/relationships/hyperlink" Target="mailto:DEBBIE.DALAGER@HYATT.COM" TargetMode="External"/><Relationship Id="rId155" Type="http://schemas.openxmlformats.org/officeDocument/2006/relationships/hyperlink" Target="mailto:VLUMPKIN@ASGPARK.COM" TargetMode="External"/><Relationship Id="rId197" Type="http://schemas.openxmlformats.org/officeDocument/2006/relationships/hyperlink" Target="mailto:KIMBERLYG@BUSBOYSANDPOETS.COM" TargetMode="External"/><Relationship Id="rId362" Type="http://schemas.openxmlformats.org/officeDocument/2006/relationships/hyperlink" Target="mailto:CAOTCUJI@AOL.COM" TargetMode="External"/><Relationship Id="rId418" Type="http://schemas.openxmlformats.org/officeDocument/2006/relationships/hyperlink" Target="mailto:GAVIN@DUBLINERDC.COM" TargetMode="External"/><Relationship Id="rId625" Type="http://schemas.openxmlformats.org/officeDocument/2006/relationships/hyperlink" Target="mailto:KIMBERLYG@BUSBOYSANDPOETS.COM" TargetMode="External"/><Relationship Id="rId832" Type="http://schemas.openxmlformats.org/officeDocument/2006/relationships/hyperlink" Target="mailto:KFRANKLIN@MNBE.COM" TargetMode="External"/><Relationship Id="rId1048" Type="http://schemas.openxmlformats.org/officeDocument/2006/relationships/hyperlink" Target="mailto:KIMBERLYG@BUSBOYSANDPOETS.COM" TargetMode="External"/><Relationship Id="rId1213" Type="http://schemas.openxmlformats.org/officeDocument/2006/relationships/hyperlink" Target="mailto:CHRISTINA@KNEADHD.COM" TargetMode="External"/><Relationship Id="rId1255" Type="http://schemas.openxmlformats.org/officeDocument/2006/relationships/hyperlink" Target="mailto:CHRISTINA@KNEADHD.COM" TargetMode="External"/><Relationship Id="rId1297" Type="http://schemas.openxmlformats.org/officeDocument/2006/relationships/hyperlink" Target="mailto:CHRISTINA@KNEADHD.COM" TargetMode="External"/><Relationship Id="rId222" Type="http://schemas.openxmlformats.org/officeDocument/2006/relationships/hyperlink" Target="mailto:KIMBERLYG@BUSBOYSANDPOETS.COM" TargetMode="External"/><Relationship Id="rId264" Type="http://schemas.openxmlformats.org/officeDocument/2006/relationships/hyperlink" Target="mailto:GAVIN@DUBLINERDC.COM" TargetMode="External"/><Relationship Id="rId471" Type="http://schemas.openxmlformats.org/officeDocument/2006/relationships/hyperlink" Target="mailto:PESKRA@EATWELLDC.COM" TargetMode="External"/><Relationship Id="rId667" Type="http://schemas.openxmlformats.org/officeDocument/2006/relationships/hyperlink" Target="mailto:KIMBERLYG@BUSBOYSANDPOETS.COM" TargetMode="External"/><Relationship Id="rId874" Type="http://schemas.openxmlformats.org/officeDocument/2006/relationships/hyperlink" Target="mailto:CONSTANTINE@TRYSTTRADINGCOMPANY.COM" TargetMode="External"/><Relationship Id="rId1115" Type="http://schemas.openxmlformats.org/officeDocument/2006/relationships/hyperlink" Target="mailto:NOOSHICAPITALHILL@YAHOO.COM" TargetMode="External"/><Relationship Id="rId1322" Type="http://schemas.openxmlformats.org/officeDocument/2006/relationships/hyperlink" Target="mailto:CHRISTINA@KNEADHD.COM" TargetMode="External"/><Relationship Id="rId17" Type="http://schemas.openxmlformats.org/officeDocument/2006/relationships/hyperlink" Target="mailto:PAYROLL@GUESTCOUNTS.COM" TargetMode="External"/><Relationship Id="rId59" Type="http://schemas.openxmlformats.org/officeDocument/2006/relationships/hyperlink" Target="mailto:RWWDC.FIN@ROSEWOODHOTELS.COM" TargetMode="External"/><Relationship Id="rId124" Type="http://schemas.openxmlformats.org/officeDocument/2006/relationships/hyperlink" Target="mailto:VLUMPKIN@ASGPARK.COM" TargetMode="External"/><Relationship Id="rId527" Type="http://schemas.openxmlformats.org/officeDocument/2006/relationships/hyperlink" Target="mailto:PESKRA@EATWELLDC.COM" TargetMode="External"/><Relationship Id="rId569" Type="http://schemas.openxmlformats.org/officeDocument/2006/relationships/hyperlink" Target="mailto:PESKRA@EATWELLDC.COM" TargetMode="External"/><Relationship Id="rId734" Type="http://schemas.openxmlformats.org/officeDocument/2006/relationships/hyperlink" Target="mailto:AIMEE@BUSBOYSANDPOETS.COM" TargetMode="External"/><Relationship Id="rId776" Type="http://schemas.openxmlformats.org/officeDocument/2006/relationships/hyperlink" Target="mailto:JOSH@ESPITA%20DC.COM" TargetMode="External"/><Relationship Id="rId941" Type="http://schemas.openxmlformats.org/officeDocument/2006/relationships/hyperlink" Target="mailto:DINO@EATUNCONVENTIONAL.COM" TargetMode="External"/><Relationship Id="rId983" Type="http://schemas.openxmlformats.org/officeDocument/2006/relationships/hyperlink" Target="mailto:CONSTANTINE@TRYSTTRADINGCOMPANY.COM" TargetMode="External"/><Relationship Id="rId1157" Type="http://schemas.openxmlformats.org/officeDocument/2006/relationships/hyperlink" Target="mailto:PAYROLL@PANERABREAD.COM" TargetMode="External"/><Relationship Id="rId1199" Type="http://schemas.openxmlformats.org/officeDocument/2006/relationships/hyperlink" Target="mailto:DEBBIE.DALAGER@HYATT.COM" TargetMode="External"/><Relationship Id="rId70" Type="http://schemas.openxmlformats.org/officeDocument/2006/relationships/hyperlink" Target="mailto:RWWDC.FIN@ROSEWOODHOTELS.COM" TargetMode="External"/><Relationship Id="rId166" Type="http://schemas.openxmlformats.org/officeDocument/2006/relationships/hyperlink" Target="mailto:VLUMPKIN@ASGPARK.COM" TargetMode="External"/><Relationship Id="rId331" Type="http://schemas.openxmlformats.org/officeDocument/2006/relationships/hyperlink" Target="mailto:NBARTA@MHGGROUP.COM" TargetMode="External"/><Relationship Id="rId373" Type="http://schemas.openxmlformats.org/officeDocument/2006/relationships/hyperlink" Target="mailto:CAOTCUJI@AOL.COM" TargetMode="External"/><Relationship Id="rId429" Type="http://schemas.openxmlformats.org/officeDocument/2006/relationships/hyperlink" Target="mailto:GAVIN@DUBLINERDC.COM" TargetMode="External"/><Relationship Id="rId580" Type="http://schemas.openxmlformats.org/officeDocument/2006/relationships/hyperlink" Target="mailto:PESKRA@EATWELLDC.COM" TargetMode="External"/><Relationship Id="rId636" Type="http://schemas.openxmlformats.org/officeDocument/2006/relationships/hyperlink" Target="mailto:KIMBERLYG@BUSBOYSANDPOETS.COM" TargetMode="External"/><Relationship Id="rId801" Type="http://schemas.openxmlformats.org/officeDocument/2006/relationships/hyperlink" Target="mailto:KFRANKLIN@MNBE.COM" TargetMode="External"/><Relationship Id="rId1017" Type="http://schemas.openxmlformats.org/officeDocument/2006/relationships/hyperlink" Target="mailto:CMCADAMS@PARKINGMGT.COM" TargetMode="External"/><Relationship Id="rId1059" Type="http://schemas.openxmlformats.org/officeDocument/2006/relationships/hyperlink" Target="mailto:CHARLES@HAADTHAIRESTAURANT.COM" TargetMode="External"/><Relationship Id="rId1224" Type="http://schemas.openxmlformats.org/officeDocument/2006/relationships/hyperlink" Target="mailto:KARINA@ESTRADA-ACCOUNTING.COM" TargetMode="External"/><Relationship Id="rId1266" Type="http://schemas.openxmlformats.org/officeDocument/2006/relationships/hyperlink" Target="mailto:KARINA@ESTRADA-ACCOUNTING.COM" TargetMode="External"/><Relationship Id="rId1" Type="http://schemas.openxmlformats.org/officeDocument/2006/relationships/hyperlink" Target="mailto:PAYROLL@GUESTCOUNTS.COM" TargetMode="External"/><Relationship Id="rId233" Type="http://schemas.openxmlformats.org/officeDocument/2006/relationships/hyperlink" Target="mailto:KIMBERLYG@BUSBOYSANDPOETS.COM" TargetMode="External"/><Relationship Id="rId440" Type="http://schemas.openxmlformats.org/officeDocument/2006/relationships/hyperlink" Target="mailto:JHORNBECK@EVOLUTIONHOSPITALITYUSA.COM" TargetMode="External"/><Relationship Id="rId678" Type="http://schemas.openxmlformats.org/officeDocument/2006/relationships/hyperlink" Target="mailto:KIMBERLYG@BUSBOYSANDPOETS.COM" TargetMode="External"/><Relationship Id="rId843" Type="http://schemas.openxmlformats.org/officeDocument/2006/relationships/hyperlink" Target="mailto:KFRANKLIN@MNBE.COM" TargetMode="External"/><Relationship Id="rId885" Type="http://schemas.openxmlformats.org/officeDocument/2006/relationships/hyperlink" Target="mailto:CONSTANTINE@TRYSTTRADINGCOMPANY.COM" TargetMode="External"/><Relationship Id="rId1070" Type="http://schemas.openxmlformats.org/officeDocument/2006/relationships/hyperlink" Target="mailto:OPERATIONS@THEDABNEY.COM" TargetMode="External"/><Relationship Id="rId1126" Type="http://schemas.openxmlformats.org/officeDocument/2006/relationships/hyperlink" Target="mailto:NOOSHIDC@YAHOO.COM" TargetMode="External"/><Relationship Id="rId28" Type="http://schemas.openxmlformats.org/officeDocument/2006/relationships/hyperlink" Target="mailto:RWWDC.FIN@ROSEWOODHOTELS.COM" TargetMode="External"/><Relationship Id="rId275" Type="http://schemas.openxmlformats.org/officeDocument/2006/relationships/hyperlink" Target="mailto:GAVIN@DUBLINERDC.COM" TargetMode="External"/><Relationship Id="rId300" Type="http://schemas.openxmlformats.org/officeDocument/2006/relationships/hyperlink" Target="mailto:NBARTA@MHGGROUP.COM" TargetMode="External"/><Relationship Id="rId482" Type="http://schemas.openxmlformats.org/officeDocument/2006/relationships/hyperlink" Target="mailto:RANA.SEABROOK@AURIFYBRANDS.COM" TargetMode="External"/><Relationship Id="rId538" Type="http://schemas.openxmlformats.org/officeDocument/2006/relationships/hyperlink" Target="mailto:PESKRA@EATWELLDC.COM" TargetMode="External"/><Relationship Id="rId703" Type="http://schemas.openxmlformats.org/officeDocument/2006/relationships/hyperlink" Target="mailto:KIMBERLYG@BUSBOYSANDPOETS.COM" TargetMode="External"/><Relationship Id="rId745" Type="http://schemas.openxmlformats.org/officeDocument/2006/relationships/hyperlink" Target="mailto:AIMEE@BUSBOYSANDPOETS.COM" TargetMode="External"/><Relationship Id="rId910" Type="http://schemas.openxmlformats.org/officeDocument/2006/relationships/hyperlink" Target="mailto:DINO@EATUNCONVENTIONAL.COM" TargetMode="External"/><Relationship Id="rId952" Type="http://schemas.openxmlformats.org/officeDocument/2006/relationships/hyperlink" Target="mailto:CONSTANTINE@TRYSTTRADINGCOMPANY.COM" TargetMode="External"/><Relationship Id="rId1168" Type="http://schemas.openxmlformats.org/officeDocument/2006/relationships/hyperlink" Target="mailto:DEBBIE.DALAGER@HYATT.COM" TargetMode="External"/><Relationship Id="rId1333" Type="http://schemas.openxmlformats.org/officeDocument/2006/relationships/hyperlink" Target="mailto:CHRISTINA@KNEADHD.COM" TargetMode="External"/><Relationship Id="rId81" Type="http://schemas.openxmlformats.org/officeDocument/2006/relationships/hyperlink" Target="mailto:RWWDC.FIN@ROSEWOODHOTELS.COM" TargetMode="External"/><Relationship Id="rId135" Type="http://schemas.openxmlformats.org/officeDocument/2006/relationships/hyperlink" Target="mailto:VLUMPKIN@ASGPARK.COM" TargetMode="External"/><Relationship Id="rId177" Type="http://schemas.openxmlformats.org/officeDocument/2006/relationships/hyperlink" Target="mailto:VLUMPKIN@ASGPARK.COM" TargetMode="External"/><Relationship Id="rId342" Type="http://schemas.openxmlformats.org/officeDocument/2006/relationships/hyperlink" Target="mailto:NBARTA@MHGGROUP.COM" TargetMode="External"/><Relationship Id="rId384" Type="http://schemas.openxmlformats.org/officeDocument/2006/relationships/hyperlink" Target="mailto:CAOTCUJI@AOL.COM" TargetMode="External"/><Relationship Id="rId591" Type="http://schemas.openxmlformats.org/officeDocument/2006/relationships/hyperlink" Target="mailto:PESKRA@EATWELLDC.COM" TargetMode="External"/><Relationship Id="rId605" Type="http://schemas.openxmlformats.org/officeDocument/2006/relationships/hyperlink" Target="mailto:KIMBERLYG@BUSBOYSANDPOETS.COM" TargetMode="External"/><Relationship Id="rId787" Type="http://schemas.openxmlformats.org/officeDocument/2006/relationships/hyperlink" Target="mailto:JOSH@ESPITA%20DC.COM" TargetMode="External"/><Relationship Id="rId812" Type="http://schemas.openxmlformats.org/officeDocument/2006/relationships/hyperlink" Target="mailto:KFRANKLIN@MNBE.COM" TargetMode="External"/><Relationship Id="rId994" Type="http://schemas.openxmlformats.org/officeDocument/2006/relationships/hyperlink" Target="mailto:CONSTANTINE@TRYSTTRADINGCOMPANY.COM" TargetMode="External"/><Relationship Id="rId1028" Type="http://schemas.openxmlformats.org/officeDocument/2006/relationships/hyperlink" Target="mailto:CONSTANTINE@TRYSTTRADINGCOMPANY.COM" TargetMode="External"/><Relationship Id="rId1235" Type="http://schemas.openxmlformats.org/officeDocument/2006/relationships/hyperlink" Target="mailto:CHRISTINA@KNEADHD.COM" TargetMode="External"/><Relationship Id="rId202" Type="http://schemas.openxmlformats.org/officeDocument/2006/relationships/hyperlink" Target="mailto:KIMBERLYG@BUSBOYSANDPOETS.COM" TargetMode="External"/><Relationship Id="rId244" Type="http://schemas.openxmlformats.org/officeDocument/2006/relationships/hyperlink" Target="mailto:GAVIN@DUBLINERDC.COM" TargetMode="External"/><Relationship Id="rId647" Type="http://schemas.openxmlformats.org/officeDocument/2006/relationships/hyperlink" Target="mailto:KIMBERLYG@BUSBOYSANDPOETS.COM" TargetMode="External"/><Relationship Id="rId689" Type="http://schemas.openxmlformats.org/officeDocument/2006/relationships/hyperlink" Target="mailto:KIMBERLYG@BUSBOYSANDPOETS.COM" TargetMode="External"/><Relationship Id="rId854" Type="http://schemas.openxmlformats.org/officeDocument/2006/relationships/hyperlink" Target="mailto:CONSTANTINE@TRYSTTRADINGCOMPANY.COM" TargetMode="External"/><Relationship Id="rId896" Type="http://schemas.openxmlformats.org/officeDocument/2006/relationships/hyperlink" Target="mailto:HR@TGICONCESSIONS.COM" TargetMode="External"/><Relationship Id="rId1081" Type="http://schemas.openxmlformats.org/officeDocument/2006/relationships/hyperlink" Target="mailto:OPERATIONS@THEDABNEY.COM" TargetMode="External"/><Relationship Id="rId1277" Type="http://schemas.openxmlformats.org/officeDocument/2006/relationships/hyperlink" Target="mailto:KARINA@ESTRADA-ACCOUNTING.COM" TargetMode="External"/><Relationship Id="rId1302" Type="http://schemas.openxmlformats.org/officeDocument/2006/relationships/hyperlink" Target="mailto:CHRISTINA@KNEADHD.COM" TargetMode="External"/><Relationship Id="rId39" Type="http://schemas.openxmlformats.org/officeDocument/2006/relationships/hyperlink" Target="mailto:RWWDC.FIN@ROSEWOODHOTELS.COM" TargetMode="External"/><Relationship Id="rId286" Type="http://schemas.openxmlformats.org/officeDocument/2006/relationships/hyperlink" Target="mailto:GAVIN@DUBLINERDC.COM" TargetMode="External"/><Relationship Id="rId451" Type="http://schemas.openxmlformats.org/officeDocument/2006/relationships/hyperlink" Target="mailto:PESKRA@EATWELLDC.COM" TargetMode="External"/><Relationship Id="rId493" Type="http://schemas.openxmlformats.org/officeDocument/2006/relationships/hyperlink" Target="mailto:JOEOSTROSKY@GMAIL.COM" TargetMode="External"/><Relationship Id="rId507" Type="http://schemas.openxmlformats.org/officeDocument/2006/relationships/hyperlink" Target="mailto:CONSTANTINE@TRYSTTRADINGCOMPANY.COM" TargetMode="External"/><Relationship Id="rId549" Type="http://schemas.openxmlformats.org/officeDocument/2006/relationships/hyperlink" Target="mailto:PESKRA@EATWELLDC.COM" TargetMode="External"/><Relationship Id="rId714" Type="http://schemas.openxmlformats.org/officeDocument/2006/relationships/hyperlink" Target="mailto:KIMBERLYG@BUSBOYSANDPOETS.COM" TargetMode="External"/><Relationship Id="rId756" Type="http://schemas.openxmlformats.org/officeDocument/2006/relationships/hyperlink" Target="mailto:AIMEE@BUSBOYSANDPOETS.COM" TargetMode="External"/><Relationship Id="rId921" Type="http://schemas.openxmlformats.org/officeDocument/2006/relationships/hyperlink" Target="mailto:DINO@EATUNCONVENTIONAL.COM" TargetMode="External"/><Relationship Id="rId1137" Type="http://schemas.openxmlformats.org/officeDocument/2006/relationships/hyperlink" Target="mailto:M.D.MENARD@GMAIL.COM" TargetMode="External"/><Relationship Id="rId1179" Type="http://schemas.openxmlformats.org/officeDocument/2006/relationships/hyperlink" Target="mailto:DEBBIE.DALAGER@HYATT.COM" TargetMode="External"/><Relationship Id="rId1344" Type="http://schemas.openxmlformats.org/officeDocument/2006/relationships/hyperlink" Target="mailto:CHRISTINA@KNEADHD.COM" TargetMode="External"/><Relationship Id="rId50" Type="http://schemas.openxmlformats.org/officeDocument/2006/relationships/hyperlink" Target="mailto:RWWDC.FIN@ROSEWOODHOTELS.COM" TargetMode="External"/><Relationship Id="rId104" Type="http://schemas.openxmlformats.org/officeDocument/2006/relationships/hyperlink" Target="mailto:SCOTT.COLTON@PARKJOCKEY.COM" TargetMode="External"/><Relationship Id="rId146" Type="http://schemas.openxmlformats.org/officeDocument/2006/relationships/hyperlink" Target="mailto:VLUMPKIN@ASGPARK.COM" TargetMode="External"/><Relationship Id="rId188" Type="http://schemas.openxmlformats.org/officeDocument/2006/relationships/hyperlink" Target="mailto:KIMBERLYG@BUSBOYSANDPOETS.COM" TargetMode="External"/><Relationship Id="rId311" Type="http://schemas.openxmlformats.org/officeDocument/2006/relationships/hyperlink" Target="mailto:NBARTA@MHGGROUP.COM" TargetMode="External"/><Relationship Id="rId353" Type="http://schemas.openxmlformats.org/officeDocument/2006/relationships/hyperlink" Target="mailto:NBARTA@MHGGROUP.COM" TargetMode="External"/><Relationship Id="rId395" Type="http://schemas.openxmlformats.org/officeDocument/2006/relationships/hyperlink" Target="mailto:JUHAR@DISTRICTTACO.COM" TargetMode="External"/><Relationship Id="rId409" Type="http://schemas.openxmlformats.org/officeDocument/2006/relationships/hyperlink" Target="mailto:GAVIN@DUBLINERDC.COM" TargetMode="External"/><Relationship Id="rId560" Type="http://schemas.openxmlformats.org/officeDocument/2006/relationships/hyperlink" Target="mailto:PESKRA@EATWELLDC.COM" TargetMode="External"/><Relationship Id="rId798" Type="http://schemas.openxmlformats.org/officeDocument/2006/relationships/hyperlink" Target="mailto:KFRANKLIN@MNBE.COM" TargetMode="External"/><Relationship Id="rId963" Type="http://schemas.openxmlformats.org/officeDocument/2006/relationships/hyperlink" Target="mailto:CONSTANTINE@TRYSTTRADINGCOMPANY.COM" TargetMode="External"/><Relationship Id="rId1039" Type="http://schemas.openxmlformats.org/officeDocument/2006/relationships/hyperlink" Target="mailto:CONSTANTINE@TRYSTTRADINGCOMPANY.COM" TargetMode="External"/><Relationship Id="rId1190" Type="http://schemas.openxmlformats.org/officeDocument/2006/relationships/hyperlink" Target="mailto:DEBBIE.DALAGER@HYATT.COM" TargetMode="External"/><Relationship Id="rId1204" Type="http://schemas.openxmlformats.org/officeDocument/2006/relationships/hyperlink" Target="mailto:DEBBIE.DALAGER@HYATT.COM" TargetMode="External"/><Relationship Id="rId1246" Type="http://schemas.openxmlformats.org/officeDocument/2006/relationships/hyperlink" Target="mailto:CHRISTINA@KNEADHD.COM" TargetMode="External"/><Relationship Id="rId92" Type="http://schemas.openxmlformats.org/officeDocument/2006/relationships/hyperlink" Target="mailto:XFENGOU@WATERGATEHOTEL.COM" TargetMode="External"/><Relationship Id="rId213" Type="http://schemas.openxmlformats.org/officeDocument/2006/relationships/hyperlink" Target="mailto:KIMBERLYG@BUSBOYSANDPOETS.COM" TargetMode="External"/><Relationship Id="rId420" Type="http://schemas.openxmlformats.org/officeDocument/2006/relationships/hyperlink" Target="mailto:GAVIN@DUBLINERDC.COM" TargetMode="External"/><Relationship Id="rId616" Type="http://schemas.openxmlformats.org/officeDocument/2006/relationships/hyperlink" Target="mailto:KIMBERLYG@BUSBOYSANDPOETS.COM" TargetMode="External"/><Relationship Id="rId658" Type="http://schemas.openxmlformats.org/officeDocument/2006/relationships/hyperlink" Target="mailto:KIMBERLYG@BUSBOYSANDPOETS.COM" TargetMode="External"/><Relationship Id="rId823" Type="http://schemas.openxmlformats.org/officeDocument/2006/relationships/hyperlink" Target="mailto:KFRANKLIN@MNBE.COM" TargetMode="External"/><Relationship Id="rId865" Type="http://schemas.openxmlformats.org/officeDocument/2006/relationships/hyperlink" Target="mailto:CONSTANTINE@TRYSTTRADINGCOMPANY.COM" TargetMode="External"/><Relationship Id="rId1050" Type="http://schemas.openxmlformats.org/officeDocument/2006/relationships/hyperlink" Target="mailto:KIMBERLYG@BUSBOYSANDPOETS.COM" TargetMode="External"/><Relationship Id="rId1288" Type="http://schemas.openxmlformats.org/officeDocument/2006/relationships/hyperlink" Target="mailto:KARINA@ESTRADA-ACCOUNTING.COM" TargetMode="External"/><Relationship Id="rId255" Type="http://schemas.openxmlformats.org/officeDocument/2006/relationships/hyperlink" Target="mailto:GAVIN@DUBLINERDC.COM" TargetMode="External"/><Relationship Id="rId297" Type="http://schemas.openxmlformats.org/officeDocument/2006/relationships/hyperlink" Target="mailto:NBARTA@MHGGROUP.COM" TargetMode="External"/><Relationship Id="rId462" Type="http://schemas.openxmlformats.org/officeDocument/2006/relationships/hyperlink" Target="mailto:DANIELFOD875@AOL.COM" TargetMode="External"/><Relationship Id="rId518" Type="http://schemas.openxmlformats.org/officeDocument/2006/relationships/hyperlink" Target="mailto:NED@MOBYSKABOB.COM" TargetMode="External"/><Relationship Id="rId725" Type="http://schemas.openxmlformats.org/officeDocument/2006/relationships/hyperlink" Target="mailto:KIMBERLYG@BUSBOYSANDPOETS.COM" TargetMode="External"/><Relationship Id="rId932" Type="http://schemas.openxmlformats.org/officeDocument/2006/relationships/hyperlink" Target="mailto:DINO@EATUNCONVENTIONAL.COM" TargetMode="External"/><Relationship Id="rId1092" Type="http://schemas.openxmlformats.org/officeDocument/2006/relationships/hyperlink" Target="mailto:OPERATIONS@THEDABNEY.COM" TargetMode="External"/><Relationship Id="rId1106" Type="http://schemas.openxmlformats.org/officeDocument/2006/relationships/hyperlink" Target="mailto:SPICESDC@YAHOO.COM" TargetMode="External"/><Relationship Id="rId1148" Type="http://schemas.openxmlformats.org/officeDocument/2006/relationships/hyperlink" Target="mailto:PAYROLL@PANERABREAD.COM" TargetMode="External"/><Relationship Id="rId1313" Type="http://schemas.openxmlformats.org/officeDocument/2006/relationships/hyperlink" Target="mailto:CHRISTINA@KNEADHD.COM" TargetMode="External"/><Relationship Id="rId115" Type="http://schemas.openxmlformats.org/officeDocument/2006/relationships/hyperlink" Target="mailto:VLUMPKIN@ASGPARK.COM" TargetMode="External"/><Relationship Id="rId157" Type="http://schemas.openxmlformats.org/officeDocument/2006/relationships/hyperlink" Target="mailto:VLUMPKIN@ASGPARK.COM" TargetMode="External"/><Relationship Id="rId322" Type="http://schemas.openxmlformats.org/officeDocument/2006/relationships/hyperlink" Target="mailto:NBARTA@MHGGROUP.COM" TargetMode="External"/><Relationship Id="rId364" Type="http://schemas.openxmlformats.org/officeDocument/2006/relationships/hyperlink" Target="mailto:CAOTCUJI@AOL.COM" TargetMode="External"/><Relationship Id="rId767" Type="http://schemas.openxmlformats.org/officeDocument/2006/relationships/hyperlink" Target="mailto:AIMEE@BUSBOYSANDPOETS.COM" TargetMode="External"/><Relationship Id="rId974" Type="http://schemas.openxmlformats.org/officeDocument/2006/relationships/hyperlink" Target="mailto:CONSTANTINE@TRYSTTRADINGCOMPANY.COM" TargetMode="External"/><Relationship Id="rId1008" Type="http://schemas.openxmlformats.org/officeDocument/2006/relationships/hyperlink" Target="mailto:CMCADAMS@PARKINGMGT.COM" TargetMode="External"/><Relationship Id="rId1215" Type="http://schemas.openxmlformats.org/officeDocument/2006/relationships/hyperlink" Target="mailto:KARINA@ESTRADA-ACCOUNTING.COM" TargetMode="External"/><Relationship Id="rId61" Type="http://schemas.openxmlformats.org/officeDocument/2006/relationships/hyperlink" Target="mailto:RWWDC.FIN@ROSEWOODHOTELS.COM" TargetMode="External"/><Relationship Id="rId199" Type="http://schemas.openxmlformats.org/officeDocument/2006/relationships/hyperlink" Target="mailto:KIMBERLYG@BUSBOYSANDPOETS.COM" TargetMode="External"/><Relationship Id="rId571" Type="http://schemas.openxmlformats.org/officeDocument/2006/relationships/hyperlink" Target="mailto:PESKRA@EATWELLDC.COM" TargetMode="External"/><Relationship Id="rId627" Type="http://schemas.openxmlformats.org/officeDocument/2006/relationships/hyperlink" Target="mailto:KIMBERLYG@BUSBOYSANDPOETS.COM" TargetMode="External"/><Relationship Id="rId669" Type="http://schemas.openxmlformats.org/officeDocument/2006/relationships/hyperlink" Target="mailto:KIMBERLYG@BUSBOYSANDPOETS.COM" TargetMode="External"/><Relationship Id="rId834" Type="http://schemas.openxmlformats.org/officeDocument/2006/relationships/hyperlink" Target="mailto:KFRANKLIN@MNBE.COM" TargetMode="External"/><Relationship Id="rId876" Type="http://schemas.openxmlformats.org/officeDocument/2006/relationships/hyperlink" Target="mailto:CONSTANTINE@TRYSTTRADINGCOMPANY.COM" TargetMode="External"/><Relationship Id="rId1257" Type="http://schemas.openxmlformats.org/officeDocument/2006/relationships/hyperlink" Target="mailto:CHRISTINA@KNEADHD.COM" TargetMode="External"/><Relationship Id="rId1299" Type="http://schemas.openxmlformats.org/officeDocument/2006/relationships/hyperlink" Target="mailto:CHRISTINA@KNEADHD.COM" TargetMode="External"/><Relationship Id="rId19" Type="http://schemas.openxmlformats.org/officeDocument/2006/relationships/hyperlink" Target="mailto:PAYROLL@GUESTCOUNTS.COM" TargetMode="External"/><Relationship Id="rId224" Type="http://schemas.openxmlformats.org/officeDocument/2006/relationships/hyperlink" Target="mailto:KIMBERLYG@BUSBOYSANDPOETS.COM" TargetMode="External"/><Relationship Id="rId266" Type="http://schemas.openxmlformats.org/officeDocument/2006/relationships/hyperlink" Target="mailto:GAVIN@DUBLINERDC.COM" TargetMode="External"/><Relationship Id="rId431" Type="http://schemas.openxmlformats.org/officeDocument/2006/relationships/hyperlink" Target="mailto:JHORNBECK@EVOLUTIONHOSPITALITYUSA.COM" TargetMode="External"/><Relationship Id="rId473" Type="http://schemas.openxmlformats.org/officeDocument/2006/relationships/hyperlink" Target="mailto:HALEIGH@LUKESLOBSTER.COM" TargetMode="External"/><Relationship Id="rId529" Type="http://schemas.openxmlformats.org/officeDocument/2006/relationships/hyperlink" Target="mailto:PESKRA@EATWELLDC.COM" TargetMode="External"/><Relationship Id="rId680" Type="http://schemas.openxmlformats.org/officeDocument/2006/relationships/hyperlink" Target="mailto:KIMBERLYG@BUSBOYSANDPOETS.COM" TargetMode="External"/><Relationship Id="rId736" Type="http://schemas.openxmlformats.org/officeDocument/2006/relationships/hyperlink" Target="mailto:AIMEE@BUSBOYSANDPOETS.COM" TargetMode="External"/><Relationship Id="rId901" Type="http://schemas.openxmlformats.org/officeDocument/2006/relationships/hyperlink" Target="mailto:HR@TGICONCESSIONS.COM" TargetMode="External"/><Relationship Id="rId1061" Type="http://schemas.openxmlformats.org/officeDocument/2006/relationships/hyperlink" Target="mailto:SAM@THESUSHIAOL.COM" TargetMode="External"/><Relationship Id="rId1117" Type="http://schemas.openxmlformats.org/officeDocument/2006/relationships/hyperlink" Target="mailto:NOOSHICAPITALHILL@YAHOO.COM" TargetMode="External"/><Relationship Id="rId1159" Type="http://schemas.openxmlformats.org/officeDocument/2006/relationships/hyperlink" Target="mailto:PAYROLL@PANERABREAD.COM" TargetMode="External"/><Relationship Id="rId1324" Type="http://schemas.openxmlformats.org/officeDocument/2006/relationships/hyperlink" Target="mailto:CHRISTINA@KNEADHD.COM" TargetMode="External"/><Relationship Id="rId30" Type="http://schemas.openxmlformats.org/officeDocument/2006/relationships/hyperlink" Target="mailto:RWWDC.FIN@ROSEWOODHOTELS.COM" TargetMode="External"/><Relationship Id="rId126" Type="http://schemas.openxmlformats.org/officeDocument/2006/relationships/hyperlink" Target="mailto:VLUMPKIN@ASGPARK.COM" TargetMode="External"/><Relationship Id="rId168" Type="http://schemas.openxmlformats.org/officeDocument/2006/relationships/hyperlink" Target="mailto:VLUMPKIN@ASGPARK.COM" TargetMode="External"/><Relationship Id="rId333" Type="http://schemas.openxmlformats.org/officeDocument/2006/relationships/hyperlink" Target="mailto:NBARTA@MHGGROUP.COM" TargetMode="External"/><Relationship Id="rId540" Type="http://schemas.openxmlformats.org/officeDocument/2006/relationships/hyperlink" Target="mailto:PESKRA@EATWELLDC.COM" TargetMode="External"/><Relationship Id="rId778" Type="http://schemas.openxmlformats.org/officeDocument/2006/relationships/hyperlink" Target="mailto:JOSH@ESPITA%20DC.COM" TargetMode="External"/><Relationship Id="rId943" Type="http://schemas.openxmlformats.org/officeDocument/2006/relationships/hyperlink" Target="mailto:CONSTANTINE@TRYSTTRADINGCOMPANY.COM" TargetMode="External"/><Relationship Id="rId985" Type="http://schemas.openxmlformats.org/officeDocument/2006/relationships/hyperlink" Target="mailto:CONSTANTINE@TRYSTTRADINGCOMPANY.COM" TargetMode="External"/><Relationship Id="rId1019" Type="http://schemas.openxmlformats.org/officeDocument/2006/relationships/hyperlink" Target="mailto:CMCADAMS@PARKINGMGT.COM" TargetMode="External"/><Relationship Id="rId1170" Type="http://schemas.openxmlformats.org/officeDocument/2006/relationships/hyperlink" Target="mailto:DEBBIE.DALAGER@HYATT.COM" TargetMode="External"/><Relationship Id="rId72" Type="http://schemas.openxmlformats.org/officeDocument/2006/relationships/hyperlink" Target="mailto:RWWDC.FIN@ROSEWOODHOTELS.COM" TargetMode="External"/><Relationship Id="rId375" Type="http://schemas.openxmlformats.org/officeDocument/2006/relationships/hyperlink" Target="mailto:CAOTCUJI@AOL.COM" TargetMode="External"/><Relationship Id="rId582" Type="http://schemas.openxmlformats.org/officeDocument/2006/relationships/hyperlink" Target="mailto:PESKRA@EATWELLDC.COM" TargetMode="External"/><Relationship Id="rId638" Type="http://schemas.openxmlformats.org/officeDocument/2006/relationships/hyperlink" Target="mailto:KIMBERLYG@BUSBOYSANDPOETS.COM" TargetMode="External"/><Relationship Id="rId803" Type="http://schemas.openxmlformats.org/officeDocument/2006/relationships/hyperlink" Target="mailto:KFRANKLIN@MNBE.COM" TargetMode="External"/><Relationship Id="rId845" Type="http://schemas.openxmlformats.org/officeDocument/2006/relationships/hyperlink" Target="mailto:KFRANKLIN@MNBE.COM" TargetMode="External"/><Relationship Id="rId1030" Type="http://schemas.openxmlformats.org/officeDocument/2006/relationships/hyperlink" Target="mailto:CONSTANTINE@TRYSTTRADINGCOMPANY.COM" TargetMode="External"/><Relationship Id="rId1226" Type="http://schemas.openxmlformats.org/officeDocument/2006/relationships/hyperlink" Target="mailto:KARINA@ESTRADA-ACCOUNTING.COM" TargetMode="External"/><Relationship Id="rId1268" Type="http://schemas.openxmlformats.org/officeDocument/2006/relationships/hyperlink" Target="mailto:KARINA@ESTRADA-ACCOUNTING.COM" TargetMode="External"/><Relationship Id="rId3" Type="http://schemas.openxmlformats.org/officeDocument/2006/relationships/hyperlink" Target="mailto:PAYROLL@GUESTCOUNTS.COM" TargetMode="External"/><Relationship Id="rId235" Type="http://schemas.openxmlformats.org/officeDocument/2006/relationships/hyperlink" Target="mailto:KIMBERLYG@BUSBOYSANDPOETS.COM" TargetMode="External"/><Relationship Id="rId277" Type="http://schemas.openxmlformats.org/officeDocument/2006/relationships/hyperlink" Target="mailto:GAVIN@DUBLINERDC.COM" TargetMode="External"/><Relationship Id="rId400" Type="http://schemas.openxmlformats.org/officeDocument/2006/relationships/hyperlink" Target="mailto:JUHAR@DISTRICTTACO.COM" TargetMode="External"/><Relationship Id="rId442" Type="http://schemas.openxmlformats.org/officeDocument/2006/relationships/hyperlink" Target="mailto:JHORNBECK@EVOLUTIONHOSPITALITYUSA.COM" TargetMode="External"/><Relationship Id="rId484" Type="http://schemas.openxmlformats.org/officeDocument/2006/relationships/hyperlink" Target="mailto:RANA.SEABROOK@AURIFYBRANDS.COM" TargetMode="External"/><Relationship Id="rId705" Type="http://schemas.openxmlformats.org/officeDocument/2006/relationships/hyperlink" Target="mailto:KIMBERLYG@BUSBOYSANDPOETS.COM" TargetMode="External"/><Relationship Id="rId887" Type="http://schemas.openxmlformats.org/officeDocument/2006/relationships/hyperlink" Target="mailto:CONSTANTINE@TRYSTTRADINGCOMPANY.COM" TargetMode="External"/><Relationship Id="rId1072" Type="http://schemas.openxmlformats.org/officeDocument/2006/relationships/hyperlink" Target="mailto:OPERATIONS@THEDABNEY.COM" TargetMode="External"/><Relationship Id="rId1128" Type="http://schemas.openxmlformats.org/officeDocument/2006/relationships/hyperlink" Target="mailto:PAYROLLTAX.NORMAN@SODEXO.COM" TargetMode="External"/><Relationship Id="rId1335" Type="http://schemas.openxmlformats.org/officeDocument/2006/relationships/hyperlink" Target="mailto:CHRISTINA@KNEADHD.COM" TargetMode="External"/><Relationship Id="rId137" Type="http://schemas.openxmlformats.org/officeDocument/2006/relationships/hyperlink" Target="mailto:VLUMPKIN@ASGPARK.COM" TargetMode="External"/><Relationship Id="rId302" Type="http://schemas.openxmlformats.org/officeDocument/2006/relationships/hyperlink" Target="mailto:NBARTA@MHGGROUP.COM" TargetMode="External"/><Relationship Id="rId344" Type="http://schemas.openxmlformats.org/officeDocument/2006/relationships/hyperlink" Target="mailto:NBARTA@MHGGROUP.COM" TargetMode="External"/><Relationship Id="rId691" Type="http://schemas.openxmlformats.org/officeDocument/2006/relationships/hyperlink" Target="mailto:KIMBERLYG@BUSBOYSANDPOETS.COM" TargetMode="External"/><Relationship Id="rId747" Type="http://schemas.openxmlformats.org/officeDocument/2006/relationships/hyperlink" Target="mailto:AIMEE@BUSBOYSANDPOETS.COM" TargetMode="External"/><Relationship Id="rId789" Type="http://schemas.openxmlformats.org/officeDocument/2006/relationships/hyperlink" Target="mailto:JOSH@ESPITA%20DC.COM" TargetMode="External"/><Relationship Id="rId912" Type="http://schemas.openxmlformats.org/officeDocument/2006/relationships/hyperlink" Target="mailto:DINO@EATUNCONVENTIONAL.COM" TargetMode="External"/><Relationship Id="rId954" Type="http://schemas.openxmlformats.org/officeDocument/2006/relationships/hyperlink" Target="mailto:CONSTANTINE@TRYSTTRADINGCOMPANY.COM" TargetMode="External"/><Relationship Id="rId996" Type="http://schemas.openxmlformats.org/officeDocument/2006/relationships/hyperlink" Target="mailto:CONSTANTINE@TRYSTTRADINGCOMPANY.COM" TargetMode="External"/><Relationship Id="rId41" Type="http://schemas.openxmlformats.org/officeDocument/2006/relationships/hyperlink" Target="mailto:RWWDC.FIN@ROSEWOODHOTELS.COM" TargetMode="External"/><Relationship Id="rId83" Type="http://schemas.openxmlformats.org/officeDocument/2006/relationships/hyperlink" Target="mailto:RWWDC.FIN@ROSEWOODHOTELS.COM" TargetMode="External"/><Relationship Id="rId179" Type="http://schemas.openxmlformats.org/officeDocument/2006/relationships/hyperlink" Target="mailto:VLUMPKIN@ASGPARK.COM" TargetMode="External"/><Relationship Id="rId386" Type="http://schemas.openxmlformats.org/officeDocument/2006/relationships/hyperlink" Target="mailto:JUHAR@DISTRICTTACO.COM" TargetMode="External"/><Relationship Id="rId551" Type="http://schemas.openxmlformats.org/officeDocument/2006/relationships/hyperlink" Target="mailto:PESKRA@EATWELLDC.COM" TargetMode="External"/><Relationship Id="rId593" Type="http://schemas.openxmlformats.org/officeDocument/2006/relationships/hyperlink" Target="mailto:PESKRA@EATWELLDC.COM" TargetMode="External"/><Relationship Id="rId607" Type="http://schemas.openxmlformats.org/officeDocument/2006/relationships/hyperlink" Target="mailto:KIMBERLYG@BUSBOYSANDPOETS.COM" TargetMode="External"/><Relationship Id="rId649" Type="http://schemas.openxmlformats.org/officeDocument/2006/relationships/hyperlink" Target="mailto:KIMBERLYG@BUSBOYSANDPOETS.COM" TargetMode="External"/><Relationship Id="rId814" Type="http://schemas.openxmlformats.org/officeDocument/2006/relationships/hyperlink" Target="mailto:KFRANKLIN@MNBE.COM" TargetMode="External"/><Relationship Id="rId856" Type="http://schemas.openxmlformats.org/officeDocument/2006/relationships/hyperlink" Target="mailto:CONSTANTINE@TRYSTTRADINGCOMPANY.COM" TargetMode="External"/><Relationship Id="rId1181" Type="http://schemas.openxmlformats.org/officeDocument/2006/relationships/hyperlink" Target="mailto:DEBBIE.DALAGER@HYATT.COM" TargetMode="External"/><Relationship Id="rId1237" Type="http://schemas.openxmlformats.org/officeDocument/2006/relationships/hyperlink" Target="mailto:CHRISTINA@KNEADHD.COM" TargetMode="External"/><Relationship Id="rId1279" Type="http://schemas.openxmlformats.org/officeDocument/2006/relationships/hyperlink" Target="mailto:KARINA@ESTRADA-ACCOUNTING.COM" TargetMode="External"/><Relationship Id="rId190" Type="http://schemas.openxmlformats.org/officeDocument/2006/relationships/hyperlink" Target="mailto:KIMBERLYG@BUSBOYSANDPOETS.COM" TargetMode="External"/><Relationship Id="rId204" Type="http://schemas.openxmlformats.org/officeDocument/2006/relationships/hyperlink" Target="mailto:KIMBERLYG@BUSBOYSANDPOETS.COM" TargetMode="External"/><Relationship Id="rId246" Type="http://schemas.openxmlformats.org/officeDocument/2006/relationships/hyperlink" Target="mailto:GAVIN@DUBLINERDC.COM" TargetMode="External"/><Relationship Id="rId288" Type="http://schemas.openxmlformats.org/officeDocument/2006/relationships/hyperlink" Target="mailto:GAVIN@DUBLINERDC.COM" TargetMode="External"/><Relationship Id="rId411" Type="http://schemas.openxmlformats.org/officeDocument/2006/relationships/hyperlink" Target="mailto:GAVIN@DUBLINERDC.COM" TargetMode="External"/><Relationship Id="rId453" Type="http://schemas.openxmlformats.org/officeDocument/2006/relationships/hyperlink" Target="mailto:DANIELFOD875@AOL.COM" TargetMode="External"/><Relationship Id="rId509" Type="http://schemas.openxmlformats.org/officeDocument/2006/relationships/hyperlink" Target="mailto:KEVIN.LINDQUIST@REEFPARKING.COM" TargetMode="External"/><Relationship Id="rId660" Type="http://schemas.openxmlformats.org/officeDocument/2006/relationships/hyperlink" Target="mailto:KIMBERLYG@BUSBOYSANDPOETS.COM" TargetMode="External"/><Relationship Id="rId898" Type="http://schemas.openxmlformats.org/officeDocument/2006/relationships/hyperlink" Target="mailto:HR@TGICONCESSIONS.COM" TargetMode="External"/><Relationship Id="rId1041" Type="http://schemas.openxmlformats.org/officeDocument/2006/relationships/hyperlink" Target="mailto:CONSTANTINE@TRYSTTRADINGCOMPANY.COM" TargetMode="External"/><Relationship Id="rId1083" Type="http://schemas.openxmlformats.org/officeDocument/2006/relationships/hyperlink" Target="mailto:OPERATIONS@THEDABNEY.COM" TargetMode="External"/><Relationship Id="rId1139" Type="http://schemas.openxmlformats.org/officeDocument/2006/relationships/hyperlink" Target="mailto:PAYROLL@PANERABREAD.COM" TargetMode="External"/><Relationship Id="rId1290" Type="http://schemas.openxmlformats.org/officeDocument/2006/relationships/hyperlink" Target="mailto:CHRISTINA@KNEADHD.COM" TargetMode="External"/><Relationship Id="rId1304" Type="http://schemas.openxmlformats.org/officeDocument/2006/relationships/hyperlink" Target="mailto:CHRISTINA@KNEADHD.COM" TargetMode="External"/><Relationship Id="rId1346" Type="http://schemas.openxmlformats.org/officeDocument/2006/relationships/hyperlink" Target="mailto:CHRISTINA@KNEADHD.COM" TargetMode="External"/><Relationship Id="rId106" Type="http://schemas.openxmlformats.org/officeDocument/2006/relationships/hyperlink" Target="mailto:SCOTT.COLTON@PARKJOCKEY.COM" TargetMode="External"/><Relationship Id="rId313" Type="http://schemas.openxmlformats.org/officeDocument/2006/relationships/hyperlink" Target="mailto:NBARTA@MHGGROUP.COM" TargetMode="External"/><Relationship Id="rId495" Type="http://schemas.openxmlformats.org/officeDocument/2006/relationships/hyperlink" Target="mailto:JOEOSTROSKY@GMAIL.COM" TargetMode="External"/><Relationship Id="rId716" Type="http://schemas.openxmlformats.org/officeDocument/2006/relationships/hyperlink" Target="mailto:KIMBERLYG@BUSBOYSANDPOETS.COM" TargetMode="External"/><Relationship Id="rId758" Type="http://schemas.openxmlformats.org/officeDocument/2006/relationships/hyperlink" Target="mailto:AIMEE@BUSBOYSANDPOETS.COM" TargetMode="External"/><Relationship Id="rId923" Type="http://schemas.openxmlformats.org/officeDocument/2006/relationships/hyperlink" Target="mailto:DINO@EATUNCONVENTIONAL.COM" TargetMode="External"/><Relationship Id="rId965" Type="http://schemas.openxmlformats.org/officeDocument/2006/relationships/hyperlink" Target="mailto:CONSTANTINE@TRYSTTRADINGCOMPANY.COM" TargetMode="External"/><Relationship Id="rId1150" Type="http://schemas.openxmlformats.org/officeDocument/2006/relationships/hyperlink" Target="mailto:PAYROLL@PANERABREAD.COM" TargetMode="External"/><Relationship Id="rId10" Type="http://schemas.openxmlformats.org/officeDocument/2006/relationships/hyperlink" Target="mailto:PAYROLL@GUESTCOUNTS.COM" TargetMode="External"/><Relationship Id="rId52" Type="http://schemas.openxmlformats.org/officeDocument/2006/relationships/hyperlink" Target="mailto:RWWDC.FIN@ROSEWOODHOTELS.COM" TargetMode="External"/><Relationship Id="rId94" Type="http://schemas.openxmlformats.org/officeDocument/2006/relationships/hyperlink" Target="mailto:XFENGOU@WATERGATEHOTEL.COM" TargetMode="External"/><Relationship Id="rId148" Type="http://schemas.openxmlformats.org/officeDocument/2006/relationships/hyperlink" Target="mailto:VLUMPKIN@ASGPARK.COM" TargetMode="External"/><Relationship Id="rId355" Type="http://schemas.openxmlformats.org/officeDocument/2006/relationships/hyperlink" Target="mailto:NBARTA@MHGGROUP.COM" TargetMode="External"/><Relationship Id="rId397" Type="http://schemas.openxmlformats.org/officeDocument/2006/relationships/hyperlink" Target="mailto:JUHAR@DISTRICTTACO.COM" TargetMode="External"/><Relationship Id="rId520" Type="http://schemas.openxmlformats.org/officeDocument/2006/relationships/hyperlink" Target="mailto:NED@MOBYSKABOB.COM" TargetMode="External"/><Relationship Id="rId562" Type="http://schemas.openxmlformats.org/officeDocument/2006/relationships/hyperlink" Target="mailto:PESKRA@EATWELLDC.COM" TargetMode="External"/><Relationship Id="rId618" Type="http://schemas.openxmlformats.org/officeDocument/2006/relationships/hyperlink" Target="mailto:KIMBERLYG@BUSBOYSANDPOETS.COM" TargetMode="External"/><Relationship Id="rId825" Type="http://schemas.openxmlformats.org/officeDocument/2006/relationships/hyperlink" Target="mailto:KFRANKLIN@MNBE.COM" TargetMode="External"/><Relationship Id="rId1192" Type="http://schemas.openxmlformats.org/officeDocument/2006/relationships/hyperlink" Target="mailto:DEBBIE.DALAGER@HYATT.COM" TargetMode="External"/><Relationship Id="rId1206" Type="http://schemas.openxmlformats.org/officeDocument/2006/relationships/hyperlink" Target="mailto:DEBBIE.DALAGER@HYATT.COM" TargetMode="External"/><Relationship Id="rId1248" Type="http://schemas.openxmlformats.org/officeDocument/2006/relationships/hyperlink" Target="mailto:CHRISTINA@KNEADHD.COM" TargetMode="External"/><Relationship Id="rId215" Type="http://schemas.openxmlformats.org/officeDocument/2006/relationships/hyperlink" Target="mailto:KIMBERLYG@BUSBOYSANDPOETS.COM" TargetMode="External"/><Relationship Id="rId257" Type="http://schemas.openxmlformats.org/officeDocument/2006/relationships/hyperlink" Target="mailto:GAVIN@DUBLINERDC.COM" TargetMode="External"/><Relationship Id="rId422" Type="http://schemas.openxmlformats.org/officeDocument/2006/relationships/hyperlink" Target="mailto:GAVIN@DUBLINERDC.COM" TargetMode="External"/><Relationship Id="rId464" Type="http://schemas.openxmlformats.org/officeDocument/2006/relationships/hyperlink" Target="mailto:PESKRA@EATWELLDC.COM" TargetMode="External"/><Relationship Id="rId867" Type="http://schemas.openxmlformats.org/officeDocument/2006/relationships/hyperlink" Target="mailto:CONSTANTINE@TRYSTTRADINGCOMPANY.COM" TargetMode="External"/><Relationship Id="rId1010" Type="http://schemas.openxmlformats.org/officeDocument/2006/relationships/hyperlink" Target="mailto:CMCADAMS@PARKINGMGT.COM" TargetMode="External"/><Relationship Id="rId1052" Type="http://schemas.openxmlformats.org/officeDocument/2006/relationships/hyperlink" Target="mailto:CAROLYN@IMEDDIECANO.COM" TargetMode="External"/><Relationship Id="rId1094" Type="http://schemas.openxmlformats.org/officeDocument/2006/relationships/hyperlink" Target="mailto:OPERATIONS@THEDABNEY.COM" TargetMode="External"/><Relationship Id="rId1108" Type="http://schemas.openxmlformats.org/officeDocument/2006/relationships/hyperlink" Target="mailto:SPICESDC@YAHOO.COM" TargetMode="External"/><Relationship Id="rId1315" Type="http://schemas.openxmlformats.org/officeDocument/2006/relationships/hyperlink" Target="mailto:CHRISTINA@KNEADHD.COM" TargetMode="External"/><Relationship Id="rId299" Type="http://schemas.openxmlformats.org/officeDocument/2006/relationships/hyperlink" Target="mailto:NBARTA@MHGGROUP.COM" TargetMode="External"/><Relationship Id="rId727" Type="http://schemas.openxmlformats.org/officeDocument/2006/relationships/hyperlink" Target="mailto:KIMBERLYG@BUSBOYSANDPOETS.COM" TargetMode="External"/><Relationship Id="rId934" Type="http://schemas.openxmlformats.org/officeDocument/2006/relationships/hyperlink" Target="mailto:DINO@EATUNCONVENTIONAL.COM" TargetMode="External"/><Relationship Id="rId63" Type="http://schemas.openxmlformats.org/officeDocument/2006/relationships/hyperlink" Target="mailto:RWWDC.FIN@ROSEWOODHOTELS.COM" TargetMode="External"/><Relationship Id="rId159" Type="http://schemas.openxmlformats.org/officeDocument/2006/relationships/hyperlink" Target="mailto:VLUMPKIN@ASGPARK.COM" TargetMode="External"/><Relationship Id="rId366" Type="http://schemas.openxmlformats.org/officeDocument/2006/relationships/hyperlink" Target="mailto:CAOTCUJI@AOL.COM" TargetMode="External"/><Relationship Id="rId573" Type="http://schemas.openxmlformats.org/officeDocument/2006/relationships/hyperlink" Target="mailto:PESKRA@EATWELLDC.COM" TargetMode="External"/><Relationship Id="rId780" Type="http://schemas.openxmlformats.org/officeDocument/2006/relationships/hyperlink" Target="mailto:JOSH@ESPITA%20DC.COM" TargetMode="External"/><Relationship Id="rId1217" Type="http://schemas.openxmlformats.org/officeDocument/2006/relationships/hyperlink" Target="mailto:KARINA@ESTRADA-ACCOUNTING.COM" TargetMode="External"/><Relationship Id="rId226" Type="http://schemas.openxmlformats.org/officeDocument/2006/relationships/hyperlink" Target="mailto:KIMBERLYG@BUSBOYSANDPOETS.COM" TargetMode="External"/><Relationship Id="rId433" Type="http://schemas.openxmlformats.org/officeDocument/2006/relationships/hyperlink" Target="mailto:JHORNBECK@EVOLUTIONHOSPITALITYUSA.COM" TargetMode="External"/><Relationship Id="rId878" Type="http://schemas.openxmlformats.org/officeDocument/2006/relationships/hyperlink" Target="mailto:CONSTANTINE@TRYSTTRADINGCOMPANY.COM" TargetMode="External"/><Relationship Id="rId1063" Type="http://schemas.openxmlformats.org/officeDocument/2006/relationships/hyperlink" Target="mailto:SAM@THESUSHIAOL.COM" TargetMode="External"/><Relationship Id="rId1270" Type="http://schemas.openxmlformats.org/officeDocument/2006/relationships/hyperlink" Target="mailto:KARINA@ESTRADA-ACCOUNTING.COM" TargetMode="External"/><Relationship Id="rId640" Type="http://schemas.openxmlformats.org/officeDocument/2006/relationships/hyperlink" Target="mailto:KIMBERLYG@BUSBOYSANDPOETS.COM" TargetMode="External"/><Relationship Id="rId738" Type="http://schemas.openxmlformats.org/officeDocument/2006/relationships/hyperlink" Target="mailto:AIMEE@BUSBOYSANDPOETS.COM" TargetMode="External"/><Relationship Id="rId945" Type="http://schemas.openxmlformats.org/officeDocument/2006/relationships/hyperlink" Target="mailto:CONSTANTINE@TRYSTTRADINGCOMPANY.COM" TargetMode="External"/><Relationship Id="rId74" Type="http://schemas.openxmlformats.org/officeDocument/2006/relationships/hyperlink" Target="mailto:RWWDC.FIN@ROSEWOODHOTELS.COM" TargetMode="External"/><Relationship Id="rId377" Type="http://schemas.openxmlformats.org/officeDocument/2006/relationships/hyperlink" Target="mailto:CAOTCUJI@AOL.COM" TargetMode="External"/><Relationship Id="rId500" Type="http://schemas.openxmlformats.org/officeDocument/2006/relationships/hyperlink" Target="mailto:JOEOSTROSKY@GMAIL.COM" TargetMode="External"/><Relationship Id="rId584" Type="http://schemas.openxmlformats.org/officeDocument/2006/relationships/hyperlink" Target="mailto:PESKRA@EATWELLDC.COM" TargetMode="External"/><Relationship Id="rId805" Type="http://schemas.openxmlformats.org/officeDocument/2006/relationships/hyperlink" Target="mailto:KFRANKLIN@MNBE.COM" TargetMode="External"/><Relationship Id="rId1130" Type="http://schemas.openxmlformats.org/officeDocument/2006/relationships/hyperlink" Target="mailto:PAYROLLTAX.NORMAN@SODEXO.COM" TargetMode="External"/><Relationship Id="rId1228" Type="http://schemas.openxmlformats.org/officeDocument/2006/relationships/hyperlink" Target="mailto:CHRISTINA@KNEADHD.COM" TargetMode="External"/><Relationship Id="rId5" Type="http://schemas.openxmlformats.org/officeDocument/2006/relationships/hyperlink" Target="mailto:PAYROLL@GUESTCOUNTS.COM" TargetMode="External"/><Relationship Id="rId237" Type="http://schemas.openxmlformats.org/officeDocument/2006/relationships/hyperlink" Target="mailto:KIMBERLYG@BUSBOYSANDPOETS.COM" TargetMode="External"/><Relationship Id="rId791" Type="http://schemas.openxmlformats.org/officeDocument/2006/relationships/hyperlink" Target="mailto:JOSH@ESPITA%20DC.COM" TargetMode="External"/><Relationship Id="rId889" Type="http://schemas.openxmlformats.org/officeDocument/2006/relationships/hyperlink" Target="mailto:HUMANRESOURCES@HIPCITYVERG.COM" TargetMode="External"/><Relationship Id="rId1074" Type="http://schemas.openxmlformats.org/officeDocument/2006/relationships/hyperlink" Target="mailto:OPERATIONS@THEDABNEY.COM" TargetMode="External"/><Relationship Id="rId444" Type="http://schemas.openxmlformats.org/officeDocument/2006/relationships/hyperlink" Target="mailto:JHORNBECK@EVOLUTIONHOSPITALITYUSA.COM" TargetMode="External"/><Relationship Id="rId651" Type="http://schemas.openxmlformats.org/officeDocument/2006/relationships/hyperlink" Target="mailto:KIMBERLYG@BUSBOYSANDPOETS.COM" TargetMode="External"/><Relationship Id="rId749" Type="http://schemas.openxmlformats.org/officeDocument/2006/relationships/hyperlink" Target="mailto:AIMEE@BUSBOYSANDPOETS.COM" TargetMode="External"/><Relationship Id="rId1281" Type="http://schemas.openxmlformats.org/officeDocument/2006/relationships/hyperlink" Target="mailto:KARINA@ESTRADA-ACCOUNTING.COM" TargetMode="External"/><Relationship Id="rId290" Type="http://schemas.openxmlformats.org/officeDocument/2006/relationships/hyperlink" Target="mailto:GAVIN@DUBLINERDC.COM" TargetMode="External"/><Relationship Id="rId304" Type="http://schemas.openxmlformats.org/officeDocument/2006/relationships/hyperlink" Target="mailto:NBARTA@MHGGROUP.COM" TargetMode="External"/><Relationship Id="rId388" Type="http://schemas.openxmlformats.org/officeDocument/2006/relationships/hyperlink" Target="mailto:JUHAR@DISTRICTTACO.COM" TargetMode="External"/><Relationship Id="rId511" Type="http://schemas.openxmlformats.org/officeDocument/2006/relationships/hyperlink" Target="mailto:NED@MOBYSKABOB.COM" TargetMode="External"/><Relationship Id="rId609" Type="http://schemas.openxmlformats.org/officeDocument/2006/relationships/hyperlink" Target="mailto:KIMBERLYG@BUSBOYSANDPOETS.COM" TargetMode="External"/><Relationship Id="rId956" Type="http://schemas.openxmlformats.org/officeDocument/2006/relationships/hyperlink" Target="mailto:CONSTANTINE@TRYSTTRADINGCOMPANY.COM" TargetMode="External"/><Relationship Id="rId1141" Type="http://schemas.openxmlformats.org/officeDocument/2006/relationships/hyperlink" Target="mailto:PAYROLL@PANERABREAD.COM" TargetMode="External"/><Relationship Id="rId1239" Type="http://schemas.openxmlformats.org/officeDocument/2006/relationships/hyperlink" Target="mailto:CHRISTINA@KNEADHD.COM" TargetMode="External"/><Relationship Id="rId85" Type="http://schemas.openxmlformats.org/officeDocument/2006/relationships/hyperlink" Target="mailto:INFO@MAXIDC.COM" TargetMode="External"/><Relationship Id="rId150" Type="http://schemas.openxmlformats.org/officeDocument/2006/relationships/hyperlink" Target="mailto:VLUMPKIN@ASGPARK.COM" TargetMode="External"/><Relationship Id="rId595" Type="http://schemas.openxmlformats.org/officeDocument/2006/relationships/hyperlink" Target="mailto:KIMBERLYG@BUSBOYSANDPOETS.COM" TargetMode="External"/><Relationship Id="rId816" Type="http://schemas.openxmlformats.org/officeDocument/2006/relationships/hyperlink" Target="mailto:KFRANKLIN@MNBE.COM" TargetMode="External"/><Relationship Id="rId1001" Type="http://schemas.openxmlformats.org/officeDocument/2006/relationships/hyperlink" Target="mailto:CMCADAMS@PARKINGMGT.COM" TargetMode="External"/><Relationship Id="rId248" Type="http://schemas.openxmlformats.org/officeDocument/2006/relationships/hyperlink" Target="mailto:GAVIN@DUBLINERDC.COM" TargetMode="External"/><Relationship Id="rId455" Type="http://schemas.openxmlformats.org/officeDocument/2006/relationships/hyperlink" Target="mailto:DANIELFOD875@AOL.COM" TargetMode="External"/><Relationship Id="rId662" Type="http://schemas.openxmlformats.org/officeDocument/2006/relationships/hyperlink" Target="mailto:KIMBERLYG@BUSBOYSANDPOETS.COM" TargetMode="External"/><Relationship Id="rId1085" Type="http://schemas.openxmlformats.org/officeDocument/2006/relationships/hyperlink" Target="mailto:OPERATIONS@THEDABNEY.COM" TargetMode="External"/><Relationship Id="rId1292" Type="http://schemas.openxmlformats.org/officeDocument/2006/relationships/hyperlink" Target="mailto:CHRISTINA@KNEADHD.COM" TargetMode="External"/><Relationship Id="rId1306" Type="http://schemas.openxmlformats.org/officeDocument/2006/relationships/hyperlink" Target="mailto:CHRISTINA@KNEADHD.COM" TargetMode="External"/><Relationship Id="rId12" Type="http://schemas.openxmlformats.org/officeDocument/2006/relationships/hyperlink" Target="mailto:PAYROLL@GUESTCOUNTS.COM" TargetMode="External"/><Relationship Id="rId108" Type="http://schemas.openxmlformats.org/officeDocument/2006/relationships/hyperlink" Target="mailto:SCOTT.COLTON@PARKJOCKEY.COM" TargetMode="External"/><Relationship Id="rId315" Type="http://schemas.openxmlformats.org/officeDocument/2006/relationships/hyperlink" Target="mailto:NBARTA@MHGGROUP.COM" TargetMode="External"/><Relationship Id="rId522" Type="http://schemas.openxmlformats.org/officeDocument/2006/relationships/hyperlink" Target="mailto:PESKRA@EATWELLDC.COM" TargetMode="External"/><Relationship Id="rId967" Type="http://schemas.openxmlformats.org/officeDocument/2006/relationships/hyperlink" Target="mailto:CONSTANTINE@TRYSTTRADINGCOMPANY.COM" TargetMode="External"/><Relationship Id="rId1152" Type="http://schemas.openxmlformats.org/officeDocument/2006/relationships/hyperlink" Target="mailto:PAYROLL@PANERABREAD.COM" TargetMode="External"/><Relationship Id="rId96" Type="http://schemas.openxmlformats.org/officeDocument/2006/relationships/hyperlink" Target="mailto:XFENGOU@WATERGATEHOTEL.COM" TargetMode="External"/><Relationship Id="rId161" Type="http://schemas.openxmlformats.org/officeDocument/2006/relationships/hyperlink" Target="mailto:VLUMPKIN@ASGPARK.COM" TargetMode="External"/><Relationship Id="rId399" Type="http://schemas.openxmlformats.org/officeDocument/2006/relationships/hyperlink" Target="mailto:JUHAR@DISTRICTTACO.COM" TargetMode="External"/><Relationship Id="rId827" Type="http://schemas.openxmlformats.org/officeDocument/2006/relationships/hyperlink" Target="mailto:KFRANKLIN@MNBE.COM" TargetMode="External"/><Relationship Id="rId1012" Type="http://schemas.openxmlformats.org/officeDocument/2006/relationships/hyperlink" Target="mailto:CMCADAMS@PARKINGMGT.COM" TargetMode="External"/><Relationship Id="rId259" Type="http://schemas.openxmlformats.org/officeDocument/2006/relationships/hyperlink" Target="mailto:GAVIN@DUBLINERDC.COM" TargetMode="External"/><Relationship Id="rId466" Type="http://schemas.openxmlformats.org/officeDocument/2006/relationships/hyperlink" Target="mailto:PESKRA@EATWELLDC.COM" TargetMode="External"/><Relationship Id="rId673" Type="http://schemas.openxmlformats.org/officeDocument/2006/relationships/hyperlink" Target="mailto:KIMBERLYG@BUSBOYSANDPOETS.COM" TargetMode="External"/><Relationship Id="rId880" Type="http://schemas.openxmlformats.org/officeDocument/2006/relationships/hyperlink" Target="mailto:CONSTANTINE@TRYSTTRADINGCOMPANY.COM" TargetMode="External"/><Relationship Id="rId1096" Type="http://schemas.openxmlformats.org/officeDocument/2006/relationships/hyperlink" Target="mailto:OPERATIONS@THEDABNEY.COM" TargetMode="External"/><Relationship Id="rId1317" Type="http://schemas.openxmlformats.org/officeDocument/2006/relationships/hyperlink" Target="mailto:CHRISTINA@KNEADHD.COM" TargetMode="External"/><Relationship Id="rId23" Type="http://schemas.openxmlformats.org/officeDocument/2006/relationships/hyperlink" Target="mailto:PAYROLL@GUESTCOUNTS.COM" TargetMode="External"/><Relationship Id="rId119" Type="http://schemas.openxmlformats.org/officeDocument/2006/relationships/hyperlink" Target="mailto:VLUMPKIN@ASGPARK.COM" TargetMode="External"/><Relationship Id="rId326" Type="http://schemas.openxmlformats.org/officeDocument/2006/relationships/hyperlink" Target="mailto:NBARTA@MHGGROUP.COM" TargetMode="External"/><Relationship Id="rId533" Type="http://schemas.openxmlformats.org/officeDocument/2006/relationships/hyperlink" Target="mailto:PESKRA@EATWELLDC.COM" TargetMode="External"/><Relationship Id="rId978" Type="http://schemas.openxmlformats.org/officeDocument/2006/relationships/hyperlink" Target="mailto:CONSTANTINE@TRYSTTRADINGCOMPANY.COM" TargetMode="External"/><Relationship Id="rId1163" Type="http://schemas.openxmlformats.org/officeDocument/2006/relationships/hyperlink" Target="mailto:PAYROLL@PANERABREAD.COM" TargetMode="External"/><Relationship Id="rId740" Type="http://schemas.openxmlformats.org/officeDocument/2006/relationships/hyperlink" Target="mailto:AIMEE@BUSBOYSANDPOETS.COM" TargetMode="External"/><Relationship Id="rId838" Type="http://schemas.openxmlformats.org/officeDocument/2006/relationships/hyperlink" Target="mailto:KFRANKLIN@MNBE.COM" TargetMode="External"/><Relationship Id="rId1023" Type="http://schemas.openxmlformats.org/officeDocument/2006/relationships/hyperlink" Target="mailto:CMCADAMS@PARKINGMGT.COM" TargetMode="External"/><Relationship Id="rId172" Type="http://schemas.openxmlformats.org/officeDocument/2006/relationships/hyperlink" Target="mailto:VLUMPKIN@ASGPARK.COM" TargetMode="External"/><Relationship Id="rId477" Type="http://schemas.openxmlformats.org/officeDocument/2006/relationships/hyperlink" Target="mailto:RANA.SEABROOK@AURIFYBRANDS.COM" TargetMode="External"/><Relationship Id="rId600" Type="http://schemas.openxmlformats.org/officeDocument/2006/relationships/hyperlink" Target="mailto:KIMBERLYG@BUSBOYSANDPOETS.COM" TargetMode="External"/><Relationship Id="rId684" Type="http://schemas.openxmlformats.org/officeDocument/2006/relationships/hyperlink" Target="mailto:KIMBERLYG@BUSBOYSANDPOETS.COM" TargetMode="External"/><Relationship Id="rId1230" Type="http://schemas.openxmlformats.org/officeDocument/2006/relationships/hyperlink" Target="mailto:CHRISTINA@KNEADHD.COM" TargetMode="External"/><Relationship Id="rId1328" Type="http://schemas.openxmlformats.org/officeDocument/2006/relationships/hyperlink" Target="mailto:CHRISTINA@KNEADHD.COM" TargetMode="External"/><Relationship Id="rId337" Type="http://schemas.openxmlformats.org/officeDocument/2006/relationships/hyperlink" Target="mailto:NBARTA@MHGGROUP.COM" TargetMode="External"/><Relationship Id="rId891" Type="http://schemas.openxmlformats.org/officeDocument/2006/relationships/hyperlink" Target="mailto:HUMANRESOURCES@HIPCITYVERG.COM" TargetMode="External"/><Relationship Id="rId905" Type="http://schemas.openxmlformats.org/officeDocument/2006/relationships/hyperlink" Target="mailto:HR@TGICONCESSIONS.COM" TargetMode="External"/><Relationship Id="rId989" Type="http://schemas.openxmlformats.org/officeDocument/2006/relationships/hyperlink" Target="mailto:CONSTANTINE@TRYSTTRADINGCOMPANY.COM" TargetMode="External"/><Relationship Id="rId34" Type="http://schemas.openxmlformats.org/officeDocument/2006/relationships/hyperlink" Target="mailto:RWWDC.FIN@ROSEWOODHOTELS.COM" TargetMode="External"/><Relationship Id="rId544" Type="http://schemas.openxmlformats.org/officeDocument/2006/relationships/hyperlink" Target="mailto:PESKRA@EATWELLDC.COM" TargetMode="External"/><Relationship Id="rId751" Type="http://schemas.openxmlformats.org/officeDocument/2006/relationships/hyperlink" Target="mailto:AIMEE@BUSBOYSANDPOETS.COM" TargetMode="External"/><Relationship Id="rId849" Type="http://schemas.openxmlformats.org/officeDocument/2006/relationships/hyperlink" Target="mailto:KFRANKLIN@MNBE.COM" TargetMode="External"/><Relationship Id="rId1174" Type="http://schemas.openxmlformats.org/officeDocument/2006/relationships/hyperlink" Target="mailto:DEBBIE.DALAGER@HYATT.COM" TargetMode="External"/><Relationship Id="rId183" Type="http://schemas.openxmlformats.org/officeDocument/2006/relationships/hyperlink" Target="mailto:KIMBERLYG@BUSBOYSANDPOETS.COM" TargetMode="External"/><Relationship Id="rId390" Type="http://schemas.openxmlformats.org/officeDocument/2006/relationships/hyperlink" Target="mailto:JUHAR@DISTRICTTACO.COM" TargetMode="External"/><Relationship Id="rId404" Type="http://schemas.openxmlformats.org/officeDocument/2006/relationships/hyperlink" Target="mailto:JUHAR@DISTRICTTACO.COM" TargetMode="External"/><Relationship Id="rId611" Type="http://schemas.openxmlformats.org/officeDocument/2006/relationships/hyperlink" Target="mailto:KIMBERLYG@BUSBOYSANDPOETS.COM" TargetMode="External"/><Relationship Id="rId1034" Type="http://schemas.openxmlformats.org/officeDocument/2006/relationships/hyperlink" Target="mailto:CONSTANTINE@TRYSTTRADINGCOMPANY.COM" TargetMode="External"/><Relationship Id="rId1241" Type="http://schemas.openxmlformats.org/officeDocument/2006/relationships/hyperlink" Target="mailto:CHRISTINA@KNEADHD.COM" TargetMode="External"/><Relationship Id="rId1339" Type="http://schemas.openxmlformats.org/officeDocument/2006/relationships/hyperlink" Target="mailto:CHRISTINA@KNEADHD.COM" TargetMode="External"/><Relationship Id="rId250" Type="http://schemas.openxmlformats.org/officeDocument/2006/relationships/hyperlink" Target="mailto:GAVIN@DUBLINERDC.COM" TargetMode="External"/><Relationship Id="rId488" Type="http://schemas.openxmlformats.org/officeDocument/2006/relationships/hyperlink" Target="mailto:RANA.SEABROOK@AURIFYBRANDS.COM" TargetMode="External"/><Relationship Id="rId695" Type="http://schemas.openxmlformats.org/officeDocument/2006/relationships/hyperlink" Target="mailto:KIMBERLYG@BUSBOYSANDPOETS.COM" TargetMode="External"/><Relationship Id="rId709" Type="http://schemas.openxmlformats.org/officeDocument/2006/relationships/hyperlink" Target="mailto:KIMBERLYG@BUSBOYSANDPOETS.COM" TargetMode="External"/><Relationship Id="rId916" Type="http://schemas.openxmlformats.org/officeDocument/2006/relationships/hyperlink" Target="mailto:DINO@EATUNCONVENTIONAL.COM" TargetMode="External"/><Relationship Id="rId1101" Type="http://schemas.openxmlformats.org/officeDocument/2006/relationships/hyperlink" Target="mailto:OPERATIONS@THEDABNEY.COM" TargetMode="External"/><Relationship Id="rId45" Type="http://schemas.openxmlformats.org/officeDocument/2006/relationships/hyperlink" Target="mailto:RWWDC.FIN@ROSEWOODHOTELS.COM" TargetMode="External"/><Relationship Id="rId110" Type="http://schemas.openxmlformats.org/officeDocument/2006/relationships/hyperlink" Target="mailto:SCOTT.COLTON@PARKJOCKEY.COM" TargetMode="External"/><Relationship Id="rId348" Type="http://schemas.openxmlformats.org/officeDocument/2006/relationships/hyperlink" Target="mailto:NBARTA@MHGGROUP.COM" TargetMode="External"/><Relationship Id="rId555" Type="http://schemas.openxmlformats.org/officeDocument/2006/relationships/hyperlink" Target="mailto:PESKRA@EATWELLDC.COM" TargetMode="External"/><Relationship Id="rId762" Type="http://schemas.openxmlformats.org/officeDocument/2006/relationships/hyperlink" Target="mailto:AIMEE@BUSBOYSANDPOETS.COM" TargetMode="External"/><Relationship Id="rId1185" Type="http://schemas.openxmlformats.org/officeDocument/2006/relationships/hyperlink" Target="mailto:DEBBIE.DALAGER@HYATT.COM" TargetMode="External"/><Relationship Id="rId194" Type="http://schemas.openxmlformats.org/officeDocument/2006/relationships/hyperlink" Target="mailto:KIMBERLYG@BUSBOYSANDPOETS.COM" TargetMode="External"/><Relationship Id="rId208" Type="http://schemas.openxmlformats.org/officeDocument/2006/relationships/hyperlink" Target="mailto:KIMBERLYG@BUSBOYSANDPOETS.COM" TargetMode="External"/><Relationship Id="rId415" Type="http://schemas.openxmlformats.org/officeDocument/2006/relationships/hyperlink" Target="mailto:GAVIN@DUBLINERDC.COM" TargetMode="External"/><Relationship Id="rId622" Type="http://schemas.openxmlformats.org/officeDocument/2006/relationships/hyperlink" Target="mailto:KIMBERLYG@BUSBOYSANDPOETS.COM" TargetMode="External"/><Relationship Id="rId1045" Type="http://schemas.openxmlformats.org/officeDocument/2006/relationships/hyperlink" Target="mailto:KIMBERLYG@BUSBOYSANDPOETS.COM" TargetMode="External"/><Relationship Id="rId1252" Type="http://schemas.openxmlformats.org/officeDocument/2006/relationships/hyperlink" Target="mailto:CHRISTINA@KNEADHD.COM" TargetMode="External"/><Relationship Id="rId261" Type="http://schemas.openxmlformats.org/officeDocument/2006/relationships/hyperlink" Target="mailto:GAVIN@DUBLINERDC.COM" TargetMode="External"/><Relationship Id="rId499" Type="http://schemas.openxmlformats.org/officeDocument/2006/relationships/hyperlink" Target="mailto:JOEOSTROSKY@GMAIL.COM" TargetMode="External"/><Relationship Id="rId927" Type="http://schemas.openxmlformats.org/officeDocument/2006/relationships/hyperlink" Target="mailto:DINO@EATUNCONVENTIONAL.COM" TargetMode="External"/><Relationship Id="rId1112" Type="http://schemas.openxmlformats.org/officeDocument/2006/relationships/hyperlink" Target="mailto:NOOSHICAPITALHILL@YAHOO.COM" TargetMode="External"/><Relationship Id="rId56" Type="http://schemas.openxmlformats.org/officeDocument/2006/relationships/hyperlink" Target="mailto:RWWDC.FIN@ROSEWOODHOTELS.COM" TargetMode="External"/><Relationship Id="rId359" Type="http://schemas.openxmlformats.org/officeDocument/2006/relationships/hyperlink" Target="mailto:NBARTA@MHGGROUP.COM" TargetMode="External"/><Relationship Id="rId566" Type="http://schemas.openxmlformats.org/officeDocument/2006/relationships/hyperlink" Target="mailto:PESKRA@EATWELLDC.COM" TargetMode="External"/><Relationship Id="rId773" Type="http://schemas.openxmlformats.org/officeDocument/2006/relationships/hyperlink" Target="mailto:AIMEE@BUSBOYSANDPOETS.COM" TargetMode="External"/><Relationship Id="rId1196" Type="http://schemas.openxmlformats.org/officeDocument/2006/relationships/hyperlink" Target="mailto:DEBBIE.DALAGER@HYATT.COM" TargetMode="External"/><Relationship Id="rId121" Type="http://schemas.openxmlformats.org/officeDocument/2006/relationships/hyperlink" Target="mailto:VLUMPKIN@ASGPARK.COM" TargetMode="External"/><Relationship Id="rId219" Type="http://schemas.openxmlformats.org/officeDocument/2006/relationships/hyperlink" Target="mailto:KIMBERLYG@BUSBOYSANDPOETS.COM" TargetMode="External"/><Relationship Id="rId426" Type="http://schemas.openxmlformats.org/officeDocument/2006/relationships/hyperlink" Target="mailto:GAVIN@DUBLINERDC.COM" TargetMode="External"/><Relationship Id="rId633" Type="http://schemas.openxmlformats.org/officeDocument/2006/relationships/hyperlink" Target="mailto:KIMBERLYG@BUSBOYSANDPOETS.COM" TargetMode="External"/><Relationship Id="rId980" Type="http://schemas.openxmlformats.org/officeDocument/2006/relationships/hyperlink" Target="mailto:CONSTANTINE@TRYSTTRADINGCOMPANY.COM" TargetMode="External"/><Relationship Id="rId1056" Type="http://schemas.openxmlformats.org/officeDocument/2006/relationships/hyperlink" Target="mailto:CAROLYN@IMEDDIECANO.COM" TargetMode="External"/><Relationship Id="rId1263" Type="http://schemas.openxmlformats.org/officeDocument/2006/relationships/hyperlink" Target="mailto:CHRISTINA@KNEADHD.COM" TargetMode="External"/><Relationship Id="rId840" Type="http://schemas.openxmlformats.org/officeDocument/2006/relationships/hyperlink" Target="mailto:KFRANKLIN@MNBE.COM" TargetMode="External"/><Relationship Id="rId938" Type="http://schemas.openxmlformats.org/officeDocument/2006/relationships/hyperlink" Target="mailto:DINO@EATUNCONVENTIONAL.COM" TargetMode="External"/><Relationship Id="rId67" Type="http://schemas.openxmlformats.org/officeDocument/2006/relationships/hyperlink" Target="mailto:RWWDC.FIN@ROSEWOODHOTELS.COM" TargetMode="External"/><Relationship Id="rId272" Type="http://schemas.openxmlformats.org/officeDocument/2006/relationships/hyperlink" Target="mailto:GAVIN@DUBLINERDC.COM" TargetMode="External"/><Relationship Id="rId577" Type="http://schemas.openxmlformats.org/officeDocument/2006/relationships/hyperlink" Target="mailto:PESKRA@EATWELLDC.COM" TargetMode="External"/><Relationship Id="rId700" Type="http://schemas.openxmlformats.org/officeDocument/2006/relationships/hyperlink" Target="mailto:KIMBERLYG@BUSBOYSANDPOETS.COM" TargetMode="External"/><Relationship Id="rId1123" Type="http://schemas.openxmlformats.org/officeDocument/2006/relationships/hyperlink" Target="mailto:NOOSHIDC@YAHOO.COM" TargetMode="External"/><Relationship Id="rId1330" Type="http://schemas.openxmlformats.org/officeDocument/2006/relationships/hyperlink" Target="mailto:CHRISTINA@KNEADHD.COM" TargetMode="External"/><Relationship Id="rId132" Type="http://schemas.openxmlformats.org/officeDocument/2006/relationships/hyperlink" Target="mailto:VLUMPKIN@ASGPARK.COM" TargetMode="External"/><Relationship Id="rId784" Type="http://schemas.openxmlformats.org/officeDocument/2006/relationships/hyperlink" Target="mailto:JOSH@ESPITA%20DC.COM" TargetMode="External"/><Relationship Id="rId991" Type="http://schemas.openxmlformats.org/officeDocument/2006/relationships/hyperlink" Target="mailto:CONSTANTINE@TRYSTTRADINGCOMPANY.COM" TargetMode="External"/><Relationship Id="rId1067" Type="http://schemas.openxmlformats.org/officeDocument/2006/relationships/hyperlink" Target="mailto:OPERATIONS@THEDABNEY.COM" TargetMode="External"/><Relationship Id="rId437" Type="http://schemas.openxmlformats.org/officeDocument/2006/relationships/hyperlink" Target="mailto:JHORNBECK@EVOLUTIONHOSPITALITYUSA.COM" TargetMode="External"/><Relationship Id="rId644" Type="http://schemas.openxmlformats.org/officeDocument/2006/relationships/hyperlink" Target="mailto:KIMBERLYG@BUSBOYSANDPOETS.COM" TargetMode="External"/><Relationship Id="rId851" Type="http://schemas.openxmlformats.org/officeDocument/2006/relationships/hyperlink" Target="mailto:CONSTANTINE@TRYSTTRADINGCOMPANY.COM" TargetMode="External"/><Relationship Id="rId1274" Type="http://schemas.openxmlformats.org/officeDocument/2006/relationships/hyperlink" Target="mailto:KARINA@ESTRADA-ACCOUNTING.COM" TargetMode="External"/><Relationship Id="rId283" Type="http://schemas.openxmlformats.org/officeDocument/2006/relationships/hyperlink" Target="mailto:GAVIN@DUBLINERDC.COM" TargetMode="External"/><Relationship Id="rId490" Type="http://schemas.openxmlformats.org/officeDocument/2006/relationships/hyperlink" Target="mailto:RANA.SEABROOK@AURIFYBRANDS.COM" TargetMode="External"/><Relationship Id="rId504" Type="http://schemas.openxmlformats.org/officeDocument/2006/relationships/hyperlink" Target="mailto:CONSTANTINE@TRYSTTRADINGCOMPANY.COM" TargetMode="External"/><Relationship Id="rId711" Type="http://schemas.openxmlformats.org/officeDocument/2006/relationships/hyperlink" Target="mailto:KIMBERLYG@BUSBOYSANDPOETS.COM" TargetMode="External"/><Relationship Id="rId949" Type="http://schemas.openxmlformats.org/officeDocument/2006/relationships/hyperlink" Target="mailto:CONSTANTINE@TRYSTTRADINGCOMPANY.COM" TargetMode="External"/><Relationship Id="rId1134" Type="http://schemas.openxmlformats.org/officeDocument/2006/relationships/hyperlink" Target="mailto:M.D.MENARD@GMAIL.COM" TargetMode="External"/><Relationship Id="rId1341" Type="http://schemas.openxmlformats.org/officeDocument/2006/relationships/hyperlink" Target="mailto:CHRISTINA@KNEADHD.COM" TargetMode="External"/><Relationship Id="rId78" Type="http://schemas.openxmlformats.org/officeDocument/2006/relationships/hyperlink" Target="mailto:RWWDC.FIN@ROSEWOODHOTELS.COM" TargetMode="External"/><Relationship Id="rId143" Type="http://schemas.openxmlformats.org/officeDocument/2006/relationships/hyperlink" Target="mailto:VLUMPKIN@ASGPARK.COM" TargetMode="External"/><Relationship Id="rId350" Type="http://schemas.openxmlformats.org/officeDocument/2006/relationships/hyperlink" Target="mailto:NBARTA@MHGGROUP.COM" TargetMode="External"/><Relationship Id="rId588" Type="http://schemas.openxmlformats.org/officeDocument/2006/relationships/hyperlink" Target="mailto:PESKRA@EATWELLDC.COM" TargetMode="External"/><Relationship Id="rId795" Type="http://schemas.openxmlformats.org/officeDocument/2006/relationships/hyperlink" Target="mailto:JOSH@ESPITA%20DC.COM" TargetMode="External"/><Relationship Id="rId809" Type="http://schemas.openxmlformats.org/officeDocument/2006/relationships/hyperlink" Target="mailto:KFRANKLIN@MNBE.COM" TargetMode="External"/><Relationship Id="rId1201" Type="http://schemas.openxmlformats.org/officeDocument/2006/relationships/hyperlink" Target="mailto:DEBBIE.DALAGER@HYATT.COM" TargetMode="External"/><Relationship Id="rId9" Type="http://schemas.openxmlformats.org/officeDocument/2006/relationships/hyperlink" Target="mailto:PAYROLL@GUESTCOUNTS.COM" TargetMode="External"/><Relationship Id="rId210" Type="http://schemas.openxmlformats.org/officeDocument/2006/relationships/hyperlink" Target="mailto:KIMBERLYG@BUSBOYSANDPOETS.COM" TargetMode="External"/><Relationship Id="rId448" Type="http://schemas.openxmlformats.org/officeDocument/2006/relationships/hyperlink" Target="mailto:JHORNBECK@EVOLUTIONHOSPITALITYUSA.COM" TargetMode="External"/><Relationship Id="rId655" Type="http://schemas.openxmlformats.org/officeDocument/2006/relationships/hyperlink" Target="mailto:KIMBERLYG@BUSBOYSANDPOETS.COM" TargetMode="External"/><Relationship Id="rId862" Type="http://schemas.openxmlformats.org/officeDocument/2006/relationships/hyperlink" Target="mailto:CONSTANTINE@TRYSTTRADINGCOMPANY.COM" TargetMode="External"/><Relationship Id="rId1078" Type="http://schemas.openxmlformats.org/officeDocument/2006/relationships/hyperlink" Target="mailto:OPERATIONS@THEDABNEY.COM" TargetMode="External"/><Relationship Id="rId1285" Type="http://schemas.openxmlformats.org/officeDocument/2006/relationships/hyperlink" Target="mailto:KARINA@ESTRADA-ACCOUNTING.COM" TargetMode="External"/><Relationship Id="rId294" Type="http://schemas.openxmlformats.org/officeDocument/2006/relationships/hyperlink" Target="mailto:GAVIN@DUBLINERDC.COM" TargetMode="External"/><Relationship Id="rId308" Type="http://schemas.openxmlformats.org/officeDocument/2006/relationships/hyperlink" Target="mailto:NBARTA@MHGGROUP.COM" TargetMode="External"/><Relationship Id="rId515" Type="http://schemas.openxmlformats.org/officeDocument/2006/relationships/hyperlink" Target="mailto:NED@MOBYSKABOB.COM" TargetMode="External"/><Relationship Id="rId722" Type="http://schemas.openxmlformats.org/officeDocument/2006/relationships/hyperlink" Target="mailto:KIMBERLYG@BUSBOYSANDPOETS.COM" TargetMode="External"/><Relationship Id="rId1145" Type="http://schemas.openxmlformats.org/officeDocument/2006/relationships/hyperlink" Target="mailto:PAYROLL@PANERABREAD.COM" TargetMode="External"/><Relationship Id="rId1352" Type="http://schemas.openxmlformats.org/officeDocument/2006/relationships/printerSettings" Target="../printerSettings/printerSettings1.bin"/><Relationship Id="rId89" Type="http://schemas.openxmlformats.org/officeDocument/2006/relationships/hyperlink" Target="mailto:CAROLYN@IMEDDIECANO.COM" TargetMode="External"/><Relationship Id="rId154" Type="http://schemas.openxmlformats.org/officeDocument/2006/relationships/hyperlink" Target="mailto:VLUMPKIN@ASGPARK.COM" TargetMode="External"/><Relationship Id="rId361" Type="http://schemas.openxmlformats.org/officeDocument/2006/relationships/hyperlink" Target="mailto:CAOTCUJI@AOL.COM" TargetMode="External"/><Relationship Id="rId599" Type="http://schemas.openxmlformats.org/officeDocument/2006/relationships/hyperlink" Target="mailto:KIMBERLYG@BUSBOYSANDPOETS.COM" TargetMode="External"/><Relationship Id="rId1005" Type="http://schemas.openxmlformats.org/officeDocument/2006/relationships/hyperlink" Target="mailto:CMCADAMS@PARKINGMGT.COM" TargetMode="External"/><Relationship Id="rId1212" Type="http://schemas.openxmlformats.org/officeDocument/2006/relationships/hyperlink" Target="mailto:CHRISTINA@KNEADHD.COM" TargetMode="External"/><Relationship Id="rId459" Type="http://schemas.openxmlformats.org/officeDocument/2006/relationships/hyperlink" Target="mailto:DANIELFOD875@AOL.COM" TargetMode="External"/><Relationship Id="rId666" Type="http://schemas.openxmlformats.org/officeDocument/2006/relationships/hyperlink" Target="mailto:KIMBERLYG@BUSBOYSANDPOETS.COM" TargetMode="External"/><Relationship Id="rId873" Type="http://schemas.openxmlformats.org/officeDocument/2006/relationships/hyperlink" Target="mailto:CONSTANTINE@TRYSTTRADINGCOMPANY.COM" TargetMode="External"/><Relationship Id="rId1089" Type="http://schemas.openxmlformats.org/officeDocument/2006/relationships/hyperlink" Target="mailto:OPERATIONS@THEDABNEY.COM" TargetMode="External"/><Relationship Id="rId1296" Type="http://schemas.openxmlformats.org/officeDocument/2006/relationships/hyperlink" Target="mailto:CHRISTINA@KNEADHD.COM" TargetMode="External"/><Relationship Id="rId16" Type="http://schemas.openxmlformats.org/officeDocument/2006/relationships/hyperlink" Target="mailto:PAYROLL@GUESTCOUNTS.COM" TargetMode="External"/><Relationship Id="rId221" Type="http://schemas.openxmlformats.org/officeDocument/2006/relationships/hyperlink" Target="mailto:KIMBERLYG@BUSBOYSANDPOETS.COM" TargetMode="External"/><Relationship Id="rId319" Type="http://schemas.openxmlformats.org/officeDocument/2006/relationships/hyperlink" Target="mailto:NBARTA@MHGGROUP.COM" TargetMode="External"/><Relationship Id="rId526" Type="http://schemas.openxmlformats.org/officeDocument/2006/relationships/hyperlink" Target="mailto:PESKRA@EATWELLDC.COM" TargetMode="External"/><Relationship Id="rId1156" Type="http://schemas.openxmlformats.org/officeDocument/2006/relationships/hyperlink" Target="mailto:PAYROLL@PANERABREAD.COM" TargetMode="External"/><Relationship Id="rId733" Type="http://schemas.openxmlformats.org/officeDocument/2006/relationships/hyperlink" Target="mailto:AIMEE@BUSBOYSANDPOETS.COM" TargetMode="External"/><Relationship Id="rId940" Type="http://schemas.openxmlformats.org/officeDocument/2006/relationships/hyperlink" Target="mailto:DINO@EATUNCONVENTIONAL.COM" TargetMode="External"/><Relationship Id="rId1016" Type="http://schemas.openxmlformats.org/officeDocument/2006/relationships/hyperlink" Target="mailto:CMCADAMS@PARKINGMGT.COM" TargetMode="External"/><Relationship Id="rId165" Type="http://schemas.openxmlformats.org/officeDocument/2006/relationships/hyperlink" Target="mailto:VLUMPKIN@ASGPARK.COM" TargetMode="External"/><Relationship Id="rId372" Type="http://schemas.openxmlformats.org/officeDocument/2006/relationships/hyperlink" Target="mailto:CAOTCUJI@AOL.COM" TargetMode="External"/><Relationship Id="rId677" Type="http://schemas.openxmlformats.org/officeDocument/2006/relationships/hyperlink" Target="mailto:KIMBERLYG@BUSBOYSANDPOETS.COM" TargetMode="External"/><Relationship Id="rId800" Type="http://schemas.openxmlformats.org/officeDocument/2006/relationships/hyperlink" Target="mailto:KFRANKLIN@MNBE.COM" TargetMode="External"/><Relationship Id="rId1223" Type="http://schemas.openxmlformats.org/officeDocument/2006/relationships/hyperlink" Target="mailto:KARINA@ESTRADA-ACCOUNTING.COM" TargetMode="External"/><Relationship Id="rId232" Type="http://schemas.openxmlformats.org/officeDocument/2006/relationships/hyperlink" Target="mailto:KIMBERLYG@BUSBOYSANDPOETS.COM" TargetMode="External"/><Relationship Id="rId884" Type="http://schemas.openxmlformats.org/officeDocument/2006/relationships/hyperlink" Target="mailto:CONSTANTINE@TRYSTTRADINGCOMPANY.COM" TargetMode="External"/><Relationship Id="rId27" Type="http://schemas.openxmlformats.org/officeDocument/2006/relationships/hyperlink" Target="mailto:PAYROLL@GUESTCOUNTS.COM" TargetMode="External"/><Relationship Id="rId537" Type="http://schemas.openxmlformats.org/officeDocument/2006/relationships/hyperlink" Target="mailto:PESKRA@EATWELLDC.COM" TargetMode="External"/><Relationship Id="rId744" Type="http://schemas.openxmlformats.org/officeDocument/2006/relationships/hyperlink" Target="mailto:AIMEE@BUSBOYSANDPOETS.COM" TargetMode="External"/><Relationship Id="rId951" Type="http://schemas.openxmlformats.org/officeDocument/2006/relationships/hyperlink" Target="mailto:CONSTANTINE@TRYSTTRADINGCOMPANY.COM" TargetMode="External"/><Relationship Id="rId1167" Type="http://schemas.openxmlformats.org/officeDocument/2006/relationships/hyperlink" Target="mailto:DEBBIE.DALAGER@HYATT.COM" TargetMode="External"/><Relationship Id="rId80" Type="http://schemas.openxmlformats.org/officeDocument/2006/relationships/hyperlink" Target="mailto:RWWDC.FIN@ROSEWOODHOTELS.COM" TargetMode="External"/><Relationship Id="rId176" Type="http://schemas.openxmlformats.org/officeDocument/2006/relationships/hyperlink" Target="mailto:VLUMPKIN@ASGPARK.COM" TargetMode="External"/><Relationship Id="rId383" Type="http://schemas.openxmlformats.org/officeDocument/2006/relationships/hyperlink" Target="mailto:CAOTCUJI@AOL.COM" TargetMode="External"/><Relationship Id="rId590" Type="http://schemas.openxmlformats.org/officeDocument/2006/relationships/hyperlink" Target="mailto:PESKRA@EATWELLDC.COM" TargetMode="External"/><Relationship Id="rId604" Type="http://schemas.openxmlformats.org/officeDocument/2006/relationships/hyperlink" Target="mailto:KIMBERLYG@BUSBOYSANDPOETS.COM" TargetMode="External"/><Relationship Id="rId811" Type="http://schemas.openxmlformats.org/officeDocument/2006/relationships/hyperlink" Target="mailto:KFRANKLIN@MNBE.COM" TargetMode="External"/><Relationship Id="rId1027" Type="http://schemas.openxmlformats.org/officeDocument/2006/relationships/hyperlink" Target="mailto:CONSTANTINE@TRYSTTRADINGCOMPANY.COM" TargetMode="External"/><Relationship Id="rId1234" Type="http://schemas.openxmlformats.org/officeDocument/2006/relationships/hyperlink" Target="mailto:CHRISTINA@KNEADHD.COM" TargetMode="External"/><Relationship Id="rId243" Type="http://schemas.openxmlformats.org/officeDocument/2006/relationships/hyperlink" Target="mailto:GAVIN@DUBLINERDC.COM" TargetMode="External"/><Relationship Id="rId450" Type="http://schemas.openxmlformats.org/officeDocument/2006/relationships/hyperlink" Target="mailto:PESKRA@EATWELLDC.COM" TargetMode="External"/><Relationship Id="rId688" Type="http://schemas.openxmlformats.org/officeDocument/2006/relationships/hyperlink" Target="mailto:KIMBERLYG@BUSBOYSANDPOETS.COM" TargetMode="External"/><Relationship Id="rId895" Type="http://schemas.openxmlformats.org/officeDocument/2006/relationships/hyperlink" Target="mailto:HR@TGICONCESSIONS.COM" TargetMode="External"/><Relationship Id="rId909" Type="http://schemas.openxmlformats.org/officeDocument/2006/relationships/hyperlink" Target="mailto:DINO@EATUNCONVENTIONAL.COM" TargetMode="External"/><Relationship Id="rId1080" Type="http://schemas.openxmlformats.org/officeDocument/2006/relationships/hyperlink" Target="mailto:OPERATIONS@THEDABNEY.COM" TargetMode="External"/><Relationship Id="rId1301" Type="http://schemas.openxmlformats.org/officeDocument/2006/relationships/hyperlink" Target="mailto:CHRISTINA@KNEADHD.COM" TargetMode="External"/><Relationship Id="rId38" Type="http://schemas.openxmlformats.org/officeDocument/2006/relationships/hyperlink" Target="mailto:RWWDC.FIN@ROSEWOODHOTELS.COM" TargetMode="External"/><Relationship Id="rId103" Type="http://schemas.openxmlformats.org/officeDocument/2006/relationships/hyperlink" Target="mailto:PWANSUDA@HOTMAIL.COM" TargetMode="External"/><Relationship Id="rId310" Type="http://schemas.openxmlformats.org/officeDocument/2006/relationships/hyperlink" Target="mailto:NBARTA@MHGGROUP.COM" TargetMode="External"/><Relationship Id="rId548" Type="http://schemas.openxmlformats.org/officeDocument/2006/relationships/hyperlink" Target="mailto:PESKRA@EATWELLDC.COM" TargetMode="External"/><Relationship Id="rId755" Type="http://schemas.openxmlformats.org/officeDocument/2006/relationships/hyperlink" Target="mailto:AIMEE@BUSBOYSANDPOETS.COM" TargetMode="External"/><Relationship Id="rId962" Type="http://schemas.openxmlformats.org/officeDocument/2006/relationships/hyperlink" Target="mailto:CONSTANTINE@TRYSTTRADINGCOMPANY.COM" TargetMode="External"/><Relationship Id="rId1178" Type="http://schemas.openxmlformats.org/officeDocument/2006/relationships/hyperlink" Target="mailto:DEBBIE.DALAGER@HYATT.COM" TargetMode="External"/><Relationship Id="rId91" Type="http://schemas.openxmlformats.org/officeDocument/2006/relationships/hyperlink" Target="mailto:CAROLYN@IMEDDIECANO.COM" TargetMode="External"/><Relationship Id="rId187" Type="http://schemas.openxmlformats.org/officeDocument/2006/relationships/hyperlink" Target="mailto:KIMBERLYG@BUSBOYSANDPOETS.COM" TargetMode="External"/><Relationship Id="rId394" Type="http://schemas.openxmlformats.org/officeDocument/2006/relationships/hyperlink" Target="mailto:JUHAR@DISTRICTTACO.COM" TargetMode="External"/><Relationship Id="rId408" Type="http://schemas.openxmlformats.org/officeDocument/2006/relationships/hyperlink" Target="mailto:GAVIN@DUBLINERDC.COM" TargetMode="External"/><Relationship Id="rId615" Type="http://schemas.openxmlformats.org/officeDocument/2006/relationships/hyperlink" Target="mailto:KIMBERLYG@BUSBOYSANDPOETS.COM" TargetMode="External"/><Relationship Id="rId822" Type="http://schemas.openxmlformats.org/officeDocument/2006/relationships/hyperlink" Target="mailto:KFRANKLIN@MNBE.COM" TargetMode="External"/><Relationship Id="rId1038" Type="http://schemas.openxmlformats.org/officeDocument/2006/relationships/hyperlink" Target="mailto:CONSTANTINE@TRYSTTRADINGCOMPANY.COM" TargetMode="External"/><Relationship Id="rId1245" Type="http://schemas.openxmlformats.org/officeDocument/2006/relationships/hyperlink" Target="mailto:CHRISTINA@KNEADHD.COM" TargetMode="External"/><Relationship Id="rId254" Type="http://schemas.openxmlformats.org/officeDocument/2006/relationships/hyperlink" Target="mailto:GAVIN@DUBLINERDC.COM" TargetMode="External"/><Relationship Id="rId699" Type="http://schemas.openxmlformats.org/officeDocument/2006/relationships/hyperlink" Target="mailto:KIMBERLYG@BUSBOYSANDPOETS.COM" TargetMode="External"/><Relationship Id="rId1091" Type="http://schemas.openxmlformats.org/officeDocument/2006/relationships/hyperlink" Target="mailto:OPERATIONS@THEDABNEY.COM" TargetMode="External"/><Relationship Id="rId1105" Type="http://schemas.openxmlformats.org/officeDocument/2006/relationships/hyperlink" Target="mailto:SPICESDC@YAHOO.COM" TargetMode="External"/><Relationship Id="rId1312" Type="http://schemas.openxmlformats.org/officeDocument/2006/relationships/hyperlink" Target="mailto:CHRISTINA@KNEADHD.COM" TargetMode="External"/><Relationship Id="rId49" Type="http://schemas.openxmlformats.org/officeDocument/2006/relationships/hyperlink" Target="mailto:RWWDC.FIN@ROSEWOODHOTELS.COM" TargetMode="External"/><Relationship Id="rId114" Type="http://schemas.openxmlformats.org/officeDocument/2006/relationships/hyperlink" Target="mailto:KIMBERLYG@BUSBOYSANDPOETS.COM" TargetMode="External"/><Relationship Id="rId461" Type="http://schemas.openxmlformats.org/officeDocument/2006/relationships/hyperlink" Target="mailto:DANIELFOD875@AOL.COM" TargetMode="External"/><Relationship Id="rId559" Type="http://schemas.openxmlformats.org/officeDocument/2006/relationships/hyperlink" Target="mailto:PESKRA@EATWELLDC.COM" TargetMode="External"/><Relationship Id="rId766" Type="http://schemas.openxmlformats.org/officeDocument/2006/relationships/hyperlink" Target="mailto:AIMEE@BUSBOYSANDPOETS.COM" TargetMode="External"/><Relationship Id="rId1189" Type="http://schemas.openxmlformats.org/officeDocument/2006/relationships/hyperlink" Target="mailto:DEBBIE.DALAGER@HYATT.COM" TargetMode="External"/><Relationship Id="rId198" Type="http://schemas.openxmlformats.org/officeDocument/2006/relationships/hyperlink" Target="mailto:KIMBERLYG@BUSBOYSANDPOETS.COM" TargetMode="External"/><Relationship Id="rId321" Type="http://schemas.openxmlformats.org/officeDocument/2006/relationships/hyperlink" Target="mailto:NBARTA@MHGGROUP.COM" TargetMode="External"/><Relationship Id="rId419" Type="http://schemas.openxmlformats.org/officeDocument/2006/relationships/hyperlink" Target="mailto:GAVIN@DUBLINERDC.COM" TargetMode="External"/><Relationship Id="rId626" Type="http://schemas.openxmlformats.org/officeDocument/2006/relationships/hyperlink" Target="mailto:KIMBERLYG@BUSBOYSANDPOETS.COM" TargetMode="External"/><Relationship Id="rId973" Type="http://schemas.openxmlformats.org/officeDocument/2006/relationships/hyperlink" Target="mailto:CONSTANTINE@TRYSTTRADINGCOMPANY.COM" TargetMode="External"/><Relationship Id="rId1049" Type="http://schemas.openxmlformats.org/officeDocument/2006/relationships/hyperlink" Target="mailto:KIMBERLYG@BUSBOYSANDPOETS.COM" TargetMode="External"/><Relationship Id="rId1256" Type="http://schemas.openxmlformats.org/officeDocument/2006/relationships/hyperlink" Target="mailto:CHRISTINA@KNEADHD.COM" TargetMode="External"/><Relationship Id="rId833" Type="http://schemas.openxmlformats.org/officeDocument/2006/relationships/hyperlink" Target="mailto:KFRANKLIN@MNBE.COM" TargetMode="External"/><Relationship Id="rId1116" Type="http://schemas.openxmlformats.org/officeDocument/2006/relationships/hyperlink" Target="mailto:NOOSHICAPITALHILL@YAHOO.COM" TargetMode="External"/><Relationship Id="rId265" Type="http://schemas.openxmlformats.org/officeDocument/2006/relationships/hyperlink" Target="mailto:GAVIN@DUBLINERDC.COM" TargetMode="External"/><Relationship Id="rId472" Type="http://schemas.openxmlformats.org/officeDocument/2006/relationships/hyperlink" Target="mailto:HALEIGH@LUKESLOBSTER.COM" TargetMode="External"/><Relationship Id="rId900" Type="http://schemas.openxmlformats.org/officeDocument/2006/relationships/hyperlink" Target="mailto:HR@TGICONCESSIONS.COM" TargetMode="External"/><Relationship Id="rId1323" Type="http://schemas.openxmlformats.org/officeDocument/2006/relationships/hyperlink" Target="mailto:CHRISTINA@KNEADHD.COM" TargetMode="External"/><Relationship Id="rId125" Type="http://schemas.openxmlformats.org/officeDocument/2006/relationships/hyperlink" Target="mailto:VLUMPKIN@ASGPARK.COM" TargetMode="External"/><Relationship Id="rId332" Type="http://schemas.openxmlformats.org/officeDocument/2006/relationships/hyperlink" Target="mailto:NBARTA@MHGGROUP.COM" TargetMode="External"/><Relationship Id="rId777" Type="http://schemas.openxmlformats.org/officeDocument/2006/relationships/hyperlink" Target="mailto:JOSH@ESPITA%20DC.COM" TargetMode="External"/><Relationship Id="rId984" Type="http://schemas.openxmlformats.org/officeDocument/2006/relationships/hyperlink" Target="mailto:CONSTANTINE@TRYSTTRADINGCOMPANY.COM" TargetMode="External"/><Relationship Id="rId637" Type="http://schemas.openxmlformats.org/officeDocument/2006/relationships/hyperlink" Target="mailto:KIMBERLYG@BUSBOYSANDPOETS.COM" TargetMode="External"/><Relationship Id="rId844" Type="http://schemas.openxmlformats.org/officeDocument/2006/relationships/hyperlink" Target="mailto:KFRANKLIN@MNBE.COM" TargetMode="External"/><Relationship Id="rId1267" Type="http://schemas.openxmlformats.org/officeDocument/2006/relationships/hyperlink" Target="mailto:KARINA@ESTRADA-ACCOUNTING.COM" TargetMode="External"/><Relationship Id="rId276" Type="http://schemas.openxmlformats.org/officeDocument/2006/relationships/hyperlink" Target="mailto:GAVIN@DUBLINERDC.COM" TargetMode="External"/><Relationship Id="rId483" Type="http://schemas.openxmlformats.org/officeDocument/2006/relationships/hyperlink" Target="mailto:RANA.SEABROOK@AURIFYBRANDS.COM" TargetMode="External"/><Relationship Id="rId690" Type="http://schemas.openxmlformats.org/officeDocument/2006/relationships/hyperlink" Target="mailto:KIMBERLYG@BUSBOYSANDPOETS.COM" TargetMode="External"/><Relationship Id="rId704" Type="http://schemas.openxmlformats.org/officeDocument/2006/relationships/hyperlink" Target="mailto:KIMBERLYG@BUSBOYSANDPOETS.COM" TargetMode="External"/><Relationship Id="rId911" Type="http://schemas.openxmlformats.org/officeDocument/2006/relationships/hyperlink" Target="mailto:DINO@EATUNCONVENTIONAL.COM" TargetMode="External"/><Relationship Id="rId1127" Type="http://schemas.openxmlformats.org/officeDocument/2006/relationships/hyperlink" Target="mailto:PAYROLLTAX.NORMAN@SODEXO.COM" TargetMode="External"/><Relationship Id="rId1334" Type="http://schemas.openxmlformats.org/officeDocument/2006/relationships/hyperlink" Target="mailto:CHRISTINA@KNEADHD.COM" TargetMode="External"/><Relationship Id="rId40" Type="http://schemas.openxmlformats.org/officeDocument/2006/relationships/hyperlink" Target="mailto:RWWDC.FIN@ROSEWOODHOTELS.COM" TargetMode="External"/><Relationship Id="rId136" Type="http://schemas.openxmlformats.org/officeDocument/2006/relationships/hyperlink" Target="mailto:VLUMPKIN@ASGPARK.COM" TargetMode="External"/><Relationship Id="rId343" Type="http://schemas.openxmlformats.org/officeDocument/2006/relationships/hyperlink" Target="mailto:NBARTA@MHGGROUP.COM" TargetMode="External"/><Relationship Id="rId550" Type="http://schemas.openxmlformats.org/officeDocument/2006/relationships/hyperlink" Target="mailto:PESKRA@EATWELLDC.COM" TargetMode="External"/><Relationship Id="rId788" Type="http://schemas.openxmlformats.org/officeDocument/2006/relationships/hyperlink" Target="mailto:JOSH@ESPITA%20DC.COM" TargetMode="External"/><Relationship Id="rId995" Type="http://schemas.openxmlformats.org/officeDocument/2006/relationships/hyperlink" Target="mailto:CONSTANTINE@TRYSTTRADINGCOMPANY.COM" TargetMode="External"/><Relationship Id="rId1180" Type="http://schemas.openxmlformats.org/officeDocument/2006/relationships/hyperlink" Target="mailto:DEBBIE.DALAGER@HYATT.COM" TargetMode="External"/><Relationship Id="rId203" Type="http://schemas.openxmlformats.org/officeDocument/2006/relationships/hyperlink" Target="mailto:KIMBERLYG@BUSBOYSANDPOETS.COM" TargetMode="External"/><Relationship Id="rId648" Type="http://schemas.openxmlformats.org/officeDocument/2006/relationships/hyperlink" Target="mailto:KIMBERLYG@BUSBOYSANDPOETS.COM" TargetMode="External"/><Relationship Id="rId855" Type="http://schemas.openxmlformats.org/officeDocument/2006/relationships/hyperlink" Target="mailto:CONSTANTINE@TRYSTTRADINGCOMPANY.COM" TargetMode="External"/><Relationship Id="rId1040" Type="http://schemas.openxmlformats.org/officeDocument/2006/relationships/hyperlink" Target="mailto:CONSTANTINE@TRYSTTRADINGCOMPANY.COM" TargetMode="External"/><Relationship Id="rId1278" Type="http://schemas.openxmlformats.org/officeDocument/2006/relationships/hyperlink" Target="mailto:KARINA@ESTRADA-ACCOUNTING.COM" TargetMode="External"/><Relationship Id="rId287" Type="http://schemas.openxmlformats.org/officeDocument/2006/relationships/hyperlink" Target="mailto:GAVIN@DUBLINERDC.COM" TargetMode="External"/><Relationship Id="rId410" Type="http://schemas.openxmlformats.org/officeDocument/2006/relationships/hyperlink" Target="mailto:GAVIN@DUBLINERDC.COM" TargetMode="External"/><Relationship Id="rId494" Type="http://schemas.openxmlformats.org/officeDocument/2006/relationships/hyperlink" Target="mailto:JOEOSTROSKY@GMAIL.COM" TargetMode="External"/><Relationship Id="rId508" Type="http://schemas.openxmlformats.org/officeDocument/2006/relationships/hyperlink" Target="mailto:KEVIN.LINDQUIST@REEFPARKING.COM" TargetMode="External"/><Relationship Id="rId715" Type="http://schemas.openxmlformats.org/officeDocument/2006/relationships/hyperlink" Target="mailto:KIMBERLYG@BUSBOYSANDPOETS.COM" TargetMode="External"/><Relationship Id="rId922" Type="http://schemas.openxmlformats.org/officeDocument/2006/relationships/hyperlink" Target="mailto:DINO@EATUNCONVENTIONAL.COM" TargetMode="External"/><Relationship Id="rId1138" Type="http://schemas.openxmlformats.org/officeDocument/2006/relationships/hyperlink" Target="mailto:M.D.MENARD@GMAIL.COM" TargetMode="External"/><Relationship Id="rId1345" Type="http://schemas.openxmlformats.org/officeDocument/2006/relationships/hyperlink" Target="mailto:CHRISTINA@KNEADHD.COM" TargetMode="External"/><Relationship Id="rId147" Type="http://schemas.openxmlformats.org/officeDocument/2006/relationships/hyperlink" Target="mailto:VLUMPKIN@ASGPARK.COM" TargetMode="External"/><Relationship Id="rId354" Type="http://schemas.openxmlformats.org/officeDocument/2006/relationships/hyperlink" Target="mailto:NBARTA@MHGGROUP.COM" TargetMode="External"/><Relationship Id="rId799" Type="http://schemas.openxmlformats.org/officeDocument/2006/relationships/hyperlink" Target="mailto:KFRANKLIN@MNBE.COM" TargetMode="External"/><Relationship Id="rId1191" Type="http://schemas.openxmlformats.org/officeDocument/2006/relationships/hyperlink" Target="mailto:DEBBIE.DALAGER@HYATT.COM" TargetMode="External"/><Relationship Id="rId1205" Type="http://schemas.openxmlformats.org/officeDocument/2006/relationships/hyperlink" Target="mailto:DEBBIE.DALAGER@HYATT.COM" TargetMode="External"/><Relationship Id="rId51" Type="http://schemas.openxmlformats.org/officeDocument/2006/relationships/hyperlink" Target="mailto:RWWDC.FIN@ROSEWOODHOTELS.COM" TargetMode="External"/><Relationship Id="rId561" Type="http://schemas.openxmlformats.org/officeDocument/2006/relationships/hyperlink" Target="mailto:PESKRA@EATWELLDC.COM" TargetMode="External"/><Relationship Id="rId659" Type="http://schemas.openxmlformats.org/officeDocument/2006/relationships/hyperlink" Target="mailto:KIMBERLYG@BUSBOYSANDPOETS.COM" TargetMode="External"/><Relationship Id="rId866" Type="http://schemas.openxmlformats.org/officeDocument/2006/relationships/hyperlink" Target="mailto:CONSTANTINE@TRYSTTRADINGCOMPANY.COM" TargetMode="External"/><Relationship Id="rId1289" Type="http://schemas.openxmlformats.org/officeDocument/2006/relationships/hyperlink" Target="mailto:CHRISTINA@KNEADHD.COM" TargetMode="External"/><Relationship Id="rId214" Type="http://schemas.openxmlformats.org/officeDocument/2006/relationships/hyperlink" Target="mailto:KIMBERLYG@BUSBOYSANDPOETS.COM" TargetMode="External"/><Relationship Id="rId298" Type="http://schemas.openxmlformats.org/officeDocument/2006/relationships/hyperlink" Target="mailto:NBARTA@MHGGROUP.COM" TargetMode="External"/><Relationship Id="rId421" Type="http://schemas.openxmlformats.org/officeDocument/2006/relationships/hyperlink" Target="mailto:GAVIN@DUBLINERDC.COM" TargetMode="External"/><Relationship Id="rId519" Type="http://schemas.openxmlformats.org/officeDocument/2006/relationships/hyperlink" Target="mailto:NED@MOBYSKABOB.COM" TargetMode="External"/><Relationship Id="rId1051" Type="http://schemas.openxmlformats.org/officeDocument/2006/relationships/hyperlink" Target="mailto:KIMBERLYG@BUSBOYSANDPOETS.COM" TargetMode="External"/><Relationship Id="rId1149" Type="http://schemas.openxmlformats.org/officeDocument/2006/relationships/hyperlink" Target="mailto:PAYROLL@PANERABREAD.COM" TargetMode="External"/><Relationship Id="rId158" Type="http://schemas.openxmlformats.org/officeDocument/2006/relationships/hyperlink" Target="mailto:VLUMPKIN@ASGPARK.COM" TargetMode="External"/><Relationship Id="rId726" Type="http://schemas.openxmlformats.org/officeDocument/2006/relationships/hyperlink" Target="mailto:KIMBERLYG@BUSBOYSANDPOETS.COM" TargetMode="External"/><Relationship Id="rId933" Type="http://schemas.openxmlformats.org/officeDocument/2006/relationships/hyperlink" Target="mailto:DINO@EATUNCONVENTIONAL.COM" TargetMode="External"/><Relationship Id="rId1009" Type="http://schemas.openxmlformats.org/officeDocument/2006/relationships/hyperlink" Target="mailto:CMCADAMS@PARKINGMGT.COM" TargetMode="External"/><Relationship Id="rId62" Type="http://schemas.openxmlformats.org/officeDocument/2006/relationships/hyperlink" Target="mailto:RWWDC.FIN@ROSEWOODHOTELS.COM" TargetMode="External"/><Relationship Id="rId365" Type="http://schemas.openxmlformats.org/officeDocument/2006/relationships/hyperlink" Target="mailto:CAOTCUJI@AOL.COM" TargetMode="External"/><Relationship Id="rId572" Type="http://schemas.openxmlformats.org/officeDocument/2006/relationships/hyperlink" Target="mailto:PESKRA@EATWELLDC.COM" TargetMode="External"/><Relationship Id="rId1216" Type="http://schemas.openxmlformats.org/officeDocument/2006/relationships/hyperlink" Target="mailto:KARINA@ESTRADA-ACCOUNTING.COM" TargetMode="External"/><Relationship Id="rId225" Type="http://schemas.openxmlformats.org/officeDocument/2006/relationships/hyperlink" Target="mailto:KIMBERLYG@BUSBOYSANDPOETS.COM" TargetMode="External"/><Relationship Id="rId432" Type="http://schemas.openxmlformats.org/officeDocument/2006/relationships/hyperlink" Target="mailto:JHORNBECK@EVOLUTIONHOSPITALITYUSA.COM" TargetMode="External"/><Relationship Id="rId877" Type="http://schemas.openxmlformats.org/officeDocument/2006/relationships/hyperlink" Target="mailto:CONSTANTINE@TRYSTTRADINGCOMPANY.COM" TargetMode="External"/><Relationship Id="rId1062" Type="http://schemas.openxmlformats.org/officeDocument/2006/relationships/hyperlink" Target="mailto:SAM@THESUSHIAOL.COM" TargetMode="External"/><Relationship Id="rId737" Type="http://schemas.openxmlformats.org/officeDocument/2006/relationships/hyperlink" Target="mailto:AIMEE@BUSBOYSANDPOETS.COM" TargetMode="External"/><Relationship Id="rId944" Type="http://schemas.openxmlformats.org/officeDocument/2006/relationships/hyperlink" Target="mailto:CONSTANTINE@TRYSTTRADINGCOMPANY.COM" TargetMode="External"/><Relationship Id="rId73" Type="http://schemas.openxmlformats.org/officeDocument/2006/relationships/hyperlink" Target="mailto:RWWDC.FIN@ROSEWOODHOTELS.COM" TargetMode="External"/><Relationship Id="rId169" Type="http://schemas.openxmlformats.org/officeDocument/2006/relationships/hyperlink" Target="mailto:VLUMPKIN@ASGPARK.COM" TargetMode="External"/><Relationship Id="rId376" Type="http://schemas.openxmlformats.org/officeDocument/2006/relationships/hyperlink" Target="mailto:CAOTCUJI@AOL.COM" TargetMode="External"/><Relationship Id="rId583" Type="http://schemas.openxmlformats.org/officeDocument/2006/relationships/hyperlink" Target="mailto:PESKRA@EATWELLDC.COM" TargetMode="External"/><Relationship Id="rId790" Type="http://schemas.openxmlformats.org/officeDocument/2006/relationships/hyperlink" Target="mailto:JOSH@ESPITA%20DC.COM" TargetMode="External"/><Relationship Id="rId804" Type="http://schemas.openxmlformats.org/officeDocument/2006/relationships/hyperlink" Target="mailto:KFRANKLIN@MNBE.COM" TargetMode="External"/><Relationship Id="rId1227" Type="http://schemas.openxmlformats.org/officeDocument/2006/relationships/hyperlink" Target="mailto:KARINA@ESTRADA-ACCOUNTING.COM" TargetMode="External"/><Relationship Id="rId4" Type="http://schemas.openxmlformats.org/officeDocument/2006/relationships/hyperlink" Target="mailto:PAYROLL@GUESTCOUNTS.COM" TargetMode="External"/><Relationship Id="rId236" Type="http://schemas.openxmlformats.org/officeDocument/2006/relationships/hyperlink" Target="mailto:KIMBERLYG@BUSBOYSANDPOETS.COM" TargetMode="External"/><Relationship Id="rId443" Type="http://schemas.openxmlformats.org/officeDocument/2006/relationships/hyperlink" Target="mailto:JHORNBECK@EVOLUTIONHOSPITALITYUSA.COM" TargetMode="External"/><Relationship Id="rId650" Type="http://schemas.openxmlformats.org/officeDocument/2006/relationships/hyperlink" Target="mailto:KIMBERLYG@BUSBOYSANDPOETS.COM" TargetMode="External"/><Relationship Id="rId888" Type="http://schemas.openxmlformats.org/officeDocument/2006/relationships/hyperlink" Target="mailto:CONSTANTINE@TRYSTTRADINGCOMPANY.COM" TargetMode="External"/><Relationship Id="rId1073" Type="http://schemas.openxmlformats.org/officeDocument/2006/relationships/hyperlink" Target="mailto:OPERATIONS@THEDABNEY.COM" TargetMode="External"/><Relationship Id="rId1280" Type="http://schemas.openxmlformats.org/officeDocument/2006/relationships/hyperlink" Target="mailto:KARINA@ESTRADA-ACCOUNTING.COM" TargetMode="External"/><Relationship Id="rId303" Type="http://schemas.openxmlformats.org/officeDocument/2006/relationships/hyperlink" Target="mailto:NBARTA@MHGGROUP.COM" TargetMode="External"/><Relationship Id="rId748" Type="http://schemas.openxmlformats.org/officeDocument/2006/relationships/hyperlink" Target="mailto:AIMEE@BUSBOYSANDPOETS.COM" TargetMode="External"/><Relationship Id="rId955" Type="http://schemas.openxmlformats.org/officeDocument/2006/relationships/hyperlink" Target="mailto:CONSTANTINE@TRYSTTRADINGCOMPANY.COM" TargetMode="External"/><Relationship Id="rId1140" Type="http://schemas.openxmlformats.org/officeDocument/2006/relationships/hyperlink" Target="mailto:PAYROLL@PANERABREAD.COM" TargetMode="External"/><Relationship Id="rId84" Type="http://schemas.openxmlformats.org/officeDocument/2006/relationships/hyperlink" Target="mailto:INFO@MAXIDC.COM" TargetMode="External"/><Relationship Id="rId387" Type="http://schemas.openxmlformats.org/officeDocument/2006/relationships/hyperlink" Target="mailto:JUHAR@DISTRICTTACO.COM" TargetMode="External"/><Relationship Id="rId510" Type="http://schemas.openxmlformats.org/officeDocument/2006/relationships/hyperlink" Target="mailto:NED@MOBYSKABOB.COM" TargetMode="External"/><Relationship Id="rId594" Type="http://schemas.openxmlformats.org/officeDocument/2006/relationships/hyperlink" Target="mailto:PESKRA@EATWELLDC.COM" TargetMode="External"/><Relationship Id="rId608" Type="http://schemas.openxmlformats.org/officeDocument/2006/relationships/hyperlink" Target="mailto:KIMBERLYG@BUSBOYSANDPOETS.COM" TargetMode="External"/><Relationship Id="rId815" Type="http://schemas.openxmlformats.org/officeDocument/2006/relationships/hyperlink" Target="mailto:KFRANKLIN@MNBE.COM" TargetMode="External"/><Relationship Id="rId1238" Type="http://schemas.openxmlformats.org/officeDocument/2006/relationships/hyperlink" Target="mailto:CHRISTINA@KNEADHD.COM" TargetMode="External"/><Relationship Id="rId247" Type="http://schemas.openxmlformats.org/officeDocument/2006/relationships/hyperlink" Target="mailto:GAVIN@DUBLINERDC.COM" TargetMode="External"/><Relationship Id="rId899" Type="http://schemas.openxmlformats.org/officeDocument/2006/relationships/hyperlink" Target="mailto:HR@TGICONCESSIONS.COM" TargetMode="External"/><Relationship Id="rId1000" Type="http://schemas.openxmlformats.org/officeDocument/2006/relationships/hyperlink" Target="mailto:CMCADAMS@PARKINGMGT.COM" TargetMode="External"/><Relationship Id="rId1084" Type="http://schemas.openxmlformats.org/officeDocument/2006/relationships/hyperlink" Target="mailto:OPERATIONS@THEDABNEY.COM" TargetMode="External"/><Relationship Id="rId1305" Type="http://schemas.openxmlformats.org/officeDocument/2006/relationships/hyperlink" Target="mailto:CHRISTINA@KNEADHD.COM" TargetMode="External"/><Relationship Id="rId107" Type="http://schemas.openxmlformats.org/officeDocument/2006/relationships/hyperlink" Target="mailto:SCOTT.COLTON@PARKJOCKEY.COM" TargetMode="External"/><Relationship Id="rId454" Type="http://schemas.openxmlformats.org/officeDocument/2006/relationships/hyperlink" Target="mailto:DANIELFOD875@AOL.COM" TargetMode="External"/><Relationship Id="rId661" Type="http://schemas.openxmlformats.org/officeDocument/2006/relationships/hyperlink" Target="mailto:KIMBERLYG@BUSBOYSANDPOETS.COM" TargetMode="External"/><Relationship Id="rId759" Type="http://schemas.openxmlformats.org/officeDocument/2006/relationships/hyperlink" Target="mailto:AIMEE@BUSBOYSANDPOETS.COM" TargetMode="External"/><Relationship Id="rId966" Type="http://schemas.openxmlformats.org/officeDocument/2006/relationships/hyperlink" Target="mailto:CONSTANTINE@TRYSTTRADINGCOMPANY.COM" TargetMode="External"/><Relationship Id="rId1291" Type="http://schemas.openxmlformats.org/officeDocument/2006/relationships/hyperlink" Target="mailto:CHRISTINA@KNEADHD.COM" TargetMode="External"/><Relationship Id="rId11" Type="http://schemas.openxmlformats.org/officeDocument/2006/relationships/hyperlink" Target="mailto:PAYROLL@GUESTCOUNTS.COM" TargetMode="External"/><Relationship Id="rId314" Type="http://schemas.openxmlformats.org/officeDocument/2006/relationships/hyperlink" Target="mailto:NBARTA@MHGGROUP.COM" TargetMode="External"/><Relationship Id="rId398" Type="http://schemas.openxmlformats.org/officeDocument/2006/relationships/hyperlink" Target="mailto:JUHAR@DISTRICTTACO.COM" TargetMode="External"/><Relationship Id="rId521" Type="http://schemas.openxmlformats.org/officeDocument/2006/relationships/hyperlink" Target="mailto:PESKRA@EATWELLDC.COM" TargetMode="External"/><Relationship Id="rId619" Type="http://schemas.openxmlformats.org/officeDocument/2006/relationships/hyperlink" Target="mailto:KIMBERLYG@BUSBOYSANDPOETS.COM" TargetMode="External"/><Relationship Id="rId1151" Type="http://schemas.openxmlformats.org/officeDocument/2006/relationships/hyperlink" Target="mailto:PAYROLL@PANERABREAD.COM" TargetMode="External"/><Relationship Id="rId1249" Type="http://schemas.openxmlformats.org/officeDocument/2006/relationships/hyperlink" Target="mailto:CHRISTINA@KNEADHD.COM" TargetMode="External"/><Relationship Id="rId95" Type="http://schemas.openxmlformats.org/officeDocument/2006/relationships/hyperlink" Target="mailto:XFENGOU@WATERGATEHOTEL.COM" TargetMode="External"/><Relationship Id="rId160" Type="http://schemas.openxmlformats.org/officeDocument/2006/relationships/hyperlink" Target="mailto:VLUMPKIN@ASGPARK.COM" TargetMode="External"/><Relationship Id="rId826" Type="http://schemas.openxmlformats.org/officeDocument/2006/relationships/hyperlink" Target="mailto:KFRANKLIN@MNBE.COM" TargetMode="External"/><Relationship Id="rId1011" Type="http://schemas.openxmlformats.org/officeDocument/2006/relationships/hyperlink" Target="mailto:CMCADAMS@PARKINGMGT.COM" TargetMode="External"/><Relationship Id="rId1109" Type="http://schemas.openxmlformats.org/officeDocument/2006/relationships/hyperlink" Target="mailto:SPICESDC@YAHOO.COM" TargetMode="External"/><Relationship Id="rId258" Type="http://schemas.openxmlformats.org/officeDocument/2006/relationships/hyperlink" Target="mailto:GAVIN@DUBLINERDC.COM" TargetMode="External"/><Relationship Id="rId465" Type="http://schemas.openxmlformats.org/officeDocument/2006/relationships/hyperlink" Target="mailto:PESKRA@EATWELLDC.COM" TargetMode="External"/><Relationship Id="rId672" Type="http://schemas.openxmlformats.org/officeDocument/2006/relationships/hyperlink" Target="mailto:KIMBERLYG@BUSBOYSANDPOETS.COM" TargetMode="External"/><Relationship Id="rId1095" Type="http://schemas.openxmlformats.org/officeDocument/2006/relationships/hyperlink" Target="mailto:OPERATIONS@THEDABNEY.COM" TargetMode="External"/><Relationship Id="rId1316" Type="http://schemas.openxmlformats.org/officeDocument/2006/relationships/hyperlink" Target="mailto:CHRISTINA@KNEADHD.COM" TargetMode="External"/><Relationship Id="rId22" Type="http://schemas.openxmlformats.org/officeDocument/2006/relationships/hyperlink" Target="mailto:PAYROLL@GUESTCOUNTS.COM" TargetMode="External"/><Relationship Id="rId118" Type="http://schemas.openxmlformats.org/officeDocument/2006/relationships/hyperlink" Target="mailto:VLUMPKIN@ASGPARK.COM" TargetMode="External"/><Relationship Id="rId325" Type="http://schemas.openxmlformats.org/officeDocument/2006/relationships/hyperlink" Target="mailto:NBARTA@MHGGROUP.COM" TargetMode="External"/><Relationship Id="rId532" Type="http://schemas.openxmlformats.org/officeDocument/2006/relationships/hyperlink" Target="mailto:PESKRA@EATWELLDC.COM" TargetMode="External"/><Relationship Id="rId977" Type="http://schemas.openxmlformats.org/officeDocument/2006/relationships/hyperlink" Target="mailto:CONSTANTINE@TRYSTTRADINGCOMPANY.COM" TargetMode="External"/><Relationship Id="rId1162" Type="http://schemas.openxmlformats.org/officeDocument/2006/relationships/hyperlink" Target="mailto:PAYROLL@PANERABREAD.COM" TargetMode="External"/><Relationship Id="rId171" Type="http://schemas.openxmlformats.org/officeDocument/2006/relationships/hyperlink" Target="mailto:VLUMPKIN@ASGPARK.COM" TargetMode="External"/><Relationship Id="rId837" Type="http://schemas.openxmlformats.org/officeDocument/2006/relationships/hyperlink" Target="mailto:KFRANKLIN@MNBE.COM" TargetMode="External"/><Relationship Id="rId1022" Type="http://schemas.openxmlformats.org/officeDocument/2006/relationships/hyperlink" Target="mailto:CMCADAMS@PARKINGMGT.COM" TargetMode="External"/><Relationship Id="rId269" Type="http://schemas.openxmlformats.org/officeDocument/2006/relationships/hyperlink" Target="mailto:GAVIN@DUBLINERDC.COM" TargetMode="External"/><Relationship Id="rId476" Type="http://schemas.openxmlformats.org/officeDocument/2006/relationships/hyperlink" Target="mailto:RANA.SEABROOK@AURIFYBRANDS.COM" TargetMode="External"/><Relationship Id="rId683" Type="http://schemas.openxmlformats.org/officeDocument/2006/relationships/hyperlink" Target="mailto:KIMBERLYG@BUSBOYSANDPOETS.COM" TargetMode="External"/><Relationship Id="rId890" Type="http://schemas.openxmlformats.org/officeDocument/2006/relationships/hyperlink" Target="mailto:HUMANRESOURCES@HIPCITYVERG.COM" TargetMode="External"/><Relationship Id="rId904" Type="http://schemas.openxmlformats.org/officeDocument/2006/relationships/hyperlink" Target="mailto:HR@TGICONCESSIONS.COM" TargetMode="External"/><Relationship Id="rId1327" Type="http://schemas.openxmlformats.org/officeDocument/2006/relationships/hyperlink" Target="mailto:CHRISTINA@KNEADHD.COM" TargetMode="External"/><Relationship Id="rId33" Type="http://schemas.openxmlformats.org/officeDocument/2006/relationships/hyperlink" Target="mailto:RWWDC.FIN@ROSEWOODHOTELS.COM" TargetMode="External"/><Relationship Id="rId129" Type="http://schemas.openxmlformats.org/officeDocument/2006/relationships/hyperlink" Target="mailto:VLUMPKIN@ASGPARK.COM" TargetMode="External"/><Relationship Id="rId336" Type="http://schemas.openxmlformats.org/officeDocument/2006/relationships/hyperlink" Target="mailto:NBARTA@MHGGROUP.COM" TargetMode="External"/><Relationship Id="rId543" Type="http://schemas.openxmlformats.org/officeDocument/2006/relationships/hyperlink" Target="mailto:PESKRA@EATWELLDC.COM" TargetMode="External"/><Relationship Id="rId988" Type="http://schemas.openxmlformats.org/officeDocument/2006/relationships/hyperlink" Target="mailto:CONSTANTINE@TRYSTTRADINGCOMPANY.COM" TargetMode="External"/><Relationship Id="rId1173" Type="http://schemas.openxmlformats.org/officeDocument/2006/relationships/hyperlink" Target="mailto:DEBBIE.DALAGER@HYATT.COM" TargetMode="External"/><Relationship Id="rId182" Type="http://schemas.openxmlformats.org/officeDocument/2006/relationships/hyperlink" Target="mailto:KIMBERLYG@BUSBOYSANDPOETS.COM" TargetMode="External"/><Relationship Id="rId403" Type="http://schemas.openxmlformats.org/officeDocument/2006/relationships/hyperlink" Target="mailto:JUHAR@DISTRICTTACO.COM" TargetMode="External"/><Relationship Id="rId750" Type="http://schemas.openxmlformats.org/officeDocument/2006/relationships/hyperlink" Target="mailto:AIMEE@BUSBOYSANDPOETS.COM" TargetMode="External"/><Relationship Id="rId848" Type="http://schemas.openxmlformats.org/officeDocument/2006/relationships/hyperlink" Target="mailto:KFRANKLIN@MNBE.COM" TargetMode="External"/><Relationship Id="rId1033" Type="http://schemas.openxmlformats.org/officeDocument/2006/relationships/hyperlink" Target="mailto:CONSTANTINE@TRYSTTRADINGCOMPANY.COM" TargetMode="External"/><Relationship Id="rId487" Type="http://schemas.openxmlformats.org/officeDocument/2006/relationships/hyperlink" Target="mailto:RANA.SEABROOK@AURIFYBRANDS.COM" TargetMode="External"/><Relationship Id="rId610" Type="http://schemas.openxmlformats.org/officeDocument/2006/relationships/hyperlink" Target="mailto:KIMBERLYG@BUSBOYSANDPOETS.COM" TargetMode="External"/><Relationship Id="rId694" Type="http://schemas.openxmlformats.org/officeDocument/2006/relationships/hyperlink" Target="mailto:KIMBERLYG@BUSBOYSANDPOETS.COM" TargetMode="External"/><Relationship Id="rId708" Type="http://schemas.openxmlformats.org/officeDocument/2006/relationships/hyperlink" Target="mailto:KIMBERLYG@BUSBOYSANDPOETS.COM" TargetMode="External"/><Relationship Id="rId915" Type="http://schemas.openxmlformats.org/officeDocument/2006/relationships/hyperlink" Target="mailto:DINO@EATUNCONVENTIONAL.COM" TargetMode="External"/><Relationship Id="rId1240" Type="http://schemas.openxmlformats.org/officeDocument/2006/relationships/hyperlink" Target="mailto:CHRISTINA@KNEADHD.COM" TargetMode="External"/><Relationship Id="rId1338" Type="http://schemas.openxmlformats.org/officeDocument/2006/relationships/hyperlink" Target="mailto:CHRISTINA@KNEADHD.COM" TargetMode="External"/><Relationship Id="rId347" Type="http://schemas.openxmlformats.org/officeDocument/2006/relationships/hyperlink" Target="mailto:NBARTA@MHGGROUP.COM" TargetMode="External"/><Relationship Id="rId999" Type="http://schemas.openxmlformats.org/officeDocument/2006/relationships/hyperlink" Target="mailto:CMCADAMS@PARKINGMGT.COM" TargetMode="External"/><Relationship Id="rId1100" Type="http://schemas.openxmlformats.org/officeDocument/2006/relationships/hyperlink" Target="mailto:OPERATIONS@THEDABNEY.COM" TargetMode="External"/><Relationship Id="rId1184" Type="http://schemas.openxmlformats.org/officeDocument/2006/relationships/hyperlink" Target="mailto:DEBBIE.DALAGER@HYATT.COM" TargetMode="External"/><Relationship Id="rId44" Type="http://schemas.openxmlformats.org/officeDocument/2006/relationships/hyperlink" Target="mailto:RWWDC.FIN@ROSEWOODHOTELS.COM" TargetMode="External"/><Relationship Id="rId554" Type="http://schemas.openxmlformats.org/officeDocument/2006/relationships/hyperlink" Target="mailto:PESKRA@EATWELLDC.COM" TargetMode="External"/><Relationship Id="rId761" Type="http://schemas.openxmlformats.org/officeDocument/2006/relationships/hyperlink" Target="mailto:AIMEE@BUSBOYSANDPOETS.COM" TargetMode="External"/><Relationship Id="rId859" Type="http://schemas.openxmlformats.org/officeDocument/2006/relationships/hyperlink" Target="mailto:CONSTANTINE@TRYSTTRADINGCOMPANY.COM" TargetMode="External"/><Relationship Id="rId193" Type="http://schemas.openxmlformats.org/officeDocument/2006/relationships/hyperlink" Target="mailto:KIMBERLYG@BUSBOYSANDPOETS.COM" TargetMode="External"/><Relationship Id="rId207" Type="http://schemas.openxmlformats.org/officeDocument/2006/relationships/hyperlink" Target="mailto:KIMBERLYG@BUSBOYSANDPOETS.COM" TargetMode="External"/><Relationship Id="rId414" Type="http://schemas.openxmlformats.org/officeDocument/2006/relationships/hyperlink" Target="mailto:GAVIN@DUBLINERDC.COM" TargetMode="External"/><Relationship Id="rId498" Type="http://schemas.openxmlformats.org/officeDocument/2006/relationships/hyperlink" Target="mailto:JOEOSTROSKY@GMAIL.COM" TargetMode="External"/><Relationship Id="rId621" Type="http://schemas.openxmlformats.org/officeDocument/2006/relationships/hyperlink" Target="mailto:KIMBERLYG@BUSBOYSANDPOETS.COM" TargetMode="External"/><Relationship Id="rId1044" Type="http://schemas.openxmlformats.org/officeDocument/2006/relationships/hyperlink" Target="mailto:CONSTANTINE@TRYSTTRADINGCOMPANY.COM" TargetMode="External"/><Relationship Id="rId1251" Type="http://schemas.openxmlformats.org/officeDocument/2006/relationships/hyperlink" Target="mailto:CHRISTINA@KNEADHD.COM" TargetMode="External"/><Relationship Id="rId1349" Type="http://schemas.openxmlformats.org/officeDocument/2006/relationships/hyperlink" Target="mailto:CHRISTINA@KNEADHD.COM" TargetMode="External"/><Relationship Id="rId260" Type="http://schemas.openxmlformats.org/officeDocument/2006/relationships/hyperlink" Target="mailto:GAVIN@DUBLINERDC.COM" TargetMode="External"/><Relationship Id="rId719" Type="http://schemas.openxmlformats.org/officeDocument/2006/relationships/hyperlink" Target="mailto:KIMBERLYG@BUSBOYSANDPOETS.COM" TargetMode="External"/><Relationship Id="rId926" Type="http://schemas.openxmlformats.org/officeDocument/2006/relationships/hyperlink" Target="mailto:DINO@EATUNCONVENTIONAL.COM" TargetMode="External"/><Relationship Id="rId1111" Type="http://schemas.openxmlformats.org/officeDocument/2006/relationships/hyperlink" Target="mailto:NOOSHICAPITALHILL@YAHOO.COM" TargetMode="External"/><Relationship Id="rId55" Type="http://schemas.openxmlformats.org/officeDocument/2006/relationships/hyperlink" Target="mailto:RWWDC.FIN@ROSEWOODHOTELS.COM" TargetMode="External"/><Relationship Id="rId120" Type="http://schemas.openxmlformats.org/officeDocument/2006/relationships/hyperlink" Target="mailto:VLUMPKIN@ASGPARK.COM" TargetMode="External"/><Relationship Id="rId358" Type="http://schemas.openxmlformats.org/officeDocument/2006/relationships/hyperlink" Target="mailto:NBARTA@MHGGROUP.COM" TargetMode="External"/><Relationship Id="rId565" Type="http://schemas.openxmlformats.org/officeDocument/2006/relationships/hyperlink" Target="mailto:PESKRA@EATWELLDC.COM" TargetMode="External"/><Relationship Id="rId772" Type="http://schemas.openxmlformats.org/officeDocument/2006/relationships/hyperlink" Target="mailto:AIMEE@BUSBOYSANDPOETS.COM" TargetMode="External"/><Relationship Id="rId1195" Type="http://schemas.openxmlformats.org/officeDocument/2006/relationships/hyperlink" Target="mailto:DEBBIE.DALAGER@HYATT.COM" TargetMode="External"/><Relationship Id="rId1209" Type="http://schemas.openxmlformats.org/officeDocument/2006/relationships/hyperlink" Target="mailto:KARINA@ESTRADA-ACCOUNTING.COM" TargetMode="External"/><Relationship Id="rId218" Type="http://schemas.openxmlformats.org/officeDocument/2006/relationships/hyperlink" Target="mailto:KIMBERLYG@BUSBOYSANDPOETS.COM" TargetMode="External"/><Relationship Id="rId425" Type="http://schemas.openxmlformats.org/officeDocument/2006/relationships/hyperlink" Target="mailto:GAVIN@DUBLINERDC.COM" TargetMode="External"/><Relationship Id="rId632" Type="http://schemas.openxmlformats.org/officeDocument/2006/relationships/hyperlink" Target="mailto:KIMBERLYG@BUSBOYSANDPOETS.COM" TargetMode="External"/><Relationship Id="rId1055" Type="http://schemas.openxmlformats.org/officeDocument/2006/relationships/hyperlink" Target="mailto:CAROLYN@IMEDDIECANO.COM" TargetMode="External"/><Relationship Id="rId1262" Type="http://schemas.openxmlformats.org/officeDocument/2006/relationships/hyperlink" Target="mailto:CHRISTINA@KNEADHD.COM" TargetMode="External"/><Relationship Id="rId271" Type="http://schemas.openxmlformats.org/officeDocument/2006/relationships/hyperlink" Target="mailto:GAVIN@DUBLINERDC.COM" TargetMode="External"/><Relationship Id="rId937" Type="http://schemas.openxmlformats.org/officeDocument/2006/relationships/hyperlink" Target="mailto:DINO@EATUNCONVENTIONAL.COM" TargetMode="External"/><Relationship Id="rId1122" Type="http://schemas.openxmlformats.org/officeDocument/2006/relationships/hyperlink" Target="mailto:NOOSHIDC@YAHOO.COM" TargetMode="External"/><Relationship Id="rId66" Type="http://schemas.openxmlformats.org/officeDocument/2006/relationships/hyperlink" Target="mailto:RWWDC.FIN@ROSEWOODHOTELS.COM" TargetMode="External"/><Relationship Id="rId131" Type="http://schemas.openxmlformats.org/officeDocument/2006/relationships/hyperlink" Target="mailto:VLUMPKIN@ASGPARK.COM" TargetMode="External"/><Relationship Id="rId369" Type="http://schemas.openxmlformats.org/officeDocument/2006/relationships/hyperlink" Target="mailto:CAOTCUJI@AOL.COM" TargetMode="External"/><Relationship Id="rId576" Type="http://schemas.openxmlformats.org/officeDocument/2006/relationships/hyperlink" Target="mailto:PESKRA@EATWELLDC.COM" TargetMode="External"/><Relationship Id="rId783" Type="http://schemas.openxmlformats.org/officeDocument/2006/relationships/hyperlink" Target="mailto:JOSH@ESPITA%20DC.COM" TargetMode="External"/><Relationship Id="rId990" Type="http://schemas.openxmlformats.org/officeDocument/2006/relationships/hyperlink" Target="mailto:CONSTANTINE@TRYSTTRADINGCOMPANY.COM" TargetMode="External"/><Relationship Id="rId229" Type="http://schemas.openxmlformats.org/officeDocument/2006/relationships/hyperlink" Target="mailto:KIMBERLYG@BUSBOYSANDPOETS.COM" TargetMode="External"/><Relationship Id="rId436" Type="http://schemas.openxmlformats.org/officeDocument/2006/relationships/hyperlink" Target="mailto:JHORNBECK@EVOLUTIONHOSPITALITYUSA.COM" TargetMode="External"/><Relationship Id="rId643" Type="http://schemas.openxmlformats.org/officeDocument/2006/relationships/hyperlink" Target="mailto:KIMBERLYG@BUSBOYSANDPOETS.COM" TargetMode="External"/><Relationship Id="rId1066" Type="http://schemas.openxmlformats.org/officeDocument/2006/relationships/hyperlink" Target="mailto:OPERATIONS@THEDABNEY.COM" TargetMode="External"/><Relationship Id="rId1273" Type="http://schemas.openxmlformats.org/officeDocument/2006/relationships/hyperlink" Target="mailto:KARINA@ESTRADA-ACCOUNTING.COM" TargetMode="External"/><Relationship Id="rId850" Type="http://schemas.openxmlformats.org/officeDocument/2006/relationships/hyperlink" Target="mailto:CONSTANTINE@TRYSTTRADINGCOMPANY.COM" TargetMode="External"/><Relationship Id="rId948" Type="http://schemas.openxmlformats.org/officeDocument/2006/relationships/hyperlink" Target="mailto:CONSTANTINE@TRYSTTRADINGCOMPANY.COM" TargetMode="External"/><Relationship Id="rId1133" Type="http://schemas.openxmlformats.org/officeDocument/2006/relationships/hyperlink" Target="mailto:RICKKHENNING@GMAIL.COM" TargetMode="External"/><Relationship Id="rId77" Type="http://schemas.openxmlformats.org/officeDocument/2006/relationships/hyperlink" Target="mailto:RWWDC.FIN@ROSEWOODHOTELS.COM" TargetMode="External"/><Relationship Id="rId282" Type="http://schemas.openxmlformats.org/officeDocument/2006/relationships/hyperlink" Target="mailto:GAVIN@DUBLINERDC.COM" TargetMode="External"/><Relationship Id="rId503" Type="http://schemas.openxmlformats.org/officeDocument/2006/relationships/hyperlink" Target="mailto:CONSTANTINE@TRYSTTRADINGCOMPANY.COM" TargetMode="External"/><Relationship Id="rId587" Type="http://schemas.openxmlformats.org/officeDocument/2006/relationships/hyperlink" Target="mailto:PESKRA@EATWELLDC.COM" TargetMode="External"/><Relationship Id="rId710" Type="http://schemas.openxmlformats.org/officeDocument/2006/relationships/hyperlink" Target="mailto:KIMBERLYG@BUSBOYSANDPOETS.COM" TargetMode="External"/><Relationship Id="rId808" Type="http://schemas.openxmlformats.org/officeDocument/2006/relationships/hyperlink" Target="mailto:KFRANKLIN@MNBE.COM" TargetMode="External"/><Relationship Id="rId1340" Type="http://schemas.openxmlformats.org/officeDocument/2006/relationships/hyperlink" Target="mailto:CHRISTINA@KNEADHD.COM" TargetMode="External"/><Relationship Id="rId8" Type="http://schemas.openxmlformats.org/officeDocument/2006/relationships/hyperlink" Target="mailto:PAYROLL@GUESTCOUNTS.COM" TargetMode="External"/><Relationship Id="rId142" Type="http://schemas.openxmlformats.org/officeDocument/2006/relationships/hyperlink" Target="mailto:VLUMPKIN@ASGPARK.COM" TargetMode="External"/><Relationship Id="rId447" Type="http://schemas.openxmlformats.org/officeDocument/2006/relationships/hyperlink" Target="mailto:JHORNBECK@EVOLUTIONHOSPITALITYUSA.COM" TargetMode="External"/><Relationship Id="rId794" Type="http://schemas.openxmlformats.org/officeDocument/2006/relationships/hyperlink" Target="mailto:JOSH@ESPITA%20DC.COM" TargetMode="External"/><Relationship Id="rId1077" Type="http://schemas.openxmlformats.org/officeDocument/2006/relationships/hyperlink" Target="mailto:OPERATIONS@THEDABNEY.COM" TargetMode="External"/><Relationship Id="rId1200" Type="http://schemas.openxmlformats.org/officeDocument/2006/relationships/hyperlink" Target="mailto:DEBBIE.DALAGER@HYATT.COM" TargetMode="External"/><Relationship Id="rId654" Type="http://schemas.openxmlformats.org/officeDocument/2006/relationships/hyperlink" Target="mailto:KIMBERLYG@BUSBOYSANDPOETS.COM" TargetMode="External"/><Relationship Id="rId861" Type="http://schemas.openxmlformats.org/officeDocument/2006/relationships/hyperlink" Target="mailto:CONSTANTINE@TRYSTTRADINGCOMPANY.COM" TargetMode="External"/><Relationship Id="rId959" Type="http://schemas.openxmlformats.org/officeDocument/2006/relationships/hyperlink" Target="mailto:CONSTANTINE@TRYSTTRADINGCOMPANY.COM" TargetMode="External"/><Relationship Id="rId1284" Type="http://schemas.openxmlformats.org/officeDocument/2006/relationships/hyperlink" Target="mailto:KARINA@ESTRADA-ACCOUNTING.COM" TargetMode="External"/><Relationship Id="rId293" Type="http://schemas.openxmlformats.org/officeDocument/2006/relationships/hyperlink" Target="mailto:GAVIN@DUBLINERDC.COM" TargetMode="External"/><Relationship Id="rId307" Type="http://schemas.openxmlformats.org/officeDocument/2006/relationships/hyperlink" Target="mailto:NBARTA@MHGGROUP.COM" TargetMode="External"/><Relationship Id="rId514" Type="http://schemas.openxmlformats.org/officeDocument/2006/relationships/hyperlink" Target="mailto:NED@MOBYSKABOB.COM" TargetMode="External"/><Relationship Id="rId721" Type="http://schemas.openxmlformats.org/officeDocument/2006/relationships/hyperlink" Target="mailto:KIMBERLYG@BUSBOYSANDPOETS.COM" TargetMode="External"/><Relationship Id="rId1144" Type="http://schemas.openxmlformats.org/officeDocument/2006/relationships/hyperlink" Target="mailto:PAYROLL@PANERABREAD.COM" TargetMode="External"/><Relationship Id="rId1351" Type="http://schemas.openxmlformats.org/officeDocument/2006/relationships/hyperlink" Target="mailto:CHRISTINA@KNEADHD.COM" TargetMode="External"/><Relationship Id="rId88" Type="http://schemas.openxmlformats.org/officeDocument/2006/relationships/hyperlink" Target="mailto:CAROLYN@IMEDDIECANO.COM" TargetMode="External"/><Relationship Id="rId153" Type="http://schemas.openxmlformats.org/officeDocument/2006/relationships/hyperlink" Target="mailto:VLUMPKIN@ASGPARK.COM" TargetMode="External"/><Relationship Id="rId360" Type="http://schemas.openxmlformats.org/officeDocument/2006/relationships/hyperlink" Target="mailto:NBARTA@MHGGROUP.COM" TargetMode="External"/><Relationship Id="rId598" Type="http://schemas.openxmlformats.org/officeDocument/2006/relationships/hyperlink" Target="mailto:KIMBERLYG@BUSBOYSANDPOETS.COM" TargetMode="External"/><Relationship Id="rId819" Type="http://schemas.openxmlformats.org/officeDocument/2006/relationships/hyperlink" Target="mailto:KFRANKLIN@MNBE.COM" TargetMode="External"/><Relationship Id="rId1004" Type="http://schemas.openxmlformats.org/officeDocument/2006/relationships/hyperlink" Target="mailto:CMCADAMS@PARKINGMGT.COM" TargetMode="External"/><Relationship Id="rId1211" Type="http://schemas.openxmlformats.org/officeDocument/2006/relationships/hyperlink" Target="mailto:SIRIRAYMOND@HOTMAIL.COM" TargetMode="External"/><Relationship Id="rId220" Type="http://schemas.openxmlformats.org/officeDocument/2006/relationships/hyperlink" Target="mailto:KIMBERLYG@BUSBOYSANDPOETS.COM" TargetMode="External"/><Relationship Id="rId458" Type="http://schemas.openxmlformats.org/officeDocument/2006/relationships/hyperlink" Target="mailto:DANIELFOD875@AOL.COM" TargetMode="External"/><Relationship Id="rId665" Type="http://schemas.openxmlformats.org/officeDocument/2006/relationships/hyperlink" Target="mailto:KIMBERLYG@BUSBOYSANDPOETS.COM" TargetMode="External"/><Relationship Id="rId872" Type="http://schemas.openxmlformats.org/officeDocument/2006/relationships/hyperlink" Target="mailto:CONSTANTINE@TRYSTTRADINGCOMPANY.COM" TargetMode="External"/><Relationship Id="rId1088" Type="http://schemas.openxmlformats.org/officeDocument/2006/relationships/hyperlink" Target="mailto:OPERATIONS@THEDABNEY.COM" TargetMode="External"/><Relationship Id="rId1295" Type="http://schemas.openxmlformats.org/officeDocument/2006/relationships/hyperlink" Target="mailto:CHRISTINA@KNEADHD.COM" TargetMode="External"/><Relationship Id="rId1309" Type="http://schemas.openxmlformats.org/officeDocument/2006/relationships/hyperlink" Target="mailto:CHRISTINA@KNEADHD.COM" TargetMode="External"/><Relationship Id="rId15" Type="http://schemas.openxmlformats.org/officeDocument/2006/relationships/hyperlink" Target="mailto:PAYROLL@GUESTCOUNTS.COM" TargetMode="External"/><Relationship Id="rId318" Type="http://schemas.openxmlformats.org/officeDocument/2006/relationships/hyperlink" Target="mailto:NBARTA@MHGGROUP.COM" TargetMode="External"/><Relationship Id="rId525" Type="http://schemas.openxmlformats.org/officeDocument/2006/relationships/hyperlink" Target="mailto:PESKRA@EATWELLDC.COM" TargetMode="External"/><Relationship Id="rId732" Type="http://schemas.openxmlformats.org/officeDocument/2006/relationships/hyperlink" Target="mailto:AIMEE@BUSBOYSANDPOETS.COM" TargetMode="External"/><Relationship Id="rId1155" Type="http://schemas.openxmlformats.org/officeDocument/2006/relationships/hyperlink" Target="mailto:PAYROLL@PANERABREAD.COM" TargetMode="External"/><Relationship Id="rId99" Type="http://schemas.openxmlformats.org/officeDocument/2006/relationships/hyperlink" Target="mailto:KIMBERLYG@BUSBOYSANDPOETS.COM" TargetMode="External"/><Relationship Id="rId164" Type="http://schemas.openxmlformats.org/officeDocument/2006/relationships/hyperlink" Target="mailto:VLUMPKIN@ASGPARK.COM" TargetMode="External"/><Relationship Id="rId371" Type="http://schemas.openxmlformats.org/officeDocument/2006/relationships/hyperlink" Target="mailto:CAOTCUJI@AOL.COM" TargetMode="External"/><Relationship Id="rId1015" Type="http://schemas.openxmlformats.org/officeDocument/2006/relationships/hyperlink" Target="mailto:CMCADAMS@PARKINGMGT.COM" TargetMode="External"/><Relationship Id="rId1222" Type="http://schemas.openxmlformats.org/officeDocument/2006/relationships/hyperlink" Target="mailto:KARINA@ESTRADA-ACCOUNTING.COM" TargetMode="External"/><Relationship Id="rId469" Type="http://schemas.openxmlformats.org/officeDocument/2006/relationships/hyperlink" Target="mailto:HUMANRESOURCES@HIPCITYVEG.COM" TargetMode="External"/><Relationship Id="rId676" Type="http://schemas.openxmlformats.org/officeDocument/2006/relationships/hyperlink" Target="mailto:KIMBERLYG@BUSBOYSANDPOETS.COM" TargetMode="External"/><Relationship Id="rId883" Type="http://schemas.openxmlformats.org/officeDocument/2006/relationships/hyperlink" Target="mailto:CONSTANTINE@TRYSTTRADINGCOMPANY.COM" TargetMode="External"/><Relationship Id="rId1099" Type="http://schemas.openxmlformats.org/officeDocument/2006/relationships/hyperlink" Target="mailto:OPERATIONS@THEDABNEY.COM" TargetMode="External"/><Relationship Id="rId26" Type="http://schemas.openxmlformats.org/officeDocument/2006/relationships/hyperlink" Target="mailto:PAYROLL@GUESTCOUNTS.COM" TargetMode="External"/><Relationship Id="rId231" Type="http://schemas.openxmlformats.org/officeDocument/2006/relationships/hyperlink" Target="mailto:KIMBERLYG@BUSBOYSANDPOETS.COM" TargetMode="External"/><Relationship Id="rId329" Type="http://schemas.openxmlformats.org/officeDocument/2006/relationships/hyperlink" Target="mailto:NBARTA@MHGGROUP.COM" TargetMode="External"/><Relationship Id="rId536" Type="http://schemas.openxmlformats.org/officeDocument/2006/relationships/hyperlink" Target="mailto:PESKRA@EATWELLDC.COM" TargetMode="External"/><Relationship Id="rId1166" Type="http://schemas.openxmlformats.org/officeDocument/2006/relationships/hyperlink" Target="mailto:PAYROLL@PANERABREAD.COM" TargetMode="External"/><Relationship Id="rId175" Type="http://schemas.openxmlformats.org/officeDocument/2006/relationships/hyperlink" Target="mailto:VLUMPKIN@ASGPARK.COM" TargetMode="External"/><Relationship Id="rId743" Type="http://schemas.openxmlformats.org/officeDocument/2006/relationships/hyperlink" Target="mailto:AIMEE@BUSBOYSANDPOETS.COM" TargetMode="External"/><Relationship Id="rId950" Type="http://schemas.openxmlformats.org/officeDocument/2006/relationships/hyperlink" Target="mailto:CONSTANTINE@TRYSTTRADINGCOMPANY.COM" TargetMode="External"/><Relationship Id="rId1026" Type="http://schemas.openxmlformats.org/officeDocument/2006/relationships/hyperlink" Target="mailto:CMCADAMS@PARKINGMG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26"/>
  <sheetViews>
    <sheetView tabSelected="1" topLeftCell="C1" zoomScaleNormal="100" workbookViewId="0">
      <pane ySplit="1" topLeftCell="A3829" activePane="bottomLeft" state="frozen"/>
      <selection pane="bottomLeft" activeCell="C3808" sqref="C3808:I3870"/>
    </sheetView>
  </sheetViews>
  <sheetFormatPr defaultColWidth="8.85546875" defaultRowHeight="15" x14ac:dyDescent="0.25"/>
  <cols>
    <col min="1" max="1" width="8.7109375" style="6" hidden="1" customWidth="1"/>
    <col min="2" max="2" width="12.7109375" style="6" hidden="1" customWidth="1"/>
    <col min="3" max="3" width="30.85546875" style="6" customWidth="1"/>
    <col min="4" max="4" width="42" style="6" customWidth="1"/>
    <col min="5" max="5" width="31.7109375" style="6" customWidth="1"/>
    <col min="6" max="6" width="15.7109375" style="6" customWidth="1"/>
    <col min="7" max="7" width="22.7109375" style="6" customWidth="1"/>
    <col min="8" max="8" width="30" style="6" customWidth="1"/>
    <col min="9" max="9" width="22.7109375" style="6" bestFit="1" customWidth="1"/>
    <col min="10" max="10" width="24.7109375" style="6" customWidth="1"/>
    <col min="11" max="11" width="19.28515625" style="11" customWidth="1"/>
    <col min="12" max="12" width="14.28515625" style="9" customWidth="1"/>
    <col min="13" max="13" width="15.5703125" style="11" customWidth="1"/>
    <col min="14" max="14" width="17.140625" style="11" customWidth="1"/>
    <col min="15" max="15" width="17.140625" style="10" customWidth="1"/>
    <col min="16" max="17" width="16.7109375" style="11" customWidth="1"/>
    <col min="18" max="18" width="17.7109375" style="6" customWidth="1"/>
    <col min="19" max="19" width="13.5703125" style="6" customWidth="1"/>
    <col min="20" max="20" width="12.5703125" style="11" customWidth="1"/>
    <col min="21" max="21" width="13.28515625" style="11" bestFit="1" customWidth="1"/>
    <col min="22" max="22" width="13.85546875" style="11" customWidth="1"/>
    <col min="23" max="16384" width="8.85546875" style="6"/>
  </cols>
  <sheetData>
    <row r="1" spans="1:22" s="5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6" t="s">
        <v>351</v>
      </c>
      <c r="B2" s="6" t="s">
        <v>23</v>
      </c>
      <c r="C2" s="6" t="s">
        <v>47</v>
      </c>
      <c r="D2" s="6" t="s">
        <v>47</v>
      </c>
      <c r="E2" s="6" t="s">
        <v>26</v>
      </c>
      <c r="F2" s="6" t="s">
        <v>25</v>
      </c>
      <c r="G2" s="7" t="s">
        <v>27</v>
      </c>
      <c r="H2" s="23" t="s">
        <v>28</v>
      </c>
      <c r="I2" s="23" t="s">
        <v>29</v>
      </c>
      <c r="J2" s="24" t="s">
        <v>30</v>
      </c>
      <c r="K2" s="8">
        <v>5.5</v>
      </c>
      <c r="L2" s="9">
        <v>237.83</v>
      </c>
      <c r="M2" s="11">
        <v>1308.07</v>
      </c>
      <c r="N2" s="11">
        <v>2582</v>
      </c>
      <c r="O2" s="10">
        <f t="shared" ref="O2:O24" si="0">M2/L2</f>
        <v>5.5000210234200893</v>
      </c>
      <c r="P2" s="11">
        <f t="shared" ref="P2:P33" si="1">N2/L2</f>
        <v>10.856494134465795</v>
      </c>
      <c r="Q2" s="11">
        <f t="shared" ref="Q2:Q33" si="2">(M2+N2)/L2</f>
        <v>16.356515157885884</v>
      </c>
      <c r="R2" s="6" t="str">
        <f t="shared" ref="R2:R61" si="3">IF(Q2&gt;12.49,"YES","NO")</f>
        <v>YES</v>
      </c>
      <c r="S2" s="6" t="str">
        <f t="shared" ref="S2:S63" si="4">IF(O2&gt;3.32,"YES","NO")</f>
        <v>YES</v>
      </c>
      <c r="T2" s="11">
        <f t="shared" ref="T2:T26" si="5">L2*12.5</f>
        <v>2972.875</v>
      </c>
      <c r="U2" s="11">
        <f t="shared" ref="U2:U33" si="6">M2+N2</f>
        <v>3890.0699999999997</v>
      </c>
      <c r="V2" s="11">
        <f t="shared" ref="V2:V61" si="7">T2-U2</f>
        <v>-917.19499999999971</v>
      </c>
    </row>
    <row r="3" spans="1:22" x14ac:dyDescent="0.25">
      <c r="A3" s="6" t="s">
        <v>351</v>
      </c>
      <c r="B3" s="6" t="s">
        <v>23</v>
      </c>
      <c r="C3" s="6" t="s">
        <v>47</v>
      </c>
      <c r="D3" s="6" t="s">
        <v>47</v>
      </c>
      <c r="E3" s="6" t="s">
        <v>26</v>
      </c>
      <c r="F3" s="6" t="s">
        <v>25</v>
      </c>
      <c r="G3" s="7" t="s">
        <v>27</v>
      </c>
      <c r="H3" s="23" t="s">
        <v>28</v>
      </c>
      <c r="I3" s="23" t="s">
        <v>29</v>
      </c>
      <c r="J3" s="24" t="s">
        <v>30</v>
      </c>
      <c r="K3" s="11">
        <v>15</v>
      </c>
      <c r="L3" s="9">
        <v>18.579999999999998</v>
      </c>
      <c r="M3" s="11">
        <v>278.7</v>
      </c>
      <c r="O3" s="10">
        <f t="shared" si="0"/>
        <v>15</v>
      </c>
      <c r="P3" s="11">
        <f t="shared" si="1"/>
        <v>0</v>
      </c>
      <c r="Q3" s="11">
        <f t="shared" si="2"/>
        <v>15</v>
      </c>
      <c r="R3" s="6" t="str">
        <f t="shared" si="3"/>
        <v>YES</v>
      </c>
      <c r="S3" s="6" t="str">
        <f t="shared" si="4"/>
        <v>YES</v>
      </c>
      <c r="T3" s="11">
        <f t="shared" si="5"/>
        <v>232.24999999999997</v>
      </c>
      <c r="U3" s="11">
        <f t="shared" si="6"/>
        <v>278.7</v>
      </c>
      <c r="V3" s="11">
        <f t="shared" si="7"/>
        <v>-46.450000000000017</v>
      </c>
    </row>
    <row r="4" spans="1:22" x14ac:dyDescent="0.25">
      <c r="A4" s="6" t="s">
        <v>351</v>
      </c>
      <c r="B4" s="6" t="s">
        <v>23</v>
      </c>
      <c r="C4" s="6" t="s">
        <v>47</v>
      </c>
      <c r="D4" s="6" t="s">
        <v>47</v>
      </c>
      <c r="E4" s="6" t="s">
        <v>26</v>
      </c>
      <c r="F4" s="6" t="s">
        <v>25</v>
      </c>
      <c r="G4" s="7" t="s">
        <v>27</v>
      </c>
      <c r="H4" s="23" t="s">
        <v>28</v>
      </c>
      <c r="I4" s="23" t="s">
        <v>29</v>
      </c>
      <c r="J4" s="24" t="s">
        <v>31</v>
      </c>
      <c r="K4" s="11">
        <v>5</v>
      </c>
      <c r="L4" s="9">
        <v>133.85</v>
      </c>
      <c r="M4" s="11">
        <v>669.25</v>
      </c>
      <c r="N4" s="11">
        <v>3806.57</v>
      </c>
      <c r="O4" s="10">
        <f t="shared" si="0"/>
        <v>5</v>
      </c>
      <c r="P4" s="11">
        <f t="shared" si="1"/>
        <v>28.439073589839374</v>
      </c>
      <c r="Q4" s="11">
        <f t="shared" si="2"/>
        <v>33.439073589839374</v>
      </c>
      <c r="R4" s="6" t="str">
        <f t="shared" si="3"/>
        <v>YES</v>
      </c>
      <c r="S4" s="6" t="str">
        <f t="shared" si="4"/>
        <v>YES</v>
      </c>
      <c r="T4" s="11">
        <f t="shared" si="5"/>
        <v>1673.125</v>
      </c>
      <c r="U4" s="11">
        <f t="shared" si="6"/>
        <v>4475.82</v>
      </c>
      <c r="V4" s="11">
        <f t="shared" si="7"/>
        <v>-2802.6949999999997</v>
      </c>
    </row>
    <row r="5" spans="1:22" x14ac:dyDescent="0.25">
      <c r="A5" s="6" t="s">
        <v>351</v>
      </c>
      <c r="B5" s="6" t="s">
        <v>23</v>
      </c>
      <c r="C5" s="6" t="s">
        <v>47</v>
      </c>
      <c r="D5" s="6" t="s">
        <v>47</v>
      </c>
      <c r="E5" s="6" t="s">
        <v>26</v>
      </c>
      <c r="F5" s="6" t="s">
        <v>25</v>
      </c>
      <c r="G5" s="7" t="s">
        <v>27</v>
      </c>
      <c r="H5" s="23" t="s">
        <v>28</v>
      </c>
      <c r="I5" s="23" t="s">
        <v>29</v>
      </c>
      <c r="J5" s="24" t="s">
        <v>32</v>
      </c>
      <c r="K5" s="11">
        <v>5</v>
      </c>
      <c r="L5" s="9">
        <v>307.79000000000002</v>
      </c>
      <c r="M5" s="11">
        <v>1538.95</v>
      </c>
      <c r="N5" s="11">
        <v>11535.07</v>
      </c>
      <c r="O5" s="10">
        <f t="shared" si="0"/>
        <v>5</v>
      </c>
      <c r="P5" s="11">
        <f t="shared" si="1"/>
        <v>37.477078527567492</v>
      </c>
      <c r="Q5" s="11">
        <f t="shared" si="2"/>
        <v>42.477078527567492</v>
      </c>
      <c r="R5" s="6" t="str">
        <f t="shared" si="3"/>
        <v>YES</v>
      </c>
      <c r="S5" s="6" t="str">
        <f t="shared" si="4"/>
        <v>YES</v>
      </c>
      <c r="T5" s="11">
        <f t="shared" si="5"/>
        <v>3847.3750000000005</v>
      </c>
      <c r="U5" s="11">
        <f t="shared" si="6"/>
        <v>13074.02</v>
      </c>
      <c r="V5" s="11">
        <f t="shared" si="7"/>
        <v>-9226.6450000000004</v>
      </c>
    </row>
    <row r="6" spans="1:22" x14ac:dyDescent="0.25">
      <c r="A6" s="6" t="s">
        <v>351</v>
      </c>
      <c r="B6" s="6" t="s">
        <v>23</v>
      </c>
      <c r="C6" s="6" t="s">
        <v>47</v>
      </c>
      <c r="D6" s="6" t="s">
        <v>47</v>
      </c>
      <c r="E6" s="6" t="s">
        <v>26</v>
      </c>
      <c r="F6" s="6" t="s">
        <v>25</v>
      </c>
      <c r="G6" s="7" t="s">
        <v>27</v>
      </c>
      <c r="H6" s="23" t="s">
        <v>28</v>
      </c>
      <c r="I6" s="23" t="s">
        <v>29</v>
      </c>
      <c r="J6" s="24" t="s">
        <v>33</v>
      </c>
      <c r="K6" s="11">
        <v>5</v>
      </c>
      <c r="L6" s="9">
        <v>258.14999999999998</v>
      </c>
      <c r="M6" s="11">
        <v>1290.75</v>
      </c>
      <c r="N6" s="11">
        <v>8880.2999999999993</v>
      </c>
      <c r="O6" s="10">
        <f t="shared" si="0"/>
        <v>5</v>
      </c>
      <c r="P6" s="11">
        <f t="shared" si="1"/>
        <v>34.399767576990122</v>
      </c>
      <c r="Q6" s="11">
        <f t="shared" si="2"/>
        <v>39.399767576990122</v>
      </c>
      <c r="R6" s="6" t="str">
        <f t="shared" si="3"/>
        <v>YES</v>
      </c>
      <c r="S6" s="6" t="str">
        <f t="shared" si="4"/>
        <v>YES</v>
      </c>
      <c r="T6" s="11">
        <f t="shared" si="5"/>
        <v>3226.8749999999995</v>
      </c>
      <c r="U6" s="11">
        <f t="shared" si="6"/>
        <v>10171.049999999999</v>
      </c>
      <c r="V6" s="11">
        <f t="shared" si="7"/>
        <v>-6944.1749999999993</v>
      </c>
    </row>
    <row r="7" spans="1:22" x14ac:dyDescent="0.25">
      <c r="A7" s="6" t="s">
        <v>351</v>
      </c>
      <c r="B7" s="6" t="s">
        <v>23</v>
      </c>
      <c r="C7" s="6" t="s">
        <v>47</v>
      </c>
      <c r="D7" s="6" t="s">
        <v>47</v>
      </c>
      <c r="E7" s="6" t="s">
        <v>26</v>
      </c>
      <c r="F7" s="6" t="s">
        <v>25</v>
      </c>
      <c r="G7" s="7" t="s">
        <v>27</v>
      </c>
      <c r="H7" s="23" t="s">
        <v>28</v>
      </c>
      <c r="I7" s="23" t="s">
        <v>29</v>
      </c>
      <c r="J7" s="24" t="s">
        <v>34</v>
      </c>
      <c r="K7" s="11">
        <v>5.5</v>
      </c>
      <c r="L7" s="9">
        <v>288.24</v>
      </c>
      <c r="M7" s="11">
        <v>1585.33</v>
      </c>
      <c r="N7" s="11">
        <v>3198</v>
      </c>
      <c r="O7" s="10">
        <f t="shared" si="0"/>
        <v>5.5000346933111288</v>
      </c>
      <c r="P7" s="11">
        <f t="shared" si="1"/>
        <v>11.094920899250624</v>
      </c>
      <c r="Q7" s="11">
        <f t="shared" si="2"/>
        <v>16.594955592561753</v>
      </c>
      <c r="R7" s="6" t="str">
        <f t="shared" si="3"/>
        <v>YES</v>
      </c>
      <c r="S7" s="6" t="str">
        <f t="shared" si="4"/>
        <v>YES</v>
      </c>
      <c r="T7" s="11">
        <f t="shared" si="5"/>
        <v>3603</v>
      </c>
      <c r="U7" s="11">
        <f t="shared" si="6"/>
        <v>4783.33</v>
      </c>
      <c r="V7" s="11">
        <f t="shared" si="7"/>
        <v>-1180.33</v>
      </c>
    </row>
    <row r="8" spans="1:22" x14ac:dyDescent="0.25">
      <c r="A8" s="6" t="s">
        <v>351</v>
      </c>
      <c r="B8" s="6" t="s">
        <v>23</v>
      </c>
      <c r="C8" s="6" t="s">
        <v>47</v>
      </c>
      <c r="D8" s="6" t="s">
        <v>47</v>
      </c>
      <c r="E8" s="6" t="s">
        <v>26</v>
      </c>
      <c r="F8" s="6" t="s">
        <v>25</v>
      </c>
      <c r="G8" s="7" t="s">
        <v>27</v>
      </c>
      <c r="H8" s="23" t="s">
        <v>28</v>
      </c>
      <c r="I8" s="23" t="s">
        <v>29</v>
      </c>
      <c r="J8" s="24" t="s">
        <v>34</v>
      </c>
      <c r="K8" s="11">
        <v>15</v>
      </c>
      <c r="L8" s="9">
        <v>2.56</v>
      </c>
      <c r="M8" s="11">
        <v>38.4</v>
      </c>
      <c r="O8" s="10">
        <f t="shared" si="0"/>
        <v>15</v>
      </c>
      <c r="P8" s="11">
        <f t="shared" si="1"/>
        <v>0</v>
      </c>
      <c r="Q8" s="11">
        <f t="shared" si="2"/>
        <v>15</v>
      </c>
      <c r="R8" s="6" t="str">
        <f t="shared" si="3"/>
        <v>YES</v>
      </c>
      <c r="S8" s="6" t="str">
        <f t="shared" si="4"/>
        <v>YES</v>
      </c>
      <c r="T8" s="11">
        <f t="shared" si="5"/>
        <v>32</v>
      </c>
      <c r="U8" s="11">
        <f t="shared" si="6"/>
        <v>38.4</v>
      </c>
      <c r="V8" s="11">
        <f t="shared" si="7"/>
        <v>-6.3999999999999986</v>
      </c>
    </row>
    <row r="9" spans="1:22" x14ac:dyDescent="0.25">
      <c r="A9" s="6" t="s">
        <v>351</v>
      </c>
      <c r="B9" s="6" t="s">
        <v>23</v>
      </c>
      <c r="C9" s="6" t="s">
        <v>47</v>
      </c>
      <c r="D9" s="6" t="s">
        <v>47</v>
      </c>
      <c r="E9" s="6" t="s">
        <v>26</v>
      </c>
      <c r="F9" s="6" t="s">
        <v>25</v>
      </c>
      <c r="G9" s="7" t="s">
        <v>27</v>
      </c>
      <c r="H9" s="23" t="s">
        <v>28</v>
      </c>
      <c r="I9" s="23" t="s">
        <v>29</v>
      </c>
      <c r="J9" s="24" t="s">
        <v>35</v>
      </c>
      <c r="K9" s="11">
        <v>5</v>
      </c>
      <c r="L9" s="9">
        <v>26.83</v>
      </c>
      <c r="M9" s="11">
        <v>134.15</v>
      </c>
      <c r="N9" s="11">
        <v>794.65</v>
      </c>
      <c r="O9" s="10">
        <f t="shared" si="0"/>
        <v>5.0000000000000009</v>
      </c>
      <c r="P9" s="11">
        <f t="shared" si="1"/>
        <v>29.617964964591877</v>
      </c>
      <c r="Q9" s="11">
        <f t="shared" si="2"/>
        <v>34.617964964591877</v>
      </c>
      <c r="R9" s="6" t="str">
        <f t="shared" si="3"/>
        <v>YES</v>
      </c>
      <c r="S9" s="6" t="str">
        <f t="shared" si="4"/>
        <v>YES</v>
      </c>
      <c r="T9" s="11">
        <f t="shared" si="5"/>
        <v>335.375</v>
      </c>
      <c r="U9" s="11">
        <f t="shared" si="6"/>
        <v>928.8</v>
      </c>
      <c r="V9" s="11">
        <f t="shared" si="7"/>
        <v>-593.42499999999995</v>
      </c>
    </row>
    <row r="10" spans="1:22" x14ac:dyDescent="0.25">
      <c r="A10" s="6" t="s">
        <v>351</v>
      </c>
      <c r="B10" s="6" t="s">
        <v>23</v>
      </c>
      <c r="C10" s="6" t="s">
        <v>47</v>
      </c>
      <c r="D10" s="6" t="s">
        <v>47</v>
      </c>
      <c r="E10" s="6" t="s">
        <v>26</v>
      </c>
      <c r="F10" s="6" t="s">
        <v>25</v>
      </c>
      <c r="G10" s="7" t="s">
        <v>27</v>
      </c>
      <c r="H10" s="23" t="s">
        <v>28</v>
      </c>
      <c r="I10" s="23" t="s">
        <v>29</v>
      </c>
      <c r="J10" s="24" t="s">
        <v>36</v>
      </c>
      <c r="K10" s="11">
        <v>5</v>
      </c>
      <c r="L10" s="9">
        <v>254.53</v>
      </c>
      <c r="M10" s="11">
        <v>1272.6500000000001</v>
      </c>
      <c r="N10" s="11">
        <v>9360.09</v>
      </c>
      <c r="O10" s="10">
        <f t="shared" si="0"/>
        <v>5</v>
      </c>
      <c r="P10" s="11">
        <f t="shared" si="1"/>
        <v>36.774014850901665</v>
      </c>
      <c r="Q10" s="11">
        <f t="shared" si="2"/>
        <v>41.774014850901658</v>
      </c>
      <c r="R10" s="6" t="str">
        <f t="shared" si="3"/>
        <v>YES</v>
      </c>
      <c r="S10" s="6" t="str">
        <f t="shared" si="4"/>
        <v>YES</v>
      </c>
      <c r="T10" s="11">
        <f t="shared" si="5"/>
        <v>3181.625</v>
      </c>
      <c r="U10" s="11">
        <f t="shared" si="6"/>
        <v>10632.74</v>
      </c>
      <c r="V10" s="11">
        <f t="shared" si="7"/>
        <v>-7451.1149999999998</v>
      </c>
    </row>
    <row r="11" spans="1:22" x14ac:dyDescent="0.25">
      <c r="A11" s="6" t="s">
        <v>351</v>
      </c>
      <c r="B11" s="6" t="s">
        <v>23</v>
      </c>
      <c r="C11" s="6" t="s">
        <v>47</v>
      </c>
      <c r="D11" s="6" t="s">
        <v>47</v>
      </c>
      <c r="E11" s="6" t="s">
        <v>26</v>
      </c>
      <c r="F11" s="6" t="s">
        <v>25</v>
      </c>
      <c r="G11" s="7" t="s">
        <v>27</v>
      </c>
      <c r="H11" s="23" t="s">
        <v>28</v>
      </c>
      <c r="I11" s="23" t="s">
        <v>29</v>
      </c>
      <c r="J11" s="24" t="s">
        <v>37</v>
      </c>
      <c r="K11" s="11">
        <v>10</v>
      </c>
      <c r="L11" s="9">
        <v>203.75</v>
      </c>
      <c r="M11" s="11">
        <v>2037.5</v>
      </c>
      <c r="N11" s="11">
        <v>2428</v>
      </c>
      <c r="O11" s="10">
        <f t="shared" si="0"/>
        <v>10</v>
      </c>
      <c r="P11" s="11">
        <f t="shared" si="1"/>
        <v>11.916564417177915</v>
      </c>
      <c r="Q11" s="11">
        <f t="shared" si="2"/>
        <v>21.916564417177913</v>
      </c>
      <c r="R11" s="6" t="str">
        <f t="shared" si="3"/>
        <v>YES</v>
      </c>
      <c r="S11" s="6" t="str">
        <f t="shared" si="4"/>
        <v>YES</v>
      </c>
      <c r="T11" s="11">
        <f t="shared" si="5"/>
        <v>2546.875</v>
      </c>
      <c r="U11" s="11">
        <f t="shared" si="6"/>
        <v>4465.5</v>
      </c>
      <c r="V11" s="11">
        <f t="shared" si="7"/>
        <v>-1918.625</v>
      </c>
    </row>
    <row r="12" spans="1:22" x14ac:dyDescent="0.25">
      <c r="A12" s="6" t="s">
        <v>351</v>
      </c>
      <c r="B12" s="6" t="s">
        <v>23</v>
      </c>
      <c r="C12" s="6" t="s">
        <v>47</v>
      </c>
      <c r="D12" s="6" t="s">
        <v>47</v>
      </c>
      <c r="E12" s="6" t="s">
        <v>26</v>
      </c>
      <c r="F12" s="6" t="s">
        <v>25</v>
      </c>
      <c r="G12" s="7" t="s">
        <v>27</v>
      </c>
      <c r="H12" s="23" t="s">
        <v>28</v>
      </c>
      <c r="I12" s="23" t="s">
        <v>29</v>
      </c>
      <c r="J12" s="24" t="s">
        <v>37</v>
      </c>
      <c r="K12" s="11">
        <v>15</v>
      </c>
      <c r="L12" s="9">
        <v>191.97</v>
      </c>
      <c r="M12" s="11">
        <v>2879.55</v>
      </c>
      <c r="O12" s="10">
        <f t="shared" si="0"/>
        <v>15.000000000000002</v>
      </c>
      <c r="P12" s="11">
        <f t="shared" si="1"/>
        <v>0</v>
      </c>
      <c r="Q12" s="11">
        <f t="shared" si="2"/>
        <v>15.000000000000002</v>
      </c>
      <c r="R12" s="6" t="str">
        <f t="shared" si="3"/>
        <v>YES</v>
      </c>
      <c r="S12" s="6" t="str">
        <f t="shared" si="4"/>
        <v>YES</v>
      </c>
      <c r="T12" s="11">
        <f t="shared" si="5"/>
        <v>2399.625</v>
      </c>
      <c r="U12" s="11">
        <f t="shared" si="6"/>
        <v>2879.55</v>
      </c>
      <c r="V12" s="11">
        <f t="shared" si="7"/>
        <v>-479.92500000000018</v>
      </c>
    </row>
    <row r="13" spans="1:22" x14ac:dyDescent="0.25">
      <c r="A13" s="6" t="s">
        <v>351</v>
      </c>
      <c r="B13" s="6" t="s">
        <v>23</v>
      </c>
      <c r="C13" s="6" t="s">
        <v>47</v>
      </c>
      <c r="D13" s="6" t="s">
        <v>47</v>
      </c>
      <c r="E13" s="6" t="s">
        <v>26</v>
      </c>
      <c r="F13" s="6" t="s">
        <v>25</v>
      </c>
      <c r="G13" s="7" t="s">
        <v>27</v>
      </c>
      <c r="H13" s="23" t="s">
        <v>28</v>
      </c>
      <c r="I13" s="23" t="s">
        <v>29</v>
      </c>
      <c r="J13" s="24" t="s">
        <v>37</v>
      </c>
      <c r="K13" s="11">
        <v>17.5</v>
      </c>
      <c r="L13" s="12">
        <v>39.89</v>
      </c>
      <c r="M13" s="13">
        <v>698.09</v>
      </c>
      <c r="N13" s="13"/>
      <c r="O13" s="10">
        <f t="shared" si="0"/>
        <v>17.500376034093758</v>
      </c>
      <c r="P13" s="11">
        <f t="shared" si="1"/>
        <v>0</v>
      </c>
      <c r="Q13" s="11">
        <f t="shared" si="2"/>
        <v>17.500376034093758</v>
      </c>
      <c r="R13" s="6" t="str">
        <f t="shared" si="3"/>
        <v>YES</v>
      </c>
      <c r="S13" s="6" t="str">
        <f t="shared" si="4"/>
        <v>YES</v>
      </c>
      <c r="T13" s="11">
        <f t="shared" si="5"/>
        <v>498.625</v>
      </c>
      <c r="U13" s="11">
        <f t="shared" si="6"/>
        <v>698.09</v>
      </c>
      <c r="V13" s="11">
        <f t="shared" si="7"/>
        <v>-199.46500000000003</v>
      </c>
    </row>
    <row r="14" spans="1:22" x14ac:dyDescent="0.25">
      <c r="A14" s="6" t="s">
        <v>351</v>
      </c>
      <c r="B14" s="6" t="s">
        <v>23</v>
      </c>
      <c r="C14" s="6" t="s">
        <v>47</v>
      </c>
      <c r="D14" s="6" t="s">
        <v>47</v>
      </c>
      <c r="E14" s="6" t="s">
        <v>26</v>
      </c>
      <c r="F14" s="6" t="s">
        <v>25</v>
      </c>
      <c r="G14" s="7" t="s">
        <v>27</v>
      </c>
      <c r="H14" s="23" t="s">
        <v>28</v>
      </c>
      <c r="I14" s="23" t="s">
        <v>29</v>
      </c>
      <c r="J14" s="24" t="s">
        <v>37</v>
      </c>
      <c r="K14" s="11">
        <v>22.5</v>
      </c>
      <c r="L14" s="9">
        <v>2.57</v>
      </c>
      <c r="M14" s="11">
        <v>57.82</v>
      </c>
      <c r="O14" s="10">
        <f t="shared" si="0"/>
        <v>22.498054474708173</v>
      </c>
      <c r="P14" s="11">
        <f t="shared" si="1"/>
        <v>0</v>
      </c>
      <c r="Q14" s="11">
        <f t="shared" si="2"/>
        <v>22.498054474708173</v>
      </c>
      <c r="R14" s="6" t="str">
        <f t="shared" si="3"/>
        <v>YES</v>
      </c>
      <c r="S14" s="6" t="str">
        <f t="shared" si="4"/>
        <v>YES</v>
      </c>
      <c r="T14" s="11">
        <f t="shared" si="5"/>
        <v>32.125</v>
      </c>
      <c r="U14" s="11">
        <f t="shared" si="6"/>
        <v>57.82</v>
      </c>
      <c r="V14" s="11">
        <f t="shared" si="7"/>
        <v>-25.695</v>
      </c>
    </row>
    <row r="15" spans="1:22" x14ac:dyDescent="0.25">
      <c r="A15" s="6" t="s">
        <v>351</v>
      </c>
      <c r="B15" s="6" t="s">
        <v>23</v>
      </c>
      <c r="C15" s="6" t="s">
        <v>47</v>
      </c>
      <c r="D15" s="6" t="s">
        <v>47</v>
      </c>
      <c r="E15" s="6" t="s">
        <v>26</v>
      </c>
      <c r="F15" s="6" t="s">
        <v>25</v>
      </c>
      <c r="G15" s="7" t="s">
        <v>27</v>
      </c>
      <c r="H15" s="23" t="s">
        <v>28</v>
      </c>
      <c r="I15" s="23" t="s">
        <v>29</v>
      </c>
      <c r="J15" s="24" t="s">
        <v>38</v>
      </c>
      <c r="K15" s="11">
        <v>5</v>
      </c>
      <c r="L15" s="9">
        <v>69.17</v>
      </c>
      <c r="M15" s="11">
        <v>345.85</v>
      </c>
      <c r="N15" s="11">
        <v>2133.4499999999998</v>
      </c>
      <c r="O15" s="10">
        <f t="shared" si="0"/>
        <v>5</v>
      </c>
      <c r="P15" s="11">
        <f t="shared" si="1"/>
        <v>30.843573803672108</v>
      </c>
      <c r="Q15" s="11">
        <f t="shared" si="2"/>
        <v>35.843573803672108</v>
      </c>
      <c r="R15" s="6" t="str">
        <f t="shared" si="3"/>
        <v>YES</v>
      </c>
      <c r="S15" s="6" t="str">
        <f t="shared" si="4"/>
        <v>YES</v>
      </c>
      <c r="T15" s="11">
        <f t="shared" si="5"/>
        <v>864.625</v>
      </c>
      <c r="U15" s="11">
        <f t="shared" si="6"/>
        <v>2479.2999999999997</v>
      </c>
      <c r="V15" s="11">
        <f t="shared" si="7"/>
        <v>-1614.6749999999997</v>
      </c>
    </row>
    <row r="16" spans="1:22" x14ac:dyDescent="0.25">
      <c r="A16" s="6" t="s">
        <v>351</v>
      </c>
      <c r="B16" s="6" t="s">
        <v>23</v>
      </c>
      <c r="C16" s="6" t="s">
        <v>47</v>
      </c>
      <c r="D16" s="6" t="s">
        <v>47</v>
      </c>
      <c r="E16" s="6" t="s">
        <v>26</v>
      </c>
      <c r="F16" s="6" t="s">
        <v>25</v>
      </c>
      <c r="G16" s="7" t="s">
        <v>27</v>
      </c>
      <c r="H16" s="23" t="s">
        <v>28</v>
      </c>
      <c r="I16" s="23" t="s">
        <v>29</v>
      </c>
      <c r="J16" s="24" t="s">
        <v>38</v>
      </c>
      <c r="K16" s="11">
        <v>15</v>
      </c>
      <c r="L16" s="9">
        <v>9.83</v>
      </c>
      <c r="M16" s="11">
        <v>147.44999999999999</v>
      </c>
      <c r="O16" s="10">
        <f t="shared" si="0"/>
        <v>14.999999999999998</v>
      </c>
      <c r="P16" s="11">
        <f t="shared" si="1"/>
        <v>0</v>
      </c>
      <c r="Q16" s="11">
        <f t="shared" si="2"/>
        <v>14.999999999999998</v>
      </c>
      <c r="R16" s="6" t="str">
        <f t="shared" si="3"/>
        <v>YES</v>
      </c>
      <c r="S16" s="6" t="str">
        <f t="shared" si="4"/>
        <v>YES</v>
      </c>
      <c r="T16" s="11">
        <f t="shared" si="5"/>
        <v>122.875</v>
      </c>
      <c r="U16" s="11">
        <f t="shared" si="6"/>
        <v>147.44999999999999</v>
      </c>
      <c r="V16" s="11">
        <f t="shared" si="7"/>
        <v>-24.574999999999989</v>
      </c>
    </row>
    <row r="17" spans="1:22" x14ac:dyDescent="0.25">
      <c r="A17" s="6" t="s">
        <v>351</v>
      </c>
      <c r="B17" s="6" t="s">
        <v>23</v>
      </c>
      <c r="C17" s="6" t="s">
        <v>47</v>
      </c>
      <c r="D17" s="6" t="s">
        <v>47</v>
      </c>
      <c r="E17" s="6" t="s">
        <v>26</v>
      </c>
      <c r="F17" s="6" t="s">
        <v>25</v>
      </c>
      <c r="G17" s="7" t="s">
        <v>27</v>
      </c>
      <c r="H17" s="23" t="s">
        <v>28</v>
      </c>
      <c r="I17" s="23" t="s">
        <v>29</v>
      </c>
      <c r="J17" s="24" t="s">
        <v>39</v>
      </c>
      <c r="K17" s="11">
        <v>5</v>
      </c>
      <c r="L17" s="9">
        <v>60.17</v>
      </c>
      <c r="M17" s="11">
        <v>300.85000000000002</v>
      </c>
      <c r="N17" s="11">
        <v>2436.0700000000002</v>
      </c>
      <c r="O17" s="10">
        <f t="shared" si="0"/>
        <v>5</v>
      </c>
      <c r="P17" s="11">
        <f t="shared" si="1"/>
        <v>40.486455044041882</v>
      </c>
      <c r="Q17" s="11">
        <f t="shared" si="2"/>
        <v>45.486455044041882</v>
      </c>
      <c r="R17" s="6" t="str">
        <f t="shared" si="3"/>
        <v>YES</v>
      </c>
      <c r="S17" s="6" t="str">
        <f t="shared" si="4"/>
        <v>YES</v>
      </c>
      <c r="T17" s="11">
        <f t="shared" si="5"/>
        <v>752.125</v>
      </c>
      <c r="U17" s="11">
        <f t="shared" si="6"/>
        <v>2736.92</v>
      </c>
      <c r="V17" s="11">
        <f t="shared" si="7"/>
        <v>-1984.7950000000001</v>
      </c>
    </row>
    <row r="18" spans="1:22" x14ac:dyDescent="0.25">
      <c r="A18" s="6" t="s">
        <v>351</v>
      </c>
      <c r="B18" s="6" t="s">
        <v>23</v>
      </c>
      <c r="C18" s="6" t="s">
        <v>47</v>
      </c>
      <c r="D18" s="6" t="s">
        <v>47</v>
      </c>
      <c r="E18" s="6" t="s">
        <v>26</v>
      </c>
      <c r="F18" s="6" t="s">
        <v>25</v>
      </c>
      <c r="G18" s="7" t="s">
        <v>27</v>
      </c>
      <c r="H18" s="23" t="s">
        <v>28</v>
      </c>
      <c r="I18" s="23" t="s">
        <v>29</v>
      </c>
      <c r="J18" s="24" t="s">
        <v>39</v>
      </c>
      <c r="K18" s="11">
        <v>15</v>
      </c>
      <c r="L18" s="9">
        <v>4.26</v>
      </c>
      <c r="M18" s="11">
        <v>63.9</v>
      </c>
      <c r="O18" s="10">
        <f t="shared" si="0"/>
        <v>15</v>
      </c>
      <c r="P18" s="11">
        <f t="shared" si="1"/>
        <v>0</v>
      </c>
      <c r="Q18" s="11">
        <f t="shared" si="2"/>
        <v>15</v>
      </c>
      <c r="R18" s="6" t="str">
        <f t="shared" si="3"/>
        <v>YES</v>
      </c>
      <c r="S18" s="6" t="str">
        <f t="shared" si="4"/>
        <v>YES</v>
      </c>
      <c r="T18" s="11">
        <f t="shared" si="5"/>
        <v>53.25</v>
      </c>
      <c r="U18" s="11">
        <f t="shared" si="6"/>
        <v>63.9</v>
      </c>
      <c r="V18" s="11">
        <f t="shared" si="7"/>
        <v>-10.649999999999999</v>
      </c>
    </row>
    <row r="19" spans="1:22" x14ac:dyDescent="0.25">
      <c r="A19" s="6" t="s">
        <v>351</v>
      </c>
      <c r="B19" s="6" t="s">
        <v>23</v>
      </c>
      <c r="C19" s="6" t="s">
        <v>47</v>
      </c>
      <c r="D19" s="6" t="s">
        <v>47</v>
      </c>
      <c r="E19" s="6" t="s">
        <v>26</v>
      </c>
      <c r="F19" s="6" t="s">
        <v>25</v>
      </c>
      <c r="G19" s="7" t="s">
        <v>27</v>
      </c>
      <c r="H19" s="23" t="s">
        <v>28</v>
      </c>
      <c r="I19" s="23" t="s">
        <v>29</v>
      </c>
      <c r="J19" s="24" t="s">
        <v>40</v>
      </c>
      <c r="K19" s="11">
        <v>5.5</v>
      </c>
      <c r="L19" s="9">
        <v>184.65</v>
      </c>
      <c r="M19" s="11">
        <v>1015.58</v>
      </c>
      <c r="N19" s="11">
        <v>2498</v>
      </c>
      <c r="O19" s="10">
        <f t="shared" si="0"/>
        <v>5.50002707825616</v>
      </c>
      <c r="P19" s="11">
        <f t="shared" si="1"/>
        <v>13.528296777687517</v>
      </c>
      <c r="Q19" s="11">
        <f t="shared" si="2"/>
        <v>19.028323855943675</v>
      </c>
      <c r="R19" s="6" t="str">
        <f t="shared" si="3"/>
        <v>YES</v>
      </c>
      <c r="S19" s="6" t="str">
        <f t="shared" si="4"/>
        <v>YES</v>
      </c>
      <c r="T19" s="11">
        <f t="shared" si="5"/>
        <v>2308.125</v>
      </c>
      <c r="U19" s="11">
        <f t="shared" si="6"/>
        <v>3513.58</v>
      </c>
      <c r="V19" s="11">
        <f t="shared" si="7"/>
        <v>-1205.4549999999999</v>
      </c>
    </row>
    <row r="20" spans="1:22" x14ac:dyDescent="0.25">
      <c r="A20" s="6" t="s">
        <v>351</v>
      </c>
      <c r="B20" s="6" t="s">
        <v>23</v>
      </c>
      <c r="C20" s="6" t="s">
        <v>47</v>
      </c>
      <c r="D20" s="6" t="s">
        <v>47</v>
      </c>
      <c r="E20" s="6" t="s">
        <v>26</v>
      </c>
      <c r="F20" s="6" t="s">
        <v>25</v>
      </c>
      <c r="G20" s="7" t="s">
        <v>27</v>
      </c>
      <c r="H20" s="23" t="s">
        <v>28</v>
      </c>
      <c r="I20" s="23" t="s">
        <v>29</v>
      </c>
      <c r="J20" s="24" t="s">
        <v>40</v>
      </c>
      <c r="K20" s="11">
        <v>10</v>
      </c>
      <c r="L20" s="9">
        <v>59.93</v>
      </c>
      <c r="M20" s="11">
        <v>599.29999999999995</v>
      </c>
      <c r="O20" s="10">
        <f t="shared" si="0"/>
        <v>10</v>
      </c>
      <c r="P20" s="11">
        <f t="shared" si="1"/>
        <v>0</v>
      </c>
      <c r="Q20" s="11">
        <f t="shared" si="2"/>
        <v>10</v>
      </c>
      <c r="R20" s="6" t="str">
        <f t="shared" si="3"/>
        <v>NO</v>
      </c>
      <c r="S20" s="6" t="str">
        <f t="shared" si="4"/>
        <v>YES</v>
      </c>
      <c r="T20" s="11">
        <f t="shared" si="5"/>
        <v>749.125</v>
      </c>
      <c r="U20" s="11">
        <f t="shared" si="6"/>
        <v>599.29999999999995</v>
      </c>
      <c r="V20" s="11">
        <f t="shared" si="7"/>
        <v>149.82500000000005</v>
      </c>
    </row>
    <row r="21" spans="1:22" x14ac:dyDescent="0.25">
      <c r="A21" s="6" t="s">
        <v>351</v>
      </c>
      <c r="B21" s="6" t="s">
        <v>23</v>
      </c>
      <c r="C21" s="6" t="s">
        <v>47</v>
      </c>
      <c r="D21" s="6" t="s">
        <v>47</v>
      </c>
      <c r="E21" s="6" t="s">
        <v>26</v>
      </c>
      <c r="F21" s="6" t="s">
        <v>25</v>
      </c>
      <c r="G21" s="7" t="s">
        <v>27</v>
      </c>
      <c r="H21" s="23" t="s">
        <v>28</v>
      </c>
      <c r="I21" s="23" t="s">
        <v>29</v>
      </c>
      <c r="J21" s="24" t="s">
        <v>41</v>
      </c>
      <c r="K21" s="11">
        <v>5</v>
      </c>
      <c r="L21" s="9">
        <v>217.59</v>
      </c>
      <c r="M21" s="11">
        <v>1087.95</v>
      </c>
      <c r="N21" s="11">
        <v>7645.29</v>
      </c>
      <c r="O21" s="10">
        <f t="shared" si="0"/>
        <v>5</v>
      </c>
      <c r="P21" s="11">
        <f t="shared" si="1"/>
        <v>35.136219495381219</v>
      </c>
      <c r="Q21" s="11">
        <f t="shared" si="2"/>
        <v>40.136219495381219</v>
      </c>
      <c r="R21" s="6" t="str">
        <f t="shared" si="3"/>
        <v>YES</v>
      </c>
      <c r="S21" s="6" t="str">
        <f t="shared" si="4"/>
        <v>YES</v>
      </c>
      <c r="T21" s="11">
        <f t="shared" si="5"/>
        <v>2719.875</v>
      </c>
      <c r="U21" s="11">
        <f t="shared" si="6"/>
        <v>8733.24</v>
      </c>
      <c r="V21" s="11">
        <f t="shared" si="7"/>
        <v>-6013.3649999999998</v>
      </c>
    </row>
    <row r="22" spans="1:22" x14ac:dyDescent="0.25">
      <c r="A22" s="6" t="s">
        <v>351</v>
      </c>
      <c r="B22" s="6" t="s">
        <v>23</v>
      </c>
      <c r="C22" s="6" t="s">
        <v>47</v>
      </c>
      <c r="D22" s="6" t="s">
        <v>47</v>
      </c>
      <c r="E22" s="6" t="s">
        <v>26</v>
      </c>
      <c r="F22" s="6" t="s">
        <v>25</v>
      </c>
      <c r="G22" s="7" t="s">
        <v>27</v>
      </c>
      <c r="H22" s="23" t="s">
        <v>28</v>
      </c>
      <c r="I22" s="23" t="s">
        <v>29</v>
      </c>
      <c r="J22" s="24" t="s">
        <v>42</v>
      </c>
      <c r="K22" s="11">
        <v>9</v>
      </c>
      <c r="L22" s="9">
        <v>271.91000000000003</v>
      </c>
      <c r="M22" s="11">
        <v>2447.19</v>
      </c>
      <c r="N22" s="11">
        <v>9372.52</v>
      </c>
      <c r="O22" s="10">
        <f t="shared" si="0"/>
        <v>9</v>
      </c>
      <c r="P22" s="11">
        <f t="shared" si="1"/>
        <v>34.469199367437753</v>
      </c>
      <c r="Q22" s="11">
        <f t="shared" si="2"/>
        <v>43.469199367437753</v>
      </c>
      <c r="R22" s="6" t="str">
        <f t="shared" si="3"/>
        <v>YES</v>
      </c>
      <c r="S22" s="6" t="str">
        <f t="shared" si="4"/>
        <v>YES</v>
      </c>
      <c r="T22" s="11">
        <f t="shared" si="5"/>
        <v>3398.8750000000005</v>
      </c>
      <c r="U22" s="11">
        <f t="shared" si="6"/>
        <v>11819.710000000001</v>
      </c>
      <c r="V22" s="11">
        <f t="shared" si="7"/>
        <v>-8420.8350000000009</v>
      </c>
    </row>
    <row r="23" spans="1:22" x14ac:dyDescent="0.25">
      <c r="A23" s="6" t="s">
        <v>351</v>
      </c>
      <c r="B23" s="6" t="s">
        <v>23</v>
      </c>
      <c r="C23" s="6" t="s">
        <v>47</v>
      </c>
      <c r="D23" s="6" t="s">
        <v>47</v>
      </c>
      <c r="E23" s="6" t="s">
        <v>26</v>
      </c>
      <c r="F23" s="6" t="s">
        <v>25</v>
      </c>
      <c r="G23" s="7" t="s">
        <v>27</v>
      </c>
      <c r="H23" s="23" t="s">
        <v>28</v>
      </c>
      <c r="I23" s="23" t="s">
        <v>29</v>
      </c>
      <c r="J23" s="24" t="s">
        <v>43</v>
      </c>
      <c r="K23" s="11">
        <v>5</v>
      </c>
      <c r="L23" s="9">
        <v>317.19</v>
      </c>
      <c r="M23" s="11">
        <v>1585.95</v>
      </c>
      <c r="N23" s="11">
        <v>9349.7099999999991</v>
      </c>
      <c r="O23" s="10">
        <f t="shared" si="0"/>
        <v>5</v>
      </c>
      <c r="P23" s="11">
        <f t="shared" si="1"/>
        <v>29.476685898042181</v>
      </c>
      <c r="Q23" s="11">
        <f t="shared" si="2"/>
        <v>34.476685898042184</v>
      </c>
      <c r="R23" s="6" t="str">
        <f t="shared" si="3"/>
        <v>YES</v>
      </c>
      <c r="S23" s="6" t="str">
        <f t="shared" si="4"/>
        <v>YES</v>
      </c>
      <c r="T23" s="11">
        <f t="shared" si="5"/>
        <v>3964.875</v>
      </c>
      <c r="U23" s="11">
        <f t="shared" si="6"/>
        <v>10935.66</v>
      </c>
      <c r="V23" s="11">
        <f t="shared" si="7"/>
        <v>-6970.7849999999999</v>
      </c>
    </row>
    <row r="24" spans="1:22" x14ac:dyDescent="0.25">
      <c r="A24" s="6" t="s">
        <v>351</v>
      </c>
      <c r="B24" s="6" t="s">
        <v>23</v>
      </c>
      <c r="C24" s="6" t="s">
        <v>47</v>
      </c>
      <c r="D24" s="6" t="s">
        <v>47</v>
      </c>
      <c r="E24" s="6" t="s">
        <v>26</v>
      </c>
      <c r="F24" s="6" t="s">
        <v>25</v>
      </c>
      <c r="G24" s="7" t="s">
        <v>27</v>
      </c>
      <c r="H24" s="23" t="s">
        <v>28</v>
      </c>
      <c r="I24" s="23" t="s">
        <v>29</v>
      </c>
      <c r="J24" s="24" t="s">
        <v>43</v>
      </c>
      <c r="K24" s="11">
        <v>12.5</v>
      </c>
      <c r="L24" s="9">
        <v>5.45</v>
      </c>
      <c r="M24" s="11">
        <v>68.13</v>
      </c>
      <c r="O24" s="10">
        <f t="shared" si="0"/>
        <v>12.50091743119266</v>
      </c>
      <c r="P24" s="11">
        <f t="shared" si="1"/>
        <v>0</v>
      </c>
      <c r="Q24" s="11">
        <f t="shared" si="2"/>
        <v>12.50091743119266</v>
      </c>
      <c r="R24" s="6" t="str">
        <f t="shared" si="3"/>
        <v>YES</v>
      </c>
      <c r="S24" s="6" t="str">
        <f t="shared" si="4"/>
        <v>YES</v>
      </c>
      <c r="T24" s="11">
        <f t="shared" si="5"/>
        <v>68.125</v>
      </c>
      <c r="U24" s="11">
        <f t="shared" si="6"/>
        <v>68.13</v>
      </c>
      <c r="V24" s="11">
        <f t="shared" si="7"/>
        <v>-4.9999999999954525E-3</v>
      </c>
    </row>
    <row r="25" spans="1:22" x14ac:dyDescent="0.25">
      <c r="A25" s="6" t="s">
        <v>351</v>
      </c>
      <c r="B25" s="6" t="s">
        <v>23</v>
      </c>
      <c r="C25" s="6" t="s">
        <v>47</v>
      </c>
      <c r="D25" s="6" t="s">
        <v>47</v>
      </c>
      <c r="E25" s="6" t="s">
        <v>26</v>
      </c>
      <c r="F25" s="6" t="s">
        <v>25</v>
      </c>
      <c r="G25" s="7" t="s">
        <v>27</v>
      </c>
      <c r="H25" s="23" t="s">
        <v>28</v>
      </c>
      <c r="I25" s="23" t="s">
        <v>29</v>
      </c>
      <c r="J25" s="24" t="s">
        <v>44</v>
      </c>
      <c r="K25" s="11">
        <v>5</v>
      </c>
      <c r="L25" s="9">
        <v>68.400000000000006</v>
      </c>
      <c r="M25" s="11">
        <v>342</v>
      </c>
      <c r="N25" s="11">
        <v>1599.4</v>
      </c>
      <c r="O25" s="10">
        <f t="shared" ref="O25:O40" si="8">M25/L24</f>
        <v>62.752293577981646</v>
      </c>
      <c r="P25" s="11">
        <f t="shared" si="1"/>
        <v>23.383040935672515</v>
      </c>
      <c r="Q25" s="11">
        <f t="shared" si="2"/>
        <v>28.383040935672515</v>
      </c>
      <c r="R25" s="6" t="str">
        <f t="shared" si="3"/>
        <v>YES</v>
      </c>
      <c r="S25" s="6" t="str">
        <f t="shared" si="4"/>
        <v>YES</v>
      </c>
      <c r="T25" s="11">
        <f t="shared" si="5"/>
        <v>855.00000000000011</v>
      </c>
      <c r="U25" s="11">
        <f t="shared" si="6"/>
        <v>1941.4</v>
      </c>
      <c r="V25" s="11">
        <f t="shared" si="7"/>
        <v>-1086.4000000000001</v>
      </c>
    </row>
    <row r="26" spans="1:22" x14ac:dyDescent="0.25">
      <c r="A26" s="6" t="s">
        <v>351</v>
      </c>
      <c r="B26" s="6" t="s">
        <v>23</v>
      </c>
      <c r="C26" s="6" t="s">
        <v>47</v>
      </c>
      <c r="D26" s="6" t="s">
        <v>47</v>
      </c>
      <c r="E26" s="6" t="s">
        <v>26</v>
      </c>
      <c r="F26" s="6" t="s">
        <v>25</v>
      </c>
      <c r="G26" s="7" t="s">
        <v>27</v>
      </c>
      <c r="H26" s="23" t="s">
        <v>28</v>
      </c>
      <c r="I26" s="23" t="s">
        <v>29</v>
      </c>
      <c r="J26" s="24" t="s">
        <v>45</v>
      </c>
      <c r="K26" s="11">
        <v>5.5</v>
      </c>
      <c r="L26" s="12">
        <v>216.33</v>
      </c>
      <c r="M26" s="11">
        <v>1189.83</v>
      </c>
      <c r="N26" s="11">
        <v>2369.1799999999998</v>
      </c>
      <c r="O26" s="10">
        <f t="shared" si="8"/>
        <v>17.395175438596489</v>
      </c>
      <c r="P26" s="11">
        <f t="shared" si="1"/>
        <v>10.95169417094254</v>
      </c>
      <c r="Q26" s="11">
        <f t="shared" si="2"/>
        <v>16.451763509453148</v>
      </c>
      <c r="R26" s="6" t="str">
        <f t="shared" si="3"/>
        <v>YES</v>
      </c>
      <c r="S26" s="6" t="str">
        <f t="shared" si="4"/>
        <v>YES</v>
      </c>
      <c r="T26" s="11">
        <f t="shared" si="5"/>
        <v>2704.125</v>
      </c>
      <c r="U26" s="11">
        <f t="shared" si="6"/>
        <v>3559.0099999999998</v>
      </c>
      <c r="V26" s="11">
        <f t="shared" si="7"/>
        <v>-854.88499999999976</v>
      </c>
    </row>
    <row r="27" spans="1:22" x14ac:dyDescent="0.25">
      <c r="A27" s="6" t="s">
        <v>351</v>
      </c>
      <c r="B27" s="6" t="s">
        <v>23</v>
      </c>
      <c r="C27" s="6" t="s">
        <v>47</v>
      </c>
      <c r="D27" s="6" t="s">
        <v>47</v>
      </c>
      <c r="E27" s="6" t="s">
        <v>26</v>
      </c>
      <c r="F27" s="6" t="s">
        <v>25</v>
      </c>
      <c r="G27" s="7" t="s">
        <v>27</v>
      </c>
      <c r="H27" s="23" t="s">
        <v>28</v>
      </c>
      <c r="I27" s="23" t="s">
        <v>29</v>
      </c>
      <c r="J27" s="24" t="s">
        <v>45</v>
      </c>
      <c r="K27" s="13">
        <v>15</v>
      </c>
      <c r="L27" s="9">
        <v>0.55000000000000004</v>
      </c>
      <c r="M27" s="13">
        <v>8.25</v>
      </c>
      <c r="N27" s="13">
        <v>0</v>
      </c>
      <c r="O27" s="10">
        <f t="shared" si="8"/>
        <v>3.8136180834835665E-2</v>
      </c>
      <c r="P27" s="11">
        <f t="shared" si="1"/>
        <v>0</v>
      </c>
      <c r="Q27" s="11">
        <f t="shared" si="2"/>
        <v>14.999999999999998</v>
      </c>
      <c r="R27" s="6" t="str">
        <f t="shared" si="3"/>
        <v>YES</v>
      </c>
      <c r="S27" s="6" t="str">
        <f t="shared" si="4"/>
        <v>NO</v>
      </c>
      <c r="T27" s="11">
        <f t="shared" ref="T27:T40" si="9">L26*12.5</f>
        <v>2704.125</v>
      </c>
      <c r="U27" s="11">
        <f t="shared" si="6"/>
        <v>8.25</v>
      </c>
      <c r="V27" s="11">
        <f t="shared" si="7"/>
        <v>2695.875</v>
      </c>
    </row>
    <row r="28" spans="1:22" x14ac:dyDescent="0.25">
      <c r="A28" s="6" t="s">
        <v>351</v>
      </c>
      <c r="B28" s="6" t="s">
        <v>23</v>
      </c>
      <c r="C28" s="6" t="s">
        <v>47</v>
      </c>
      <c r="D28" s="6" t="s">
        <v>47</v>
      </c>
      <c r="E28" s="6" t="s">
        <v>26</v>
      </c>
      <c r="F28" s="6" t="s">
        <v>25</v>
      </c>
      <c r="G28" s="7" t="s">
        <v>27</v>
      </c>
      <c r="H28" s="23" t="s">
        <v>28</v>
      </c>
      <c r="I28" s="23" t="s">
        <v>29</v>
      </c>
      <c r="J28" s="24" t="s">
        <v>46</v>
      </c>
      <c r="K28" s="11">
        <v>5.5</v>
      </c>
      <c r="L28" s="27">
        <v>83.18</v>
      </c>
      <c r="M28" s="11">
        <v>457.5</v>
      </c>
      <c r="N28" s="11">
        <v>986</v>
      </c>
      <c r="O28" s="10">
        <f t="shared" si="8"/>
        <v>831.81818181818176</v>
      </c>
      <c r="P28" s="11">
        <f t="shared" si="1"/>
        <v>11.853811012262563</v>
      </c>
      <c r="Q28" s="11">
        <f t="shared" si="2"/>
        <v>17.353931233469584</v>
      </c>
      <c r="R28" s="6" t="str">
        <f t="shared" si="3"/>
        <v>YES</v>
      </c>
      <c r="S28" s="6" t="str">
        <f t="shared" si="4"/>
        <v>YES</v>
      </c>
      <c r="T28" s="11">
        <f t="shared" si="9"/>
        <v>6.8750000000000009</v>
      </c>
      <c r="U28" s="11">
        <f t="shared" si="6"/>
        <v>1443.5</v>
      </c>
      <c r="V28" s="11">
        <f t="shared" si="7"/>
        <v>-1436.625</v>
      </c>
    </row>
    <row r="29" spans="1:22" x14ac:dyDescent="0.25">
      <c r="A29" s="6" t="s">
        <v>351</v>
      </c>
      <c r="B29" s="6" t="s">
        <v>23</v>
      </c>
      <c r="C29" s="6" t="s">
        <v>48</v>
      </c>
      <c r="D29" s="6" t="s">
        <v>48</v>
      </c>
      <c r="E29" s="6" t="s">
        <v>49</v>
      </c>
      <c r="F29" s="6" t="s">
        <v>50</v>
      </c>
      <c r="G29" s="7" t="s">
        <v>51</v>
      </c>
      <c r="H29" s="23" t="s">
        <v>52</v>
      </c>
      <c r="I29" s="23" t="s">
        <v>53</v>
      </c>
      <c r="J29" s="24" t="s">
        <v>54</v>
      </c>
      <c r="K29" s="14">
        <v>20</v>
      </c>
      <c r="L29" s="27">
        <v>368</v>
      </c>
      <c r="M29" s="14">
        <v>7885</v>
      </c>
      <c r="N29" s="14">
        <v>20</v>
      </c>
      <c r="O29" s="10">
        <f t="shared" si="8"/>
        <v>94.79442173599422</v>
      </c>
      <c r="P29" s="11">
        <f t="shared" si="1"/>
        <v>5.434782608695652E-2</v>
      </c>
      <c r="Q29" s="11">
        <f t="shared" si="2"/>
        <v>21.480978260869566</v>
      </c>
      <c r="R29" s="6" t="str">
        <f t="shared" si="3"/>
        <v>YES</v>
      </c>
      <c r="S29" s="6" t="str">
        <f t="shared" si="4"/>
        <v>YES</v>
      </c>
      <c r="T29" s="11">
        <f t="shared" si="9"/>
        <v>1039.75</v>
      </c>
      <c r="U29" s="11">
        <f t="shared" si="6"/>
        <v>7905</v>
      </c>
      <c r="V29" s="11">
        <f t="shared" si="7"/>
        <v>-6865.25</v>
      </c>
    </row>
    <row r="30" spans="1:22" x14ac:dyDescent="0.25">
      <c r="A30" s="6" t="s">
        <v>351</v>
      </c>
      <c r="B30" s="6" t="s">
        <v>23</v>
      </c>
      <c r="C30" s="6" t="s">
        <v>48</v>
      </c>
      <c r="D30" s="6" t="s">
        <v>48</v>
      </c>
      <c r="E30" s="6" t="s">
        <v>49</v>
      </c>
      <c r="F30" s="6" t="s">
        <v>50</v>
      </c>
      <c r="G30" s="7" t="s">
        <v>51</v>
      </c>
      <c r="H30" s="23" t="s">
        <v>52</v>
      </c>
      <c r="I30" s="23" t="s">
        <v>53</v>
      </c>
      <c r="J30" s="24" t="s">
        <v>55</v>
      </c>
      <c r="K30" s="14">
        <v>22</v>
      </c>
      <c r="L30" s="27">
        <v>419</v>
      </c>
      <c r="M30" s="14">
        <v>6539</v>
      </c>
      <c r="N30" s="14"/>
      <c r="O30" s="10">
        <f t="shared" si="8"/>
        <v>17.769021739130434</v>
      </c>
      <c r="P30" s="11">
        <f t="shared" si="1"/>
        <v>0</v>
      </c>
      <c r="Q30" s="11">
        <f t="shared" si="2"/>
        <v>15.606205250596659</v>
      </c>
      <c r="R30" s="6" t="str">
        <f t="shared" si="3"/>
        <v>YES</v>
      </c>
      <c r="S30" s="6" t="str">
        <f t="shared" si="4"/>
        <v>YES</v>
      </c>
      <c r="T30" s="11">
        <f t="shared" si="9"/>
        <v>4600</v>
      </c>
      <c r="U30" s="11">
        <f t="shared" si="6"/>
        <v>6539</v>
      </c>
      <c r="V30" s="11">
        <f t="shared" si="7"/>
        <v>-1939</v>
      </c>
    </row>
    <row r="31" spans="1:22" x14ac:dyDescent="0.25">
      <c r="A31" s="6" t="s">
        <v>351</v>
      </c>
      <c r="B31" s="6" t="s">
        <v>23</v>
      </c>
      <c r="C31" s="6" t="s">
        <v>48</v>
      </c>
      <c r="D31" s="6" t="s">
        <v>48</v>
      </c>
      <c r="E31" s="6" t="s">
        <v>49</v>
      </c>
      <c r="F31" s="6" t="s">
        <v>50</v>
      </c>
      <c r="G31" s="7" t="s">
        <v>51</v>
      </c>
      <c r="H31" s="23" t="s">
        <v>52</v>
      </c>
      <c r="I31" s="23" t="s">
        <v>53</v>
      </c>
      <c r="J31" s="24" t="s">
        <v>56</v>
      </c>
      <c r="K31" s="14">
        <v>18</v>
      </c>
      <c r="L31" s="27">
        <v>342</v>
      </c>
      <c r="M31" s="14">
        <v>7272</v>
      </c>
      <c r="N31" s="14"/>
      <c r="O31" s="10">
        <f t="shared" si="8"/>
        <v>17.355608591885442</v>
      </c>
      <c r="P31" s="11">
        <f t="shared" si="1"/>
        <v>0</v>
      </c>
      <c r="Q31" s="11">
        <f t="shared" si="2"/>
        <v>21.263157894736842</v>
      </c>
      <c r="R31" s="6" t="str">
        <f t="shared" si="3"/>
        <v>YES</v>
      </c>
      <c r="S31" s="6" t="str">
        <f t="shared" si="4"/>
        <v>YES</v>
      </c>
      <c r="T31" s="11">
        <f t="shared" si="9"/>
        <v>5237.5</v>
      </c>
      <c r="U31" s="11">
        <f t="shared" si="6"/>
        <v>7272</v>
      </c>
      <c r="V31" s="11">
        <f t="shared" si="7"/>
        <v>-2034.5</v>
      </c>
    </row>
    <row r="32" spans="1:22" x14ac:dyDescent="0.25">
      <c r="A32" s="6" t="s">
        <v>351</v>
      </c>
      <c r="B32" s="6" t="s">
        <v>23</v>
      </c>
      <c r="C32" s="6" t="s">
        <v>48</v>
      </c>
      <c r="D32" s="6" t="s">
        <v>48</v>
      </c>
      <c r="E32" s="6" t="s">
        <v>49</v>
      </c>
      <c r="F32" s="6" t="s">
        <v>50</v>
      </c>
      <c r="G32" s="7" t="s">
        <v>51</v>
      </c>
      <c r="H32" s="23" t="s">
        <v>52</v>
      </c>
      <c r="I32" s="23" t="s">
        <v>53</v>
      </c>
      <c r="J32" s="24" t="s">
        <v>57</v>
      </c>
      <c r="K32" s="14">
        <v>37</v>
      </c>
      <c r="L32" s="27">
        <v>376</v>
      </c>
      <c r="M32" s="14">
        <v>5923</v>
      </c>
      <c r="N32" s="14"/>
      <c r="O32" s="10">
        <f t="shared" si="8"/>
        <v>17.318713450292396</v>
      </c>
      <c r="P32" s="11">
        <f t="shared" si="1"/>
        <v>0</v>
      </c>
      <c r="Q32" s="11">
        <f t="shared" si="2"/>
        <v>15.752659574468085</v>
      </c>
      <c r="R32" s="6" t="str">
        <f t="shared" si="3"/>
        <v>YES</v>
      </c>
      <c r="S32" s="6" t="str">
        <f t="shared" si="4"/>
        <v>YES</v>
      </c>
      <c r="T32" s="11">
        <f t="shared" si="9"/>
        <v>4275</v>
      </c>
      <c r="U32" s="11">
        <f t="shared" si="6"/>
        <v>5923</v>
      </c>
      <c r="V32" s="11">
        <f t="shared" si="7"/>
        <v>-1648</v>
      </c>
    </row>
    <row r="33" spans="1:22" x14ac:dyDescent="0.25">
      <c r="A33" s="6" t="s">
        <v>351</v>
      </c>
      <c r="B33" s="6" t="s">
        <v>23</v>
      </c>
      <c r="C33" s="6" t="s">
        <v>48</v>
      </c>
      <c r="D33" s="6" t="s">
        <v>48</v>
      </c>
      <c r="E33" s="6" t="s">
        <v>49</v>
      </c>
      <c r="F33" s="6" t="s">
        <v>50</v>
      </c>
      <c r="G33" s="7" t="s">
        <v>51</v>
      </c>
      <c r="H33" s="23" t="s">
        <v>52</v>
      </c>
      <c r="I33" s="23" t="s">
        <v>53</v>
      </c>
      <c r="J33" s="24" t="s">
        <v>58</v>
      </c>
      <c r="K33" s="14">
        <v>8</v>
      </c>
      <c r="L33" s="27">
        <v>427</v>
      </c>
      <c r="M33" s="14">
        <v>4308</v>
      </c>
      <c r="N33" s="14">
        <v>7374</v>
      </c>
      <c r="O33" s="10">
        <f t="shared" si="8"/>
        <v>11.457446808510639</v>
      </c>
      <c r="P33" s="11">
        <f t="shared" si="1"/>
        <v>17.269320843091336</v>
      </c>
      <c r="Q33" s="11">
        <f t="shared" si="2"/>
        <v>27.35831381733021</v>
      </c>
      <c r="R33" s="6" t="str">
        <f t="shared" si="3"/>
        <v>YES</v>
      </c>
      <c r="S33" s="6" t="str">
        <f t="shared" si="4"/>
        <v>YES</v>
      </c>
      <c r="T33" s="11">
        <f t="shared" si="9"/>
        <v>4700</v>
      </c>
      <c r="U33" s="11">
        <f t="shared" si="6"/>
        <v>11682</v>
      </c>
      <c r="V33" s="11">
        <f t="shared" si="7"/>
        <v>-6982</v>
      </c>
    </row>
    <row r="34" spans="1:22" x14ac:dyDescent="0.25">
      <c r="A34" s="6" t="s">
        <v>351</v>
      </c>
      <c r="B34" s="6" t="s">
        <v>23</v>
      </c>
      <c r="C34" s="6" t="s">
        <v>48</v>
      </c>
      <c r="D34" s="6" t="s">
        <v>48</v>
      </c>
      <c r="E34" s="6" t="s">
        <v>49</v>
      </c>
      <c r="F34" s="6" t="s">
        <v>50</v>
      </c>
      <c r="G34" s="7" t="s">
        <v>51</v>
      </c>
      <c r="H34" s="23" t="s">
        <v>52</v>
      </c>
      <c r="I34" s="23" t="s">
        <v>53</v>
      </c>
      <c r="J34" s="24" t="s">
        <v>59</v>
      </c>
      <c r="K34" s="14">
        <v>69</v>
      </c>
      <c r="L34" s="27">
        <v>392</v>
      </c>
      <c r="M34" s="14">
        <v>33277</v>
      </c>
      <c r="N34" s="14"/>
      <c r="O34" s="10">
        <f t="shared" si="8"/>
        <v>77.932084309133486</v>
      </c>
      <c r="P34" s="11">
        <f t="shared" ref="P34:P61" si="10">N34/L34</f>
        <v>0</v>
      </c>
      <c r="Q34" s="11">
        <f t="shared" ref="Q34:Q61" si="11">(M34+N34)/L34</f>
        <v>84.890306122448976</v>
      </c>
      <c r="R34" s="6" t="str">
        <f t="shared" si="3"/>
        <v>YES</v>
      </c>
      <c r="S34" s="6" t="str">
        <f t="shared" si="4"/>
        <v>YES</v>
      </c>
      <c r="T34" s="11">
        <f t="shared" si="9"/>
        <v>5337.5</v>
      </c>
      <c r="U34" s="11">
        <f t="shared" ref="U34:U61" si="12">M34+N34</f>
        <v>33277</v>
      </c>
      <c r="V34" s="11">
        <f t="shared" si="7"/>
        <v>-27939.5</v>
      </c>
    </row>
    <row r="35" spans="1:22" x14ac:dyDescent="0.25">
      <c r="A35" s="6" t="s">
        <v>351</v>
      </c>
      <c r="B35" s="6" t="s">
        <v>23</v>
      </c>
      <c r="C35" s="6" t="s">
        <v>48</v>
      </c>
      <c r="D35" s="6" t="s">
        <v>48</v>
      </c>
      <c r="E35" s="6" t="s">
        <v>49</v>
      </c>
      <c r="F35" s="6" t="s">
        <v>50</v>
      </c>
      <c r="G35" s="7" t="s">
        <v>51</v>
      </c>
      <c r="H35" s="23" t="s">
        <v>52</v>
      </c>
      <c r="I35" s="23" t="s">
        <v>53</v>
      </c>
      <c r="J35" s="24" t="s">
        <v>60</v>
      </c>
      <c r="K35" s="14">
        <v>36</v>
      </c>
      <c r="L35" s="27">
        <v>480</v>
      </c>
      <c r="M35" s="14">
        <v>11538</v>
      </c>
      <c r="N35" s="14"/>
      <c r="O35" s="10">
        <f t="shared" si="8"/>
        <v>29.433673469387756</v>
      </c>
      <c r="P35" s="11">
        <f t="shared" si="10"/>
        <v>0</v>
      </c>
      <c r="Q35" s="11">
        <f t="shared" si="11"/>
        <v>24.037500000000001</v>
      </c>
      <c r="R35" s="6" t="str">
        <f t="shared" si="3"/>
        <v>YES</v>
      </c>
      <c r="S35" s="6" t="str">
        <f t="shared" si="4"/>
        <v>YES</v>
      </c>
      <c r="T35" s="11">
        <f t="shared" si="9"/>
        <v>4900</v>
      </c>
      <c r="U35" s="11">
        <f t="shared" si="12"/>
        <v>11538</v>
      </c>
      <c r="V35" s="11">
        <f t="shared" si="7"/>
        <v>-6638</v>
      </c>
    </row>
    <row r="36" spans="1:22" x14ac:dyDescent="0.25">
      <c r="A36" s="6" t="s">
        <v>351</v>
      </c>
      <c r="B36" s="6" t="s">
        <v>23</v>
      </c>
      <c r="C36" s="6" t="s">
        <v>48</v>
      </c>
      <c r="D36" s="6" t="s">
        <v>48</v>
      </c>
      <c r="E36" s="6" t="s">
        <v>49</v>
      </c>
      <c r="F36" s="6" t="s">
        <v>50</v>
      </c>
      <c r="G36" s="7" t="s">
        <v>51</v>
      </c>
      <c r="H36" s="23" t="s">
        <v>52</v>
      </c>
      <c r="I36" s="23" t="s">
        <v>53</v>
      </c>
      <c r="J36" s="24" t="s">
        <v>61</v>
      </c>
      <c r="K36" s="14">
        <v>15</v>
      </c>
      <c r="L36" s="27">
        <v>2997</v>
      </c>
      <c r="M36" s="14">
        <v>4575</v>
      </c>
      <c r="N36" s="14"/>
      <c r="O36" s="10">
        <f t="shared" si="8"/>
        <v>9.53125</v>
      </c>
      <c r="P36" s="11">
        <f t="shared" si="10"/>
        <v>0</v>
      </c>
      <c r="Q36" s="11">
        <f t="shared" si="11"/>
        <v>1.5265265265265264</v>
      </c>
      <c r="R36" s="6" t="str">
        <f t="shared" si="3"/>
        <v>NO</v>
      </c>
      <c r="S36" s="6" t="str">
        <f t="shared" si="4"/>
        <v>YES</v>
      </c>
      <c r="T36" s="11">
        <f t="shared" si="9"/>
        <v>6000</v>
      </c>
      <c r="U36" s="11">
        <f t="shared" si="12"/>
        <v>4575</v>
      </c>
      <c r="V36" s="11">
        <f t="shared" si="7"/>
        <v>1425</v>
      </c>
    </row>
    <row r="37" spans="1:22" x14ac:dyDescent="0.25">
      <c r="A37" s="6" t="s">
        <v>351</v>
      </c>
      <c r="B37" s="6" t="s">
        <v>23</v>
      </c>
      <c r="C37" s="6" t="s">
        <v>48</v>
      </c>
      <c r="D37" s="6" t="s">
        <v>48</v>
      </c>
      <c r="E37" s="6" t="s">
        <v>49</v>
      </c>
      <c r="F37" s="6" t="s">
        <v>50</v>
      </c>
      <c r="G37" s="7" t="s">
        <v>51</v>
      </c>
      <c r="H37" s="23" t="s">
        <v>52</v>
      </c>
      <c r="I37" s="23" t="s">
        <v>53</v>
      </c>
      <c r="J37" s="15" t="s">
        <v>62</v>
      </c>
      <c r="K37" s="14">
        <v>20</v>
      </c>
      <c r="L37" s="27">
        <v>392</v>
      </c>
      <c r="M37" s="14">
        <v>6275</v>
      </c>
      <c r="N37" s="14"/>
      <c r="O37" s="10">
        <f t="shared" si="8"/>
        <v>2.0937604270937604</v>
      </c>
      <c r="P37" s="11">
        <f t="shared" si="10"/>
        <v>0</v>
      </c>
      <c r="Q37" s="11">
        <f t="shared" si="11"/>
        <v>16.007653061224488</v>
      </c>
      <c r="R37" s="6" t="str">
        <f t="shared" si="3"/>
        <v>YES</v>
      </c>
      <c r="S37" s="6" t="str">
        <f t="shared" si="4"/>
        <v>NO</v>
      </c>
      <c r="T37" s="11">
        <f t="shared" si="9"/>
        <v>37462.5</v>
      </c>
      <c r="U37" s="11">
        <f t="shared" si="12"/>
        <v>6275</v>
      </c>
      <c r="V37" s="11">
        <f t="shared" si="7"/>
        <v>31187.5</v>
      </c>
    </row>
    <row r="38" spans="1:22" x14ac:dyDescent="0.25">
      <c r="A38" s="6" t="s">
        <v>351</v>
      </c>
      <c r="B38" s="6" t="s">
        <v>23</v>
      </c>
      <c r="C38" s="6" t="s">
        <v>48</v>
      </c>
      <c r="D38" s="6" t="s">
        <v>48</v>
      </c>
      <c r="E38" s="6" t="s">
        <v>49</v>
      </c>
      <c r="F38" s="6" t="s">
        <v>50</v>
      </c>
      <c r="G38" s="7" t="s">
        <v>51</v>
      </c>
      <c r="H38" s="23" t="s">
        <v>52</v>
      </c>
      <c r="I38" s="23" t="s">
        <v>53</v>
      </c>
      <c r="J38" s="24" t="s">
        <v>63</v>
      </c>
      <c r="K38" s="14">
        <v>27</v>
      </c>
      <c r="L38" s="27">
        <v>448</v>
      </c>
      <c r="M38" s="14">
        <v>8615</v>
      </c>
      <c r="N38" s="14"/>
      <c r="O38" s="10">
        <f t="shared" si="8"/>
        <v>21.977040816326532</v>
      </c>
      <c r="P38" s="11">
        <f t="shared" si="10"/>
        <v>0</v>
      </c>
      <c r="Q38" s="11">
        <f t="shared" si="11"/>
        <v>19.229910714285715</v>
      </c>
      <c r="R38" s="6" t="str">
        <f t="shared" si="3"/>
        <v>YES</v>
      </c>
      <c r="S38" s="6" t="str">
        <f t="shared" si="4"/>
        <v>YES</v>
      </c>
      <c r="T38" s="11">
        <f t="shared" si="9"/>
        <v>4900</v>
      </c>
      <c r="U38" s="11">
        <f t="shared" si="12"/>
        <v>8615</v>
      </c>
      <c r="V38" s="11">
        <f t="shared" si="7"/>
        <v>-3715</v>
      </c>
    </row>
    <row r="39" spans="1:22" x14ac:dyDescent="0.25">
      <c r="A39" s="6" t="s">
        <v>351</v>
      </c>
      <c r="B39" s="6" t="s">
        <v>23</v>
      </c>
      <c r="C39" s="6" t="s">
        <v>48</v>
      </c>
      <c r="D39" s="6" t="s">
        <v>48</v>
      </c>
      <c r="E39" s="6" t="s">
        <v>49</v>
      </c>
      <c r="F39" s="6" t="s">
        <v>50</v>
      </c>
      <c r="G39" s="7" t="s">
        <v>51</v>
      </c>
      <c r="H39" s="23" t="s">
        <v>52</v>
      </c>
      <c r="I39" s="23" t="s">
        <v>53</v>
      </c>
      <c r="J39" s="24" t="s">
        <v>64</v>
      </c>
      <c r="K39" s="14">
        <v>54</v>
      </c>
      <c r="L39" s="16">
        <v>400</v>
      </c>
      <c r="M39" s="14">
        <v>25706</v>
      </c>
      <c r="N39" s="14"/>
      <c r="O39" s="10">
        <f t="shared" si="8"/>
        <v>57.379464285714285</v>
      </c>
      <c r="P39" s="11">
        <f t="shared" si="10"/>
        <v>0</v>
      </c>
      <c r="Q39" s="11">
        <f t="shared" si="11"/>
        <v>64.265000000000001</v>
      </c>
      <c r="R39" s="6" t="str">
        <f t="shared" si="3"/>
        <v>YES</v>
      </c>
      <c r="S39" s="6" t="str">
        <f t="shared" si="4"/>
        <v>YES</v>
      </c>
      <c r="T39" s="11">
        <f t="shared" si="9"/>
        <v>5600</v>
      </c>
      <c r="U39" s="11">
        <f t="shared" si="12"/>
        <v>25706</v>
      </c>
      <c r="V39" s="11">
        <f t="shared" si="7"/>
        <v>-20106</v>
      </c>
    </row>
    <row r="40" spans="1:22" s="18" customFormat="1" x14ac:dyDescent="0.25">
      <c r="A40" s="6" t="s">
        <v>351</v>
      </c>
      <c r="B40" s="6" t="s">
        <v>23</v>
      </c>
      <c r="C40" s="6" t="s">
        <v>48</v>
      </c>
      <c r="D40" s="6" t="s">
        <v>48</v>
      </c>
      <c r="E40" s="6" t="s">
        <v>49</v>
      </c>
      <c r="F40" s="6" t="s">
        <v>50</v>
      </c>
      <c r="G40" s="7" t="s">
        <v>51</v>
      </c>
      <c r="H40" s="23" t="s">
        <v>52</v>
      </c>
      <c r="I40" s="23" t="s">
        <v>53</v>
      </c>
      <c r="J40" s="24" t="s">
        <v>65</v>
      </c>
      <c r="K40" s="17">
        <v>23</v>
      </c>
      <c r="L40" s="16">
        <v>447</v>
      </c>
      <c r="M40" s="17">
        <v>1096</v>
      </c>
      <c r="N40" s="17"/>
      <c r="O40" s="10">
        <f t="shared" si="8"/>
        <v>2.74</v>
      </c>
      <c r="P40" s="11">
        <f t="shared" si="10"/>
        <v>0</v>
      </c>
      <c r="Q40" s="11">
        <f t="shared" si="11"/>
        <v>2.4519015659955259</v>
      </c>
      <c r="R40" s="6" t="str">
        <f t="shared" si="3"/>
        <v>NO</v>
      </c>
      <c r="S40" s="6" t="str">
        <f t="shared" si="4"/>
        <v>NO</v>
      </c>
      <c r="T40" s="11">
        <f t="shared" si="9"/>
        <v>5000</v>
      </c>
      <c r="U40" s="11">
        <f t="shared" si="12"/>
        <v>1096</v>
      </c>
      <c r="V40" s="11">
        <f t="shared" si="7"/>
        <v>3904</v>
      </c>
    </row>
    <row r="41" spans="1:22" x14ac:dyDescent="0.25">
      <c r="A41" s="6" t="s">
        <v>351</v>
      </c>
      <c r="B41" s="6" t="s">
        <v>23</v>
      </c>
      <c r="C41" s="6" t="s">
        <v>48</v>
      </c>
      <c r="D41" s="6" t="s">
        <v>48</v>
      </c>
      <c r="E41" s="6" t="s">
        <v>49</v>
      </c>
      <c r="F41" s="6" t="s">
        <v>50</v>
      </c>
      <c r="G41" s="7" t="s">
        <v>51</v>
      </c>
      <c r="H41" s="23" t="s">
        <v>52</v>
      </c>
      <c r="I41" s="23" t="s">
        <v>53</v>
      </c>
      <c r="J41" s="24" t="s">
        <v>66</v>
      </c>
      <c r="K41" s="17">
        <v>23</v>
      </c>
      <c r="L41" s="16">
        <v>289</v>
      </c>
      <c r="M41" s="17">
        <v>4433</v>
      </c>
      <c r="N41" s="17"/>
      <c r="O41" s="10">
        <f t="shared" ref="O41:O61" si="13">M41/L41</f>
        <v>15.339100346020761</v>
      </c>
      <c r="P41" s="11">
        <f t="shared" si="10"/>
        <v>0</v>
      </c>
      <c r="Q41" s="11">
        <f t="shared" si="11"/>
        <v>15.339100346020761</v>
      </c>
      <c r="R41" s="6" t="str">
        <f t="shared" si="3"/>
        <v>YES</v>
      </c>
      <c r="S41" s="6" t="str">
        <f t="shared" si="4"/>
        <v>YES</v>
      </c>
      <c r="T41" s="11">
        <f t="shared" ref="T41:T63" si="14">L41*12.5</f>
        <v>3612.5</v>
      </c>
      <c r="U41" s="11">
        <f t="shared" si="12"/>
        <v>4433</v>
      </c>
      <c r="V41" s="11">
        <f t="shared" si="7"/>
        <v>-820.5</v>
      </c>
    </row>
    <row r="42" spans="1:22" x14ac:dyDescent="0.25">
      <c r="A42" s="6" t="s">
        <v>351</v>
      </c>
      <c r="B42" s="6" t="s">
        <v>23</v>
      </c>
      <c r="C42" s="6" t="s">
        <v>48</v>
      </c>
      <c r="D42" s="6" t="s">
        <v>48</v>
      </c>
      <c r="E42" s="6" t="s">
        <v>49</v>
      </c>
      <c r="F42" s="6" t="s">
        <v>50</v>
      </c>
      <c r="G42" s="7" t="s">
        <v>51</v>
      </c>
      <c r="H42" s="23" t="s">
        <v>52</v>
      </c>
      <c r="I42" s="23" t="s">
        <v>53</v>
      </c>
      <c r="J42" s="24" t="s">
        <v>67</v>
      </c>
      <c r="K42" s="11">
        <v>5</v>
      </c>
      <c r="L42" s="9">
        <v>287</v>
      </c>
      <c r="M42" s="11">
        <v>1894</v>
      </c>
      <c r="N42" s="11">
        <v>6610</v>
      </c>
      <c r="O42" s="10">
        <f t="shared" si="13"/>
        <v>6.5993031358885021</v>
      </c>
      <c r="P42" s="11">
        <f t="shared" si="10"/>
        <v>23.031358885017422</v>
      </c>
      <c r="Q42" s="11">
        <f t="shared" si="11"/>
        <v>29.630662020905923</v>
      </c>
      <c r="R42" s="6" t="str">
        <f t="shared" si="3"/>
        <v>YES</v>
      </c>
      <c r="S42" s="6" t="str">
        <f t="shared" si="4"/>
        <v>YES</v>
      </c>
      <c r="T42" s="11">
        <f t="shared" si="14"/>
        <v>3587.5</v>
      </c>
      <c r="U42" s="11">
        <f t="shared" si="12"/>
        <v>8504</v>
      </c>
      <c r="V42" s="11">
        <f t="shared" si="7"/>
        <v>-4916.5</v>
      </c>
    </row>
    <row r="43" spans="1:22" x14ac:dyDescent="0.25">
      <c r="A43" s="6" t="s">
        <v>351</v>
      </c>
      <c r="B43" s="6" t="s">
        <v>23</v>
      </c>
      <c r="C43" s="6" t="s">
        <v>48</v>
      </c>
      <c r="D43" s="6" t="s">
        <v>48</v>
      </c>
      <c r="E43" s="6" t="s">
        <v>49</v>
      </c>
      <c r="F43" s="6" t="s">
        <v>50</v>
      </c>
      <c r="G43" s="7" t="s">
        <v>51</v>
      </c>
      <c r="H43" s="23" t="s">
        <v>52</v>
      </c>
      <c r="I43" s="23" t="s">
        <v>53</v>
      </c>
      <c r="J43" s="24" t="s">
        <v>68</v>
      </c>
      <c r="K43" s="11">
        <v>18</v>
      </c>
      <c r="L43" s="9">
        <v>359</v>
      </c>
      <c r="M43" s="11">
        <v>5064</v>
      </c>
      <c r="N43" s="11">
        <v>60</v>
      </c>
      <c r="O43" s="10">
        <f t="shared" si="13"/>
        <v>14.105849582172702</v>
      </c>
      <c r="P43" s="11">
        <f t="shared" si="10"/>
        <v>0.16713091922005571</v>
      </c>
      <c r="Q43" s="11">
        <f t="shared" si="11"/>
        <v>14.272980501392757</v>
      </c>
      <c r="R43" s="6" t="str">
        <f t="shared" si="3"/>
        <v>YES</v>
      </c>
      <c r="S43" s="6" t="str">
        <f t="shared" si="4"/>
        <v>YES</v>
      </c>
      <c r="T43" s="11">
        <f t="shared" si="14"/>
        <v>4487.5</v>
      </c>
      <c r="U43" s="11">
        <f t="shared" si="12"/>
        <v>5124</v>
      </c>
      <c r="V43" s="11">
        <f t="shared" si="7"/>
        <v>-636.5</v>
      </c>
    </row>
    <row r="44" spans="1:22" x14ac:dyDescent="0.25">
      <c r="A44" s="6" t="s">
        <v>351</v>
      </c>
      <c r="B44" s="6" t="s">
        <v>23</v>
      </c>
      <c r="C44" s="6" t="s">
        <v>48</v>
      </c>
      <c r="D44" s="6" t="s">
        <v>48</v>
      </c>
      <c r="E44" s="6" t="s">
        <v>49</v>
      </c>
      <c r="F44" s="6" t="s">
        <v>50</v>
      </c>
      <c r="G44" s="7" t="s">
        <v>51</v>
      </c>
      <c r="H44" s="23" t="s">
        <v>52</v>
      </c>
      <c r="I44" s="23" t="s">
        <v>53</v>
      </c>
      <c r="J44" s="19" t="s">
        <v>69</v>
      </c>
      <c r="K44" s="11">
        <v>19</v>
      </c>
      <c r="L44" s="9">
        <v>380</v>
      </c>
      <c r="M44" s="11">
        <v>5280</v>
      </c>
      <c r="O44" s="10">
        <f t="shared" si="13"/>
        <v>13.894736842105264</v>
      </c>
      <c r="P44" s="11">
        <f t="shared" si="10"/>
        <v>0</v>
      </c>
      <c r="Q44" s="11">
        <f t="shared" si="11"/>
        <v>13.894736842105264</v>
      </c>
      <c r="R44" s="6" t="str">
        <f t="shared" si="3"/>
        <v>YES</v>
      </c>
      <c r="S44" s="6" t="str">
        <f t="shared" si="4"/>
        <v>YES</v>
      </c>
      <c r="T44" s="11">
        <f t="shared" si="14"/>
        <v>4750</v>
      </c>
      <c r="U44" s="11">
        <f t="shared" si="12"/>
        <v>5280</v>
      </c>
      <c r="V44" s="11">
        <f t="shared" si="7"/>
        <v>-530</v>
      </c>
    </row>
    <row r="45" spans="1:22" x14ac:dyDescent="0.25">
      <c r="A45" s="6" t="s">
        <v>351</v>
      </c>
      <c r="B45" s="6" t="s">
        <v>23</v>
      </c>
      <c r="C45" s="6" t="s">
        <v>48</v>
      </c>
      <c r="D45" s="6" t="s">
        <v>48</v>
      </c>
      <c r="E45" s="6" t="s">
        <v>49</v>
      </c>
      <c r="F45" s="6" t="s">
        <v>50</v>
      </c>
      <c r="G45" s="7" t="s">
        <v>51</v>
      </c>
      <c r="H45" s="23" t="s">
        <v>52</v>
      </c>
      <c r="I45" s="23" t="s">
        <v>53</v>
      </c>
      <c r="J45" s="19" t="s">
        <v>70</v>
      </c>
      <c r="K45" s="11">
        <v>22</v>
      </c>
      <c r="L45" s="9">
        <v>415</v>
      </c>
      <c r="M45" s="11">
        <v>9675</v>
      </c>
      <c r="O45" s="10">
        <f t="shared" si="13"/>
        <v>23.313253012048193</v>
      </c>
      <c r="P45" s="11">
        <f t="shared" si="10"/>
        <v>0</v>
      </c>
      <c r="Q45" s="11">
        <f t="shared" si="11"/>
        <v>23.313253012048193</v>
      </c>
      <c r="R45" s="6" t="str">
        <f t="shared" si="3"/>
        <v>YES</v>
      </c>
      <c r="S45" s="6" t="str">
        <f t="shared" si="4"/>
        <v>YES</v>
      </c>
      <c r="T45" s="11">
        <f t="shared" si="14"/>
        <v>5187.5</v>
      </c>
      <c r="U45" s="11">
        <f t="shared" si="12"/>
        <v>9675</v>
      </c>
      <c r="V45" s="11">
        <f t="shared" si="7"/>
        <v>-4487.5</v>
      </c>
    </row>
    <row r="46" spans="1:22" x14ac:dyDescent="0.25">
      <c r="A46" s="6" t="s">
        <v>351</v>
      </c>
      <c r="B46" s="6" t="s">
        <v>23</v>
      </c>
      <c r="C46" s="6" t="s">
        <v>48</v>
      </c>
      <c r="D46" s="6" t="s">
        <v>48</v>
      </c>
      <c r="E46" s="6" t="s">
        <v>49</v>
      </c>
      <c r="F46" s="6" t="s">
        <v>50</v>
      </c>
      <c r="G46" s="7" t="s">
        <v>51</v>
      </c>
      <c r="H46" s="23" t="s">
        <v>52</v>
      </c>
      <c r="I46" s="23" t="s">
        <v>53</v>
      </c>
      <c r="J46" s="19" t="s">
        <v>71</v>
      </c>
      <c r="K46" s="11">
        <v>31</v>
      </c>
      <c r="L46" s="9">
        <v>464</v>
      </c>
      <c r="M46" s="11">
        <v>10000</v>
      </c>
      <c r="O46" s="10">
        <f t="shared" si="13"/>
        <v>21.551724137931036</v>
      </c>
      <c r="P46" s="11">
        <f t="shared" si="10"/>
        <v>0</v>
      </c>
      <c r="Q46" s="11">
        <f t="shared" si="11"/>
        <v>21.551724137931036</v>
      </c>
      <c r="R46" s="6" t="str">
        <f t="shared" si="3"/>
        <v>YES</v>
      </c>
      <c r="S46" s="6" t="str">
        <f t="shared" si="4"/>
        <v>YES</v>
      </c>
      <c r="T46" s="11">
        <f t="shared" si="14"/>
        <v>5800</v>
      </c>
      <c r="U46" s="11">
        <f t="shared" si="12"/>
        <v>10000</v>
      </c>
      <c r="V46" s="11">
        <f t="shared" si="7"/>
        <v>-4200</v>
      </c>
    </row>
    <row r="47" spans="1:22" x14ac:dyDescent="0.25">
      <c r="A47" s="6" t="s">
        <v>351</v>
      </c>
      <c r="B47" s="6" t="s">
        <v>23</v>
      </c>
      <c r="C47" s="6" t="s">
        <v>48</v>
      </c>
      <c r="D47" s="6" t="s">
        <v>48</v>
      </c>
      <c r="E47" s="6" t="s">
        <v>49</v>
      </c>
      <c r="F47" s="6" t="s">
        <v>50</v>
      </c>
      <c r="G47" s="7" t="s">
        <v>51</v>
      </c>
      <c r="H47" s="23" t="s">
        <v>52</v>
      </c>
      <c r="I47" s="23" t="s">
        <v>53</v>
      </c>
      <c r="J47" s="19" t="s">
        <v>72</v>
      </c>
      <c r="K47" s="11">
        <v>32</v>
      </c>
      <c r="L47" s="9">
        <v>440</v>
      </c>
      <c r="M47" s="11">
        <v>10300</v>
      </c>
      <c r="O47" s="10">
        <f t="shared" si="13"/>
        <v>23.40909090909091</v>
      </c>
      <c r="P47" s="11">
        <f t="shared" si="10"/>
        <v>0</v>
      </c>
      <c r="Q47" s="11">
        <f t="shared" si="11"/>
        <v>23.40909090909091</v>
      </c>
      <c r="R47" s="6" t="str">
        <f t="shared" si="3"/>
        <v>YES</v>
      </c>
      <c r="S47" s="6" t="str">
        <f t="shared" si="4"/>
        <v>YES</v>
      </c>
      <c r="T47" s="11">
        <f t="shared" si="14"/>
        <v>5500</v>
      </c>
      <c r="U47" s="11">
        <f t="shared" si="12"/>
        <v>10300</v>
      </c>
      <c r="V47" s="11">
        <f t="shared" si="7"/>
        <v>-4800</v>
      </c>
    </row>
    <row r="48" spans="1:22" x14ac:dyDescent="0.25">
      <c r="A48" s="6" t="s">
        <v>351</v>
      </c>
      <c r="B48" s="6" t="s">
        <v>23</v>
      </c>
      <c r="C48" s="6" t="s">
        <v>48</v>
      </c>
      <c r="D48" s="6" t="s">
        <v>48</v>
      </c>
      <c r="E48" s="6" t="s">
        <v>49</v>
      </c>
      <c r="F48" s="6" t="s">
        <v>50</v>
      </c>
      <c r="G48" s="7" t="s">
        <v>51</v>
      </c>
      <c r="H48" s="23" t="s">
        <v>52</v>
      </c>
      <c r="I48" s="23" t="s">
        <v>53</v>
      </c>
      <c r="J48" s="19" t="s">
        <v>73</v>
      </c>
      <c r="K48" s="11">
        <v>15</v>
      </c>
      <c r="L48" s="9">
        <v>343</v>
      </c>
      <c r="M48" s="11">
        <v>5515</v>
      </c>
      <c r="N48" s="11">
        <v>45</v>
      </c>
      <c r="O48" s="10">
        <f t="shared" si="13"/>
        <v>16.078717201166182</v>
      </c>
      <c r="P48" s="11">
        <f t="shared" si="10"/>
        <v>0.13119533527696792</v>
      </c>
      <c r="Q48" s="11">
        <f t="shared" si="11"/>
        <v>16.209912536443149</v>
      </c>
      <c r="R48" s="6" t="str">
        <f t="shared" si="3"/>
        <v>YES</v>
      </c>
      <c r="S48" s="6" t="str">
        <f t="shared" si="4"/>
        <v>YES</v>
      </c>
      <c r="T48" s="11">
        <f t="shared" si="14"/>
        <v>4287.5</v>
      </c>
      <c r="U48" s="11">
        <f t="shared" si="12"/>
        <v>5560</v>
      </c>
      <c r="V48" s="11">
        <f t="shared" si="7"/>
        <v>-1272.5</v>
      </c>
    </row>
    <row r="49" spans="1:22" x14ac:dyDescent="0.25">
      <c r="A49" s="6" t="s">
        <v>351</v>
      </c>
      <c r="B49" s="6" t="s">
        <v>23</v>
      </c>
      <c r="C49" s="6" t="s">
        <v>48</v>
      </c>
      <c r="D49" s="6" t="s">
        <v>48</v>
      </c>
      <c r="E49" s="6" t="s">
        <v>49</v>
      </c>
      <c r="F49" s="6" t="s">
        <v>50</v>
      </c>
      <c r="G49" s="7" t="s">
        <v>51</v>
      </c>
      <c r="H49" s="23" t="s">
        <v>52</v>
      </c>
      <c r="I49" s="23" t="s">
        <v>53</v>
      </c>
      <c r="J49" s="19" t="s">
        <v>74</v>
      </c>
      <c r="K49" s="11">
        <v>30</v>
      </c>
      <c r="L49" s="9">
        <v>224</v>
      </c>
      <c r="M49" s="11">
        <v>6677</v>
      </c>
      <c r="O49" s="10">
        <f t="shared" si="13"/>
        <v>29.808035714285715</v>
      </c>
      <c r="P49" s="11">
        <f t="shared" si="10"/>
        <v>0</v>
      </c>
      <c r="Q49" s="11">
        <f t="shared" si="11"/>
        <v>29.808035714285715</v>
      </c>
      <c r="R49" s="6" t="str">
        <f t="shared" si="3"/>
        <v>YES</v>
      </c>
      <c r="S49" s="6" t="str">
        <f t="shared" si="4"/>
        <v>YES</v>
      </c>
      <c r="T49" s="11">
        <f t="shared" si="14"/>
        <v>2800</v>
      </c>
      <c r="U49" s="11">
        <f t="shared" si="12"/>
        <v>6677</v>
      </c>
      <c r="V49" s="11">
        <f t="shared" si="7"/>
        <v>-3877</v>
      </c>
    </row>
    <row r="50" spans="1:22" x14ac:dyDescent="0.25">
      <c r="A50" s="6" t="s">
        <v>351</v>
      </c>
      <c r="B50" s="6" t="s">
        <v>23</v>
      </c>
      <c r="C50" s="6" t="s">
        <v>48</v>
      </c>
      <c r="D50" s="6" t="s">
        <v>48</v>
      </c>
      <c r="E50" s="6" t="s">
        <v>49</v>
      </c>
      <c r="F50" s="6" t="s">
        <v>50</v>
      </c>
      <c r="G50" s="7" t="s">
        <v>51</v>
      </c>
      <c r="H50" s="23" t="s">
        <v>52</v>
      </c>
      <c r="I50" s="23" t="s">
        <v>53</v>
      </c>
      <c r="J50" s="19" t="s">
        <v>75</v>
      </c>
      <c r="K50" s="11">
        <v>19</v>
      </c>
      <c r="L50" s="9">
        <v>303</v>
      </c>
      <c r="M50" s="11">
        <v>5904</v>
      </c>
      <c r="O50" s="10">
        <f t="shared" si="13"/>
        <v>19.485148514851485</v>
      </c>
      <c r="P50" s="11">
        <f t="shared" si="10"/>
        <v>0</v>
      </c>
      <c r="Q50" s="11">
        <f t="shared" si="11"/>
        <v>19.485148514851485</v>
      </c>
      <c r="R50" s="6" t="str">
        <f t="shared" si="3"/>
        <v>YES</v>
      </c>
      <c r="S50" s="6" t="str">
        <f t="shared" si="4"/>
        <v>YES</v>
      </c>
      <c r="T50" s="11">
        <f t="shared" si="14"/>
        <v>3787.5</v>
      </c>
      <c r="U50" s="11">
        <f t="shared" si="12"/>
        <v>5904</v>
      </c>
      <c r="V50" s="11">
        <f t="shared" si="7"/>
        <v>-2116.5</v>
      </c>
    </row>
    <row r="51" spans="1:22" x14ac:dyDescent="0.25">
      <c r="A51" s="6" t="s">
        <v>351</v>
      </c>
      <c r="B51" s="6" t="s">
        <v>23</v>
      </c>
      <c r="C51" s="6" t="s">
        <v>48</v>
      </c>
      <c r="D51" s="6" t="s">
        <v>48</v>
      </c>
      <c r="E51" s="6" t="s">
        <v>49</v>
      </c>
      <c r="F51" s="6" t="s">
        <v>50</v>
      </c>
      <c r="G51" s="7" t="s">
        <v>51</v>
      </c>
      <c r="H51" s="23" t="s">
        <v>52</v>
      </c>
      <c r="I51" s="23" t="s">
        <v>53</v>
      </c>
      <c r="J51" s="19" t="s">
        <v>76</v>
      </c>
      <c r="K51" s="11">
        <v>23</v>
      </c>
      <c r="L51" s="9">
        <v>95</v>
      </c>
      <c r="M51" s="11">
        <v>2179</v>
      </c>
      <c r="N51" s="20"/>
      <c r="O51" s="10">
        <f t="shared" si="13"/>
        <v>22.936842105263157</v>
      </c>
      <c r="P51" s="11">
        <f t="shared" si="10"/>
        <v>0</v>
      </c>
      <c r="Q51" s="11">
        <f t="shared" si="11"/>
        <v>22.936842105263157</v>
      </c>
      <c r="R51" s="6" t="str">
        <f t="shared" si="3"/>
        <v>YES</v>
      </c>
      <c r="S51" s="6" t="str">
        <f t="shared" si="4"/>
        <v>YES</v>
      </c>
      <c r="T51" s="11">
        <f t="shared" si="14"/>
        <v>1187.5</v>
      </c>
      <c r="U51" s="11">
        <f t="shared" si="12"/>
        <v>2179</v>
      </c>
      <c r="V51" s="11">
        <f t="shared" si="7"/>
        <v>-991.5</v>
      </c>
    </row>
    <row r="52" spans="1:22" x14ac:dyDescent="0.25">
      <c r="A52" s="6" t="s">
        <v>351</v>
      </c>
      <c r="B52" s="6" t="s">
        <v>23</v>
      </c>
      <c r="C52" s="6" t="s">
        <v>48</v>
      </c>
      <c r="D52" s="6" t="s">
        <v>48</v>
      </c>
      <c r="E52" s="6" t="s">
        <v>49</v>
      </c>
      <c r="F52" s="6" t="s">
        <v>50</v>
      </c>
      <c r="G52" s="7" t="s">
        <v>51</v>
      </c>
      <c r="H52" s="23" t="s">
        <v>52</v>
      </c>
      <c r="I52" s="23" t="s">
        <v>53</v>
      </c>
      <c r="J52" s="19" t="s">
        <v>77</v>
      </c>
      <c r="K52" s="11">
        <v>5</v>
      </c>
      <c r="L52" s="9">
        <v>40</v>
      </c>
      <c r="M52" s="11">
        <v>2244</v>
      </c>
      <c r="N52" s="20">
        <v>10995</v>
      </c>
      <c r="O52" s="10">
        <f t="shared" si="13"/>
        <v>56.1</v>
      </c>
      <c r="P52" s="11">
        <f t="shared" si="10"/>
        <v>274.875</v>
      </c>
      <c r="Q52" s="11">
        <f t="shared" si="11"/>
        <v>330.97500000000002</v>
      </c>
      <c r="R52" s="6" t="str">
        <f t="shared" si="3"/>
        <v>YES</v>
      </c>
      <c r="S52" s="6" t="str">
        <f t="shared" si="4"/>
        <v>YES</v>
      </c>
      <c r="T52" s="11">
        <f t="shared" si="14"/>
        <v>500</v>
      </c>
      <c r="U52" s="11">
        <f t="shared" si="12"/>
        <v>13239</v>
      </c>
      <c r="V52" s="11">
        <f t="shared" si="7"/>
        <v>-12739</v>
      </c>
    </row>
    <row r="53" spans="1:22" x14ac:dyDescent="0.25">
      <c r="A53" s="6" t="s">
        <v>351</v>
      </c>
      <c r="B53" s="6" t="s">
        <v>23</v>
      </c>
      <c r="C53" s="6" t="s">
        <v>48</v>
      </c>
      <c r="D53" s="6" t="s">
        <v>48</v>
      </c>
      <c r="E53" s="6" t="s">
        <v>49</v>
      </c>
      <c r="F53" s="6" t="s">
        <v>50</v>
      </c>
      <c r="G53" s="7" t="s">
        <v>51</v>
      </c>
      <c r="H53" s="23" t="s">
        <v>52</v>
      </c>
      <c r="I53" s="23" t="s">
        <v>53</v>
      </c>
      <c r="J53" s="19" t="s">
        <v>78</v>
      </c>
      <c r="K53" s="11">
        <v>24</v>
      </c>
      <c r="L53" s="9">
        <v>455</v>
      </c>
      <c r="M53" s="11">
        <v>7944</v>
      </c>
      <c r="O53" s="10">
        <f t="shared" si="13"/>
        <v>17.459340659340658</v>
      </c>
      <c r="P53" s="11">
        <f t="shared" si="10"/>
        <v>0</v>
      </c>
      <c r="Q53" s="11">
        <f t="shared" si="11"/>
        <v>17.459340659340658</v>
      </c>
      <c r="R53" s="6" t="str">
        <f t="shared" si="3"/>
        <v>YES</v>
      </c>
      <c r="S53" s="6" t="str">
        <f t="shared" si="4"/>
        <v>YES</v>
      </c>
      <c r="T53" s="11">
        <f t="shared" si="14"/>
        <v>5687.5</v>
      </c>
      <c r="U53" s="11">
        <f t="shared" si="12"/>
        <v>7944</v>
      </c>
      <c r="V53" s="11">
        <f t="shared" si="7"/>
        <v>-2256.5</v>
      </c>
    </row>
    <row r="54" spans="1:22" x14ac:dyDescent="0.25">
      <c r="A54" s="6" t="s">
        <v>351</v>
      </c>
      <c r="B54" s="6" t="s">
        <v>23</v>
      </c>
      <c r="C54" s="6" t="s">
        <v>48</v>
      </c>
      <c r="D54" s="6" t="s">
        <v>48</v>
      </c>
      <c r="E54" s="6" t="s">
        <v>49</v>
      </c>
      <c r="F54" s="6" t="s">
        <v>50</v>
      </c>
      <c r="G54" s="7" t="s">
        <v>51</v>
      </c>
      <c r="H54" s="23" t="s">
        <v>52</v>
      </c>
      <c r="I54" s="23" t="s">
        <v>53</v>
      </c>
      <c r="J54" s="19" t="s">
        <v>79</v>
      </c>
      <c r="K54" s="11">
        <v>29</v>
      </c>
      <c r="L54" s="9">
        <v>448</v>
      </c>
      <c r="M54" s="11">
        <v>9538</v>
      </c>
      <c r="O54" s="10">
        <f t="shared" si="13"/>
        <v>21.290178571428573</v>
      </c>
      <c r="P54" s="11">
        <f t="shared" si="10"/>
        <v>0</v>
      </c>
      <c r="Q54" s="11">
        <f t="shared" si="11"/>
        <v>21.290178571428573</v>
      </c>
      <c r="R54" s="6" t="str">
        <f t="shared" si="3"/>
        <v>YES</v>
      </c>
      <c r="S54" s="6" t="str">
        <f t="shared" si="4"/>
        <v>YES</v>
      </c>
      <c r="T54" s="11">
        <f t="shared" si="14"/>
        <v>5600</v>
      </c>
      <c r="U54" s="11">
        <f t="shared" si="12"/>
        <v>9538</v>
      </c>
      <c r="V54" s="11">
        <f t="shared" si="7"/>
        <v>-3938</v>
      </c>
    </row>
    <row r="55" spans="1:22" x14ac:dyDescent="0.25">
      <c r="A55" s="6" t="s">
        <v>351</v>
      </c>
      <c r="B55" s="6" t="s">
        <v>23</v>
      </c>
      <c r="C55" s="6" t="s">
        <v>48</v>
      </c>
      <c r="D55" s="6" t="s">
        <v>48</v>
      </c>
      <c r="E55" s="6" t="s">
        <v>49</v>
      </c>
      <c r="F55" s="6" t="s">
        <v>50</v>
      </c>
      <c r="G55" s="7" t="s">
        <v>51</v>
      </c>
      <c r="H55" s="23" t="s">
        <v>52</v>
      </c>
      <c r="I55" s="23" t="s">
        <v>53</v>
      </c>
      <c r="J55" s="19" t="s">
        <v>80</v>
      </c>
      <c r="K55" s="11">
        <v>17</v>
      </c>
      <c r="L55" s="9">
        <v>312</v>
      </c>
      <c r="M55" s="11">
        <v>4862</v>
      </c>
      <c r="O55" s="10">
        <f t="shared" si="13"/>
        <v>15.583333333333334</v>
      </c>
      <c r="P55" s="11">
        <f t="shared" si="10"/>
        <v>0</v>
      </c>
      <c r="Q55" s="11">
        <f t="shared" si="11"/>
        <v>15.583333333333334</v>
      </c>
      <c r="R55" s="6" t="str">
        <f t="shared" si="3"/>
        <v>YES</v>
      </c>
      <c r="S55" s="6" t="str">
        <f t="shared" si="4"/>
        <v>YES</v>
      </c>
      <c r="T55" s="11">
        <f t="shared" si="14"/>
        <v>3900</v>
      </c>
      <c r="U55" s="11">
        <f t="shared" si="12"/>
        <v>4862</v>
      </c>
      <c r="V55" s="11">
        <f t="shared" si="7"/>
        <v>-962</v>
      </c>
    </row>
    <row r="56" spans="1:22" x14ac:dyDescent="0.25">
      <c r="A56" s="6" t="s">
        <v>351</v>
      </c>
      <c r="B56" s="6" t="s">
        <v>23</v>
      </c>
      <c r="C56" s="6" t="s">
        <v>48</v>
      </c>
      <c r="D56" s="6" t="s">
        <v>48</v>
      </c>
      <c r="E56" s="6" t="s">
        <v>49</v>
      </c>
      <c r="F56" s="6" t="s">
        <v>50</v>
      </c>
      <c r="G56" s="7" t="s">
        <v>51</v>
      </c>
      <c r="H56" s="23" t="s">
        <v>52</v>
      </c>
      <c r="I56" s="23" t="s">
        <v>53</v>
      </c>
      <c r="J56" s="19" t="s">
        <v>81</v>
      </c>
      <c r="K56" s="11">
        <v>22</v>
      </c>
      <c r="L56" s="9">
        <v>246</v>
      </c>
      <c r="M56" s="11">
        <v>2477</v>
      </c>
      <c r="O56" s="10">
        <f t="shared" si="13"/>
        <v>10.06910569105691</v>
      </c>
      <c r="P56" s="11">
        <f t="shared" si="10"/>
        <v>0</v>
      </c>
      <c r="Q56" s="11">
        <f t="shared" si="11"/>
        <v>10.06910569105691</v>
      </c>
      <c r="R56" s="6" t="str">
        <f t="shared" si="3"/>
        <v>NO</v>
      </c>
      <c r="S56" s="6" t="str">
        <f t="shared" si="4"/>
        <v>YES</v>
      </c>
      <c r="T56" s="11">
        <f t="shared" si="14"/>
        <v>3075</v>
      </c>
      <c r="U56" s="11">
        <f t="shared" si="12"/>
        <v>2477</v>
      </c>
      <c r="V56" s="11">
        <f t="shared" si="7"/>
        <v>598</v>
      </c>
    </row>
    <row r="57" spans="1:22" x14ac:dyDescent="0.25">
      <c r="A57" s="6" t="s">
        <v>351</v>
      </c>
      <c r="B57" s="6" t="s">
        <v>23</v>
      </c>
      <c r="C57" s="6" t="s">
        <v>48</v>
      </c>
      <c r="D57" s="6" t="s">
        <v>48</v>
      </c>
      <c r="E57" s="6" t="s">
        <v>49</v>
      </c>
      <c r="F57" s="6" t="s">
        <v>50</v>
      </c>
      <c r="G57" s="7" t="s">
        <v>51</v>
      </c>
      <c r="H57" s="23" t="s">
        <v>52</v>
      </c>
      <c r="I57" s="23" t="s">
        <v>53</v>
      </c>
      <c r="J57" s="19" t="s">
        <v>82</v>
      </c>
      <c r="K57" s="11">
        <v>36</v>
      </c>
      <c r="L57" s="9">
        <v>440</v>
      </c>
      <c r="M57" s="11">
        <v>11425</v>
      </c>
      <c r="O57" s="10">
        <f t="shared" si="13"/>
        <v>25.96590909090909</v>
      </c>
      <c r="P57" s="11">
        <f t="shared" si="10"/>
        <v>0</v>
      </c>
      <c r="Q57" s="11">
        <f t="shared" si="11"/>
        <v>25.96590909090909</v>
      </c>
      <c r="R57" s="6" t="str">
        <f t="shared" si="3"/>
        <v>YES</v>
      </c>
      <c r="S57" s="6" t="str">
        <f t="shared" si="4"/>
        <v>YES</v>
      </c>
      <c r="T57" s="11">
        <f t="shared" si="14"/>
        <v>5500</v>
      </c>
      <c r="U57" s="11">
        <f t="shared" si="12"/>
        <v>11425</v>
      </c>
      <c r="V57" s="11">
        <f t="shared" si="7"/>
        <v>-5925</v>
      </c>
    </row>
    <row r="58" spans="1:22" x14ac:dyDescent="0.25">
      <c r="A58" s="6" t="s">
        <v>351</v>
      </c>
      <c r="B58" s="6" t="s">
        <v>23</v>
      </c>
      <c r="C58" s="6" t="s">
        <v>48</v>
      </c>
      <c r="D58" s="6" t="s">
        <v>48</v>
      </c>
      <c r="E58" s="6" t="s">
        <v>49</v>
      </c>
      <c r="F58" s="6" t="s">
        <v>50</v>
      </c>
      <c r="G58" s="7" t="s">
        <v>51</v>
      </c>
      <c r="H58" s="23" t="s">
        <v>52</v>
      </c>
      <c r="I58" s="23" t="s">
        <v>53</v>
      </c>
      <c r="J58" s="19" t="s">
        <v>83</v>
      </c>
      <c r="K58" s="11">
        <v>15</v>
      </c>
      <c r="L58" s="9">
        <v>179</v>
      </c>
      <c r="M58" s="11">
        <v>2111</v>
      </c>
      <c r="O58" s="10">
        <f t="shared" si="13"/>
        <v>11.793296089385475</v>
      </c>
      <c r="P58" s="11">
        <f t="shared" si="10"/>
        <v>0</v>
      </c>
      <c r="Q58" s="11">
        <f t="shared" si="11"/>
        <v>11.793296089385475</v>
      </c>
      <c r="R58" s="6" t="str">
        <f t="shared" si="3"/>
        <v>NO</v>
      </c>
      <c r="S58" s="6" t="str">
        <f t="shared" si="4"/>
        <v>YES</v>
      </c>
      <c r="T58" s="11">
        <f t="shared" si="14"/>
        <v>2237.5</v>
      </c>
      <c r="U58" s="11">
        <f t="shared" si="12"/>
        <v>2111</v>
      </c>
      <c r="V58" s="11">
        <f t="shared" si="7"/>
        <v>126.5</v>
      </c>
    </row>
    <row r="59" spans="1:22" x14ac:dyDescent="0.25">
      <c r="A59" s="6" t="s">
        <v>351</v>
      </c>
      <c r="B59" s="6" t="s">
        <v>23</v>
      </c>
      <c r="C59" s="6" t="s">
        <v>48</v>
      </c>
      <c r="D59" s="6" t="s">
        <v>48</v>
      </c>
      <c r="E59" s="6" t="s">
        <v>49</v>
      </c>
      <c r="F59" s="6" t="s">
        <v>50</v>
      </c>
      <c r="G59" s="7" t="s">
        <v>51</v>
      </c>
      <c r="H59" s="23" t="s">
        <v>52</v>
      </c>
      <c r="I59" s="23" t="s">
        <v>53</v>
      </c>
      <c r="J59" s="19" t="s">
        <v>84</v>
      </c>
      <c r="K59" s="11">
        <v>50</v>
      </c>
      <c r="L59" s="9">
        <v>376</v>
      </c>
      <c r="M59" s="11">
        <v>15846</v>
      </c>
      <c r="O59" s="10">
        <f t="shared" si="13"/>
        <v>42.143617021276597</v>
      </c>
      <c r="P59" s="11">
        <f t="shared" si="10"/>
        <v>0</v>
      </c>
      <c r="Q59" s="11">
        <f t="shared" si="11"/>
        <v>42.143617021276597</v>
      </c>
      <c r="R59" s="6" t="str">
        <f t="shared" si="3"/>
        <v>YES</v>
      </c>
      <c r="S59" s="6" t="str">
        <f t="shared" si="4"/>
        <v>YES</v>
      </c>
      <c r="T59" s="11">
        <f t="shared" si="14"/>
        <v>4700</v>
      </c>
      <c r="U59" s="11">
        <f t="shared" si="12"/>
        <v>15846</v>
      </c>
      <c r="V59" s="11">
        <f t="shared" si="7"/>
        <v>-11146</v>
      </c>
    </row>
    <row r="60" spans="1:22" x14ac:dyDescent="0.25">
      <c r="A60" s="6" t="s">
        <v>351</v>
      </c>
      <c r="B60" s="6" t="s">
        <v>23</v>
      </c>
      <c r="C60" s="6" t="s">
        <v>48</v>
      </c>
      <c r="D60" s="6" t="s">
        <v>48</v>
      </c>
      <c r="E60" s="6" t="s">
        <v>49</v>
      </c>
      <c r="F60" s="6" t="s">
        <v>50</v>
      </c>
      <c r="G60" s="7" t="s">
        <v>51</v>
      </c>
      <c r="H60" s="23" t="s">
        <v>52</v>
      </c>
      <c r="I60" s="23" t="s">
        <v>53</v>
      </c>
      <c r="J60" s="19" t="s">
        <v>85</v>
      </c>
      <c r="K60" s="11">
        <v>19</v>
      </c>
      <c r="L60" s="9">
        <v>275</v>
      </c>
      <c r="M60" s="11">
        <v>4250</v>
      </c>
      <c r="N60" s="11">
        <v>30</v>
      </c>
      <c r="O60" s="10">
        <f t="shared" si="13"/>
        <v>15.454545454545455</v>
      </c>
      <c r="P60" s="11">
        <f t="shared" si="10"/>
        <v>0.10909090909090909</v>
      </c>
      <c r="Q60" s="11">
        <f t="shared" si="11"/>
        <v>15.563636363636364</v>
      </c>
      <c r="R60" s="6" t="str">
        <f t="shared" si="3"/>
        <v>YES</v>
      </c>
      <c r="S60" s="6" t="str">
        <f t="shared" si="4"/>
        <v>YES</v>
      </c>
      <c r="T60" s="11">
        <f t="shared" si="14"/>
        <v>3437.5</v>
      </c>
      <c r="U60" s="11">
        <f t="shared" si="12"/>
        <v>4280</v>
      </c>
      <c r="V60" s="11">
        <f t="shared" si="7"/>
        <v>-842.5</v>
      </c>
    </row>
    <row r="61" spans="1:22" x14ac:dyDescent="0.25">
      <c r="A61" s="6" t="s">
        <v>351</v>
      </c>
      <c r="B61" s="6" t="s">
        <v>23</v>
      </c>
      <c r="C61" s="6" t="s">
        <v>48</v>
      </c>
      <c r="D61" s="6" t="s">
        <v>48</v>
      </c>
      <c r="E61" s="6" t="s">
        <v>49</v>
      </c>
      <c r="F61" s="6" t="s">
        <v>50</v>
      </c>
      <c r="G61" s="7" t="s">
        <v>51</v>
      </c>
      <c r="H61" s="23" t="s">
        <v>52</v>
      </c>
      <c r="I61" s="23" t="s">
        <v>53</v>
      </c>
      <c r="J61" s="19" t="s">
        <v>86</v>
      </c>
      <c r="K61" s="11">
        <v>57</v>
      </c>
      <c r="L61" s="9">
        <v>456</v>
      </c>
      <c r="M61" s="11">
        <v>18223</v>
      </c>
      <c r="O61" s="10">
        <f t="shared" si="13"/>
        <v>39.962719298245617</v>
      </c>
      <c r="P61" s="11">
        <f t="shared" si="10"/>
        <v>0</v>
      </c>
      <c r="Q61" s="11">
        <f t="shared" si="11"/>
        <v>39.962719298245617</v>
      </c>
      <c r="R61" s="6" t="str">
        <f t="shared" si="3"/>
        <v>YES</v>
      </c>
      <c r="S61" s="6" t="str">
        <f t="shared" si="4"/>
        <v>YES</v>
      </c>
      <c r="T61" s="11">
        <f t="shared" si="14"/>
        <v>5700</v>
      </c>
      <c r="U61" s="11">
        <f t="shared" si="12"/>
        <v>18223</v>
      </c>
      <c r="V61" s="11">
        <f t="shared" si="7"/>
        <v>-12523</v>
      </c>
    </row>
    <row r="62" spans="1:22" x14ac:dyDescent="0.25">
      <c r="A62" s="6" t="s">
        <v>351</v>
      </c>
      <c r="B62" s="6" t="s">
        <v>23</v>
      </c>
      <c r="C62" s="6" t="s">
        <v>48</v>
      </c>
      <c r="D62" s="6" t="s">
        <v>48</v>
      </c>
      <c r="E62" s="6" t="s">
        <v>49</v>
      </c>
      <c r="F62" s="6" t="s">
        <v>50</v>
      </c>
      <c r="G62" s="7" t="s">
        <v>51</v>
      </c>
      <c r="H62" s="23" t="s">
        <v>52</v>
      </c>
      <c r="I62" s="23" t="s">
        <v>53</v>
      </c>
      <c r="J62" s="19" t="s">
        <v>87</v>
      </c>
      <c r="K62" s="11">
        <v>18</v>
      </c>
      <c r="L62" s="9">
        <v>330</v>
      </c>
      <c r="M62" s="11">
        <v>5940</v>
      </c>
      <c r="O62" s="10">
        <f t="shared" ref="O62:O122" si="15">M62/L62</f>
        <v>18</v>
      </c>
      <c r="P62" s="11">
        <f t="shared" ref="P62:P122" si="16">N62/L62</f>
        <v>0</v>
      </c>
      <c r="Q62" s="11">
        <f t="shared" ref="Q62:Q122" si="17">(M62+N62)/L62</f>
        <v>18</v>
      </c>
      <c r="R62" s="6" t="str">
        <f t="shared" ref="R62:R122" si="18">IF(Q62&gt;12.49,"YES","NO")</f>
        <v>YES</v>
      </c>
      <c r="S62" s="6" t="str">
        <f t="shared" si="4"/>
        <v>YES</v>
      </c>
      <c r="T62" s="11">
        <f t="shared" si="14"/>
        <v>4125</v>
      </c>
      <c r="U62" s="11">
        <f t="shared" ref="U62:U122" si="19">M62+N62</f>
        <v>5940</v>
      </c>
      <c r="V62" s="11">
        <f t="shared" ref="V62:V122" si="20">T62-U62</f>
        <v>-1815</v>
      </c>
    </row>
    <row r="63" spans="1:22" x14ac:dyDescent="0.25">
      <c r="A63" s="6" t="s">
        <v>351</v>
      </c>
      <c r="B63" s="6" t="s">
        <v>23</v>
      </c>
      <c r="C63" s="6" t="s">
        <v>48</v>
      </c>
      <c r="D63" s="6" t="s">
        <v>48</v>
      </c>
      <c r="E63" s="6" t="s">
        <v>49</v>
      </c>
      <c r="F63" s="6" t="s">
        <v>50</v>
      </c>
      <c r="G63" s="7" t="s">
        <v>51</v>
      </c>
      <c r="H63" s="23" t="s">
        <v>52</v>
      </c>
      <c r="I63" s="23" t="s">
        <v>53</v>
      </c>
      <c r="J63" s="19" t="s">
        <v>88</v>
      </c>
      <c r="K63" s="11">
        <v>8</v>
      </c>
      <c r="L63" s="9">
        <v>413</v>
      </c>
      <c r="M63" s="11">
        <v>3971</v>
      </c>
      <c r="N63" s="11">
        <v>7639</v>
      </c>
      <c r="O63" s="10">
        <f t="shared" si="15"/>
        <v>9.6150121065375309</v>
      </c>
      <c r="P63" s="11">
        <f t="shared" si="16"/>
        <v>18.496368038740918</v>
      </c>
      <c r="Q63" s="11">
        <f t="shared" si="17"/>
        <v>28.111380145278449</v>
      </c>
      <c r="R63" s="6" t="str">
        <f t="shared" si="18"/>
        <v>YES</v>
      </c>
      <c r="S63" s="6" t="str">
        <f t="shared" si="4"/>
        <v>YES</v>
      </c>
      <c r="T63" s="11">
        <f t="shared" si="14"/>
        <v>5162.5</v>
      </c>
      <c r="U63" s="11">
        <f t="shared" si="19"/>
        <v>11610</v>
      </c>
      <c r="V63" s="11">
        <f t="shared" si="20"/>
        <v>-6447.5</v>
      </c>
    </row>
    <row r="64" spans="1:22" x14ac:dyDescent="0.25">
      <c r="A64" s="6" t="s">
        <v>351</v>
      </c>
      <c r="B64" s="6" t="s">
        <v>23</v>
      </c>
      <c r="C64" s="6" t="s">
        <v>48</v>
      </c>
      <c r="D64" s="6" t="s">
        <v>48</v>
      </c>
      <c r="E64" s="6" t="s">
        <v>49</v>
      </c>
      <c r="F64" s="6" t="s">
        <v>50</v>
      </c>
      <c r="G64" s="7" t="s">
        <v>51</v>
      </c>
      <c r="H64" s="23" t="s">
        <v>52</v>
      </c>
      <c r="I64" s="23" t="s">
        <v>53</v>
      </c>
      <c r="J64" s="19" t="s">
        <v>89</v>
      </c>
      <c r="K64" s="11">
        <v>40</v>
      </c>
      <c r="L64" s="9">
        <v>456</v>
      </c>
      <c r="M64" s="11">
        <v>19015</v>
      </c>
      <c r="O64" s="10">
        <f t="shared" si="15"/>
        <v>41.699561403508774</v>
      </c>
      <c r="P64" s="11">
        <f t="shared" si="16"/>
        <v>0</v>
      </c>
      <c r="Q64" s="11">
        <f t="shared" si="17"/>
        <v>41.699561403508774</v>
      </c>
      <c r="R64" s="6" t="str">
        <f t="shared" si="18"/>
        <v>YES</v>
      </c>
      <c r="S64" s="6" t="str">
        <f t="shared" ref="S64:S124" si="21">IF(O64&gt;3.32,"YES","NO")</f>
        <v>YES</v>
      </c>
      <c r="T64" s="11">
        <f t="shared" ref="T64:T124" si="22">L64*12.5</f>
        <v>5700</v>
      </c>
      <c r="U64" s="11">
        <f t="shared" si="19"/>
        <v>19015</v>
      </c>
      <c r="V64" s="11">
        <f t="shared" si="20"/>
        <v>-13315</v>
      </c>
    </row>
    <row r="65" spans="1:22" x14ac:dyDescent="0.25">
      <c r="A65" s="6" t="s">
        <v>351</v>
      </c>
      <c r="B65" s="6" t="s">
        <v>23</v>
      </c>
      <c r="C65" s="6" t="s">
        <v>48</v>
      </c>
      <c r="D65" s="6" t="s">
        <v>48</v>
      </c>
      <c r="E65" s="6" t="s">
        <v>49</v>
      </c>
      <c r="F65" s="6" t="s">
        <v>50</v>
      </c>
      <c r="G65" s="7" t="s">
        <v>51</v>
      </c>
      <c r="H65" s="23" t="s">
        <v>52</v>
      </c>
      <c r="I65" s="23" t="s">
        <v>53</v>
      </c>
      <c r="J65" s="19" t="s">
        <v>90</v>
      </c>
      <c r="K65" s="11">
        <v>23</v>
      </c>
      <c r="L65" s="9">
        <v>456</v>
      </c>
      <c r="M65" s="11">
        <v>8153</v>
      </c>
      <c r="O65" s="10">
        <f t="shared" si="15"/>
        <v>17.879385964912281</v>
      </c>
      <c r="P65" s="11">
        <f t="shared" si="16"/>
        <v>0</v>
      </c>
      <c r="Q65" s="11">
        <f t="shared" si="17"/>
        <v>17.879385964912281</v>
      </c>
      <c r="R65" s="6" t="str">
        <f t="shared" si="18"/>
        <v>YES</v>
      </c>
      <c r="S65" s="6" t="str">
        <f t="shared" si="21"/>
        <v>YES</v>
      </c>
      <c r="T65" s="11">
        <f t="shared" si="22"/>
        <v>5700</v>
      </c>
      <c r="U65" s="11">
        <f t="shared" si="19"/>
        <v>8153</v>
      </c>
      <c r="V65" s="11">
        <f t="shared" si="20"/>
        <v>-2453</v>
      </c>
    </row>
    <row r="66" spans="1:22" x14ac:dyDescent="0.25">
      <c r="A66" s="6" t="s">
        <v>351</v>
      </c>
      <c r="B66" s="6" t="s">
        <v>23</v>
      </c>
      <c r="C66" s="6" t="s">
        <v>48</v>
      </c>
      <c r="D66" s="6" t="s">
        <v>48</v>
      </c>
      <c r="E66" s="6" t="s">
        <v>49</v>
      </c>
      <c r="F66" s="6" t="s">
        <v>50</v>
      </c>
      <c r="G66" s="7" t="s">
        <v>51</v>
      </c>
      <c r="H66" s="23" t="s">
        <v>52</v>
      </c>
      <c r="I66" s="23" t="s">
        <v>53</v>
      </c>
      <c r="J66" s="19" t="s">
        <v>91</v>
      </c>
      <c r="K66" s="11">
        <v>15</v>
      </c>
      <c r="L66" s="9">
        <v>325</v>
      </c>
      <c r="M66" s="11">
        <v>3866</v>
      </c>
      <c r="O66" s="10">
        <f t="shared" si="15"/>
        <v>11.895384615384616</v>
      </c>
      <c r="P66" s="11">
        <f t="shared" si="16"/>
        <v>0</v>
      </c>
      <c r="Q66" s="11">
        <f t="shared" si="17"/>
        <v>11.895384615384616</v>
      </c>
      <c r="R66" s="6" t="str">
        <f t="shared" si="18"/>
        <v>NO</v>
      </c>
      <c r="S66" s="6" t="str">
        <f t="shared" si="21"/>
        <v>YES</v>
      </c>
      <c r="T66" s="11">
        <f t="shared" si="22"/>
        <v>4062.5</v>
      </c>
      <c r="U66" s="11">
        <f t="shared" si="19"/>
        <v>3866</v>
      </c>
      <c r="V66" s="11">
        <f t="shared" si="20"/>
        <v>196.5</v>
      </c>
    </row>
    <row r="67" spans="1:22" x14ac:dyDescent="0.25">
      <c r="A67" s="6" t="s">
        <v>351</v>
      </c>
      <c r="B67" s="6" t="s">
        <v>23</v>
      </c>
      <c r="C67" s="6" t="s">
        <v>48</v>
      </c>
      <c r="D67" s="6" t="s">
        <v>48</v>
      </c>
      <c r="E67" s="6" t="s">
        <v>49</v>
      </c>
      <c r="F67" s="6" t="s">
        <v>50</v>
      </c>
      <c r="G67" s="7" t="s">
        <v>51</v>
      </c>
      <c r="H67" s="23" t="s">
        <v>52</v>
      </c>
      <c r="I67" s="23" t="s">
        <v>53</v>
      </c>
      <c r="J67" s="19" t="s">
        <v>92</v>
      </c>
      <c r="K67" s="11">
        <v>18</v>
      </c>
      <c r="L67" s="9">
        <v>337</v>
      </c>
      <c r="M67" s="11">
        <v>6466</v>
      </c>
      <c r="O67" s="10">
        <f t="shared" si="15"/>
        <v>19.186943620178042</v>
      </c>
      <c r="P67" s="11">
        <f t="shared" si="16"/>
        <v>0</v>
      </c>
      <c r="Q67" s="11">
        <f t="shared" si="17"/>
        <v>19.186943620178042</v>
      </c>
      <c r="R67" s="6" t="str">
        <f t="shared" si="18"/>
        <v>YES</v>
      </c>
      <c r="S67" s="6" t="str">
        <f t="shared" si="21"/>
        <v>YES</v>
      </c>
      <c r="T67" s="11" t="e">
        <f>#REF!*12.5</f>
        <v>#REF!</v>
      </c>
      <c r="U67" s="11">
        <f t="shared" si="19"/>
        <v>6466</v>
      </c>
      <c r="V67" s="11" t="e">
        <f t="shared" si="20"/>
        <v>#REF!</v>
      </c>
    </row>
    <row r="68" spans="1:22" x14ac:dyDescent="0.25">
      <c r="A68" s="6" t="s">
        <v>351</v>
      </c>
      <c r="B68" s="6" t="s">
        <v>23</v>
      </c>
      <c r="C68" s="6" t="s">
        <v>48</v>
      </c>
      <c r="D68" s="6" t="s">
        <v>48</v>
      </c>
      <c r="E68" s="6" t="s">
        <v>49</v>
      </c>
      <c r="F68" s="6" t="s">
        <v>50</v>
      </c>
      <c r="G68" s="7" t="s">
        <v>51</v>
      </c>
      <c r="H68" s="23" t="s">
        <v>52</v>
      </c>
      <c r="I68" s="23" t="s">
        <v>53</v>
      </c>
      <c r="J68" s="19" t="s">
        <v>93</v>
      </c>
      <c r="K68" s="11">
        <v>11</v>
      </c>
      <c r="L68" s="9">
        <v>561</v>
      </c>
      <c r="M68" s="11">
        <v>8352</v>
      </c>
      <c r="N68" s="11">
        <v>12855</v>
      </c>
      <c r="O68" s="10">
        <f t="shared" si="15"/>
        <v>14.887700534759359</v>
      </c>
      <c r="P68" s="11">
        <f t="shared" si="16"/>
        <v>22.914438502673796</v>
      </c>
      <c r="Q68" s="11">
        <f t="shared" si="17"/>
        <v>37.802139037433157</v>
      </c>
      <c r="R68" s="6" t="str">
        <f t="shared" si="18"/>
        <v>YES</v>
      </c>
      <c r="S68" s="6" t="str">
        <f t="shared" si="21"/>
        <v>YES</v>
      </c>
      <c r="T68" s="11">
        <f t="shared" ref="T68:T92" si="23">L67*12.5</f>
        <v>4212.5</v>
      </c>
      <c r="U68" s="11">
        <f t="shared" si="19"/>
        <v>21207</v>
      </c>
      <c r="V68" s="11">
        <f t="shared" si="20"/>
        <v>-16994.5</v>
      </c>
    </row>
    <row r="69" spans="1:22" x14ac:dyDescent="0.25">
      <c r="A69" s="6" t="s">
        <v>351</v>
      </c>
      <c r="B69" s="6" t="s">
        <v>23</v>
      </c>
      <c r="C69" s="6" t="s">
        <v>48</v>
      </c>
      <c r="D69" s="6" t="s">
        <v>48</v>
      </c>
      <c r="E69" s="6" t="s">
        <v>49</v>
      </c>
      <c r="F69" s="6" t="s">
        <v>50</v>
      </c>
      <c r="G69" s="7" t="s">
        <v>51</v>
      </c>
      <c r="H69" s="23" t="s">
        <v>52</v>
      </c>
      <c r="I69" s="23" t="s">
        <v>53</v>
      </c>
      <c r="J69" s="19" t="s">
        <v>94</v>
      </c>
      <c r="K69" s="11">
        <v>19</v>
      </c>
      <c r="L69" s="9">
        <v>32</v>
      </c>
      <c r="M69" s="11">
        <v>615</v>
      </c>
      <c r="O69" s="10">
        <f t="shared" si="15"/>
        <v>19.21875</v>
      </c>
      <c r="P69" s="11">
        <f t="shared" si="16"/>
        <v>0</v>
      </c>
      <c r="Q69" s="11">
        <f t="shared" si="17"/>
        <v>19.21875</v>
      </c>
      <c r="R69" s="6" t="str">
        <f t="shared" si="18"/>
        <v>YES</v>
      </c>
      <c r="S69" s="6" t="str">
        <f t="shared" si="21"/>
        <v>YES</v>
      </c>
      <c r="T69" s="11">
        <f t="shared" si="23"/>
        <v>7012.5</v>
      </c>
      <c r="U69" s="11">
        <f t="shared" si="19"/>
        <v>615</v>
      </c>
      <c r="V69" s="11">
        <f t="shared" si="20"/>
        <v>6397.5</v>
      </c>
    </row>
    <row r="70" spans="1:22" x14ac:dyDescent="0.25">
      <c r="A70" s="6" t="s">
        <v>351</v>
      </c>
      <c r="B70" s="6" t="s">
        <v>23</v>
      </c>
      <c r="C70" s="6" t="s">
        <v>48</v>
      </c>
      <c r="D70" s="6" t="s">
        <v>48</v>
      </c>
      <c r="E70" s="6" t="s">
        <v>49</v>
      </c>
      <c r="F70" s="6" t="s">
        <v>50</v>
      </c>
      <c r="G70" s="7" t="s">
        <v>51</v>
      </c>
      <c r="H70" s="23" t="s">
        <v>52</v>
      </c>
      <c r="I70" s="23" t="s">
        <v>53</v>
      </c>
      <c r="J70" s="19" t="s">
        <v>95</v>
      </c>
      <c r="K70" s="11">
        <v>15</v>
      </c>
      <c r="L70" s="9">
        <v>135</v>
      </c>
      <c r="M70" s="11">
        <v>2029</v>
      </c>
      <c r="O70" s="10">
        <f t="shared" si="15"/>
        <v>15.02962962962963</v>
      </c>
      <c r="P70" s="11">
        <f t="shared" si="16"/>
        <v>0</v>
      </c>
      <c r="Q70" s="11">
        <f t="shared" si="17"/>
        <v>15.02962962962963</v>
      </c>
      <c r="R70" s="6" t="str">
        <f t="shared" si="18"/>
        <v>YES</v>
      </c>
      <c r="S70" s="6" t="str">
        <f t="shared" si="21"/>
        <v>YES</v>
      </c>
      <c r="T70" s="11">
        <f t="shared" si="23"/>
        <v>400</v>
      </c>
      <c r="U70" s="11">
        <f t="shared" si="19"/>
        <v>2029</v>
      </c>
      <c r="V70" s="11">
        <f t="shared" si="20"/>
        <v>-1629</v>
      </c>
    </row>
    <row r="71" spans="1:22" x14ac:dyDescent="0.25">
      <c r="A71" s="6" t="s">
        <v>351</v>
      </c>
      <c r="B71" s="6" t="s">
        <v>23</v>
      </c>
      <c r="C71" s="6" t="s">
        <v>48</v>
      </c>
      <c r="D71" s="6" t="s">
        <v>48</v>
      </c>
      <c r="E71" s="6" t="s">
        <v>49</v>
      </c>
      <c r="F71" s="6" t="s">
        <v>50</v>
      </c>
      <c r="G71" s="7" t="s">
        <v>51</v>
      </c>
      <c r="H71" s="23" t="s">
        <v>52</v>
      </c>
      <c r="I71" s="23" t="s">
        <v>53</v>
      </c>
      <c r="J71" s="19" t="s">
        <v>96</v>
      </c>
      <c r="K71" s="11">
        <v>5</v>
      </c>
      <c r="L71" s="9">
        <v>361</v>
      </c>
      <c r="M71" s="11">
        <v>1758</v>
      </c>
      <c r="N71" s="11">
        <v>9505</v>
      </c>
      <c r="O71" s="10">
        <f t="shared" si="15"/>
        <v>4.8698060941828256</v>
      </c>
      <c r="P71" s="11">
        <f t="shared" si="16"/>
        <v>26.329639889196677</v>
      </c>
      <c r="Q71" s="11">
        <f t="shared" si="17"/>
        <v>31.199445983379501</v>
      </c>
      <c r="R71" s="6" t="str">
        <f t="shared" si="18"/>
        <v>YES</v>
      </c>
      <c r="S71" s="6" t="str">
        <f t="shared" si="21"/>
        <v>YES</v>
      </c>
      <c r="T71" s="11">
        <f t="shared" si="23"/>
        <v>1687.5</v>
      </c>
      <c r="U71" s="11">
        <f t="shared" si="19"/>
        <v>11263</v>
      </c>
      <c r="V71" s="11">
        <f t="shared" si="20"/>
        <v>-9575.5</v>
      </c>
    </row>
    <row r="72" spans="1:22" x14ac:dyDescent="0.25">
      <c r="A72" s="6" t="s">
        <v>351</v>
      </c>
      <c r="B72" s="6" t="s">
        <v>23</v>
      </c>
      <c r="C72" s="6" t="s">
        <v>48</v>
      </c>
      <c r="D72" s="6" t="s">
        <v>48</v>
      </c>
      <c r="E72" s="6" t="s">
        <v>49</v>
      </c>
      <c r="F72" s="6" t="s">
        <v>50</v>
      </c>
      <c r="G72" s="7" t="s">
        <v>51</v>
      </c>
      <c r="H72" s="23" t="s">
        <v>52</v>
      </c>
      <c r="I72" s="23" t="s">
        <v>53</v>
      </c>
      <c r="J72" s="19" t="s">
        <v>97</v>
      </c>
      <c r="K72" s="11">
        <v>18</v>
      </c>
      <c r="L72" s="9">
        <v>52</v>
      </c>
      <c r="M72" s="11">
        <v>931</v>
      </c>
      <c r="O72" s="10">
        <f t="shared" si="15"/>
        <v>17.903846153846153</v>
      </c>
      <c r="P72" s="11">
        <f t="shared" si="16"/>
        <v>0</v>
      </c>
      <c r="Q72" s="11">
        <f t="shared" si="17"/>
        <v>17.903846153846153</v>
      </c>
      <c r="R72" s="6" t="str">
        <f t="shared" si="18"/>
        <v>YES</v>
      </c>
      <c r="S72" s="6" t="str">
        <f t="shared" si="21"/>
        <v>YES</v>
      </c>
      <c r="T72" s="11">
        <f t="shared" si="23"/>
        <v>4512.5</v>
      </c>
      <c r="U72" s="11">
        <f t="shared" si="19"/>
        <v>931</v>
      </c>
      <c r="V72" s="11">
        <f t="shared" si="20"/>
        <v>3581.5</v>
      </c>
    </row>
    <row r="73" spans="1:22" x14ac:dyDescent="0.25">
      <c r="A73" s="6" t="s">
        <v>351</v>
      </c>
      <c r="B73" s="6" t="s">
        <v>23</v>
      </c>
      <c r="C73" s="6" t="s">
        <v>48</v>
      </c>
      <c r="D73" s="6" t="s">
        <v>48</v>
      </c>
      <c r="E73" s="6" t="s">
        <v>49</v>
      </c>
      <c r="F73" s="6" t="s">
        <v>50</v>
      </c>
      <c r="G73" s="7" t="s">
        <v>51</v>
      </c>
      <c r="H73" s="23" t="s">
        <v>52</v>
      </c>
      <c r="I73" s="23" t="s">
        <v>53</v>
      </c>
      <c r="J73" s="19" t="s">
        <v>98</v>
      </c>
      <c r="K73" s="11">
        <v>20</v>
      </c>
      <c r="L73" s="9">
        <v>385</v>
      </c>
      <c r="M73" s="11">
        <v>8432</v>
      </c>
      <c r="O73" s="10">
        <f t="shared" si="15"/>
        <v>21.9012987012987</v>
      </c>
      <c r="P73" s="11">
        <f t="shared" si="16"/>
        <v>0</v>
      </c>
      <c r="Q73" s="11">
        <f t="shared" si="17"/>
        <v>21.9012987012987</v>
      </c>
      <c r="R73" s="6" t="str">
        <f t="shared" si="18"/>
        <v>YES</v>
      </c>
      <c r="S73" s="6" t="str">
        <f t="shared" si="21"/>
        <v>YES</v>
      </c>
      <c r="T73" s="11">
        <f t="shared" si="23"/>
        <v>650</v>
      </c>
      <c r="U73" s="11">
        <f t="shared" si="19"/>
        <v>8432</v>
      </c>
      <c r="V73" s="11">
        <f t="shared" si="20"/>
        <v>-7782</v>
      </c>
    </row>
    <row r="74" spans="1:22" x14ac:dyDescent="0.25">
      <c r="A74" s="6" t="s">
        <v>351</v>
      </c>
      <c r="B74" s="6" t="s">
        <v>23</v>
      </c>
      <c r="C74" s="6" t="s">
        <v>48</v>
      </c>
      <c r="D74" s="6" t="s">
        <v>48</v>
      </c>
      <c r="E74" s="6" t="s">
        <v>49</v>
      </c>
      <c r="F74" s="6" t="s">
        <v>50</v>
      </c>
      <c r="G74" s="7" t="s">
        <v>51</v>
      </c>
      <c r="H74" s="23" t="s">
        <v>52</v>
      </c>
      <c r="I74" s="23" t="s">
        <v>53</v>
      </c>
      <c r="J74" s="19" t="s">
        <v>99</v>
      </c>
      <c r="K74" s="11">
        <v>5</v>
      </c>
      <c r="L74" s="9">
        <v>452</v>
      </c>
      <c r="M74" s="11">
        <v>3367</v>
      </c>
      <c r="N74" s="11">
        <v>14854</v>
      </c>
      <c r="O74" s="10">
        <f t="shared" si="15"/>
        <v>7.4491150442477876</v>
      </c>
      <c r="P74" s="11">
        <f t="shared" si="16"/>
        <v>32.862831858407077</v>
      </c>
      <c r="Q74" s="11">
        <f t="shared" si="17"/>
        <v>40.311946902654867</v>
      </c>
      <c r="R74" s="6" t="str">
        <f t="shared" si="18"/>
        <v>YES</v>
      </c>
      <c r="S74" s="6" t="str">
        <f t="shared" si="21"/>
        <v>YES</v>
      </c>
      <c r="T74" s="11">
        <f t="shared" si="23"/>
        <v>4812.5</v>
      </c>
      <c r="U74" s="11">
        <f t="shared" si="19"/>
        <v>18221</v>
      </c>
      <c r="V74" s="11">
        <f t="shared" si="20"/>
        <v>-13408.5</v>
      </c>
    </row>
    <row r="75" spans="1:22" x14ac:dyDescent="0.25">
      <c r="A75" s="6" t="s">
        <v>351</v>
      </c>
      <c r="B75" s="6" t="s">
        <v>23</v>
      </c>
      <c r="C75" s="6" t="s">
        <v>48</v>
      </c>
      <c r="D75" s="6" t="s">
        <v>48</v>
      </c>
      <c r="E75" s="6" t="s">
        <v>49</v>
      </c>
      <c r="F75" s="6" t="s">
        <v>50</v>
      </c>
      <c r="G75" s="7" t="s">
        <v>51</v>
      </c>
      <c r="H75" s="23" t="s">
        <v>52</v>
      </c>
      <c r="I75" s="23" t="s">
        <v>53</v>
      </c>
      <c r="J75" s="19" t="s">
        <v>100</v>
      </c>
      <c r="K75" s="11">
        <v>59</v>
      </c>
      <c r="L75" s="9">
        <v>456</v>
      </c>
      <c r="M75" s="11">
        <v>28523</v>
      </c>
      <c r="O75" s="10">
        <f t="shared" si="15"/>
        <v>62.550438596491226</v>
      </c>
      <c r="P75" s="11">
        <f t="shared" si="16"/>
        <v>0</v>
      </c>
      <c r="Q75" s="11">
        <f t="shared" si="17"/>
        <v>62.550438596491226</v>
      </c>
      <c r="R75" s="6" t="str">
        <f t="shared" si="18"/>
        <v>YES</v>
      </c>
      <c r="S75" s="6" t="str">
        <f t="shared" si="21"/>
        <v>YES</v>
      </c>
      <c r="T75" s="11">
        <f t="shared" si="23"/>
        <v>5650</v>
      </c>
      <c r="U75" s="11">
        <f t="shared" si="19"/>
        <v>28523</v>
      </c>
      <c r="V75" s="11">
        <f t="shared" si="20"/>
        <v>-22873</v>
      </c>
    </row>
    <row r="76" spans="1:22" x14ac:dyDescent="0.25">
      <c r="A76" s="6" t="s">
        <v>351</v>
      </c>
      <c r="B76" s="6" t="s">
        <v>23</v>
      </c>
      <c r="C76" s="6" t="s">
        <v>48</v>
      </c>
      <c r="D76" s="6" t="s">
        <v>48</v>
      </c>
      <c r="E76" s="6" t="s">
        <v>49</v>
      </c>
      <c r="F76" s="6" t="s">
        <v>50</v>
      </c>
      <c r="G76" s="7" t="s">
        <v>51</v>
      </c>
      <c r="H76" s="23" t="s">
        <v>52</v>
      </c>
      <c r="I76" s="23" t="s">
        <v>53</v>
      </c>
      <c r="J76" s="19" t="s">
        <v>101</v>
      </c>
      <c r="K76" s="11">
        <v>16</v>
      </c>
      <c r="L76" s="9">
        <v>175</v>
      </c>
      <c r="M76" s="11">
        <v>2796</v>
      </c>
      <c r="O76" s="10">
        <f t="shared" si="15"/>
        <v>15.977142857142857</v>
      </c>
      <c r="P76" s="11">
        <f t="shared" si="16"/>
        <v>0</v>
      </c>
      <c r="Q76" s="11">
        <f t="shared" si="17"/>
        <v>15.977142857142857</v>
      </c>
      <c r="R76" s="6" t="str">
        <f t="shared" si="18"/>
        <v>YES</v>
      </c>
      <c r="S76" s="6" t="str">
        <f t="shared" si="21"/>
        <v>YES</v>
      </c>
      <c r="T76" s="11">
        <f t="shared" si="23"/>
        <v>5700</v>
      </c>
      <c r="U76" s="11">
        <f t="shared" si="19"/>
        <v>2796</v>
      </c>
      <c r="V76" s="11">
        <f t="shared" si="20"/>
        <v>2904</v>
      </c>
    </row>
    <row r="77" spans="1:22" x14ac:dyDescent="0.25">
      <c r="A77" s="6" t="s">
        <v>351</v>
      </c>
      <c r="B77" s="6" t="s">
        <v>23</v>
      </c>
      <c r="C77" s="6" t="s">
        <v>48</v>
      </c>
      <c r="D77" s="6" t="s">
        <v>48</v>
      </c>
      <c r="E77" s="6" t="s">
        <v>49</v>
      </c>
      <c r="F77" s="6" t="s">
        <v>50</v>
      </c>
      <c r="G77" s="7" t="s">
        <v>51</v>
      </c>
      <c r="H77" s="23" t="s">
        <v>52</v>
      </c>
      <c r="I77" s="23" t="s">
        <v>53</v>
      </c>
      <c r="J77" s="19" t="s">
        <v>102</v>
      </c>
      <c r="K77" s="11">
        <v>15</v>
      </c>
      <c r="L77" s="9">
        <v>276</v>
      </c>
      <c r="M77" s="11">
        <v>3202</v>
      </c>
      <c r="O77" s="10">
        <f t="shared" si="15"/>
        <v>11.601449275362318</v>
      </c>
      <c r="P77" s="11">
        <f t="shared" si="16"/>
        <v>0</v>
      </c>
      <c r="Q77" s="11">
        <f t="shared" si="17"/>
        <v>11.601449275362318</v>
      </c>
      <c r="R77" s="6" t="str">
        <f t="shared" si="18"/>
        <v>NO</v>
      </c>
      <c r="S77" s="6" t="str">
        <f t="shared" si="21"/>
        <v>YES</v>
      </c>
      <c r="T77" s="11">
        <f t="shared" si="23"/>
        <v>2187.5</v>
      </c>
      <c r="U77" s="11">
        <f t="shared" si="19"/>
        <v>3202</v>
      </c>
      <c r="V77" s="11">
        <f t="shared" si="20"/>
        <v>-1014.5</v>
      </c>
    </row>
    <row r="78" spans="1:22" x14ac:dyDescent="0.25">
      <c r="A78" s="6" t="s">
        <v>351</v>
      </c>
      <c r="B78" s="6" t="s">
        <v>23</v>
      </c>
      <c r="C78" s="6" t="s">
        <v>48</v>
      </c>
      <c r="D78" s="6" t="s">
        <v>48</v>
      </c>
      <c r="E78" s="6" t="s">
        <v>49</v>
      </c>
      <c r="F78" s="6" t="s">
        <v>50</v>
      </c>
      <c r="G78" s="7" t="s">
        <v>51</v>
      </c>
      <c r="H78" s="23" t="s">
        <v>52</v>
      </c>
      <c r="I78" s="23" t="s">
        <v>53</v>
      </c>
      <c r="J78" s="19" t="s">
        <v>103</v>
      </c>
      <c r="K78" s="11">
        <v>15</v>
      </c>
      <c r="L78" s="9">
        <v>252</v>
      </c>
      <c r="M78" s="11">
        <v>2809</v>
      </c>
      <c r="O78" s="10">
        <f t="shared" si="15"/>
        <v>11.146825396825397</v>
      </c>
      <c r="P78" s="11">
        <f t="shared" si="16"/>
        <v>0</v>
      </c>
      <c r="Q78" s="11">
        <f t="shared" si="17"/>
        <v>11.146825396825397</v>
      </c>
      <c r="R78" s="6" t="str">
        <f t="shared" si="18"/>
        <v>NO</v>
      </c>
      <c r="S78" s="6" t="str">
        <f t="shared" si="21"/>
        <v>YES</v>
      </c>
      <c r="T78" s="11">
        <f t="shared" si="23"/>
        <v>3450</v>
      </c>
      <c r="U78" s="11">
        <f t="shared" si="19"/>
        <v>2809</v>
      </c>
      <c r="V78" s="11">
        <f t="shared" si="20"/>
        <v>641</v>
      </c>
    </row>
    <row r="79" spans="1:22" x14ac:dyDescent="0.25">
      <c r="A79" s="6" t="s">
        <v>351</v>
      </c>
      <c r="B79" s="6" t="s">
        <v>23</v>
      </c>
      <c r="C79" s="6" t="s">
        <v>48</v>
      </c>
      <c r="D79" s="6" t="s">
        <v>48</v>
      </c>
      <c r="E79" s="6" t="s">
        <v>49</v>
      </c>
      <c r="F79" s="6" t="s">
        <v>50</v>
      </c>
      <c r="G79" s="7" t="s">
        <v>51</v>
      </c>
      <c r="H79" s="23" t="s">
        <v>52</v>
      </c>
      <c r="I79" s="23" t="s">
        <v>53</v>
      </c>
      <c r="J79" s="19" t="s">
        <v>104</v>
      </c>
      <c r="K79" s="11">
        <v>19</v>
      </c>
      <c r="L79" s="9">
        <v>331</v>
      </c>
      <c r="M79" s="11">
        <v>4617</v>
      </c>
      <c r="O79" s="10">
        <f t="shared" si="15"/>
        <v>13.948640483383686</v>
      </c>
      <c r="P79" s="11">
        <f t="shared" si="16"/>
        <v>0</v>
      </c>
      <c r="Q79" s="11">
        <f t="shared" si="17"/>
        <v>13.948640483383686</v>
      </c>
      <c r="R79" s="6" t="str">
        <f t="shared" si="18"/>
        <v>YES</v>
      </c>
      <c r="S79" s="6" t="str">
        <f t="shared" si="21"/>
        <v>YES</v>
      </c>
      <c r="T79" s="11">
        <f t="shared" si="23"/>
        <v>3150</v>
      </c>
      <c r="U79" s="11">
        <f t="shared" si="19"/>
        <v>4617</v>
      </c>
      <c r="V79" s="11">
        <f t="shared" si="20"/>
        <v>-1467</v>
      </c>
    </row>
    <row r="80" spans="1:22" x14ac:dyDescent="0.25">
      <c r="A80" s="6" t="s">
        <v>351</v>
      </c>
      <c r="B80" s="6" t="s">
        <v>23</v>
      </c>
      <c r="C80" s="6" t="s">
        <v>48</v>
      </c>
      <c r="D80" s="6" t="s">
        <v>48</v>
      </c>
      <c r="E80" s="6" t="s">
        <v>49</v>
      </c>
      <c r="F80" s="6" t="s">
        <v>50</v>
      </c>
      <c r="G80" s="7" t="s">
        <v>51</v>
      </c>
      <c r="H80" s="23" t="s">
        <v>52</v>
      </c>
      <c r="I80" s="23" t="s">
        <v>53</v>
      </c>
      <c r="J80" s="19" t="s">
        <v>105</v>
      </c>
      <c r="K80" s="11">
        <v>8</v>
      </c>
      <c r="L80" s="9">
        <v>380</v>
      </c>
      <c r="M80" s="11">
        <v>3582</v>
      </c>
      <c r="N80" s="11">
        <v>7740</v>
      </c>
      <c r="O80" s="10">
        <f t="shared" si="15"/>
        <v>9.4263157894736835</v>
      </c>
      <c r="P80" s="11">
        <f t="shared" si="16"/>
        <v>20.368421052631579</v>
      </c>
      <c r="Q80" s="11">
        <f t="shared" si="17"/>
        <v>29.794736842105262</v>
      </c>
      <c r="R80" s="6" t="str">
        <f t="shared" si="18"/>
        <v>YES</v>
      </c>
      <c r="S80" s="6" t="str">
        <f t="shared" si="21"/>
        <v>YES</v>
      </c>
      <c r="T80" s="11">
        <f t="shared" si="23"/>
        <v>4137.5</v>
      </c>
      <c r="U80" s="11">
        <f t="shared" si="19"/>
        <v>11322</v>
      </c>
      <c r="V80" s="11">
        <f t="shared" si="20"/>
        <v>-7184.5</v>
      </c>
    </row>
    <row r="81" spans="1:22" x14ac:dyDescent="0.25">
      <c r="A81" s="6" t="s">
        <v>351</v>
      </c>
      <c r="B81" s="6" t="s">
        <v>23</v>
      </c>
      <c r="C81" s="6" t="s">
        <v>48</v>
      </c>
      <c r="D81" s="6" t="s">
        <v>48</v>
      </c>
      <c r="E81" s="6" t="s">
        <v>49</v>
      </c>
      <c r="F81" s="6" t="s">
        <v>50</v>
      </c>
      <c r="G81" s="7" t="s">
        <v>51</v>
      </c>
      <c r="H81" s="23" t="s">
        <v>52</v>
      </c>
      <c r="I81" s="23" t="s">
        <v>53</v>
      </c>
      <c r="J81" s="19" t="s">
        <v>106</v>
      </c>
      <c r="K81" s="11">
        <v>116</v>
      </c>
      <c r="L81" s="9">
        <v>392</v>
      </c>
      <c r="M81" s="11">
        <v>37080</v>
      </c>
      <c r="O81" s="10">
        <f t="shared" si="15"/>
        <v>94.591836734693871</v>
      </c>
      <c r="P81" s="11">
        <f t="shared" si="16"/>
        <v>0</v>
      </c>
      <c r="Q81" s="11">
        <f t="shared" si="17"/>
        <v>94.591836734693871</v>
      </c>
      <c r="R81" s="6" t="str">
        <f t="shared" si="18"/>
        <v>YES</v>
      </c>
      <c r="S81" s="6" t="str">
        <f t="shared" si="21"/>
        <v>YES</v>
      </c>
      <c r="T81" s="11">
        <f t="shared" si="23"/>
        <v>4750</v>
      </c>
      <c r="U81" s="11">
        <f t="shared" si="19"/>
        <v>37080</v>
      </c>
      <c r="V81" s="11">
        <f t="shared" si="20"/>
        <v>-32330</v>
      </c>
    </row>
    <row r="82" spans="1:22" x14ac:dyDescent="0.25">
      <c r="A82" s="6" t="s">
        <v>351</v>
      </c>
      <c r="B82" s="6" t="s">
        <v>23</v>
      </c>
      <c r="C82" s="6" t="s">
        <v>48</v>
      </c>
      <c r="D82" s="6" t="s">
        <v>48</v>
      </c>
      <c r="E82" s="6" t="s">
        <v>49</v>
      </c>
      <c r="F82" s="6" t="s">
        <v>50</v>
      </c>
      <c r="G82" s="7" t="s">
        <v>51</v>
      </c>
      <c r="H82" s="23" t="s">
        <v>52</v>
      </c>
      <c r="I82" s="23" t="s">
        <v>53</v>
      </c>
      <c r="J82" s="19" t="s">
        <v>107</v>
      </c>
      <c r="K82" s="11">
        <v>19</v>
      </c>
      <c r="L82" s="9">
        <v>413</v>
      </c>
      <c r="M82" s="11">
        <v>5642</v>
      </c>
      <c r="O82" s="10">
        <f t="shared" si="15"/>
        <v>13.661016949152541</v>
      </c>
      <c r="P82" s="11">
        <f t="shared" si="16"/>
        <v>0</v>
      </c>
      <c r="Q82" s="11">
        <f t="shared" si="17"/>
        <v>13.661016949152541</v>
      </c>
      <c r="R82" s="6" t="str">
        <f t="shared" si="18"/>
        <v>YES</v>
      </c>
      <c r="S82" s="6" t="str">
        <f t="shared" si="21"/>
        <v>YES</v>
      </c>
      <c r="T82" s="11">
        <f t="shared" si="23"/>
        <v>4900</v>
      </c>
      <c r="U82" s="11">
        <f t="shared" si="19"/>
        <v>5642</v>
      </c>
      <c r="V82" s="11">
        <f t="shared" si="20"/>
        <v>-742</v>
      </c>
    </row>
    <row r="83" spans="1:22" x14ac:dyDescent="0.25">
      <c r="A83" s="6" t="s">
        <v>351</v>
      </c>
      <c r="B83" s="6" t="s">
        <v>23</v>
      </c>
      <c r="C83" s="6" t="s">
        <v>48</v>
      </c>
      <c r="D83" s="6" t="s">
        <v>48</v>
      </c>
      <c r="E83" s="6" t="s">
        <v>49</v>
      </c>
      <c r="F83" s="6" t="s">
        <v>50</v>
      </c>
      <c r="G83" s="7" t="s">
        <v>51</v>
      </c>
      <c r="H83" s="23" t="s">
        <v>52</v>
      </c>
      <c r="I83" s="23" t="s">
        <v>53</v>
      </c>
      <c r="J83" s="19" t="s">
        <v>108</v>
      </c>
      <c r="K83" s="11">
        <v>5</v>
      </c>
      <c r="L83" s="9">
        <v>433</v>
      </c>
      <c r="M83" s="11">
        <v>3801</v>
      </c>
      <c r="N83" s="11">
        <v>10836</v>
      </c>
      <c r="O83" s="10">
        <f t="shared" si="15"/>
        <v>8.7782909930715931</v>
      </c>
      <c r="P83" s="11">
        <f t="shared" si="16"/>
        <v>25.02540415704388</v>
      </c>
      <c r="Q83" s="11">
        <f t="shared" si="17"/>
        <v>33.803695150115473</v>
      </c>
      <c r="R83" s="6" t="str">
        <f t="shared" si="18"/>
        <v>YES</v>
      </c>
      <c r="S83" s="6" t="str">
        <f t="shared" si="21"/>
        <v>YES</v>
      </c>
      <c r="T83" s="11">
        <f t="shared" si="23"/>
        <v>5162.5</v>
      </c>
      <c r="U83" s="11">
        <f t="shared" si="19"/>
        <v>14637</v>
      </c>
      <c r="V83" s="11">
        <f t="shared" si="20"/>
        <v>-9474.5</v>
      </c>
    </row>
    <row r="84" spans="1:22" x14ac:dyDescent="0.25">
      <c r="A84" s="6" t="s">
        <v>351</v>
      </c>
      <c r="B84" s="6" t="s">
        <v>23</v>
      </c>
      <c r="C84" s="6" t="s">
        <v>48</v>
      </c>
      <c r="D84" s="6" t="s">
        <v>48</v>
      </c>
      <c r="E84" s="6" t="s">
        <v>49</v>
      </c>
      <c r="F84" s="6" t="s">
        <v>50</v>
      </c>
      <c r="G84" s="7" t="s">
        <v>51</v>
      </c>
      <c r="H84" s="23" t="s">
        <v>52</v>
      </c>
      <c r="I84" s="23" t="s">
        <v>53</v>
      </c>
      <c r="J84" s="19" t="s">
        <v>109</v>
      </c>
      <c r="K84" s="11">
        <v>19</v>
      </c>
      <c r="L84" s="9">
        <v>103</v>
      </c>
      <c r="M84" s="11">
        <v>1895</v>
      </c>
      <c r="O84" s="10">
        <f t="shared" si="15"/>
        <v>18.398058252427184</v>
      </c>
      <c r="P84" s="11">
        <f t="shared" si="16"/>
        <v>0</v>
      </c>
      <c r="Q84" s="11">
        <f t="shared" si="17"/>
        <v>18.398058252427184</v>
      </c>
      <c r="R84" s="6" t="str">
        <f t="shared" si="18"/>
        <v>YES</v>
      </c>
      <c r="S84" s="6" t="str">
        <f t="shared" si="21"/>
        <v>YES</v>
      </c>
      <c r="T84" s="11">
        <f t="shared" si="23"/>
        <v>5412.5</v>
      </c>
      <c r="U84" s="11">
        <f t="shared" si="19"/>
        <v>1895</v>
      </c>
      <c r="V84" s="11">
        <f t="shared" si="20"/>
        <v>3517.5</v>
      </c>
    </row>
    <row r="85" spans="1:22" x14ac:dyDescent="0.25">
      <c r="A85" s="6" t="s">
        <v>351</v>
      </c>
      <c r="B85" s="6" t="s">
        <v>23</v>
      </c>
      <c r="C85" s="21" t="s">
        <v>110</v>
      </c>
      <c r="D85" s="21" t="s">
        <v>110</v>
      </c>
      <c r="E85" s="22" t="s">
        <v>115</v>
      </c>
      <c r="F85" s="22" t="s">
        <v>116</v>
      </c>
      <c r="G85" s="7" t="s">
        <v>111</v>
      </c>
      <c r="H85" s="28" t="s">
        <v>112</v>
      </c>
      <c r="I85" s="28" t="s">
        <v>24</v>
      </c>
      <c r="J85" s="19" t="s">
        <v>114</v>
      </c>
      <c r="K85" s="11">
        <v>5</v>
      </c>
      <c r="L85" s="9">
        <v>378.5</v>
      </c>
      <c r="M85" s="11">
        <v>1892.5</v>
      </c>
      <c r="N85" s="11">
        <v>9025</v>
      </c>
      <c r="O85" s="10">
        <f t="shared" si="15"/>
        <v>5</v>
      </c>
      <c r="P85" s="11">
        <f t="shared" si="16"/>
        <v>23.844121532364596</v>
      </c>
      <c r="Q85" s="11">
        <f t="shared" si="17"/>
        <v>28.844121532364596</v>
      </c>
      <c r="R85" s="6" t="str">
        <f t="shared" si="18"/>
        <v>YES</v>
      </c>
      <c r="S85" s="6" t="str">
        <f t="shared" si="21"/>
        <v>YES</v>
      </c>
      <c r="T85" s="11">
        <f t="shared" si="23"/>
        <v>1287.5</v>
      </c>
      <c r="U85" s="11">
        <f t="shared" si="19"/>
        <v>10917.5</v>
      </c>
      <c r="V85" s="11">
        <f t="shared" si="20"/>
        <v>-9630</v>
      </c>
    </row>
    <row r="86" spans="1:22" x14ac:dyDescent="0.25">
      <c r="A86" s="6" t="s">
        <v>351</v>
      </c>
      <c r="B86" s="6" t="s">
        <v>23</v>
      </c>
      <c r="C86" s="21" t="s">
        <v>110</v>
      </c>
      <c r="D86" s="21" t="s">
        <v>110</v>
      </c>
      <c r="E86" s="22" t="s">
        <v>115</v>
      </c>
      <c r="F86" s="22" t="s">
        <v>116</v>
      </c>
      <c r="G86" s="7" t="s">
        <v>111</v>
      </c>
      <c r="H86" s="28" t="s">
        <v>112</v>
      </c>
      <c r="I86" s="28" t="s">
        <v>24</v>
      </c>
      <c r="J86" s="19" t="s">
        <v>113</v>
      </c>
      <c r="K86" s="11">
        <v>6.5</v>
      </c>
      <c r="L86" s="9">
        <v>103.75</v>
      </c>
      <c r="M86" s="11">
        <v>674.39</v>
      </c>
      <c r="N86" s="11">
        <v>1370</v>
      </c>
      <c r="O86" s="10">
        <f t="shared" si="15"/>
        <v>6.500144578313253</v>
      </c>
      <c r="P86" s="11">
        <f t="shared" si="16"/>
        <v>13.204819277108435</v>
      </c>
      <c r="Q86" s="11">
        <f t="shared" si="17"/>
        <v>19.704963855421685</v>
      </c>
      <c r="R86" s="6" t="str">
        <f t="shared" si="18"/>
        <v>YES</v>
      </c>
      <c r="S86" s="6" t="str">
        <f t="shared" si="21"/>
        <v>YES</v>
      </c>
      <c r="T86" s="11">
        <f t="shared" si="23"/>
        <v>4731.25</v>
      </c>
      <c r="U86" s="11">
        <f t="shared" si="19"/>
        <v>2044.3899999999999</v>
      </c>
      <c r="V86" s="11">
        <f t="shared" si="20"/>
        <v>2686.86</v>
      </c>
    </row>
    <row r="87" spans="1:22" x14ac:dyDescent="0.25">
      <c r="A87" s="6" t="s">
        <v>351</v>
      </c>
      <c r="B87" s="6" t="s">
        <v>23</v>
      </c>
      <c r="C87" s="22" t="s">
        <v>117</v>
      </c>
      <c r="D87" s="22" t="s">
        <v>117</v>
      </c>
      <c r="E87" s="22" t="s">
        <v>120</v>
      </c>
      <c r="F87" s="22" t="s">
        <v>119</v>
      </c>
      <c r="G87" s="7" t="s">
        <v>118</v>
      </c>
      <c r="H87" s="28" t="s">
        <v>121</v>
      </c>
      <c r="I87" s="28" t="s">
        <v>122</v>
      </c>
      <c r="J87" s="19" t="s">
        <v>123</v>
      </c>
      <c r="K87" s="11">
        <v>10</v>
      </c>
      <c r="L87" s="9">
        <v>20.72</v>
      </c>
      <c r="M87" s="11">
        <v>231.45</v>
      </c>
      <c r="N87" s="11">
        <v>330.5</v>
      </c>
      <c r="O87" s="10">
        <f t="shared" si="15"/>
        <v>11.170366795366796</v>
      </c>
      <c r="P87" s="11">
        <f t="shared" si="16"/>
        <v>15.950772200772201</v>
      </c>
      <c r="Q87" s="11">
        <f t="shared" si="17"/>
        <v>27.121138996138999</v>
      </c>
      <c r="R87" s="6" t="str">
        <f t="shared" si="18"/>
        <v>YES</v>
      </c>
      <c r="S87" s="6" t="str">
        <f t="shared" si="21"/>
        <v>YES</v>
      </c>
      <c r="T87" s="11">
        <f t="shared" si="23"/>
        <v>1296.875</v>
      </c>
      <c r="U87" s="11">
        <f t="shared" si="19"/>
        <v>561.95000000000005</v>
      </c>
      <c r="V87" s="11">
        <f t="shared" si="20"/>
        <v>734.92499999999995</v>
      </c>
    </row>
    <row r="88" spans="1:22" x14ac:dyDescent="0.25">
      <c r="A88" s="6" t="s">
        <v>351</v>
      </c>
      <c r="B88" s="6" t="s">
        <v>23</v>
      </c>
      <c r="C88" s="22" t="s">
        <v>117</v>
      </c>
      <c r="D88" s="22" t="s">
        <v>117</v>
      </c>
      <c r="E88" s="22" t="s">
        <v>120</v>
      </c>
      <c r="F88" s="22" t="s">
        <v>119</v>
      </c>
      <c r="G88" s="7" t="s">
        <v>118</v>
      </c>
      <c r="H88" s="28" t="s">
        <v>121</v>
      </c>
      <c r="I88" s="28" t="s">
        <v>122</v>
      </c>
      <c r="J88" s="19" t="s">
        <v>124</v>
      </c>
      <c r="K88" s="11">
        <v>5</v>
      </c>
      <c r="L88" s="9">
        <v>342.89</v>
      </c>
      <c r="M88" s="11">
        <v>1755.02</v>
      </c>
      <c r="N88" s="11">
        <v>7540.76</v>
      </c>
      <c r="O88" s="10">
        <f t="shared" si="15"/>
        <v>5.1183178278748285</v>
      </c>
      <c r="P88" s="11">
        <f t="shared" si="16"/>
        <v>21.991775788153635</v>
      </c>
      <c r="Q88" s="11">
        <f t="shared" si="17"/>
        <v>27.110093616028468</v>
      </c>
      <c r="R88" s="6" t="str">
        <f t="shared" si="18"/>
        <v>YES</v>
      </c>
      <c r="S88" s="6" t="str">
        <f t="shared" si="21"/>
        <v>YES</v>
      </c>
      <c r="T88" s="11">
        <f t="shared" si="23"/>
        <v>259</v>
      </c>
      <c r="U88" s="11">
        <f t="shared" si="19"/>
        <v>9295.7800000000007</v>
      </c>
      <c r="V88" s="11">
        <f t="shared" si="20"/>
        <v>-9036.7800000000007</v>
      </c>
    </row>
    <row r="89" spans="1:22" x14ac:dyDescent="0.25">
      <c r="A89" s="6" t="s">
        <v>351</v>
      </c>
      <c r="B89" s="6" t="s">
        <v>23</v>
      </c>
      <c r="C89" s="22" t="s">
        <v>117</v>
      </c>
      <c r="D89" s="22" t="s">
        <v>117</v>
      </c>
      <c r="E89" s="22" t="s">
        <v>120</v>
      </c>
      <c r="F89" s="22" t="s">
        <v>119</v>
      </c>
      <c r="G89" s="7" t="s">
        <v>118</v>
      </c>
      <c r="H89" s="28" t="s">
        <v>121</v>
      </c>
      <c r="I89" s="28" t="s">
        <v>122</v>
      </c>
      <c r="J89" s="19" t="s">
        <v>125</v>
      </c>
      <c r="K89" s="11">
        <v>10</v>
      </c>
      <c r="L89" s="9">
        <v>257.07</v>
      </c>
      <c r="M89" s="11">
        <v>2640.65</v>
      </c>
      <c r="N89" s="11">
        <v>2897.71</v>
      </c>
      <c r="O89" s="10">
        <f t="shared" si="15"/>
        <v>10.27210487415879</v>
      </c>
      <c r="P89" s="11">
        <f t="shared" si="16"/>
        <v>11.27206597424826</v>
      </c>
      <c r="Q89" s="11">
        <f t="shared" si="17"/>
        <v>21.544170848407052</v>
      </c>
      <c r="R89" s="6" t="str">
        <f t="shared" si="18"/>
        <v>YES</v>
      </c>
      <c r="S89" s="6" t="str">
        <f t="shared" si="21"/>
        <v>YES</v>
      </c>
      <c r="T89" s="11">
        <f t="shared" si="23"/>
        <v>4286.125</v>
      </c>
      <c r="U89" s="11">
        <f t="shared" si="19"/>
        <v>5538.3600000000006</v>
      </c>
      <c r="V89" s="11">
        <f t="shared" si="20"/>
        <v>-1252.2350000000006</v>
      </c>
    </row>
    <row r="90" spans="1:22" x14ac:dyDescent="0.25">
      <c r="A90" s="6" t="s">
        <v>351</v>
      </c>
      <c r="B90" s="6" t="s">
        <v>23</v>
      </c>
      <c r="C90" s="22" t="s">
        <v>117</v>
      </c>
      <c r="D90" s="22" t="s">
        <v>117</v>
      </c>
      <c r="E90" s="22" t="s">
        <v>120</v>
      </c>
      <c r="F90" s="22" t="s">
        <v>119</v>
      </c>
      <c r="G90" s="7" t="s">
        <v>118</v>
      </c>
      <c r="H90" s="28" t="s">
        <v>121</v>
      </c>
      <c r="I90" s="28" t="s">
        <v>122</v>
      </c>
      <c r="J90" s="19" t="s">
        <v>126</v>
      </c>
      <c r="K90" s="11">
        <v>5</v>
      </c>
      <c r="L90" s="9">
        <v>289.48</v>
      </c>
      <c r="M90" s="11">
        <v>1447.4</v>
      </c>
      <c r="N90" s="11">
        <v>6803.12</v>
      </c>
      <c r="O90" s="10">
        <f t="shared" si="15"/>
        <v>5</v>
      </c>
      <c r="P90" s="11">
        <f t="shared" si="16"/>
        <v>23.501174519828655</v>
      </c>
      <c r="Q90" s="11">
        <f t="shared" si="17"/>
        <v>28.501174519828659</v>
      </c>
      <c r="R90" s="6" t="str">
        <f t="shared" si="18"/>
        <v>YES</v>
      </c>
      <c r="S90" s="6" t="str">
        <f t="shared" si="21"/>
        <v>YES</v>
      </c>
      <c r="T90" s="11">
        <f t="shared" si="23"/>
        <v>3213.375</v>
      </c>
      <c r="U90" s="11">
        <f t="shared" si="19"/>
        <v>8250.52</v>
      </c>
      <c r="V90" s="11">
        <f t="shared" si="20"/>
        <v>-5037.1450000000004</v>
      </c>
    </row>
    <row r="91" spans="1:22" x14ac:dyDescent="0.25">
      <c r="A91" s="6" t="s">
        <v>351</v>
      </c>
      <c r="B91" s="6" t="s">
        <v>23</v>
      </c>
      <c r="C91" s="22" t="s">
        <v>117</v>
      </c>
      <c r="D91" s="22" t="s">
        <v>117</v>
      </c>
      <c r="E91" s="22" t="s">
        <v>120</v>
      </c>
      <c r="F91" s="22" t="s">
        <v>119</v>
      </c>
      <c r="G91" s="7" t="s">
        <v>118</v>
      </c>
      <c r="H91" s="28" t="s">
        <v>121</v>
      </c>
      <c r="I91" s="28" t="s">
        <v>122</v>
      </c>
      <c r="J91" s="19" t="s">
        <v>127</v>
      </c>
      <c r="K91" s="11">
        <v>10</v>
      </c>
      <c r="L91" s="9">
        <v>385.66</v>
      </c>
      <c r="M91" s="11">
        <v>8572.4</v>
      </c>
      <c r="N91" s="11">
        <v>15185.41</v>
      </c>
      <c r="O91" s="10">
        <f t="shared" si="15"/>
        <v>22.227869107504016</v>
      </c>
      <c r="P91" s="11">
        <f t="shared" si="16"/>
        <v>39.375123165482549</v>
      </c>
      <c r="Q91" s="11">
        <f t="shared" si="17"/>
        <v>61.602992272986562</v>
      </c>
      <c r="R91" s="6" t="str">
        <f t="shared" si="18"/>
        <v>YES</v>
      </c>
      <c r="S91" s="6" t="str">
        <f t="shared" si="21"/>
        <v>YES</v>
      </c>
      <c r="T91" s="11">
        <f t="shared" si="23"/>
        <v>3618.5</v>
      </c>
      <c r="U91" s="11">
        <f t="shared" si="19"/>
        <v>23757.809999999998</v>
      </c>
      <c r="V91" s="11">
        <f t="shared" si="20"/>
        <v>-20139.309999999998</v>
      </c>
    </row>
    <row r="92" spans="1:22" x14ac:dyDescent="0.25">
      <c r="A92" s="6" t="s">
        <v>351</v>
      </c>
      <c r="B92" s="6" t="s">
        <v>23</v>
      </c>
      <c r="C92" s="22" t="s">
        <v>117</v>
      </c>
      <c r="D92" s="22" t="s">
        <v>117</v>
      </c>
      <c r="E92" s="22" t="s">
        <v>120</v>
      </c>
      <c r="F92" s="22" t="s">
        <v>119</v>
      </c>
      <c r="G92" s="7" t="s">
        <v>118</v>
      </c>
      <c r="H92" s="28" t="s">
        <v>121</v>
      </c>
      <c r="I92" s="28" t="s">
        <v>122</v>
      </c>
      <c r="J92" s="19" t="s">
        <v>128</v>
      </c>
      <c r="K92" s="11">
        <v>5</v>
      </c>
      <c r="L92" s="9">
        <v>412.96</v>
      </c>
      <c r="M92" s="11">
        <v>2672.68</v>
      </c>
      <c r="N92" s="11">
        <v>9495.0300000000007</v>
      </c>
      <c r="O92" s="10">
        <f t="shared" si="15"/>
        <v>6.4720069740410695</v>
      </c>
      <c r="P92" s="11">
        <f t="shared" si="16"/>
        <v>22.992614296784193</v>
      </c>
      <c r="Q92" s="11">
        <f t="shared" si="17"/>
        <v>29.464621270825265</v>
      </c>
      <c r="R92" s="6" t="str">
        <f t="shared" si="18"/>
        <v>YES</v>
      </c>
      <c r="S92" s="6" t="str">
        <f t="shared" si="21"/>
        <v>YES</v>
      </c>
      <c r="T92" s="11">
        <f t="shared" si="23"/>
        <v>4820.75</v>
      </c>
      <c r="U92" s="11">
        <f t="shared" si="19"/>
        <v>12167.710000000001</v>
      </c>
      <c r="V92" s="11">
        <f t="shared" si="20"/>
        <v>-7346.9600000000009</v>
      </c>
    </row>
    <row r="93" spans="1:22" x14ac:dyDescent="0.25">
      <c r="A93" s="6" t="s">
        <v>351</v>
      </c>
      <c r="B93" s="6" t="s">
        <v>23</v>
      </c>
      <c r="C93" s="21" t="s">
        <v>129</v>
      </c>
      <c r="D93" s="21" t="s">
        <v>129</v>
      </c>
      <c r="E93" s="22" t="s">
        <v>130</v>
      </c>
      <c r="F93" s="22" t="s">
        <v>131</v>
      </c>
      <c r="G93" s="7" t="s">
        <v>132</v>
      </c>
      <c r="H93" s="28" t="s">
        <v>133</v>
      </c>
      <c r="I93" s="28" t="s">
        <v>134</v>
      </c>
      <c r="J93" s="19" t="s">
        <v>135</v>
      </c>
      <c r="K93" s="11">
        <v>10</v>
      </c>
      <c r="L93" s="9">
        <v>255.5</v>
      </c>
      <c r="M93" s="11">
        <v>14387.08</v>
      </c>
      <c r="N93" s="11">
        <v>11672.08</v>
      </c>
      <c r="O93" s="10">
        <f t="shared" si="15"/>
        <v>56.309510763209396</v>
      </c>
      <c r="P93" s="11">
        <f t="shared" si="16"/>
        <v>45.683287671232875</v>
      </c>
      <c r="Q93" s="11">
        <f t="shared" si="17"/>
        <v>101.99279843444226</v>
      </c>
      <c r="R93" s="6" t="str">
        <f t="shared" si="18"/>
        <v>YES</v>
      </c>
      <c r="S93" s="6" t="str">
        <f t="shared" si="21"/>
        <v>YES</v>
      </c>
      <c r="T93" s="11">
        <f t="shared" si="22"/>
        <v>3193.75</v>
      </c>
      <c r="U93" s="11">
        <f t="shared" si="19"/>
        <v>26059.16</v>
      </c>
      <c r="V93" s="11">
        <f t="shared" si="20"/>
        <v>-22865.41</v>
      </c>
    </row>
    <row r="94" spans="1:22" x14ac:dyDescent="0.25">
      <c r="A94" s="6" t="s">
        <v>351</v>
      </c>
      <c r="B94" s="6" t="s">
        <v>23</v>
      </c>
      <c r="C94" s="21" t="s">
        <v>129</v>
      </c>
      <c r="D94" s="21" t="s">
        <v>129</v>
      </c>
      <c r="E94" s="22" t="s">
        <v>130</v>
      </c>
      <c r="F94" s="22" t="s">
        <v>131</v>
      </c>
      <c r="G94" s="7" t="s">
        <v>132</v>
      </c>
      <c r="H94" s="28" t="s">
        <v>133</v>
      </c>
      <c r="I94" s="28" t="s">
        <v>134</v>
      </c>
      <c r="J94" s="19" t="s">
        <v>136</v>
      </c>
      <c r="K94" s="11">
        <v>15</v>
      </c>
      <c r="L94" s="9">
        <v>353.25</v>
      </c>
      <c r="M94" s="11">
        <v>21089.83</v>
      </c>
      <c r="N94" s="11">
        <v>15431.08</v>
      </c>
      <c r="O94" s="10">
        <f t="shared" si="15"/>
        <v>59.702278839348907</v>
      </c>
      <c r="P94" s="11">
        <f t="shared" si="16"/>
        <v>43.683170559094123</v>
      </c>
      <c r="Q94" s="11">
        <f t="shared" si="17"/>
        <v>103.38544939844304</v>
      </c>
      <c r="R94" s="6" t="str">
        <f t="shared" si="18"/>
        <v>YES</v>
      </c>
      <c r="S94" s="6" t="str">
        <f t="shared" si="21"/>
        <v>YES</v>
      </c>
      <c r="T94" s="11">
        <f t="shared" si="22"/>
        <v>4415.625</v>
      </c>
      <c r="U94" s="11">
        <f t="shared" si="19"/>
        <v>36520.910000000003</v>
      </c>
      <c r="V94" s="11">
        <f t="shared" si="20"/>
        <v>-32105.285000000003</v>
      </c>
    </row>
    <row r="95" spans="1:22" x14ac:dyDescent="0.25">
      <c r="A95" s="6" t="s">
        <v>351</v>
      </c>
      <c r="B95" s="6" t="s">
        <v>23</v>
      </c>
      <c r="C95" s="21" t="s">
        <v>129</v>
      </c>
      <c r="D95" s="21" t="s">
        <v>129</v>
      </c>
      <c r="E95" s="22" t="s">
        <v>130</v>
      </c>
      <c r="F95" s="22" t="s">
        <v>131</v>
      </c>
      <c r="G95" s="7" t="s">
        <v>132</v>
      </c>
      <c r="H95" s="28" t="s">
        <v>133</v>
      </c>
      <c r="I95" s="28" t="s">
        <v>134</v>
      </c>
      <c r="J95" s="19" t="s">
        <v>137</v>
      </c>
      <c r="K95" s="11">
        <v>10</v>
      </c>
      <c r="L95" s="9">
        <v>329</v>
      </c>
      <c r="M95" s="11">
        <v>18295.75</v>
      </c>
      <c r="N95" s="11">
        <v>14765.75</v>
      </c>
      <c r="O95" s="10">
        <f t="shared" si="15"/>
        <v>55.610182370820667</v>
      </c>
      <c r="P95" s="11">
        <f t="shared" si="16"/>
        <v>44.880699088145896</v>
      </c>
      <c r="Q95" s="11">
        <f t="shared" si="17"/>
        <v>100.49088145896657</v>
      </c>
      <c r="R95" s="6" t="str">
        <f t="shared" si="18"/>
        <v>YES</v>
      </c>
      <c r="S95" s="6" t="str">
        <f t="shared" si="21"/>
        <v>YES</v>
      </c>
      <c r="T95" s="11">
        <f t="shared" si="22"/>
        <v>4112.5</v>
      </c>
      <c r="U95" s="11">
        <f t="shared" si="19"/>
        <v>33061.5</v>
      </c>
      <c r="V95" s="11">
        <f t="shared" si="20"/>
        <v>-28949</v>
      </c>
    </row>
    <row r="96" spans="1:22" x14ac:dyDescent="0.25">
      <c r="A96" s="6" t="s">
        <v>351</v>
      </c>
      <c r="B96" s="6" t="s">
        <v>23</v>
      </c>
      <c r="C96" s="21" t="s">
        <v>129</v>
      </c>
      <c r="D96" s="21" t="s">
        <v>129</v>
      </c>
      <c r="E96" s="22" t="s">
        <v>130</v>
      </c>
      <c r="F96" s="22" t="s">
        <v>131</v>
      </c>
      <c r="G96" s="7" t="s">
        <v>132</v>
      </c>
      <c r="H96" s="28" t="s">
        <v>133</v>
      </c>
      <c r="I96" s="28" t="s">
        <v>134</v>
      </c>
      <c r="J96" s="19" t="s">
        <v>138</v>
      </c>
      <c r="K96" s="11">
        <v>10</v>
      </c>
      <c r="L96" s="9">
        <v>267.25</v>
      </c>
      <c r="M96" s="11">
        <v>12249.75</v>
      </c>
      <c r="N96" s="11">
        <v>9577.25</v>
      </c>
      <c r="O96" s="10">
        <f t="shared" si="15"/>
        <v>45.836295603367631</v>
      </c>
      <c r="P96" s="11">
        <f t="shared" si="16"/>
        <v>35.836295603367631</v>
      </c>
      <c r="Q96" s="11">
        <f t="shared" si="17"/>
        <v>81.672591206735262</v>
      </c>
      <c r="R96" s="6" t="str">
        <f t="shared" si="18"/>
        <v>YES</v>
      </c>
      <c r="S96" s="6" t="str">
        <f t="shared" si="21"/>
        <v>YES</v>
      </c>
      <c r="T96" s="11">
        <f t="shared" si="22"/>
        <v>3340.625</v>
      </c>
      <c r="U96" s="11">
        <f t="shared" si="19"/>
        <v>21827</v>
      </c>
      <c r="V96" s="11">
        <f t="shared" si="20"/>
        <v>-18486.375</v>
      </c>
    </row>
    <row r="97" spans="1:22" x14ac:dyDescent="0.25">
      <c r="A97" s="6" t="s">
        <v>351</v>
      </c>
      <c r="B97" s="6" t="s">
        <v>23</v>
      </c>
      <c r="C97" s="21" t="s">
        <v>129</v>
      </c>
      <c r="D97" s="21" t="s">
        <v>129</v>
      </c>
      <c r="E97" s="22" t="s">
        <v>130</v>
      </c>
      <c r="F97" s="22" t="s">
        <v>131</v>
      </c>
      <c r="G97" s="7" t="s">
        <v>132</v>
      </c>
      <c r="H97" s="28" t="s">
        <v>133</v>
      </c>
      <c r="I97" s="28" t="s">
        <v>134</v>
      </c>
      <c r="J97" s="19" t="s">
        <v>139</v>
      </c>
      <c r="K97" s="11">
        <v>10</v>
      </c>
      <c r="L97" s="9">
        <v>262.5</v>
      </c>
      <c r="M97" s="11">
        <v>13648.29</v>
      </c>
      <c r="N97" s="11">
        <v>10783.29</v>
      </c>
      <c r="O97" s="10">
        <f t="shared" si="15"/>
        <v>51.993485714285718</v>
      </c>
      <c r="P97" s="11">
        <f t="shared" si="16"/>
        <v>41.0792</v>
      </c>
      <c r="Q97" s="11">
        <f t="shared" si="17"/>
        <v>93.072685714285726</v>
      </c>
      <c r="R97" s="6" t="str">
        <f t="shared" si="18"/>
        <v>YES</v>
      </c>
      <c r="S97" s="6" t="str">
        <f t="shared" si="21"/>
        <v>YES</v>
      </c>
      <c r="T97" s="11">
        <f t="shared" si="22"/>
        <v>3281.25</v>
      </c>
      <c r="U97" s="11">
        <f t="shared" si="19"/>
        <v>24431.58</v>
      </c>
      <c r="V97" s="11">
        <f t="shared" si="20"/>
        <v>-21150.33</v>
      </c>
    </row>
    <row r="98" spans="1:22" x14ac:dyDescent="0.25">
      <c r="A98" s="6" t="s">
        <v>351</v>
      </c>
      <c r="B98" s="6" t="s">
        <v>23</v>
      </c>
      <c r="C98" s="21" t="s">
        <v>129</v>
      </c>
      <c r="D98" s="21" t="s">
        <v>129</v>
      </c>
      <c r="E98" s="22" t="s">
        <v>130</v>
      </c>
      <c r="F98" s="22" t="s">
        <v>131</v>
      </c>
      <c r="G98" s="7" t="s">
        <v>132</v>
      </c>
      <c r="H98" s="28" t="s">
        <v>133</v>
      </c>
      <c r="I98" s="28" t="s">
        <v>134</v>
      </c>
      <c r="J98" s="19" t="s">
        <v>140</v>
      </c>
      <c r="K98" s="11">
        <v>10</v>
      </c>
      <c r="L98" s="9">
        <v>352.25</v>
      </c>
      <c r="M98" s="11">
        <v>19360.060000000001</v>
      </c>
      <c r="N98" s="11">
        <v>15597.56</v>
      </c>
      <c r="O98" s="10">
        <f t="shared" si="15"/>
        <v>54.961135557132721</v>
      </c>
      <c r="P98" s="11">
        <f t="shared" si="16"/>
        <v>44.279801277501775</v>
      </c>
      <c r="Q98" s="11">
        <f t="shared" si="17"/>
        <v>99.240936834634496</v>
      </c>
      <c r="R98" s="6" t="str">
        <f t="shared" si="18"/>
        <v>YES</v>
      </c>
      <c r="S98" s="6" t="str">
        <f t="shared" si="21"/>
        <v>YES</v>
      </c>
      <c r="T98" s="11">
        <f t="shared" si="22"/>
        <v>4403.125</v>
      </c>
      <c r="U98" s="11">
        <f t="shared" si="19"/>
        <v>34957.620000000003</v>
      </c>
      <c r="V98" s="11">
        <f t="shared" si="20"/>
        <v>-30554.495000000003</v>
      </c>
    </row>
    <row r="99" spans="1:22" x14ac:dyDescent="0.25">
      <c r="A99" s="6" t="s">
        <v>351</v>
      </c>
      <c r="B99" s="6" t="s">
        <v>23</v>
      </c>
      <c r="C99" s="22" t="s">
        <v>144</v>
      </c>
      <c r="D99" s="22" t="s">
        <v>144</v>
      </c>
      <c r="E99" s="22" t="s">
        <v>145</v>
      </c>
      <c r="F99" s="22" t="s">
        <v>146</v>
      </c>
      <c r="G99" s="21" t="s">
        <v>143</v>
      </c>
      <c r="H99" s="25" t="s">
        <v>141</v>
      </c>
      <c r="I99" s="25" t="s">
        <v>142</v>
      </c>
      <c r="J99" s="19" t="s">
        <v>147</v>
      </c>
      <c r="K99" s="11">
        <v>5</v>
      </c>
      <c r="L99" s="9">
        <v>182.46</v>
      </c>
      <c r="M99" s="11">
        <v>2736.9</v>
      </c>
      <c r="N99" s="11">
        <v>40.299999999999997</v>
      </c>
      <c r="O99" s="10">
        <f t="shared" si="15"/>
        <v>15</v>
      </c>
      <c r="P99" s="11">
        <f t="shared" si="16"/>
        <v>0.22087032774306695</v>
      </c>
      <c r="Q99" s="11">
        <f t="shared" si="17"/>
        <v>15.220870327743068</v>
      </c>
      <c r="R99" s="6" t="str">
        <f t="shared" si="18"/>
        <v>YES</v>
      </c>
      <c r="S99" s="6" t="str">
        <f t="shared" si="21"/>
        <v>YES</v>
      </c>
      <c r="T99" s="11">
        <f t="shared" si="22"/>
        <v>2280.75</v>
      </c>
      <c r="U99" s="11">
        <f t="shared" si="19"/>
        <v>2777.2000000000003</v>
      </c>
      <c r="V99" s="11">
        <f t="shared" si="20"/>
        <v>-496.45000000000027</v>
      </c>
    </row>
    <row r="100" spans="1:22" x14ac:dyDescent="0.25">
      <c r="A100" s="6" t="s">
        <v>351</v>
      </c>
      <c r="B100" s="6" t="s">
        <v>23</v>
      </c>
      <c r="C100" s="22" t="s">
        <v>144</v>
      </c>
      <c r="D100" s="22" t="s">
        <v>144</v>
      </c>
      <c r="E100" s="22" t="s">
        <v>145</v>
      </c>
      <c r="F100" s="22" t="s">
        <v>146</v>
      </c>
      <c r="G100" s="21" t="s">
        <v>143</v>
      </c>
      <c r="H100" s="25" t="s">
        <v>141</v>
      </c>
      <c r="I100" s="25" t="s">
        <v>142</v>
      </c>
      <c r="J100" s="19" t="s">
        <v>148</v>
      </c>
      <c r="K100" s="11">
        <v>5</v>
      </c>
      <c r="L100" s="9">
        <v>301.93</v>
      </c>
      <c r="M100" s="11">
        <v>4585.74</v>
      </c>
      <c r="N100" s="11">
        <v>1001.12</v>
      </c>
      <c r="O100" s="10">
        <f t="shared" si="15"/>
        <v>15.188089954625243</v>
      </c>
      <c r="P100" s="11">
        <f t="shared" si="16"/>
        <v>3.3157354353658133</v>
      </c>
      <c r="Q100" s="11">
        <f t="shared" si="17"/>
        <v>18.503825389991057</v>
      </c>
      <c r="R100" s="6" t="str">
        <f t="shared" si="18"/>
        <v>YES</v>
      </c>
      <c r="S100" s="6" t="str">
        <f t="shared" si="21"/>
        <v>YES</v>
      </c>
      <c r="T100" s="11">
        <f t="shared" si="22"/>
        <v>3774.125</v>
      </c>
      <c r="U100" s="11">
        <f t="shared" si="19"/>
        <v>5586.86</v>
      </c>
      <c r="V100" s="11">
        <f t="shared" si="20"/>
        <v>-1812.7349999999997</v>
      </c>
    </row>
    <row r="101" spans="1:22" x14ac:dyDescent="0.25">
      <c r="A101" s="6" t="s">
        <v>351</v>
      </c>
      <c r="B101" s="6" t="s">
        <v>23</v>
      </c>
      <c r="C101" s="22" t="s">
        <v>144</v>
      </c>
      <c r="D101" s="22" t="s">
        <v>144</v>
      </c>
      <c r="E101" s="22" t="s">
        <v>145</v>
      </c>
      <c r="F101" s="22" t="s">
        <v>146</v>
      </c>
      <c r="G101" s="21" t="s">
        <v>143</v>
      </c>
      <c r="H101" s="25" t="s">
        <v>141</v>
      </c>
      <c r="I101" s="25" t="s">
        <v>142</v>
      </c>
      <c r="J101" s="19" t="s">
        <v>149</v>
      </c>
      <c r="K101" s="11">
        <v>5</v>
      </c>
      <c r="L101" s="9">
        <v>506.33</v>
      </c>
      <c r="M101" s="11">
        <v>7741.86</v>
      </c>
      <c r="N101" s="11">
        <v>4373.95</v>
      </c>
      <c r="O101" s="10">
        <f t="shared" si="15"/>
        <v>15.2901467422432</v>
      </c>
      <c r="P101" s="11">
        <f t="shared" si="16"/>
        <v>8.638536132561768</v>
      </c>
      <c r="Q101" s="11">
        <f t="shared" si="17"/>
        <v>23.92868287480497</v>
      </c>
      <c r="R101" s="6" t="str">
        <f t="shared" si="18"/>
        <v>YES</v>
      </c>
      <c r="S101" s="6" t="str">
        <f t="shared" si="21"/>
        <v>YES</v>
      </c>
      <c r="T101" s="11">
        <f t="shared" si="22"/>
        <v>6329.125</v>
      </c>
      <c r="U101" s="11">
        <f t="shared" si="19"/>
        <v>12115.81</v>
      </c>
      <c r="V101" s="11">
        <f t="shared" si="20"/>
        <v>-5786.6849999999995</v>
      </c>
    </row>
    <row r="102" spans="1:22" x14ac:dyDescent="0.25">
      <c r="A102" s="6" t="s">
        <v>351</v>
      </c>
      <c r="B102" s="6" t="s">
        <v>23</v>
      </c>
      <c r="C102" s="22" t="s">
        <v>144</v>
      </c>
      <c r="D102" s="22" t="s">
        <v>144</v>
      </c>
      <c r="E102" s="22" t="s">
        <v>145</v>
      </c>
      <c r="F102" s="22" t="s">
        <v>146</v>
      </c>
      <c r="G102" s="21" t="s">
        <v>143</v>
      </c>
      <c r="H102" s="25" t="s">
        <v>141</v>
      </c>
      <c r="I102" s="25" t="s">
        <v>142</v>
      </c>
      <c r="J102" s="19" t="s">
        <v>150</v>
      </c>
      <c r="K102" s="11">
        <v>5</v>
      </c>
      <c r="L102" s="9">
        <v>306.89</v>
      </c>
      <c r="M102" s="11">
        <v>4693.3500000000004</v>
      </c>
      <c r="N102" s="11">
        <v>90</v>
      </c>
      <c r="O102" s="10">
        <f t="shared" si="15"/>
        <v>15.29326468767311</v>
      </c>
      <c r="P102" s="11">
        <f t="shared" si="16"/>
        <v>0.29326468767310765</v>
      </c>
      <c r="Q102" s="11">
        <f t="shared" si="17"/>
        <v>15.586529375346217</v>
      </c>
      <c r="R102" s="6" t="str">
        <f t="shared" si="18"/>
        <v>YES</v>
      </c>
      <c r="S102" s="6" t="str">
        <f t="shared" si="21"/>
        <v>YES</v>
      </c>
      <c r="T102" s="11">
        <f t="shared" si="22"/>
        <v>3836.125</v>
      </c>
      <c r="U102" s="11">
        <f t="shared" si="19"/>
        <v>4783.3500000000004</v>
      </c>
      <c r="V102" s="11">
        <f t="shared" si="20"/>
        <v>-947.22500000000036</v>
      </c>
    </row>
    <row r="103" spans="1:22" x14ac:dyDescent="0.25">
      <c r="A103" s="6" t="s">
        <v>351</v>
      </c>
      <c r="B103" s="6" t="s">
        <v>23</v>
      </c>
      <c r="C103" s="22" t="s">
        <v>144</v>
      </c>
      <c r="D103" s="22" t="s">
        <v>144</v>
      </c>
      <c r="E103" s="22" t="s">
        <v>145</v>
      </c>
      <c r="F103" s="22" t="s">
        <v>146</v>
      </c>
      <c r="G103" s="21" t="s">
        <v>143</v>
      </c>
      <c r="H103" s="25" t="s">
        <v>141</v>
      </c>
      <c r="I103" s="25" t="s">
        <v>142</v>
      </c>
      <c r="J103" s="19" t="s">
        <v>151</v>
      </c>
      <c r="K103" s="11">
        <v>5</v>
      </c>
      <c r="L103" s="9">
        <v>402.75</v>
      </c>
      <c r="M103" s="11">
        <v>6173.48</v>
      </c>
      <c r="N103" s="11">
        <v>90</v>
      </c>
      <c r="O103" s="10">
        <f t="shared" si="15"/>
        <v>15.328317815021725</v>
      </c>
      <c r="P103" s="11">
        <f t="shared" si="16"/>
        <v>0.22346368715083798</v>
      </c>
      <c r="Q103" s="11">
        <f t="shared" si="17"/>
        <v>15.551781502172563</v>
      </c>
      <c r="R103" s="6" t="str">
        <f t="shared" si="18"/>
        <v>YES</v>
      </c>
      <c r="S103" s="6" t="str">
        <f t="shared" si="21"/>
        <v>YES</v>
      </c>
      <c r="T103" s="11">
        <f t="shared" si="22"/>
        <v>5034.375</v>
      </c>
      <c r="U103" s="11">
        <f t="shared" si="19"/>
        <v>6263.48</v>
      </c>
      <c r="V103" s="11">
        <f t="shared" si="20"/>
        <v>-1229.1049999999996</v>
      </c>
    </row>
    <row r="104" spans="1:22" x14ac:dyDescent="0.25">
      <c r="A104" s="6" t="s">
        <v>351</v>
      </c>
      <c r="B104" s="6" t="s">
        <v>23</v>
      </c>
      <c r="C104" s="22" t="s">
        <v>144</v>
      </c>
      <c r="D104" s="22" t="s">
        <v>144</v>
      </c>
      <c r="E104" s="22" t="s">
        <v>145</v>
      </c>
      <c r="F104" s="22" t="s">
        <v>146</v>
      </c>
      <c r="G104" s="21" t="s">
        <v>143</v>
      </c>
      <c r="H104" s="25" t="s">
        <v>141</v>
      </c>
      <c r="I104" s="25" t="s">
        <v>142</v>
      </c>
      <c r="J104" s="19" t="s">
        <v>152</v>
      </c>
      <c r="K104" s="11">
        <v>5</v>
      </c>
      <c r="L104" s="9">
        <v>19.02</v>
      </c>
      <c r="M104" s="11">
        <v>293.3</v>
      </c>
      <c r="N104" s="11">
        <v>8</v>
      </c>
      <c r="O104" s="10">
        <f t="shared" si="15"/>
        <v>15.420609884332283</v>
      </c>
      <c r="P104" s="11">
        <f t="shared" si="16"/>
        <v>0.4206098843322818</v>
      </c>
      <c r="Q104" s="11">
        <f t="shared" si="17"/>
        <v>15.841219768664564</v>
      </c>
      <c r="R104" s="6" t="str">
        <f t="shared" si="18"/>
        <v>YES</v>
      </c>
      <c r="S104" s="6" t="str">
        <f t="shared" si="21"/>
        <v>YES</v>
      </c>
      <c r="T104" s="11">
        <f t="shared" si="22"/>
        <v>237.75</v>
      </c>
      <c r="U104" s="11">
        <f t="shared" si="19"/>
        <v>301.3</v>
      </c>
      <c r="V104" s="11">
        <f t="shared" si="20"/>
        <v>-63.550000000000011</v>
      </c>
    </row>
    <row r="105" spans="1:22" x14ac:dyDescent="0.25">
      <c r="A105" s="6" t="s">
        <v>351</v>
      </c>
      <c r="B105" s="6" t="s">
        <v>23</v>
      </c>
      <c r="C105" s="22" t="s">
        <v>144</v>
      </c>
      <c r="D105" s="22" t="s">
        <v>144</v>
      </c>
      <c r="E105" s="22" t="s">
        <v>145</v>
      </c>
      <c r="F105" s="22" t="s">
        <v>146</v>
      </c>
      <c r="G105" s="21" t="s">
        <v>143</v>
      </c>
      <c r="H105" s="25" t="s">
        <v>141</v>
      </c>
      <c r="I105" s="25" t="s">
        <v>142</v>
      </c>
      <c r="J105" s="19" t="s">
        <v>153</v>
      </c>
      <c r="K105" s="11">
        <v>5</v>
      </c>
      <c r="L105" s="9">
        <v>220.01</v>
      </c>
      <c r="M105" s="11">
        <v>3401.56</v>
      </c>
      <c r="N105" s="11">
        <v>790.01</v>
      </c>
      <c r="O105" s="10">
        <f t="shared" si="15"/>
        <v>15.46093359392755</v>
      </c>
      <c r="P105" s="11">
        <f t="shared" si="16"/>
        <v>3.5907913276669245</v>
      </c>
      <c r="Q105" s="11">
        <f t="shared" si="17"/>
        <v>19.051724921594474</v>
      </c>
      <c r="R105" s="6" t="str">
        <f t="shared" si="18"/>
        <v>YES</v>
      </c>
      <c r="S105" s="6" t="str">
        <f t="shared" si="21"/>
        <v>YES</v>
      </c>
      <c r="T105" s="11">
        <f t="shared" si="22"/>
        <v>2750.125</v>
      </c>
      <c r="U105" s="11">
        <f t="shared" si="19"/>
        <v>4191.57</v>
      </c>
      <c r="V105" s="11">
        <f t="shared" si="20"/>
        <v>-1441.4449999999997</v>
      </c>
    </row>
    <row r="106" spans="1:22" x14ac:dyDescent="0.25">
      <c r="A106" s="6" t="s">
        <v>351</v>
      </c>
      <c r="B106" s="6" t="s">
        <v>23</v>
      </c>
      <c r="C106" s="22" t="s">
        <v>144</v>
      </c>
      <c r="D106" s="22" t="s">
        <v>144</v>
      </c>
      <c r="E106" s="22" t="s">
        <v>145</v>
      </c>
      <c r="F106" s="22" t="s">
        <v>146</v>
      </c>
      <c r="G106" s="21" t="s">
        <v>143</v>
      </c>
      <c r="H106" s="25" t="s">
        <v>141</v>
      </c>
      <c r="I106" s="25" t="s">
        <v>142</v>
      </c>
      <c r="J106" s="19" t="s">
        <v>154</v>
      </c>
      <c r="K106" s="11">
        <v>5</v>
      </c>
      <c r="L106" s="9">
        <v>246.12</v>
      </c>
      <c r="M106" s="11">
        <v>3812.94</v>
      </c>
      <c r="N106" s="11">
        <v>1148.8699999999999</v>
      </c>
      <c r="O106" s="10">
        <f t="shared" si="15"/>
        <v>15.492198927352511</v>
      </c>
      <c r="P106" s="11">
        <f t="shared" si="16"/>
        <v>4.6679262148545417</v>
      </c>
      <c r="Q106" s="11">
        <f t="shared" si="17"/>
        <v>20.16012514220705</v>
      </c>
      <c r="R106" s="6" t="str">
        <f t="shared" si="18"/>
        <v>YES</v>
      </c>
      <c r="S106" s="6" t="str">
        <f t="shared" si="21"/>
        <v>YES</v>
      </c>
      <c r="T106" s="11">
        <f t="shared" si="22"/>
        <v>3076.5</v>
      </c>
      <c r="U106" s="11">
        <f t="shared" si="19"/>
        <v>4961.8099999999995</v>
      </c>
      <c r="V106" s="11">
        <f t="shared" si="20"/>
        <v>-1885.3099999999995</v>
      </c>
    </row>
    <row r="107" spans="1:22" x14ac:dyDescent="0.25">
      <c r="A107" s="6" t="s">
        <v>351</v>
      </c>
      <c r="B107" s="6" t="s">
        <v>23</v>
      </c>
      <c r="C107" s="22" t="s">
        <v>144</v>
      </c>
      <c r="D107" s="22" t="s">
        <v>144</v>
      </c>
      <c r="E107" s="22" t="s">
        <v>145</v>
      </c>
      <c r="F107" s="22" t="s">
        <v>146</v>
      </c>
      <c r="G107" s="21" t="s">
        <v>143</v>
      </c>
      <c r="H107" s="25" t="s">
        <v>141</v>
      </c>
      <c r="I107" s="25" t="s">
        <v>142</v>
      </c>
      <c r="J107" s="19" t="s">
        <v>155</v>
      </c>
      <c r="K107" s="11">
        <v>5</v>
      </c>
      <c r="L107" s="9">
        <v>469.31</v>
      </c>
      <c r="M107" s="11">
        <v>7270.86</v>
      </c>
      <c r="N107" s="11">
        <v>90</v>
      </c>
      <c r="O107" s="10">
        <f t="shared" si="15"/>
        <v>15.492659436193559</v>
      </c>
      <c r="P107" s="11">
        <f t="shared" si="16"/>
        <v>0.19177089770088002</v>
      </c>
      <c r="Q107" s="11">
        <f t="shared" si="17"/>
        <v>15.68443033389444</v>
      </c>
      <c r="R107" s="6" t="str">
        <f t="shared" si="18"/>
        <v>YES</v>
      </c>
      <c r="S107" s="6" t="str">
        <f t="shared" si="21"/>
        <v>YES</v>
      </c>
      <c r="T107" s="11">
        <f t="shared" si="22"/>
        <v>5866.375</v>
      </c>
      <c r="U107" s="11">
        <f t="shared" si="19"/>
        <v>7360.86</v>
      </c>
      <c r="V107" s="11">
        <f t="shared" si="20"/>
        <v>-1494.4849999999997</v>
      </c>
    </row>
    <row r="108" spans="1:22" x14ac:dyDescent="0.25">
      <c r="A108" s="6" t="s">
        <v>351</v>
      </c>
      <c r="B108" s="6" t="s">
        <v>23</v>
      </c>
      <c r="C108" s="22" t="s">
        <v>144</v>
      </c>
      <c r="D108" s="22" t="s">
        <v>144</v>
      </c>
      <c r="E108" s="22" t="s">
        <v>145</v>
      </c>
      <c r="F108" s="22" t="s">
        <v>146</v>
      </c>
      <c r="G108" s="21" t="s">
        <v>143</v>
      </c>
      <c r="H108" s="25" t="s">
        <v>141</v>
      </c>
      <c r="I108" s="25" t="s">
        <v>142</v>
      </c>
      <c r="J108" s="19" t="s">
        <v>156</v>
      </c>
      <c r="K108" s="11">
        <v>5</v>
      </c>
      <c r="L108" s="9">
        <v>450.99</v>
      </c>
      <c r="M108" s="11">
        <v>6994.51</v>
      </c>
      <c r="N108" s="11">
        <v>105</v>
      </c>
      <c r="O108" s="10">
        <f t="shared" si="15"/>
        <v>15.509235238031886</v>
      </c>
      <c r="P108" s="11">
        <f t="shared" si="16"/>
        <v>0.23282112685425396</v>
      </c>
      <c r="Q108" s="11">
        <f t="shared" si="17"/>
        <v>15.742056364886139</v>
      </c>
      <c r="R108" s="6" t="str">
        <f t="shared" si="18"/>
        <v>YES</v>
      </c>
      <c r="S108" s="6" t="str">
        <f t="shared" si="21"/>
        <v>YES</v>
      </c>
      <c r="T108" s="11">
        <f t="shared" si="22"/>
        <v>5637.375</v>
      </c>
      <c r="U108" s="11">
        <f t="shared" si="19"/>
        <v>7099.51</v>
      </c>
      <c r="V108" s="11">
        <f t="shared" si="20"/>
        <v>-1462.1350000000002</v>
      </c>
    </row>
    <row r="109" spans="1:22" x14ac:dyDescent="0.25">
      <c r="A109" s="6" t="s">
        <v>351</v>
      </c>
      <c r="B109" s="6" t="s">
        <v>23</v>
      </c>
      <c r="C109" s="22" t="s">
        <v>144</v>
      </c>
      <c r="D109" s="22" t="s">
        <v>144</v>
      </c>
      <c r="E109" s="22" t="s">
        <v>145</v>
      </c>
      <c r="F109" s="22" t="s">
        <v>146</v>
      </c>
      <c r="G109" s="21" t="s">
        <v>143</v>
      </c>
      <c r="H109" s="25" t="s">
        <v>141</v>
      </c>
      <c r="I109" s="25" t="s">
        <v>142</v>
      </c>
      <c r="J109" s="19" t="s">
        <v>157</v>
      </c>
      <c r="K109" s="11">
        <v>5</v>
      </c>
      <c r="L109" s="9">
        <v>449.93</v>
      </c>
      <c r="M109" s="11">
        <v>7051.63</v>
      </c>
      <c r="N109" s="11">
        <v>3036</v>
      </c>
      <c r="O109" s="10">
        <f t="shared" si="15"/>
        <v>15.672726868624007</v>
      </c>
      <c r="P109" s="11">
        <f t="shared" si="16"/>
        <v>6.7477163114262222</v>
      </c>
      <c r="Q109" s="11">
        <f t="shared" si="17"/>
        <v>22.420443180050231</v>
      </c>
      <c r="R109" s="6" t="str">
        <f t="shared" si="18"/>
        <v>YES</v>
      </c>
      <c r="S109" s="6" t="str">
        <f t="shared" si="21"/>
        <v>YES</v>
      </c>
      <c r="T109" s="11">
        <f t="shared" si="22"/>
        <v>5624.125</v>
      </c>
      <c r="U109" s="11">
        <f t="shared" si="19"/>
        <v>10087.630000000001</v>
      </c>
      <c r="V109" s="11">
        <f t="shared" si="20"/>
        <v>-4463.505000000001</v>
      </c>
    </row>
    <row r="110" spans="1:22" x14ac:dyDescent="0.25">
      <c r="A110" s="6" t="s">
        <v>351</v>
      </c>
      <c r="B110" s="6" t="s">
        <v>23</v>
      </c>
      <c r="C110" s="22" t="s">
        <v>144</v>
      </c>
      <c r="D110" s="22" t="s">
        <v>144</v>
      </c>
      <c r="E110" s="22" t="s">
        <v>145</v>
      </c>
      <c r="F110" s="22" t="s">
        <v>146</v>
      </c>
      <c r="G110" s="21" t="s">
        <v>143</v>
      </c>
      <c r="H110" s="25" t="s">
        <v>141</v>
      </c>
      <c r="I110" s="25" t="s">
        <v>142</v>
      </c>
      <c r="J110" s="19" t="s">
        <v>158</v>
      </c>
      <c r="K110" s="11">
        <v>5</v>
      </c>
      <c r="L110" s="9">
        <v>217.27</v>
      </c>
      <c r="M110" s="11">
        <v>3420.8</v>
      </c>
      <c r="N110" s="11">
        <v>1421.35</v>
      </c>
      <c r="O110" s="10">
        <f t="shared" si="15"/>
        <v>15.744465411699728</v>
      </c>
      <c r="P110" s="11">
        <f t="shared" si="16"/>
        <v>6.5418603580798074</v>
      </c>
      <c r="Q110" s="11">
        <f t="shared" si="17"/>
        <v>22.286325769779534</v>
      </c>
      <c r="R110" s="6" t="str">
        <f t="shared" si="18"/>
        <v>YES</v>
      </c>
      <c r="S110" s="6" t="str">
        <f t="shared" si="21"/>
        <v>YES</v>
      </c>
      <c r="T110" s="11">
        <f t="shared" si="22"/>
        <v>2715.875</v>
      </c>
      <c r="U110" s="11">
        <f t="shared" si="19"/>
        <v>4842.1499999999996</v>
      </c>
      <c r="V110" s="11">
        <f t="shared" si="20"/>
        <v>-2126.2749999999996</v>
      </c>
    </row>
    <row r="111" spans="1:22" x14ac:dyDescent="0.25">
      <c r="A111" s="6" t="s">
        <v>351</v>
      </c>
      <c r="B111" s="6" t="s">
        <v>23</v>
      </c>
      <c r="C111" s="22" t="s">
        <v>144</v>
      </c>
      <c r="D111" s="22" t="s">
        <v>144</v>
      </c>
      <c r="E111" s="22" t="s">
        <v>145</v>
      </c>
      <c r="F111" s="22" t="s">
        <v>146</v>
      </c>
      <c r="G111" s="21" t="s">
        <v>143</v>
      </c>
      <c r="H111" s="25" t="s">
        <v>141</v>
      </c>
      <c r="I111" s="25" t="s">
        <v>142</v>
      </c>
      <c r="J111" s="19" t="s">
        <v>159</v>
      </c>
      <c r="K111" s="11">
        <v>5</v>
      </c>
      <c r="L111" s="9">
        <v>530.79999999999995</v>
      </c>
      <c r="M111" s="11">
        <v>8463.26</v>
      </c>
      <c r="N111" s="11">
        <v>4988.5200000000004</v>
      </c>
      <c r="O111" s="10">
        <f t="shared" si="15"/>
        <v>15.944348153730221</v>
      </c>
      <c r="P111" s="11">
        <f t="shared" si="16"/>
        <v>9.3981160512434077</v>
      </c>
      <c r="Q111" s="11">
        <f t="shared" si="17"/>
        <v>25.342464204973627</v>
      </c>
      <c r="R111" s="6" t="str">
        <f t="shared" si="18"/>
        <v>YES</v>
      </c>
      <c r="S111" s="6" t="str">
        <f t="shared" si="21"/>
        <v>YES</v>
      </c>
      <c r="T111" s="11">
        <f t="shared" si="22"/>
        <v>6634.9999999999991</v>
      </c>
      <c r="U111" s="11">
        <f t="shared" si="19"/>
        <v>13451.78</v>
      </c>
      <c r="V111" s="11">
        <f t="shared" si="20"/>
        <v>-6816.7800000000016</v>
      </c>
    </row>
    <row r="112" spans="1:22" x14ac:dyDescent="0.25">
      <c r="A112" s="6" t="s">
        <v>351</v>
      </c>
      <c r="B112" s="6" t="s">
        <v>23</v>
      </c>
      <c r="C112" s="22" t="s">
        <v>144</v>
      </c>
      <c r="D112" s="22" t="s">
        <v>144</v>
      </c>
      <c r="E112" s="22" t="s">
        <v>145</v>
      </c>
      <c r="F112" s="22" t="s">
        <v>146</v>
      </c>
      <c r="G112" s="21" t="s">
        <v>143</v>
      </c>
      <c r="H112" s="25" t="s">
        <v>141</v>
      </c>
      <c r="I112" s="25" t="s">
        <v>142</v>
      </c>
      <c r="J112" s="19" t="s">
        <v>160</v>
      </c>
      <c r="K112" s="11">
        <v>5</v>
      </c>
      <c r="L112" s="9">
        <v>392.55</v>
      </c>
      <c r="M112" s="11">
        <v>6284.9</v>
      </c>
      <c r="N112" s="11">
        <v>1989.75</v>
      </c>
      <c r="O112" s="10">
        <f t="shared" si="15"/>
        <v>16.010444529359315</v>
      </c>
      <c r="P112" s="11">
        <f t="shared" si="16"/>
        <v>5.0687810470003818</v>
      </c>
      <c r="Q112" s="11">
        <f t="shared" si="17"/>
        <v>21.079225576359697</v>
      </c>
      <c r="R112" s="6" t="str">
        <f t="shared" si="18"/>
        <v>YES</v>
      </c>
      <c r="S112" s="6" t="str">
        <f t="shared" si="21"/>
        <v>YES</v>
      </c>
      <c r="T112" s="11">
        <f t="shared" si="22"/>
        <v>4906.875</v>
      </c>
      <c r="U112" s="11">
        <f t="shared" si="19"/>
        <v>8274.65</v>
      </c>
      <c r="V112" s="11">
        <f t="shared" si="20"/>
        <v>-3367.7749999999996</v>
      </c>
    </row>
    <row r="113" spans="1:22" x14ac:dyDescent="0.25">
      <c r="A113" s="6" t="s">
        <v>351</v>
      </c>
      <c r="B113" s="6" t="s">
        <v>23</v>
      </c>
      <c r="C113" s="22" t="s">
        <v>144</v>
      </c>
      <c r="D113" s="22" t="s">
        <v>144</v>
      </c>
      <c r="E113" s="22" t="s">
        <v>145</v>
      </c>
      <c r="F113" s="22" t="s">
        <v>146</v>
      </c>
      <c r="G113" s="21" t="s">
        <v>143</v>
      </c>
      <c r="H113" s="25" t="s">
        <v>141</v>
      </c>
      <c r="I113" s="25" t="s">
        <v>142</v>
      </c>
      <c r="J113" s="19" t="s">
        <v>161</v>
      </c>
      <c r="K113" s="11">
        <v>5</v>
      </c>
      <c r="L113" s="9">
        <v>309.83999999999997</v>
      </c>
      <c r="M113" s="11">
        <v>5121.76</v>
      </c>
      <c r="N113" s="11">
        <v>3156.3</v>
      </c>
      <c r="O113" s="10">
        <f t="shared" si="15"/>
        <v>16.530338239091147</v>
      </c>
      <c r="P113" s="11">
        <f t="shared" si="16"/>
        <v>10.186870642912472</v>
      </c>
      <c r="Q113" s="11">
        <f t="shared" si="17"/>
        <v>26.717208882003622</v>
      </c>
      <c r="R113" s="6" t="str">
        <f t="shared" si="18"/>
        <v>YES</v>
      </c>
      <c r="S113" s="6" t="str">
        <f t="shared" si="21"/>
        <v>YES</v>
      </c>
      <c r="T113" s="11">
        <f t="shared" si="22"/>
        <v>3872.9999999999995</v>
      </c>
      <c r="U113" s="11">
        <f t="shared" si="19"/>
        <v>8278.0600000000013</v>
      </c>
      <c r="V113" s="11">
        <f t="shared" si="20"/>
        <v>-4405.0600000000013</v>
      </c>
    </row>
    <row r="114" spans="1:22" x14ac:dyDescent="0.25">
      <c r="A114" s="6" t="s">
        <v>351</v>
      </c>
      <c r="B114" s="6" t="s">
        <v>23</v>
      </c>
      <c r="C114" s="22" t="s">
        <v>144</v>
      </c>
      <c r="D114" s="22" t="s">
        <v>144</v>
      </c>
      <c r="E114" s="22" t="s">
        <v>145</v>
      </c>
      <c r="F114" s="22" t="s">
        <v>146</v>
      </c>
      <c r="G114" s="21" t="s">
        <v>143</v>
      </c>
      <c r="H114" s="25" t="s">
        <v>141</v>
      </c>
      <c r="I114" s="25" t="s">
        <v>142</v>
      </c>
      <c r="J114" s="19" t="s">
        <v>162</v>
      </c>
      <c r="K114" s="11">
        <v>5</v>
      </c>
      <c r="L114" s="9">
        <v>336.84</v>
      </c>
      <c r="M114" s="11">
        <v>5616.78</v>
      </c>
      <c r="N114" s="11">
        <v>2691.43</v>
      </c>
      <c r="O114" s="10">
        <f t="shared" si="15"/>
        <v>16.674919843249022</v>
      </c>
      <c r="P114" s="11">
        <f t="shared" si="16"/>
        <v>7.9902327514546965</v>
      </c>
      <c r="Q114" s="11">
        <f t="shared" si="17"/>
        <v>24.665152594703716</v>
      </c>
      <c r="R114" s="6" t="str">
        <f t="shared" si="18"/>
        <v>YES</v>
      </c>
      <c r="S114" s="6" t="str">
        <f t="shared" si="21"/>
        <v>YES</v>
      </c>
      <c r="T114" s="11">
        <f t="shared" si="22"/>
        <v>4210.5</v>
      </c>
      <c r="U114" s="11">
        <f t="shared" si="19"/>
        <v>8308.2099999999991</v>
      </c>
      <c r="V114" s="11">
        <f t="shared" si="20"/>
        <v>-4097.7099999999991</v>
      </c>
    </row>
    <row r="115" spans="1:22" x14ac:dyDescent="0.25">
      <c r="A115" s="6" t="s">
        <v>351</v>
      </c>
      <c r="B115" s="6" t="s">
        <v>23</v>
      </c>
      <c r="C115" s="22" t="s">
        <v>144</v>
      </c>
      <c r="D115" s="22" t="s">
        <v>144</v>
      </c>
      <c r="E115" s="22" t="s">
        <v>145</v>
      </c>
      <c r="F115" s="22" t="s">
        <v>146</v>
      </c>
      <c r="G115" s="21" t="s">
        <v>143</v>
      </c>
      <c r="H115" s="25" t="s">
        <v>141</v>
      </c>
      <c r="I115" s="25" t="s">
        <v>142</v>
      </c>
      <c r="J115" s="19" t="s">
        <v>163</v>
      </c>
      <c r="K115" s="11">
        <v>5</v>
      </c>
      <c r="L115" s="9">
        <v>275.14999999999998</v>
      </c>
      <c r="M115" s="11">
        <v>4654.51</v>
      </c>
      <c r="N115" s="11">
        <v>3094.46</v>
      </c>
      <c r="O115" s="10">
        <f t="shared" si="15"/>
        <v>16.916263856078505</v>
      </c>
      <c r="P115" s="11">
        <f t="shared" si="16"/>
        <v>11.246447392331456</v>
      </c>
      <c r="Q115" s="11">
        <f t="shared" si="17"/>
        <v>28.162711248409963</v>
      </c>
      <c r="R115" s="6" t="str">
        <f t="shared" si="18"/>
        <v>YES</v>
      </c>
      <c r="S115" s="6" t="str">
        <f t="shared" si="21"/>
        <v>YES</v>
      </c>
      <c r="T115" s="11">
        <f t="shared" si="22"/>
        <v>3439.3749999999995</v>
      </c>
      <c r="U115" s="11">
        <f t="shared" si="19"/>
        <v>7748.97</v>
      </c>
      <c r="V115" s="11">
        <f t="shared" si="20"/>
        <v>-4309.5950000000012</v>
      </c>
    </row>
    <row r="116" spans="1:22" x14ac:dyDescent="0.25">
      <c r="A116" s="6" t="s">
        <v>351</v>
      </c>
      <c r="B116" s="6" t="s">
        <v>23</v>
      </c>
      <c r="C116" s="22" t="s">
        <v>144</v>
      </c>
      <c r="D116" s="22" t="s">
        <v>144</v>
      </c>
      <c r="E116" s="22" t="s">
        <v>145</v>
      </c>
      <c r="F116" s="22" t="s">
        <v>146</v>
      </c>
      <c r="G116" s="21" t="s">
        <v>143</v>
      </c>
      <c r="H116" s="25" t="s">
        <v>141</v>
      </c>
      <c r="I116" s="25" t="s">
        <v>142</v>
      </c>
      <c r="J116" s="19" t="s">
        <v>164</v>
      </c>
      <c r="K116" s="11">
        <v>5</v>
      </c>
      <c r="L116" s="9">
        <v>229.79</v>
      </c>
      <c r="M116" s="11">
        <v>3936.44</v>
      </c>
      <c r="N116" s="11">
        <v>2645.8900000000003</v>
      </c>
      <c r="O116" s="10">
        <f t="shared" si="15"/>
        <v>17.130597502067104</v>
      </c>
      <c r="P116" s="11">
        <f t="shared" si="16"/>
        <v>11.514382697245313</v>
      </c>
      <c r="Q116" s="11">
        <f t="shared" si="17"/>
        <v>28.644980199312418</v>
      </c>
      <c r="R116" s="6" t="str">
        <f t="shared" si="18"/>
        <v>YES</v>
      </c>
      <c r="S116" s="6" t="str">
        <f t="shared" si="21"/>
        <v>YES</v>
      </c>
      <c r="T116" s="11">
        <f t="shared" si="22"/>
        <v>2872.375</v>
      </c>
      <c r="U116" s="11">
        <f t="shared" si="19"/>
        <v>6582.33</v>
      </c>
      <c r="V116" s="11">
        <f t="shared" si="20"/>
        <v>-3709.9549999999999</v>
      </c>
    </row>
    <row r="117" spans="1:22" x14ac:dyDescent="0.25">
      <c r="A117" s="6" t="s">
        <v>351</v>
      </c>
      <c r="B117" s="6" t="s">
        <v>23</v>
      </c>
      <c r="C117" s="22" t="s">
        <v>144</v>
      </c>
      <c r="D117" s="22" t="s">
        <v>144</v>
      </c>
      <c r="E117" s="22" t="s">
        <v>145</v>
      </c>
      <c r="F117" s="22" t="s">
        <v>146</v>
      </c>
      <c r="G117" s="21" t="s">
        <v>143</v>
      </c>
      <c r="H117" s="25" t="s">
        <v>141</v>
      </c>
      <c r="I117" s="25" t="s">
        <v>142</v>
      </c>
      <c r="J117" s="19" t="s">
        <v>165</v>
      </c>
      <c r="K117" s="11">
        <v>5</v>
      </c>
      <c r="L117" s="9">
        <v>41.12</v>
      </c>
      <c r="M117" s="11">
        <v>713.5</v>
      </c>
      <c r="N117" s="11">
        <v>167.9</v>
      </c>
      <c r="O117" s="10">
        <f t="shared" si="15"/>
        <v>17.351653696498055</v>
      </c>
      <c r="P117" s="11">
        <f t="shared" si="16"/>
        <v>4.0831712062256811</v>
      </c>
      <c r="Q117" s="11">
        <f t="shared" si="17"/>
        <v>21.434824902723737</v>
      </c>
      <c r="R117" s="6" t="str">
        <f t="shared" si="18"/>
        <v>YES</v>
      </c>
      <c r="S117" s="6" t="str">
        <f t="shared" si="21"/>
        <v>YES</v>
      </c>
      <c r="T117" s="11">
        <f t="shared" si="22"/>
        <v>514</v>
      </c>
      <c r="U117" s="11">
        <f t="shared" si="19"/>
        <v>881.4</v>
      </c>
      <c r="V117" s="11">
        <f t="shared" si="20"/>
        <v>-367.4</v>
      </c>
    </row>
    <row r="118" spans="1:22" x14ac:dyDescent="0.25">
      <c r="A118" s="6" t="s">
        <v>351</v>
      </c>
      <c r="B118" s="6" t="s">
        <v>23</v>
      </c>
      <c r="C118" s="22" t="s">
        <v>144</v>
      </c>
      <c r="D118" s="22" t="s">
        <v>144</v>
      </c>
      <c r="E118" s="22" t="s">
        <v>145</v>
      </c>
      <c r="F118" s="22" t="s">
        <v>146</v>
      </c>
      <c r="G118" s="21" t="s">
        <v>143</v>
      </c>
      <c r="H118" s="25" t="s">
        <v>141</v>
      </c>
      <c r="I118" s="25" t="s">
        <v>142</v>
      </c>
      <c r="J118" s="19" t="s">
        <v>166</v>
      </c>
      <c r="K118" s="11">
        <v>5</v>
      </c>
      <c r="L118" s="9">
        <v>31.75</v>
      </c>
      <c r="M118" s="11">
        <v>551.91999999999996</v>
      </c>
      <c r="N118" s="11">
        <v>200.87</v>
      </c>
      <c r="O118" s="10">
        <f t="shared" si="15"/>
        <v>17.38330708661417</v>
      </c>
      <c r="P118" s="11">
        <f t="shared" si="16"/>
        <v>6.3266141732283465</v>
      </c>
      <c r="Q118" s="11">
        <f t="shared" si="17"/>
        <v>23.709921259842517</v>
      </c>
      <c r="R118" s="6" t="str">
        <f t="shared" si="18"/>
        <v>YES</v>
      </c>
      <c r="S118" s="6" t="str">
        <f t="shared" si="21"/>
        <v>YES</v>
      </c>
      <c r="T118" s="11">
        <f t="shared" si="22"/>
        <v>396.875</v>
      </c>
      <c r="U118" s="11">
        <f t="shared" si="19"/>
        <v>752.79</v>
      </c>
      <c r="V118" s="11">
        <f t="shared" si="20"/>
        <v>-355.91499999999996</v>
      </c>
    </row>
    <row r="119" spans="1:22" x14ac:dyDescent="0.25">
      <c r="A119" s="6" t="s">
        <v>351</v>
      </c>
      <c r="B119" s="6" t="s">
        <v>23</v>
      </c>
      <c r="C119" s="22" t="s">
        <v>144</v>
      </c>
      <c r="D119" s="22" t="s">
        <v>144</v>
      </c>
      <c r="E119" s="22" t="s">
        <v>145</v>
      </c>
      <c r="F119" s="22" t="s">
        <v>146</v>
      </c>
      <c r="G119" s="21" t="s">
        <v>143</v>
      </c>
      <c r="H119" s="25" t="s">
        <v>141</v>
      </c>
      <c r="I119" s="25" t="s">
        <v>142</v>
      </c>
      <c r="J119" s="19" t="s">
        <v>167</v>
      </c>
      <c r="K119" s="11">
        <v>5</v>
      </c>
      <c r="L119" s="9">
        <v>130.4</v>
      </c>
      <c r="M119" s="11">
        <v>2280.4899999999998</v>
      </c>
      <c r="N119" s="11">
        <v>1580.19</v>
      </c>
      <c r="O119" s="10">
        <f t="shared" si="15"/>
        <v>17.488420245398771</v>
      </c>
      <c r="P119" s="11">
        <f t="shared" si="16"/>
        <v>12.118021472392638</v>
      </c>
      <c r="Q119" s="11">
        <f t="shared" si="17"/>
        <v>29.606441717791409</v>
      </c>
      <c r="R119" s="6" t="str">
        <f t="shared" si="18"/>
        <v>YES</v>
      </c>
      <c r="S119" s="6" t="str">
        <f t="shared" si="21"/>
        <v>YES</v>
      </c>
      <c r="T119" s="11">
        <f t="shared" si="22"/>
        <v>1630</v>
      </c>
      <c r="U119" s="11">
        <f t="shared" si="19"/>
        <v>3860.68</v>
      </c>
      <c r="V119" s="11">
        <f t="shared" si="20"/>
        <v>-2230.6799999999998</v>
      </c>
    </row>
    <row r="120" spans="1:22" x14ac:dyDescent="0.25">
      <c r="A120" s="6" t="s">
        <v>351</v>
      </c>
      <c r="B120" s="6" t="s">
        <v>23</v>
      </c>
      <c r="C120" s="22" t="s">
        <v>144</v>
      </c>
      <c r="D120" s="22" t="s">
        <v>144</v>
      </c>
      <c r="E120" s="22" t="s">
        <v>145</v>
      </c>
      <c r="F120" s="22" t="s">
        <v>146</v>
      </c>
      <c r="G120" s="21" t="s">
        <v>143</v>
      </c>
      <c r="H120" s="25" t="s">
        <v>141</v>
      </c>
      <c r="I120" s="25" t="s">
        <v>142</v>
      </c>
      <c r="J120" s="19" t="s">
        <v>168</v>
      </c>
      <c r="K120" s="11">
        <v>5</v>
      </c>
      <c r="L120" s="9">
        <v>105.43</v>
      </c>
      <c r="M120" s="11">
        <v>1880.98</v>
      </c>
      <c r="N120" s="11">
        <v>1046.1299999999999</v>
      </c>
      <c r="O120" s="10">
        <f t="shared" si="15"/>
        <v>17.841031964336526</v>
      </c>
      <c r="P120" s="11">
        <f t="shared" si="16"/>
        <v>9.9225078250972185</v>
      </c>
      <c r="Q120" s="11">
        <f t="shared" si="17"/>
        <v>27.763539789433743</v>
      </c>
      <c r="R120" s="6" t="str">
        <f t="shared" si="18"/>
        <v>YES</v>
      </c>
      <c r="S120" s="6" t="str">
        <f t="shared" si="21"/>
        <v>YES</v>
      </c>
      <c r="T120" s="11">
        <f t="shared" si="22"/>
        <v>1317.875</v>
      </c>
      <c r="U120" s="11">
        <f t="shared" si="19"/>
        <v>2927.1099999999997</v>
      </c>
      <c r="V120" s="11">
        <f t="shared" si="20"/>
        <v>-1609.2349999999997</v>
      </c>
    </row>
    <row r="121" spans="1:22" x14ac:dyDescent="0.25">
      <c r="A121" s="6" t="s">
        <v>351</v>
      </c>
      <c r="B121" s="6" t="s">
        <v>23</v>
      </c>
      <c r="C121" s="22" t="s">
        <v>144</v>
      </c>
      <c r="D121" s="22" t="s">
        <v>144</v>
      </c>
      <c r="E121" s="22" t="s">
        <v>145</v>
      </c>
      <c r="F121" s="22" t="s">
        <v>146</v>
      </c>
      <c r="G121" s="21" t="s">
        <v>143</v>
      </c>
      <c r="H121" s="25" t="s">
        <v>141</v>
      </c>
      <c r="I121" s="25" t="s">
        <v>142</v>
      </c>
      <c r="J121" s="19" t="s">
        <v>169</v>
      </c>
      <c r="K121" s="11">
        <v>5</v>
      </c>
      <c r="L121" s="9">
        <v>80.13</v>
      </c>
      <c r="M121" s="11">
        <v>1457.39</v>
      </c>
      <c r="N121" s="11">
        <v>723.94</v>
      </c>
      <c r="O121" s="10">
        <f t="shared" si="15"/>
        <v>18.187819792836642</v>
      </c>
      <c r="P121" s="11">
        <f t="shared" si="16"/>
        <v>9.0345688256583063</v>
      </c>
      <c r="Q121" s="11">
        <f t="shared" si="17"/>
        <v>27.222388618494946</v>
      </c>
      <c r="R121" s="6" t="str">
        <f t="shared" si="18"/>
        <v>YES</v>
      </c>
      <c r="S121" s="6" t="str">
        <f t="shared" si="21"/>
        <v>YES</v>
      </c>
      <c r="T121" s="11">
        <f t="shared" si="22"/>
        <v>1001.625</v>
      </c>
      <c r="U121" s="11">
        <f t="shared" si="19"/>
        <v>2181.33</v>
      </c>
      <c r="V121" s="11">
        <f t="shared" si="20"/>
        <v>-1179.7049999999999</v>
      </c>
    </row>
    <row r="122" spans="1:22" x14ac:dyDescent="0.25">
      <c r="A122" s="6" t="s">
        <v>351</v>
      </c>
      <c r="B122" s="6" t="s">
        <v>23</v>
      </c>
      <c r="C122" s="22" t="s">
        <v>144</v>
      </c>
      <c r="D122" s="22" t="s">
        <v>144</v>
      </c>
      <c r="E122" s="22" t="s">
        <v>145</v>
      </c>
      <c r="F122" s="22" t="s">
        <v>146</v>
      </c>
      <c r="G122" s="21" t="s">
        <v>143</v>
      </c>
      <c r="H122" s="25" t="s">
        <v>141</v>
      </c>
      <c r="I122" s="25" t="s">
        <v>142</v>
      </c>
      <c r="J122" s="19" t="s">
        <v>170</v>
      </c>
      <c r="K122" s="11">
        <v>5</v>
      </c>
      <c r="L122" s="9">
        <v>132.43</v>
      </c>
      <c r="M122" s="11">
        <v>2422.6799999999998</v>
      </c>
      <c r="N122" s="11">
        <v>1445.63</v>
      </c>
      <c r="O122" s="10">
        <f t="shared" si="15"/>
        <v>18.294042135467791</v>
      </c>
      <c r="P122" s="11">
        <f t="shared" si="16"/>
        <v>10.916182133957562</v>
      </c>
      <c r="Q122" s="11">
        <f t="shared" si="17"/>
        <v>29.210224269425353</v>
      </c>
      <c r="R122" s="6" t="str">
        <f t="shared" si="18"/>
        <v>YES</v>
      </c>
      <c r="S122" s="6" t="str">
        <f t="shared" si="21"/>
        <v>YES</v>
      </c>
      <c r="T122" s="11">
        <f t="shared" si="22"/>
        <v>1655.375</v>
      </c>
      <c r="U122" s="11">
        <f t="shared" si="19"/>
        <v>3868.31</v>
      </c>
      <c r="V122" s="11">
        <f t="shared" si="20"/>
        <v>-2212.9349999999999</v>
      </c>
    </row>
    <row r="123" spans="1:22" x14ac:dyDescent="0.25">
      <c r="A123" s="6" t="s">
        <v>351</v>
      </c>
      <c r="B123" s="6" t="s">
        <v>23</v>
      </c>
      <c r="C123" s="22" t="s">
        <v>144</v>
      </c>
      <c r="D123" s="22" t="s">
        <v>144</v>
      </c>
      <c r="E123" s="22" t="s">
        <v>145</v>
      </c>
      <c r="F123" s="22" t="s">
        <v>146</v>
      </c>
      <c r="G123" s="21" t="s">
        <v>143</v>
      </c>
      <c r="H123" s="25" t="s">
        <v>141</v>
      </c>
      <c r="I123" s="25" t="s">
        <v>142</v>
      </c>
      <c r="J123" s="19" t="s">
        <v>171</v>
      </c>
      <c r="K123" s="11">
        <v>5</v>
      </c>
      <c r="L123" s="9">
        <v>56.95</v>
      </c>
      <c r="M123" s="11">
        <v>1071.27</v>
      </c>
      <c r="N123" s="11">
        <v>466.52</v>
      </c>
      <c r="O123" s="10">
        <f t="shared" ref="O123:O186" si="24">M123/L123</f>
        <v>18.810711150131691</v>
      </c>
      <c r="P123" s="11">
        <f t="shared" ref="P123:P186" si="25">N123/L123</f>
        <v>8.191747146619841</v>
      </c>
      <c r="Q123" s="11">
        <f t="shared" ref="Q123:Q186" si="26">(M123+N123)/L123</f>
        <v>27.002458296751534</v>
      </c>
      <c r="R123" s="6" t="str">
        <f t="shared" ref="R123:R186" si="27">IF(Q123&gt;12.49,"YES","NO")</f>
        <v>YES</v>
      </c>
      <c r="S123" s="6" t="str">
        <f t="shared" si="21"/>
        <v>YES</v>
      </c>
      <c r="T123" s="11">
        <f t="shared" si="22"/>
        <v>711.875</v>
      </c>
      <c r="U123" s="11">
        <f t="shared" ref="U123:U186" si="28">M123+N123</f>
        <v>1537.79</v>
      </c>
      <c r="V123" s="11">
        <f t="shared" ref="V123:V186" si="29">T123-U123</f>
        <v>-825.91499999999996</v>
      </c>
    </row>
    <row r="124" spans="1:22" x14ac:dyDescent="0.25">
      <c r="A124" s="6" t="s">
        <v>351</v>
      </c>
      <c r="B124" s="6" t="s">
        <v>23</v>
      </c>
      <c r="C124" s="22" t="s">
        <v>144</v>
      </c>
      <c r="D124" s="22" t="s">
        <v>144</v>
      </c>
      <c r="E124" s="22" t="s">
        <v>145</v>
      </c>
      <c r="F124" s="22" t="s">
        <v>146</v>
      </c>
      <c r="G124" s="21" t="s">
        <v>143</v>
      </c>
      <c r="H124" s="25" t="s">
        <v>141</v>
      </c>
      <c r="I124" s="25" t="s">
        <v>142</v>
      </c>
      <c r="J124" s="19" t="s">
        <v>172</v>
      </c>
      <c r="K124" s="11">
        <v>5</v>
      </c>
      <c r="L124" s="9">
        <v>23.57</v>
      </c>
      <c r="M124" s="11">
        <v>453.52</v>
      </c>
      <c r="N124" s="11">
        <v>93.33</v>
      </c>
      <c r="O124" s="10">
        <f t="shared" si="24"/>
        <v>19.241408570216375</v>
      </c>
      <c r="P124" s="11">
        <f t="shared" si="25"/>
        <v>3.9596945269410266</v>
      </c>
      <c r="Q124" s="11">
        <f t="shared" si="26"/>
        <v>23.201103097157404</v>
      </c>
      <c r="R124" s="6" t="str">
        <f t="shared" si="27"/>
        <v>YES</v>
      </c>
      <c r="S124" s="6" t="str">
        <f t="shared" si="21"/>
        <v>YES</v>
      </c>
      <c r="T124" s="11">
        <f t="shared" si="22"/>
        <v>294.625</v>
      </c>
      <c r="U124" s="11">
        <f t="shared" si="28"/>
        <v>546.85</v>
      </c>
      <c r="V124" s="11">
        <f t="shared" si="29"/>
        <v>-252.22500000000002</v>
      </c>
    </row>
    <row r="125" spans="1:22" x14ac:dyDescent="0.25">
      <c r="A125" s="6" t="s">
        <v>351</v>
      </c>
      <c r="B125" s="6" t="s">
        <v>23</v>
      </c>
      <c r="C125" s="22" t="s">
        <v>144</v>
      </c>
      <c r="D125" s="22" t="s">
        <v>144</v>
      </c>
      <c r="E125" s="22" t="s">
        <v>145</v>
      </c>
      <c r="F125" s="22" t="s">
        <v>146</v>
      </c>
      <c r="G125" s="21" t="s">
        <v>143</v>
      </c>
      <c r="H125" s="25" t="s">
        <v>141</v>
      </c>
      <c r="I125" s="25" t="s">
        <v>142</v>
      </c>
      <c r="J125" s="19" t="s">
        <v>173</v>
      </c>
      <c r="K125" s="11">
        <v>5</v>
      </c>
      <c r="L125" s="9">
        <v>381.65</v>
      </c>
      <c r="M125" s="11">
        <v>7602.15</v>
      </c>
      <c r="N125" s="11">
        <v>171.87</v>
      </c>
      <c r="O125" s="10">
        <f t="shared" si="24"/>
        <v>19.919166775841742</v>
      </c>
      <c r="P125" s="11">
        <f t="shared" si="25"/>
        <v>0.45033407572383077</v>
      </c>
      <c r="Q125" s="11">
        <f t="shared" si="26"/>
        <v>20.369500851565572</v>
      </c>
      <c r="R125" s="6" t="str">
        <f t="shared" si="27"/>
        <v>YES</v>
      </c>
      <c r="S125" s="6" t="str">
        <f t="shared" ref="S125:S188" si="30">IF(O125&gt;3.32,"YES","NO")</f>
        <v>YES</v>
      </c>
      <c r="T125" s="11">
        <f t="shared" ref="T125:T188" si="31">L125*12.5</f>
        <v>4770.625</v>
      </c>
      <c r="U125" s="11">
        <f t="shared" si="28"/>
        <v>7774.0199999999995</v>
      </c>
      <c r="V125" s="11">
        <f t="shared" si="29"/>
        <v>-3003.3949999999995</v>
      </c>
    </row>
    <row r="126" spans="1:22" x14ac:dyDescent="0.25">
      <c r="A126" s="6" t="s">
        <v>351</v>
      </c>
      <c r="B126" s="6" t="s">
        <v>23</v>
      </c>
      <c r="C126" s="22" t="s">
        <v>144</v>
      </c>
      <c r="D126" s="22" t="s">
        <v>144</v>
      </c>
      <c r="E126" s="22" t="s">
        <v>145</v>
      </c>
      <c r="F126" s="22" t="s">
        <v>146</v>
      </c>
      <c r="G126" s="21" t="s">
        <v>143</v>
      </c>
      <c r="H126" s="25" t="s">
        <v>141</v>
      </c>
      <c r="I126" s="25" t="s">
        <v>142</v>
      </c>
      <c r="J126" s="19" t="s">
        <v>174</v>
      </c>
      <c r="K126" s="11">
        <v>5</v>
      </c>
      <c r="L126" s="9">
        <v>7.77</v>
      </c>
      <c r="M126" s="11">
        <v>161.13999999999999</v>
      </c>
      <c r="N126" s="11">
        <v>122.29</v>
      </c>
      <c r="O126" s="10">
        <f t="shared" si="24"/>
        <v>20.738738738738739</v>
      </c>
      <c r="P126" s="11">
        <f t="shared" si="25"/>
        <v>15.738738738738741</v>
      </c>
      <c r="Q126" s="11">
        <f t="shared" si="26"/>
        <v>36.477477477477478</v>
      </c>
      <c r="R126" s="6" t="str">
        <f t="shared" si="27"/>
        <v>YES</v>
      </c>
      <c r="S126" s="6" t="str">
        <f t="shared" si="30"/>
        <v>YES</v>
      </c>
      <c r="T126" s="11">
        <f t="shared" si="31"/>
        <v>97.125</v>
      </c>
      <c r="U126" s="11">
        <f t="shared" si="28"/>
        <v>283.43</v>
      </c>
      <c r="V126" s="11">
        <f t="shared" si="29"/>
        <v>-186.30500000000001</v>
      </c>
    </row>
    <row r="127" spans="1:22" x14ac:dyDescent="0.25">
      <c r="A127" s="6" t="s">
        <v>351</v>
      </c>
      <c r="B127" s="6" t="s">
        <v>23</v>
      </c>
      <c r="C127" s="22" t="s">
        <v>144</v>
      </c>
      <c r="D127" s="22" t="s">
        <v>144</v>
      </c>
      <c r="E127" s="22" t="s">
        <v>145</v>
      </c>
      <c r="F127" s="22" t="s">
        <v>146</v>
      </c>
      <c r="G127" s="21" t="s">
        <v>143</v>
      </c>
      <c r="H127" s="25" t="s">
        <v>141</v>
      </c>
      <c r="I127" s="25" t="s">
        <v>142</v>
      </c>
      <c r="J127" s="19" t="s">
        <v>175</v>
      </c>
      <c r="K127" s="11">
        <v>5</v>
      </c>
      <c r="L127" s="9">
        <v>509.67</v>
      </c>
      <c r="M127" s="11">
        <v>10648.64</v>
      </c>
      <c r="N127" s="11">
        <v>460.3</v>
      </c>
      <c r="O127" s="10">
        <f t="shared" si="24"/>
        <v>20.893205407420485</v>
      </c>
      <c r="P127" s="11">
        <f t="shared" si="25"/>
        <v>0.90313340004316522</v>
      </c>
      <c r="Q127" s="11">
        <f t="shared" si="26"/>
        <v>21.796338807463648</v>
      </c>
      <c r="R127" s="6" t="str">
        <f t="shared" si="27"/>
        <v>YES</v>
      </c>
      <c r="S127" s="6" t="str">
        <f t="shared" si="30"/>
        <v>YES</v>
      </c>
      <c r="T127" s="11">
        <f t="shared" si="31"/>
        <v>6370.875</v>
      </c>
      <c r="U127" s="11">
        <f t="shared" si="28"/>
        <v>11108.939999999999</v>
      </c>
      <c r="V127" s="11">
        <f t="shared" si="29"/>
        <v>-4738.0649999999987</v>
      </c>
    </row>
    <row r="128" spans="1:22" x14ac:dyDescent="0.25">
      <c r="A128" s="6" t="s">
        <v>351</v>
      </c>
      <c r="B128" s="6" t="s">
        <v>23</v>
      </c>
      <c r="C128" s="22" t="s">
        <v>144</v>
      </c>
      <c r="D128" s="22" t="s">
        <v>144</v>
      </c>
      <c r="E128" s="22" t="s">
        <v>145</v>
      </c>
      <c r="F128" s="22" t="s">
        <v>146</v>
      </c>
      <c r="G128" s="21" t="s">
        <v>143</v>
      </c>
      <c r="H128" s="25" t="s">
        <v>141</v>
      </c>
      <c r="I128" s="25" t="s">
        <v>142</v>
      </c>
      <c r="J128" s="19" t="s">
        <v>176</v>
      </c>
      <c r="K128" s="11">
        <v>5</v>
      </c>
      <c r="L128" s="9">
        <v>688.36</v>
      </c>
      <c r="M128" s="11">
        <v>14528.21</v>
      </c>
      <c r="N128" s="11">
        <v>262.49</v>
      </c>
      <c r="O128" s="10">
        <f t="shared" si="24"/>
        <v>21.105540705444824</v>
      </c>
      <c r="P128" s="11">
        <f t="shared" si="25"/>
        <v>0.38132663141379514</v>
      </c>
      <c r="Q128" s="11">
        <f t="shared" si="26"/>
        <v>21.486867336858619</v>
      </c>
      <c r="R128" s="6" t="str">
        <f t="shared" si="27"/>
        <v>YES</v>
      </c>
      <c r="S128" s="6" t="str">
        <f t="shared" si="30"/>
        <v>YES</v>
      </c>
      <c r="T128" s="11">
        <f t="shared" si="31"/>
        <v>8604.5</v>
      </c>
      <c r="U128" s="11">
        <f t="shared" si="28"/>
        <v>14790.699999999999</v>
      </c>
      <c r="V128" s="11">
        <f t="shared" si="29"/>
        <v>-6186.1999999999989</v>
      </c>
    </row>
    <row r="129" spans="1:22" x14ac:dyDescent="0.25">
      <c r="A129" s="6" t="s">
        <v>351</v>
      </c>
      <c r="B129" s="6" t="s">
        <v>23</v>
      </c>
      <c r="C129" s="22" t="s">
        <v>144</v>
      </c>
      <c r="D129" s="22" t="s">
        <v>144</v>
      </c>
      <c r="E129" s="22" t="s">
        <v>145</v>
      </c>
      <c r="F129" s="22" t="s">
        <v>146</v>
      </c>
      <c r="G129" s="21" t="s">
        <v>143</v>
      </c>
      <c r="H129" s="25" t="s">
        <v>141</v>
      </c>
      <c r="I129" s="25" t="s">
        <v>142</v>
      </c>
      <c r="J129" s="19" t="s">
        <v>177</v>
      </c>
      <c r="K129" s="11">
        <v>5</v>
      </c>
      <c r="L129" s="9">
        <v>677.77</v>
      </c>
      <c r="M129" s="11">
        <v>14506.51</v>
      </c>
      <c r="N129" s="11">
        <v>428.61</v>
      </c>
      <c r="O129" s="10">
        <f t="shared" si="24"/>
        <v>21.403293152544375</v>
      </c>
      <c r="P129" s="11">
        <f t="shared" si="25"/>
        <v>0.63238266668633902</v>
      </c>
      <c r="Q129" s="11">
        <f t="shared" si="26"/>
        <v>22.035675819230715</v>
      </c>
      <c r="R129" s="6" t="str">
        <f t="shared" si="27"/>
        <v>YES</v>
      </c>
      <c r="S129" s="6" t="str">
        <f t="shared" si="30"/>
        <v>YES</v>
      </c>
      <c r="T129" s="11">
        <f t="shared" si="31"/>
        <v>8472.125</v>
      </c>
      <c r="U129" s="11">
        <f t="shared" si="28"/>
        <v>14935.12</v>
      </c>
      <c r="V129" s="11">
        <f t="shared" si="29"/>
        <v>-6462.9950000000008</v>
      </c>
    </row>
    <row r="130" spans="1:22" x14ac:dyDescent="0.25">
      <c r="A130" s="6" t="s">
        <v>351</v>
      </c>
      <c r="B130" s="6" t="s">
        <v>23</v>
      </c>
      <c r="C130" s="22" t="s">
        <v>144</v>
      </c>
      <c r="D130" s="22" t="s">
        <v>144</v>
      </c>
      <c r="E130" s="22" t="s">
        <v>145</v>
      </c>
      <c r="F130" s="22" t="s">
        <v>146</v>
      </c>
      <c r="G130" s="21" t="s">
        <v>143</v>
      </c>
      <c r="H130" s="25" t="s">
        <v>141</v>
      </c>
      <c r="I130" s="25" t="s">
        <v>142</v>
      </c>
      <c r="J130" s="19" t="s">
        <v>178</v>
      </c>
      <c r="K130" s="11">
        <v>5</v>
      </c>
      <c r="L130" s="9">
        <v>107.56</v>
      </c>
      <c r="M130" s="11">
        <v>2313.2600000000002</v>
      </c>
      <c r="N130" s="11">
        <v>1608.36</v>
      </c>
      <c r="O130" s="10">
        <f t="shared" si="24"/>
        <v>21.506693938267016</v>
      </c>
      <c r="P130" s="11">
        <f t="shared" si="25"/>
        <v>14.953142432130903</v>
      </c>
      <c r="Q130" s="11">
        <f t="shared" si="26"/>
        <v>36.459836370397916</v>
      </c>
      <c r="R130" s="6" t="str">
        <f t="shared" si="27"/>
        <v>YES</v>
      </c>
      <c r="S130" s="6" t="str">
        <f t="shared" si="30"/>
        <v>YES</v>
      </c>
      <c r="T130" s="11">
        <f t="shared" si="31"/>
        <v>1344.5</v>
      </c>
      <c r="U130" s="11">
        <f t="shared" si="28"/>
        <v>3921.62</v>
      </c>
      <c r="V130" s="11">
        <f t="shared" si="29"/>
        <v>-2577.12</v>
      </c>
    </row>
    <row r="131" spans="1:22" x14ac:dyDescent="0.25">
      <c r="A131" s="6" t="s">
        <v>351</v>
      </c>
      <c r="B131" s="6" t="s">
        <v>23</v>
      </c>
      <c r="C131" s="22" t="s">
        <v>144</v>
      </c>
      <c r="D131" s="22" t="s">
        <v>144</v>
      </c>
      <c r="E131" s="22" t="s">
        <v>145</v>
      </c>
      <c r="F131" s="22" t="s">
        <v>146</v>
      </c>
      <c r="G131" s="21" t="s">
        <v>143</v>
      </c>
      <c r="H131" s="25" t="s">
        <v>141</v>
      </c>
      <c r="I131" s="25" t="s">
        <v>142</v>
      </c>
      <c r="J131" s="19" t="s">
        <v>179</v>
      </c>
      <c r="K131" s="11">
        <v>5</v>
      </c>
      <c r="L131" s="9">
        <v>293.58999999999997</v>
      </c>
      <c r="M131" s="11">
        <v>6329.07</v>
      </c>
      <c r="N131" s="11">
        <v>3494.81</v>
      </c>
      <c r="O131" s="10">
        <f t="shared" si="24"/>
        <v>21.557512176845261</v>
      </c>
      <c r="P131" s="11">
        <f t="shared" si="25"/>
        <v>11.903709254402399</v>
      </c>
      <c r="Q131" s="11">
        <f t="shared" si="26"/>
        <v>33.461221431247658</v>
      </c>
      <c r="R131" s="6" t="str">
        <f t="shared" si="27"/>
        <v>YES</v>
      </c>
      <c r="S131" s="6" t="str">
        <f t="shared" si="30"/>
        <v>YES</v>
      </c>
      <c r="T131" s="11">
        <f t="shared" si="31"/>
        <v>3669.8749999999995</v>
      </c>
      <c r="U131" s="11">
        <f t="shared" si="28"/>
        <v>9823.8799999999992</v>
      </c>
      <c r="V131" s="11">
        <f t="shared" si="29"/>
        <v>-6154.0049999999992</v>
      </c>
    </row>
    <row r="132" spans="1:22" x14ac:dyDescent="0.25">
      <c r="A132" s="6" t="s">
        <v>351</v>
      </c>
      <c r="B132" s="6" t="s">
        <v>23</v>
      </c>
      <c r="C132" s="22" t="s">
        <v>144</v>
      </c>
      <c r="D132" s="22" t="s">
        <v>144</v>
      </c>
      <c r="E132" s="22" t="s">
        <v>145</v>
      </c>
      <c r="F132" s="22" t="s">
        <v>146</v>
      </c>
      <c r="G132" s="21" t="s">
        <v>143</v>
      </c>
      <c r="H132" s="25" t="s">
        <v>141</v>
      </c>
      <c r="I132" s="25" t="s">
        <v>142</v>
      </c>
      <c r="J132" s="19" t="s">
        <v>180</v>
      </c>
      <c r="K132" s="11">
        <v>5</v>
      </c>
      <c r="L132" s="9">
        <v>268.5</v>
      </c>
      <c r="M132" s="11">
        <v>5825.67</v>
      </c>
      <c r="N132" s="11">
        <v>2982.85</v>
      </c>
      <c r="O132" s="10">
        <f t="shared" si="24"/>
        <v>21.697094972067038</v>
      </c>
      <c r="P132" s="11">
        <f t="shared" si="25"/>
        <v>11.109310986964617</v>
      </c>
      <c r="Q132" s="11">
        <f t="shared" si="26"/>
        <v>32.806405959031657</v>
      </c>
      <c r="R132" s="6" t="str">
        <f t="shared" si="27"/>
        <v>YES</v>
      </c>
      <c r="S132" s="6" t="str">
        <f t="shared" si="30"/>
        <v>YES</v>
      </c>
      <c r="T132" s="11">
        <f t="shared" si="31"/>
        <v>3356.25</v>
      </c>
      <c r="U132" s="11">
        <f t="shared" si="28"/>
        <v>8808.52</v>
      </c>
      <c r="V132" s="11">
        <f t="shared" si="29"/>
        <v>-5452.27</v>
      </c>
    </row>
    <row r="133" spans="1:22" x14ac:dyDescent="0.25">
      <c r="A133" s="6" t="s">
        <v>351</v>
      </c>
      <c r="B133" s="6" t="s">
        <v>23</v>
      </c>
      <c r="C133" s="22" t="s">
        <v>144</v>
      </c>
      <c r="D133" s="22" t="s">
        <v>144</v>
      </c>
      <c r="E133" s="22" t="s">
        <v>145</v>
      </c>
      <c r="F133" s="22" t="s">
        <v>146</v>
      </c>
      <c r="G133" s="21" t="s">
        <v>143</v>
      </c>
      <c r="H133" s="25" t="s">
        <v>141</v>
      </c>
      <c r="I133" s="25" t="s">
        <v>142</v>
      </c>
      <c r="J133" s="19" t="s">
        <v>181</v>
      </c>
      <c r="K133" s="11">
        <v>5</v>
      </c>
      <c r="L133" s="9">
        <v>422.16</v>
      </c>
      <c r="M133" s="11">
        <v>9666.2800000000007</v>
      </c>
      <c r="N133" s="11">
        <v>3991.25</v>
      </c>
      <c r="O133" s="10">
        <f t="shared" si="24"/>
        <v>22.897195376160699</v>
      </c>
      <c r="P133" s="11">
        <f t="shared" si="25"/>
        <v>9.4543537995072953</v>
      </c>
      <c r="Q133" s="11">
        <f t="shared" si="26"/>
        <v>32.351549175667991</v>
      </c>
      <c r="R133" s="6" t="str">
        <f t="shared" si="27"/>
        <v>YES</v>
      </c>
      <c r="S133" s="6" t="str">
        <f t="shared" si="30"/>
        <v>YES</v>
      </c>
      <c r="T133" s="11">
        <f t="shared" si="31"/>
        <v>5277</v>
      </c>
      <c r="U133" s="11">
        <f t="shared" si="28"/>
        <v>13657.53</v>
      </c>
      <c r="V133" s="11">
        <f t="shared" si="29"/>
        <v>-8380.5300000000007</v>
      </c>
    </row>
    <row r="134" spans="1:22" x14ac:dyDescent="0.25">
      <c r="A134" s="6" t="s">
        <v>351</v>
      </c>
      <c r="B134" s="6" t="s">
        <v>23</v>
      </c>
      <c r="C134" s="22" t="s">
        <v>144</v>
      </c>
      <c r="D134" s="22" t="s">
        <v>144</v>
      </c>
      <c r="E134" s="22" t="s">
        <v>145</v>
      </c>
      <c r="F134" s="22" t="s">
        <v>146</v>
      </c>
      <c r="G134" s="21" t="s">
        <v>143</v>
      </c>
      <c r="H134" s="25" t="s">
        <v>141</v>
      </c>
      <c r="I134" s="25" t="s">
        <v>142</v>
      </c>
      <c r="J134" s="19" t="s">
        <v>182</v>
      </c>
      <c r="K134" s="11">
        <v>5</v>
      </c>
      <c r="L134" s="9">
        <v>150.5</v>
      </c>
      <c r="M134" s="11">
        <v>3449.86</v>
      </c>
      <c r="N134" s="11">
        <v>2334.96</v>
      </c>
      <c r="O134" s="10">
        <f t="shared" si="24"/>
        <v>22.922657807308973</v>
      </c>
      <c r="P134" s="11">
        <f t="shared" si="25"/>
        <v>15.51468438538206</v>
      </c>
      <c r="Q134" s="11">
        <f t="shared" si="26"/>
        <v>38.437342192691027</v>
      </c>
      <c r="R134" s="6" t="str">
        <f t="shared" si="27"/>
        <v>YES</v>
      </c>
      <c r="S134" s="6" t="str">
        <f t="shared" si="30"/>
        <v>YES</v>
      </c>
      <c r="T134" s="11">
        <f t="shared" si="31"/>
        <v>1881.25</v>
      </c>
      <c r="U134" s="11">
        <f t="shared" si="28"/>
        <v>5784.82</v>
      </c>
      <c r="V134" s="11">
        <f t="shared" si="29"/>
        <v>-3903.5699999999997</v>
      </c>
    </row>
    <row r="135" spans="1:22" x14ac:dyDescent="0.25">
      <c r="A135" s="6" t="s">
        <v>351</v>
      </c>
      <c r="B135" s="6" t="s">
        <v>23</v>
      </c>
      <c r="C135" s="22" t="s">
        <v>144</v>
      </c>
      <c r="D135" s="22" t="s">
        <v>144</v>
      </c>
      <c r="E135" s="22" t="s">
        <v>145</v>
      </c>
      <c r="F135" s="22" t="s">
        <v>146</v>
      </c>
      <c r="G135" s="21" t="s">
        <v>143</v>
      </c>
      <c r="H135" s="25" t="s">
        <v>141</v>
      </c>
      <c r="I135" s="25" t="s">
        <v>142</v>
      </c>
      <c r="J135" s="19" t="s">
        <v>183</v>
      </c>
      <c r="K135" s="11">
        <v>5</v>
      </c>
      <c r="L135" s="9">
        <v>408.98</v>
      </c>
      <c r="M135" s="11">
        <v>9466.94</v>
      </c>
      <c r="N135" s="11">
        <v>6633.02</v>
      </c>
      <c r="O135" s="10">
        <f t="shared" si="24"/>
        <v>23.147684483348819</v>
      </c>
      <c r="P135" s="11">
        <f t="shared" si="25"/>
        <v>16.218445889774561</v>
      </c>
      <c r="Q135" s="11">
        <f t="shared" si="26"/>
        <v>39.366130373123383</v>
      </c>
      <c r="R135" s="6" t="str">
        <f t="shared" si="27"/>
        <v>YES</v>
      </c>
      <c r="S135" s="6" t="str">
        <f t="shared" si="30"/>
        <v>YES</v>
      </c>
      <c r="T135" s="11">
        <f t="shared" si="31"/>
        <v>5112.25</v>
      </c>
      <c r="U135" s="11">
        <f t="shared" si="28"/>
        <v>16099.960000000001</v>
      </c>
      <c r="V135" s="11">
        <f t="shared" si="29"/>
        <v>-10987.710000000001</v>
      </c>
    </row>
    <row r="136" spans="1:22" x14ac:dyDescent="0.25">
      <c r="A136" s="6" t="s">
        <v>351</v>
      </c>
      <c r="B136" s="6" t="s">
        <v>23</v>
      </c>
      <c r="C136" s="22" t="s">
        <v>144</v>
      </c>
      <c r="D136" s="22" t="s">
        <v>144</v>
      </c>
      <c r="E136" s="22" t="s">
        <v>145</v>
      </c>
      <c r="F136" s="22" t="s">
        <v>146</v>
      </c>
      <c r="G136" s="21" t="s">
        <v>143</v>
      </c>
      <c r="H136" s="25" t="s">
        <v>141</v>
      </c>
      <c r="I136" s="25" t="s">
        <v>142</v>
      </c>
      <c r="J136" s="19" t="s">
        <v>184</v>
      </c>
      <c r="K136" s="11">
        <v>5</v>
      </c>
      <c r="L136" s="9">
        <v>203.83</v>
      </c>
      <c r="M136" s="11">
        <v>4805.1099999999997</v>
      </c>
      <c r="N136" s="11">
        <v>3709.96</v>
      </c>
      <c r="O136" s="10">
        <f t="shared" si="24"/>
        <v>23.574105872540841</v>
      </c>
      <c r="P136" s="11">
        <f t="shared" si="25"/>
        <v>18.201246136486287</v>
      </c>
      <c r="Q136" s="11">
        <f t="shared" si="26"/>
        <v>41.775352009027124</v>
      </c>
      <c r="R136" s="6" t="str">
        <f t="shared" si="27"/>
        <v>YES</v>
      </c>
      <c r="S136" s="6" t="str">
        <f t="shared" si="30"/>
        <v>YES</v>
      </c>
      <c r="T136" s="11">
        <f t="shared" si="31"/>
        <v>2547.875</v>
      </c>
      <c r="U136" s="11">
        <f t="shared" si="28"/>
        <v>8515.07</v>
      </c>
      <c r="V136" s="11">
        <f t="shared" si="29"/>
        <v>-5967.1949999999997</v>
      </c>
    </row>
    <row r="137" spans="1:22" x14ac:dyDescent="0.25">
      <c r="A137" s="6" t="s">
        <v>351</v>
      </c>
      <c r="B137" s="6" t="s">
        <v>23</v>
      </c>
      <c r="C137" s="22" t="s">
        <v>144</v>
      </c>
      <c r="D137" s="22" t="s">
        <v>144</v>
      </c>
      <c r="E137" s="22" t="s">
        <v>145</v>
      </c>
      <c r="F137" s="22" t="s">
        <v>146</v>
      </c>
      <c r="G137" s="21" t="s">
        <v>143</v>
      </c>
      <c r="H137" s="25" t="s">
        <v>141</v>
      </c>
      <c r="I137" s="25" t="s">
        <v>142</v>
      </c>
      <c r="J137" s="19" t="s">
        <v>185</v>
      </c>
      <c r="K137" s="11">
        <v>5</v>
      </c>
      <c r="L137" s="9">
        <v>213.95</v>
      </c>
      <c r="M137" s="11">
        <v>5068.07</v>
      </c>
      <c r="N137" s="11">
        <v>3998.3199999999997</v>
      </c>
      <c r="O137" s="10">
        <f t="shared" si="24"/>
        <v>23.688104697359197</v>
      </c>
      <c r="P137" s="11">
        <f t="shared" si="25"/>
        <v>18.688104697359197</v>
      </c>
      <c r="Q137" s="11">
        <f t="shared" si="26"/>
        <v>42.376209394718394</v>
      </c>
      <c r="R137" s="6" t="str">
        <f t="shared" si="27"/>
        <v>YES</v>
      </c>
      <c r="S137" s="6" t="str">
        <f t="shared" si="30"/>
        <v>YES</v>
      </c>
      <c r="T137" s="11">
        <f t="shared" si="31"/>
        <v>2674.375</v>
      </c>
      <c r="U137" s="11">
        <f t="shared" si="28"/>
        <v>9066.39</v>
      </c>
      <c r="V137" s="11">
        <f t="shared" si="29"/>
        <v>-6392.0149999999994</v>
      </c>
    </row>
    <row r="138" spans="1:22" x14ac:dyDescent="0.25">
      <c r="A138" s="6" t="s">
        <v>351</v>
      </c>
      <c r="B138" s="6" t="s">
        <v>23</v>
      </c>
      <c r="C138" s="22" t="s">
        <v>144</v>
      </c>
      <c r="D138" s="22" t="s">
        <v>144</v>
      </c>
      <c r="E138" s="22" t="s">
        <v>145</v>
      </c>
      <c r="F138" s="22" t="s">
        <v>146</v>
      </c>
      <c r="G138" s="21" t="s">
        <v>143</v>
      </c>
      <c r="H138" s="25" t="s">
        <v>141</v>
      </c>
      <c r="I138" s="25" t="s">
        <v>142</v>
      </c>
      <c r="J138" s="19" t="s">
        <v>186</v>
      </c>
      <c r="K138" s="11">
        <v>5</v>
      </c>
      <c r="L138" s="9">
        <v>440.25</v>
      </c>
      <c r="M138" s="11">
        <v>10590.3</v>
      </c>
      <c r="N138" s="11">
        <v>8165.2199999999993</v>
      </c>
      <c r="O138" s="10">
        <f t="shared" si="24"/>
        <v>24.055195911413968</v>
      </c>
      <c r="P138" s="11">
        <f t="shared" si="25"/>
        <v>18.546780238500851</v>
      </c>
      <c r="Q138" s="11">
        <f t="shared" si="26"/>
        <v>42.601976149914812</v>
      </c>
      <c r="R138" s="6" t="str">
        <f t="shared" si="27"/>
        <v>YES</v>
      </c>
      <c r="S138" s="6" t="str">
        <f t="shared" si="30"/>
        <v>YES</v>
      </c>
      <c r="T138" s="11">
        <f t="shared" si="31"/>
        <v>5503.125</v>
      </c>
      <c r="U138" s="11">
        <f t="shared" si="28"/>
        <v>18755.519999999997</v>
      </c>
      <c r="V138" s="11">
        <f t="shared" si="29"/>
        <v>-13252.394999999997</v>
      </c>
    </row>
    <row r="139" spans="1:22" x14ac:dyDescent="0.25">
      <c r="A139" s="6" t="s">
        <v>351</v>
      </c>
      <c r="B139" s="6" t="s">
        <v>23</v>
      </c>
      <c r="C139" s="22" t="s">
        <v>144</v>
      </c>
      <c r="D139" s="22" t="s">
        <v>144</v>
      </c>
      <c r="E139" s="22" t="s">
        <v>145</v>
      </c>
      <c r="F139" s="22" t="s">
        <v>146</v>
      </c>
      <c r="G139" s="21" t="s">
        <v>143</v>
      </c>
      <c r="H139" s="25" t="s">
        <v>141</v>
      </c>
      <c r="I139" s="25" t="s">
        <v>142</v>
      </c>
      <c r="J139" s="19" t="s">
        <v>187</v>
      </c>
      <c r="K139" s="11">
        <v>5</v>
      </c>
      <c r="L139" s="9">
        <v>220.84</v>
      </c>
      <c r="M139" s="11">
        <v>5371.05</v>
      </c>
      <c r="N139" s="11">
        <v>4035.15</v>
      </c>
      <c r="O139" s="10">
        <f t="shared" si="24"/>
        <v>24.321001630139467</v>
      </c>
      <c r="P139" s="11">
        <f t="shared" si="25"/>
        <v>18.271825756203587</v>
      </c>
      <c r="Q139" s="11">
        <f t="shared" si="26"/>
        <v>42.592827386343053</v>
      </c>
      <c r="R139" s="6" t="str">
        <f t="shared" si="27"/>
        <v>YES</v>
      </c>
      <c r="S139" s="6" t="str">
        <f t="shared" si="30"/>
        <v>YES</v>
      </c>
      <c r="T139" s="11">
        <f t="shared" si="31"/>
        <v>2760.5</v>
      </c>
      <c r="U139" s="11">
        <f t="shared" si="28"/>
        <v>9406.2000000000007</v>
      </c>
      <c r="V139" s="11">
        <f t="shared" si="29"/>
        <v>-6645.7000000000007</v>
      </c>
    </row>
    <row r="140" spans="1:22" x14ac:dyDescent="0.25">
      <c r="A140" s="6" t="s">
        <v>351</v>
      </c>
      <c r="B140" s="6" t="s">
        <v>23</v>
      </c>
      <c r="C140" s="22" t="s">
        <v>144</v>
      </c>
      <c r="D140" s="22" t="s">
        <v>144</v>
      </c>
      <c r="E140" s="22" t="s">
        <v>145</v>
      </c>
      <c r="F140" s="22" t="s">
        <v>146</v>
      </c>
      <c r="G140" s="21" t="s">
        <v>143</v>
      </c>
      <c r="H140" s="25" t="s">
        <v>141</v>
      </c>
      <c r="I140" s="25" t="s">
        <v>142</v>
      </c>
      <c r="J140" s="19" t="s">
        <v>188</v>
      </c>
      <c r="K140" s="11">
        <v>5</v>
      </c>
      <c r="L140" s="9">
        <v>148.03</v>
      </c>
      <c r="M140" s="11">
        <v>3671.3</v>
      </c>
      <c r="N140" s="11">
        <v>2931.15</v>
      </c>
      <c r="O140" s="10">
        <f t="shared" si="24"/>
        <v>24.801053840437749</v>
      </c>
      <c r="P140" s="11">
        <f t="shared" si="25"/>
        <v>19.801053840437749</v>
      </c>
      <c r="Q140" s="11">
        <f t="shared" si="26"/>
        <v>44.602107680875505</v>
      </c>
      <c r="R140" s="6" t="str">
        <f t="shared" si="27"/>
        <v>YES</v>
      </c>
      <c r="S140" s="6" t="str">
        <f t="shared" si="30"/>
        <v>YES</v>
      </c>
      <c r="T140" s="11">
        <f t="shared" si="31"/>
        <v>1850.375</v>
      </c>
      <c r="U140" s="11">
        <f t="shared" si="28"/>
        <v>6602.4500000000007</v>
      </c>
      <c r="V140" s="11">
        <f t="shared" si="29"/>
        <v>-4752.0750000000007</v>
      </c>
    </row>
    <row r="141" spans="1:22" x14ac:dyDescent="0.25">
      <c r="A141" s="6" t="s">
        <v>351</v>
      </c>
      <c r="B141" s="6" t="s">
        <v>23</v>
      </c>
      <c r="C141" s="22" t="s">
        <v>144</v>
      </c>
      <c r="D141" s="22" t="s">
        <v>144</v>
      </c>
      <c r="E141" s="22" t="s">
        <v>145</v>
      </c>
      <c r="F141" s="22" t="s">
        <v>146</v>
      </c>
      <c r="G141" s="21" t="s">
        <v>143</v>
      </c>
      <c r="H141" s="25" t="s">
        <v>141</v>
      </c>
      <c r="I141" s="25" t="s">
        <v>142</v>
      </c>
      <c r="J141" s="19" t="s">
        <v>189</v>
      </c>
      <c r="K141" s="11">
        <v>5</v>
      </c>
      <c r="L141" s="9">
        <v>129.06</v>
      </c>
      <c r="M141" s="11">
        <v>3386.42</v>
      </c>
      <c r="N141" s="11">
        <v>2541.1200000000003</v>
      </c>
      <c r="O141" s="10">
        <f t="shared" si="24"/>
        <v>26.239113590578025</v>
      </c>
      <c r="P141" s="11">
        <f t="shared" si="25"/>
        <v>19.689446768944681</v>
      </c>
      <c r="Q141" s="11">
        <f t="shared" si="26"/>
        <v>45.928560359522706</v>
      </c>
      <c r="R141" s="6" t="str">
        <f t="shared" si="27"/>
        <v>YES</v>
      </c>
      <c r="S141" s="6" t="str">
        <f t="shared" si="30"/>
        <v>YES</v>
      </c>
      <c r="T141" s="11">
        <f t="shared" si="31"/>
        <v>1613.25</v>
      </c>
      <c r="U141" s="11">
        <f t="shared" si="28"/>
        <v>5927.5400000000009</v>
      </c>
      <c r="V141" s="11">
        <f t="shared" si="29"/>
        <v>-4314.2900000000009</v>
      </c>
    </row>
    <row r="142" spans="1:22" x14ac:dyDescent="0.25">
      <c r="A142" s="6" t="s">
        <v>351</v>
      </c>
      <c r="B142" s="6" t="s">
        <v>23</v>
      </c>
      <c r="C142" s="22" t="s">
        <v>144</v>
      </c>
      <c r="D142" s="22" t="s">
        <v>144</v>
      </c>
      <c r="E142" s="22" t="s">
        <v>145</v>
      </c>
      <c r="F142" s="22" t="s">
        <v>146</v>
      </c>
      <c r="G142" s="21" t="s">
        <v>143</v>
      </c>
      <c r="H142" s="25" t="s">
        <v>141</v>
      </c>
      <c r="I142" s="25" t="s">
        <v>142</v>
      </c>
      <c r="J142" s="19" t="s">
        <v>190</v>
      </c>
      <c r="K142" s="11">
        <v>5</v>
      </c>
      <c r="L142" s="9">
        <v>326.77999999999997</v>
      </c>
      <c r="M142" s="11">
        <v>8824.77</v>
      </c>
      <c r="N142" s="11">
        <v>6519.9</v>
      </c>
      <c r="O142" s="10">
        <f t="shared" si="24"/>
        <v>27.005232878389133</v>
      </c>
      <c r="P142" s="11">
        <f t="shared" si="25"/>
        <v>19.951955444029622</v>
      </c>
      <c r="Q142" s="11">
        <f t="shared" si="26"/>
        <v>46.957188322418759</v>
      </c>
      <c r="R142" s="6" t="str">
        <f t="shared" si="27"/>
        <v>YES</v>
      </c>
      <c r="S142" s="6" t="str">
        <f t="shared" si="30"/>
        <v>YES</v>
      </c>
      <c r="T142" s="11">
        <f t="shared" si="31"/>
        <v>4084.7499999999995</v>
      </c>
      <c r="U142" s="11">
        <f t="shared" si="28"/>
        <v>15344.67</v>
      </c>
      <c r="V142" s="11">
        <f t="shared" si="29"/>
        <v>-11259.92</v>
      </c>
    </row>
    <row r="143" spans="1:22" x14ac:dyDescent="0.25">
      <c r="A143" s="6" t="s">
        <v>351</v>
      </c>
      <c r="B143" s="6" t="s">
        <v>23</v>
      </c>
      <c r="C143" s="22" t="s">
        <v>144</v>
      </c>
      <c r="D143" s="22" t="s">
        <v>144</v>
      </c>
      <c r="E143" s="22" t="s">
        <v>145</v>
      </c>
      <c r="F143" s="22" t="s">
        <v>146</v>
      </c>
      <c r="G143" s="21" t="s">
        <v>143</v>
      </c>
      <c r="H143" s="25" t="s">
        <v>141</v>
      </c>
      <c r="I143" s="25" t="s">
        <v>142</v>
      </c>
      <c r="J143" s="19" t="s">
        <v>191</v>
      </c>
      <c r="K143" s="11">
        <v>5</v>
      </c>
      <c r="L143" s="9">
        <v>158.91</v>
      </c>
      <c r="M143" s="11">
        <v>4322.6000000000004</v>
      </c>
      <c r="N143" s="11">
        <v>3448.05</v>
      </c>
      <c r="O143" s="10">
        <f t="shared" si="24"/>
        <v>27.20156063180417</v>
      </c>
      <c r="P143" s="11">
        <f t="shared" si="25"/>
        <v>21.69813101755711</v>
      </c>
      <c r="Q143" s="11">
        <f t="shared" si="26"/>
        <v>48.89969164936128</v>
      </c>
      <c r="R143" s="6" t="str">
        <f t="shared" si="27"/>
        <v>YES</v>
      </c>
      <c r="S143" s="6" t="str">
        <f t="shared" si="30"/>
        <v>YES</v>
      </c>
      <c r="T143" s="11">
        <f t="shared" si="31"/>
        <v>1986.375</v>
      </c>
      <c r="U143" s="11">
        <f t="shared" si="28"/>
        <v>7770.6500000000005</v>
      </c>
      <c r="V143" s="11">
        <f t="shared" si="29"/>
        <v>-5784.2750000000005</v>
      </c>
    </row>
    <row r="144" spans="1:22" x14ac:dyDescent="0.25">
      <c r="A144" s="6" t="s">
        <v>351</v>
      </c>
      <c r="B144" s="6" t="s">
        <v>23</v>
      </c>
      <c r="C144" s="22" t="s">
        <v>144</v>
      </c>
      <c r="D144" s="22" t="s">
        <v>144</v>
      </c>
      <c r="E144" s="22" t="s">
        <v>145</v>
      </c>
      <c r="F144" s="22" t="s">
        <v>146</v>
      </c>
      <c r="G144" s="21" t="s">
        <v>143</v>
      </c>
      <c r="H144" s="25" t="s">
        <v>141</v>
      </c>
      <c r="I144" s="25" t="s">
        <v>142</v>
      </c>
      <c r="J144" s="19" t="s">
        <v>192</v>
      </c>
      <c r="K144" s="11">
        <v>5</v>
      </c>
      <c r="L144" s="9">
        <v>457.31</v>
      </c>
      <c r="M144" s="11">
        <v>12660.28</v>
      </c>
      <c r="N144" s="11">
        <v>108</v>
      </c>
      <c r="O144" s="10">
        <f t="shared" si="24"/>
        <v>27.684240449585623</v>
      </c>
      <c r="P144" s="11">
        <f t="shared" si="25"/>
        <v>0.23616365266449454</v>
      </c>
      <c r="Q144" s="11">
        <f t="shared" si="26"/>
        <v>27.920404102250117</v>
      </c>
      <c r="R144" s="6" t="str">
        <f t="shared" si="27"/>
        <v>YES</v>
      </c>
      <c r="S144" s="6" t="str">
        <f t="shared" si="30"/>
        <v>YES</v>
      </c>
      <c r="T144" s="11">
        <f t="shared" si="31"/>
        <v>5716.375</v>
      </c>
      <c r="U144" s="11">
        <f t="shared" si="28"/>
        <v>12768.28</v>
      </c>
      <c r="V144" s="11">
        <f t="shared" si="29"/>
        <v>-7051.9050000000007</v>
      </c>
    </row>
    <row r="145" spans="1:22" x14ac:dyDescent="0.25">
      <c r="A145" s="6" t="s">
        <v>351</v>
      </c>
      <c r="B145" s="6" t="s">
        <v>23</v>
      </c>
      <c r="C145" s="22" t="s">
        <v>144</v>
      </c>
      <c r="D145" s="22" t="s">
        <v>144</v>
      </c>
      <c r="E145" s="22" t="s">
        <v>145</v>
      </c>
      <c r="F145" s="22" t="s">
        <v>146</v>
      </c>
      <c r="G145" s="21" t="s">
        <v>143</v>
      </c>
      <c r="H145" s="25" t="s">
        <v>141</v>
      </c>
      <c r="I145" s="25" t="s">
        <v>142</v>
      </c>
      <c r="J145" s="19" t="s">
        <v>193</v>
      </c>
      <c r="K145" s="11">
        <v>5</v>
      </c>
      <c r="L145" s="9">
        <v>574.21</v>
      </c>
      <c r="M145" s="11">
        <v>15940.62</v>
      </c>
      <c r="N145" s="11">
        <v>8975.159999999998</v>
      </c>
      <c r="O145" s="10">
        <f t="shared" si="24"/>
        <v>27.760958534334129</v>
      </c>
      <c r="P145" s="11">
        <f t="shared" si="25"/>
        <v>15.630448790512178</v>
      </c>
      <c r="Q145" s="11">
        <f t="shared" si="26"/>
        <v>43.391407324846305</v>
      </c>
      <c r="R145" s="6" t="str">
        <f t="shared" si="27"/>
        <v>YES</v>
      </c>
      <c r="S145" s="6" t="str">
        <f t="shared" si="30"/>
        <v>YES</v>
      </c>
      <c r="T145" s="11">
        <f t="shared" si="31"/>
        <v>7177.625</v>
      </c>
      <c r="U145" s="11">
        <f t="shared" si="28"/>
        <v>24915.78</v>
      </c>
      <c r="V145" s="11">
        <f t="shared" si="29"/>
        <v>-17738.154999999999</v>
      </c>
    </row>
    <row r="146" spans="1:22" x14ac:dyDescent="0.25">
      <c r="A146" s="6" t="s">
        <v>351</v>
      </c>
      <c r="B146" s="6" t="s">
        <v>23</v>
      </c>
      <c r="C146" s="22" t="s">
        <v>144</v>
      </c>
      <c r="D146" s="22" t="s">
        <v>144</v>
      </c>
      <c r="E146" s="22" t="s">
        <v>145</v>
      </c>
      <c r="F146" s="22" t="s">
        <v>146</v>
      </c>
      <c r="G146" s="21" t="s">
        <v>143</v>
      </c>
      <c r="H146" s="25" t="s">
        <v>141</v>
      </c>
      <c r="I146" s="25" t="s">
        <v>142</v>
      </c>
      <c r="J146" s="19" t="s">
        <v>194</v>
      </c>
      <c r="K146" s="11">
        <v>5</v>
      </c>
      <c r="L146" s="9">
        <v>301.86</v>
      </c>
      <c r="M146" s="11">
        <v>8443.07</v>
      </c>
      <c r="N146" s="11">
        <v>5381.82</v>
      </c>
      <c r="O146" s="10">
        <f t="shared" si="24"/>
        <v>27.970151725965678</v>
      </c>
      <c r="P146" s="11">
        <f t="shared" si="25"/>
        <v>17.8288610614192</v>
      </c>
      <c r="Q146" s="11">
        <f t="shared" si="26"/>
        <v>45.799012787384875</v>
      </c>
      <c r="R146" s="6" t="str">
        <f t="shared" si="27"/>
        <v>YES</v>
      </c>
      <c r="S146" s="6" t="str">
        <f t="shared" si="30"/>
        <v>YES</v>
      </c>
      <c r="T146" s="11">
        <f t="shared" si="31"/>
        <v>3773.25</v>
      </c>
      <c r="U146" s="11">
        <f t="shared" si="28"/>
        <v>13824.89</v>
      </c>
      <c r="V146" s="11">
        <f t="shared" si="29"/>
        <v>-10051.64</v>
      </c>
    </row>
    <row r="147" spans="1:22" x14ac:dyDescent="0.25">
      <c r="A147" s="6" t="s">
        <v>351</v>
      </c>
      <c r="B147" s="6" t="s">
        <v>23</v>
      </c>
      <c r="C147" s="22" t="s">
        <v>144</v>
      </c>
      <c r="D147" s="22" t="s">
        <v>144</v>
      </c>
      <c r="E147" s="22" t="s">
        <v>145</v>
      </c>
      <c r="F147" s="22" t="s">
        <v>146</v>
      </c>
      <c r="G147" s="21" t="s">
        <v>143</v>
      </c>
      <c r="H147" s="25" t="s">
        <v>141</v>
      </c>
      <c r="I147" s="25" t="s">
        <v>142</v>
      </c>
      <c r="J147" s="19" t="s">
        <v>195</v>
      </c>
      <c r="K147" s="11">
        <v>5</v>
      </c>
      <c r="L147" s="9">
        <v>322.04000000000002</v>
      </c>
      <c r="M147" s="11">
        <v>9015.8799999999992</v>
      </c>
      <c r="N147" s="11">
        <v>7405.68</v>
      </c>
      <c r="O147" s="10">
        <f t="shared" si="24"/>
        <v>27.996149546640165</v>
      </c>
      <c r="P147" s="11">
        <f t="shared" si="25"/>
        <v>22.996149546640169</v>
      </c>
      <c r="Q147" s="11">
        <f t="shared" si="26"/>
        <v>50.99229909328033</v>
      </c>
      <c r="R147" s="6" t="str">
        <f t="shared" si="27"/>
        <v>YES</v>
      </c>
      <c r="S147" s="6" t="str">
        <f t="shared" si="30"/>
        <v>YES</v>
      </c>
      <c r="T147" s="11">
        <f t="shared" si="31"/>
        <v>4025.5000000000005</v>
      </c>
      <c r="U147" s="11">
        <f t="shared" si="28"/>
        <v>16421.559999999998</v>
      </c>
      <c r="V147" s="11">
        <f t="shared" si="29"/>
        <v>-12396.059999999998</v>
      </c>
    </row>
    <row r="148" spans="1:22" x14ac:dyDescent="0.25">
      <c r="A148" s="6" t="s">
        <v>351</v>
      </c>
      <c r="B148" s="6" t="s">
        <v>23</v>
      </c>
      <c r="C148" s="22" t="s">
        <v>144</v>
      </c>
      <c r="D148" s="22" t="s">
        <v>144</v>
      </c>
      <c r="E148" s="22" t="s">
        <v>145</v>
      </c>
      <c r="F148" s="22" t="s">
        <v>146</v>
      </c>
      <c r="G148" s="21" t="s">
        <v>143</v>
      </c>
      <c r="H148" s="25" t="s">
        <v>141</v>
      </c>
      <c r="I148" s="25" t="s">
        <v>142</v>
      </c>
      <c r="J148" s="19" t="s">
        <v>196</v>
      </c>
      <c r="K148" s="11">
        <v>5</v>
      </c>
      <c r="L148" s="9">
        <v>32.1</v>
      </c>
      <c r="M148" s="11">
        <v>938.78</v>
      </c>
      <c r="N148" s="11">
        <v>778.28</v>
      </c>
      <c r="O148" s="10">
        <f t="shared" si="24"/>
        <v>29.245482866043613</v>
      </c>
      <c r="P148" s="11">
        <f t="shared" si="25"/>
        <v>24.245482866043613</v>
      </c>
      <c r="Q148" s="11">
        <f t="shared" si="26"/>
        <v>53.490965732087226</v>
      </c>
      <c r="R148" s="6" t="str">
        <f t="shared" si="27"/>
        <v>YES</v>
      </c>
      <c r="S148" s="6" t="str">
        <f t="shared" si="30"/>
        <v>YES</v>
      </c>
      <c r="T148" s="11">
        <f t="shared" si="31"/>
        <v>401.25</v>
      </c>
      <c r="U148" s="11">
        <f t="shared" si="28"/>
        <v>1717.06</v>
      </c>
      <c r="V148" s="11">
        <f t="shared" si="29"/>
        <v>-1315.81</v>
      </c>
    </row>
    <row r="149" spans="1:22" x14ac:dyDescent="0.25">
      <c r="A149" s="6" t="s">
        <v>351</v>
      </c>
      <c r="B149" s="6" t="s">
        <v>23</v>
      </c>
      <c r="C149" s="22" t="s">
        <v>144</v>
      </c>
      <c r="D149" s="22" t="s">
        <v>144</v>
      </c>
      <c r="E149" s="22" t="s">
        <v>145</v>
      </c>
      <c r="F149" s="22" t="s">
        <v>146</v>
      </c>
      <c r="G149" s="21" t="s">
        <v>143</v>
      </c>
      <c r="H149" s="25" t="s">
        <v>141</v>
      </c>
      <c r="I149" s="25" t="s">
        <v>142</v>
      </c>
      <c r="J149" s="19" t="s">
        <v>197</v>
      </c>
      <c r="K149" s="11">
        <v>5</v>
      </c>
      <c r="L149" s="9">
        <v>497.6</v>
      </c>
      <c r="M149" s="11">
        <v>15238.6</v>
      </c>
      <c r="N149" s="11">
        <v>12152.22</v>
      </c>
      <c r="O149" s="10">
        <f t="shared" si="24"/>
        <v>30.6241961414791</v>
      </c>
      <c r="P149" s="11">
        <f t="shared" si="25"/>
        <v>24.42166398713826</v>
      </c>
      <c r="Q149" s="11">
        <f t="shared" si="26"/>
        <v>55.045860128617363</v>
      </c>
      <c r="R149" s="6" t="str">
        <f t="shared" si="27"/>
        <v>YES</v>
      </c>
      <c r="S149" s="6" t="str">
        <f t="shared" si="30"/>
        <v>YES</v>
      </c>
      <c r="T149" s="11">
        <f t="shared" si="31"/>
        <v>6220</v>
      </c>
      <c r="U149" s="11">
        <f t="shared" si="28"/>
        <v>27390.82</v>
      </c>
      <c r="V149" s="11">
        <f t="shared" si="29"/>
        <v>-21170.82</v>
      </c>
    </row>
    <row r="150" spans="1:22" x14ac:dyDescent="0.25">
      <c r="A150" s="6" t="s">
        <v>351</v>
      </c>
      <c r="B150" s="6" t="s">
        <v>23</v>
      </c>
      <c r="C150" s="22" t="s">
        <v>144</v>
      </c>
      <c r="D150" s="22" t="s">
        <v>144</v>
      </c>
      <c r="E150" s="22" t="s">
        <v>145</v>
      </c>
      <c r="F150" s="22" t="s">
        <v>146</v>
      </c>
      <c r="G150" s="21" t="s">
        <v>143</v>
      </c>
      <c r="H150" s="25" t="s">
        <v>141</v>
      </c>
      <c r="I150" s="25" t="s">
        <v>142</v>
      </c>
      <c r="J150" s="19" t="s">
        <v>198</v>
      </c>
      <c r="K150" s="11">
        <v>5</v>
      </c>
      <c r="L150" s="9">
        <v>315.94</v>
      </c>
      <c r="M150" s="11">
        <v>9890.6</v>
      </c>
      <c r="N150" s="11">
        <v>8275.8700000000008</v>
      </c>
      <c r="O150" s="10">
        <f t="shared" si="24"/>
        <v>31.30531113502564</v>
      </c>
      <c r="P150" s="11">
        <f t="shared" si="25"/>
        <v>26.194435652339056</v>
      </c>
      <c r="Q150" s="11">
        <f t="shared" si="26"/>
        <v>57.499746787364693</v>
      </c>
      <c r="R150" s="6" t="str">
        <f t="shared" si="27"/>
        <v>YES</v>
      </c>
      <c r="S150" s="6" t="str">
        <f t="shared" si="30"/>
        <v>YES</v>
      </c>
      <c r="T150" s="11">
        <f t="shared" si="31"/>
        <v>3949.25</v>
      </c>
      <c r="U150" s="11">
        <f t="shared" si="28"/>
        <v>18166.47</v>
      </c>
      <c r="V150" s="11">
        <f t="shared" si="29"/>
        <v>-14217.220000000001</v>
      </c>
    </row>
    <row r="151" spans="1:22" x14ac:dyDescent="0.25">
      <c r="A151" s="6" t="s">
        <v>351</v>
      </c>
      <c r="B151" s="6" t="s">
        <v>23</v>
      </c>
      <c r="C151" s="22" t="s">
        <v>144</v>
      </c>
      <c r="D151" s="22" t="s">
        <v>144</v>
      </c>
      <c r="E151" s="22" t="s">
        <v>145</v>
      </c>
      <c r="F151" s="22" t="s">
        <v>146</v>
      </c>
      <c r="G151" s="21" t="s">
        <v>143</v>
      </c>
      <c r="H151" s="25" t="s">
        <v>141</v>
      </c>
      <c r="I151" s="25" t="s">
        <v>142</v>
      </c>
      <c r="J151" s="19" t="s">
        <v>199</v>
      </c>
      <c r="K151" s="11">
        <v>5</v>
      </c>
      <c r="L151" s="9">
        <v>4</v>
      </c>
      <c r="M151" s="11">
        <v>257.97000000000003</v>
      </c>
      <c r="N151" s="11">
        <v>197.97</v>
      </c>
      <c r="O151" s="10">
        <f t="shared" si="24"/>
        <v>64.492500000000007</v>
      </c>
      <c r="P151" s="11">
        <f t="shared" si="25"/>
        <v>49.4925</v>
      </c>
      <c r="Q151" s="11">
        <f t="shared" si="26"/>
        <v>113.98500000000001</v>
      </c>
      <c r="R151" s="6" t="str">
        <f t="shared" si="27"/>
        <v>YES</v>
      </c>
      <c r="S151" s="6" t="str">
        <f t="shared" si="30"/>
        <v>YES</v>
      </c>
      <c r="T151" s="11">
        <f t="shared" si="31"/>
        <v>50</v>
      </c>
      <c r="U151" s="11">
        <f t="shared" si="28"/>
        <v>455.94000000000005</v>
      </c>
      <c r="V151" s="11">
        <f t="shared" si="29"/>
        <v>-405.94000000000005</v>
      </c>
    </row>
    <row r="152" spans="1:22" x14ac:dyDescent="0.25">
      <c r="A152" s="6" t="s">
        <v>351</v>
      </c>
      <c r="B152" s="6" t="s">
        <v>23</v>
      </c>
      <c r="C152" s="25" t="s">
        <v>202</v>
      </c>
      <c r="D152" s="25" t="s">
        <v>202</v>
      </c>
      <c r="E152" s="22" t="s">
        <v>145</v>
      </c>
      <c r="F152" t="s">
        <v>204</v>
      </c>
      <c r="G152" s="25" t="s">
        <v>143</v>
      </c>
      <c r="H152" s="25" t="s">
        <v>203</v>
      </c>
      <c r="I152" s="25" t="s">
        <v>201</v>
      </c>
      <c r="J152" s="19" t="s">
        <v>205</v>
      </c>
      <c r="K152" s="11">
        <v>5</v>
      </c>
      <c r="L152" s="9">
        <v>388.12</v>
      </c>
      <c r="M152" s="11">
        <v>5947.89</v>
      </c>
      <c r="N152" s="11">
        <v>111.62</v>
      </c>
      <c r="O152" s="10">
        <f t="shared" si="24"/>
        <v>15.324873750386478</v>
      </c>
      <c r="P152" s="11">
        <f t="shared" si="25"/>
        <v>0.28759146655673506</v>
      </c>
      <c r="Q152" s="11">
        <f t="shared" si="26"/>
        <v>15.612465216943214</v>
      </c>
      <c r="R152" s="6" t="str">
        <f t="shared" si="27"/>
        <v>YES</v>
      </c>
      <c r="S152" s="6" t="str">
        <f t="shared" si="30"/>
        <v>YES</v>
      </c>
      <c r="T152" s="11">
        <f t="shared" si="31"/>
        <v>4851.5</v>
      </c>
      <c r="U152" s="11">
        <f t="shared" si="28"/>
        <v>6059.51</v>
      </c>
      <c r="V152" s="11">
        <f t="shared" si="29"/>
        <v>-1208.0100000000002</v>
      </c>
    </row>
    <row r="153" spans="1:22" x14ac:dyDescent="0.25">
      <c r="A153" s="6" t="s">
        <v>351</v>
      </c>
      <c r="B153" s="6" t="s">
        <v>23</v>
      </c>
      <c r="C153" s="25" t="s">
        <v>202</v>
      </c>
      <c r="D153" s="25" t="s">
        <v>202</v>
      </c>
      <c r="E153" s="22" t="s">
        <v>145</v>
      </c>
      <c r="F153" t="s">
        <v>204</v>
      </c>
      <c r="G153" s="25" t="s">
        <v>143</v>
      </c>
      <c r="H153" s="25" t="s">
        <v>203</v>
      </c>
      <c r="I153" s="25" t="s">
        <v>201</v>
      </c>
      <c r="J153" s="19" t="s">
        <v>206</v>
      </c>
      <c r="K153" s="11">
        <v>5</v>
      </c>
      <c r="L153" s="9">
        <v>352.64</v>
      </c>
      <c r="M153" s="11">
        <v>5407.33</v>
      </c>
      <c r="N153" s="11">
        <v>111.06</v>
      </c>
      <c r="O153" s="10">
        <f t="shared" si="24"/>
        <v>15.333853221415609</v>
      </c>
      <c r="P153" s="11">
        <f t="shared" si="25"/>
        <v>0.31493874773139746</v>
      </c>
      <c r="Q153" s="11">
        <f t="shared" si="26"/>
        <v>15.648791969147007</v>
      </c>
      <c r="R153" s="6" t="str">
        <f t="shared" si="27"/>
        <v>YES</v>
      </c>
      <c r="S153" s="6" t="str">
        <f t="shared" si="30"/>
        <v>YES</v>
      </c>
      <c r="T153" s="11">
        <f t="shared" si="31"/>
        <v>4408</v>
      </c>
      <c r="U153" s="11">
        <f t="shared" si="28"/>
        <v>5518.39</v>
      </c>
      <c r="V153" s="11">
        <f t="shared" si="29"/>
        <v>-1110.3900000000003</v>
      </c>
    </row>
    <row r="154" spans="1:22" x14ac:dyDescent="0.25">
      <c r="A154" s="6" t="s">
        <v>351</v>
      </c>
      <c r="B154" s="6" t="s">
        <v>23</v>
      </c>
      <c r="C154" s="25" t="s">
        <v>202</v>
      </c>
      <c r="D154" s="25" t="s">
        <v>202</v>
      </c>
      <c r="E154" s="22" t="s">
        <v>145</v>
      </c>
      <c r="F154" t="s">
        <v>204</v>
      </c>
      <c r="G154" s="25" t="s">
        <v>143</v>
      </c>
      <c r="H154" s="25" t="s">
        <v>203</v>
      </c>
      <c r="I154" s="25" t="s">
        <v>201</v>
      </c>
      <c r="J154" s="19" t="s">
        <v>207</v>
      </c>
      <c r="K154" s="11">
        <v>5</v>
      </c>
      <c r="L154" s="9">
        <v>412.58</v>
      </c>
      <c r="M154" s="11">
        <v>6378.92</v>
      </c>
      <c r="N154" s="11">
        <v>111.45</v>
      </c>
      <c r="O154" s="10">
        <f t="shared" si="24"/>
        <v>15.46104997818605</v>
      </c>
      <c r="P154" s="11">
        <f t="shared" si="25"/>
        <v>0.27012942944398666</v>
      </c>
      <c r="Q154" s="11">
        <f t="shared" si="26"/>
        <v>15.731179407630036</v>
      </c>
      <c r="R154" s="6" t="str">
        <f t="shared" si="27"/>
        <v>YES</v>
      </c>
      <c r="S154" s="6" t="str">
        <f t="shared" si="30"/>
        <v>YES</v>
      </c>
      <c r="T154" s="11">
        <f t="shared" si="31"/>
        <v>5157.25</v>
      </c>
      <c r="U154" s="11">
        <f t="shared" si="28"/>
        <v>6490.37</v>
      </c>
      <c r="V154" s="11">
        <f t="shared" si="29"/>
        <v>-1333.12</v>
      </c>
    </row>
    <row r="155" spans="1:22" x14ac:dyDescent="0.25">
      <c r="A155" s="6" t="s">
        <v>351</v>
      </c>
      <c r="B155" s="6" t="s">
        <v>23</v>
      </c>
      <c r="C155" s="25" t="s">
        <v>202</v>
      </c>
      <c r="D155" s="25" t="s">
        <v>202</v>
      </c>
      <c r="E155" s="22" t="s">
        <v>145</v>
      </c>
      <c r="F155" t="s">
        <v>204</v>
      </c>
      <c r="G155" s="25" t="s">
        <v>143</v>
      </c>
      <c r="H155" s="25" t="s">
        <v>203</v>
      </c>
      <c r="I155" s="25" t="s">
        <v>201</v>
      </c>
      <c r="J155" s="19" t="s">
        <v>208</v>
      </c>
      <c r="K155" s="11">
        <v>5</v>
      </c>
      <c r="L155" s="9">
        <v>232.79</v>
      </c>
      <c r="M155" s="11">
        <v>3603.41</v>
      </c>
      <c r="N155" s="11">
        <v>111.56</v>
      </c>
      <c r="O155" s="10">
        <f t="shared" si="24"/>
        <v>15.479230207483139</v>
      </c>
      <c r="P155" s="11">
        <f t="shared" si="25"/>
        <v>0.47923020748313933</v>
      </c>
      <c r="Q155" s="11">
        <f t="shared" si="26"/>
        <v>15.958460414966279</v>
      </c>
      <c r="R155" s="6" t="str">
        <f t="shared" si="27"/>
        <v>YES</v>
      </c>
      <c r="S155" s="6" t="str">
        <f t="shared" si="30"/>
        <v>YES</v>
      </c>
      <c r="T155" s="11">
        <f t="shared" si="31"/>
        <v>2909.875</v>
      </c>
      <c r="U155" s="11">
        <f t="shared" si="28"/>
        <v>3714.97</v>
      </c>
      <c r="V155" s="11">
        <f t="shared" si="29"/>
        <v>-805.0949999999998</v>
      </c>
    </row>
    <row r="156" spans="1:22" x14ac:dyDescent="0.25">
      <c r="A156" s="6" t="s">
        <v>351</v>
      </c>
      <c r="B156" s="6" t="s">
        <v>23</v>
      </c>
      <c r="C156" s="25" t="s">
        <v>202</v>
      </c>
      <c r="D156" s="25" t="s">
        <v>202</v>
      </c>
      <c r="E156" s="22" t="s">
        <v>145</v>
      </c>
      <c r="F156" t="s">
        <v>204</v>
      </c>
      <c r="G156" s="25" t="s">
        <v>143</v>
      </c>
      <c r="H156" s="25" t="s">
        <v>203</v>
      </c>
      <c r="I156" s="25" t="s">
        <v>201</v>
      </c>
      <c r="J156" s="19" t="s">
        <v>209</v>
      </c>
      <c r="K156" s="11">
        <v>5</v>
      </c>
      <c r="L156" s="9">
        <v>354.44</v>
      </c>
      <c r="M156" s="11">
        <v>5500.36</v>
      </c>
      <c r="N156" s="11">
        <v>111.34</v>
      </c>
      <c r="O156" s="10">
        <f t="shared" si="24"/>
        <v>15.518451642026859</v>
      </c>
      <c r="P156" s="11">
        <f t="shared" si="25"/>
        <v>0.31412933077530752</v>
      </c>
      <c r="Q156" s="11">
        <f t="shared" si="26"/>
        <v>15.832580972802166</v>
      </c>
      <c r="R156" s="6" t="str">
        <f t="shared" si="27"/>
        <v>YES</v>
      </c>
      <c r="S156" s="6" t="str">
        <f t="shared" si="30"/>
        <v>YES</v>
      </c>
      <c r="T156" s="11">
        <f t="shared" si="31"/>
        <v>4430.5</v>
      </c>
      <c r="U156" s="11">
        <f t="shared" si="28"/>
        <v>5611.7</v>
      </c>
      <c r="V156" s="11">
        <f t="shared" si="29"/>
        <v>-1181.1999999999998</v>
      </c>
    </row>
    <row r="157" spans="1:22" x14ac:dyDescent="0.25">
      <c r="A157" s="6" t="s">
        <v>351</v>
      </c>
      <c r="B157" s="6" t="s">
        <v>23</v>
      </c>
      <c r="C157" s="25" t="s">
        <v>202</v>
      </c>
      <c r="D157" s="25" t="s">
        <v>202</v>
      </c>
      <c r="E157" s="22" t="s">
        <v>145</v>
      </c>
      <c r="F157" t="s">
        <v>204</v>
      </c>
      <c r="G157" s="25" t="s">
        <v>143</v>
      </c>
      <c r="H157" s="25" t="s">
        <v>203</v>
      </c>
      <c r="I157" s="25" t="s">
        <v>201</v>
      </c>
      <c r="J157" s="19" t="s">
        <v>210</v>
      </c>
      <c r="K157" s="11">
        <v>5</v>
      </c>
      <c r="L157" s="9">
        <v>547.35</v>
      </c>
      <c r="M157" s="11">
        <v>8559.5499999999993</v>
      </c>
      <c r="N157" s="11">
        <v>111.48</v>
      </c>
      <c r="O157" s="10">
        <f t="shared" si="24"/>
        <v>15.63816570749977</v>
      </c>
      <c r="P157" s="11">
        <f t="shared" si="25"/>
        <v>0.2036722389695807</v>
      </c>
      <c r="Q157" s="11">
        <f t="shared" si="26"/>
        <v>15.841837946469349</v>
      </c>
      <c r="R157" s="6" t="str">
        <f t="shared" si="27"/>
        <v>YES</v>
      </c>
      <c r="S157" s="6" t="str">
        <f t="shared" si="30"/>
        <v>YES</v>
      </c>
      <c r="T157" s="11">
        <f t="shared" si="31"/>
        <v>6841.875</v>
      </c>
      <c r="U157" s="11">
        <f t="shared" si="28"/>
        <v>8671.0299999999988</v>
      </c>
      <c r="V157" s="11">
        <f t="shared" si="29"/>
        <v>-1829.1549999999988</v>
      </c>
    </row>
    <row r="158" spans="1:22" x14ac:dyDescent="0.25">
      <c r="A158" s="6" t="s">
        <v>351</v>
      </c>
      <c r="B158" s="6" t="s">
        <v>23</v>
      </c>
      <c r="C158" s="25" t="s">
        <v>202</v>
      </c>
      <c r="D158" s="25" t="s">
        <v>202</v>
      </c>
      <c r="E158" s="22" t="s">
        <v>145</v>
      </c>
      <c r="F158" t="s">
        <v>204</v>
      </c>
      <c r="G158" s="25" t="s">
        <v>143</v>
      </c>
      <c r="H158" s="25" t="s">
        <v>203</v>
      </c>
      <c r="I158" s="25" t="s">
        <v>201</v>
      </c>
      <c r="J158" s="19" t="s">
        <v>211</v>
      </c>
      <c r="K158" s="11">
        <v>5</v>
      </c>
      <c r="L158" s="9">
        <v>448.33</v>
      </c>
      <c r="M158" s="11">
        <v>7102.34</v>
      </c>
      <c r="N158" s="11">
        <v>111.51</v>
      </c>
      <c r="O158" s="10">
        <f t="shared" si="24"/>
        <v>15.841768340285059</v>
      </c>
      <c r="P158" s="11">
        <f t="shared" si="25"/>
        <v>0.24872303883300251</v>
      </c>
      <c r="Q158" s="11">
        <f t="shared" si="26"/>
        <v>16.090491379118063</v>
      </c>
      <c r="R158" s="6" t="str">
        <f t="shared" si="27"/>
        <v>YES</v>
      </c>
      <c r="S158" s="6" t="str">
        <f t="shared" si="30"/>
        <v>YES</v>
      </c>
      <c r="T158" s="11">
        <f t="shared" si="31"/>
        <v>5604.125</v>
      </c>
      <c r="U158" s="11">
        <f t="shared" si="28"/>
        <v>7213.85</v>
      </c>
      <c r="V158" s="11">
        <f t="shared" si="29"/>
        <v>-1609.7250000000004</v>
      </c>
    </row>
    <row r="159" spans="1:22" x14ac:dyDescent="0.25">
      <c r="A159" s="6" t="s">
        <v>351</v>
      </c>
      <c r="B159" s="6" t="s">
        <v>23</v>
      </c>
      <c r="C159" s="25" t="s">
        <v>202</v>
      </c>
      <c r="D159" s="25" t="s">
        <v>202</v>
      </c>
      <c r="E159" s="22" t="s">
        <v>145</v>
      </c>
      <c r="F159" t="s">
        <v>204</v>
      </c>
      <c r="G159" s="25" t="s">
        <v>143</v>
      </c>
      <c r="H159" s="25" t="s">
        <v>203</v>
      </c>
      <c r="I159" s="25" t="s">
        <v>201</v>
      </c>
      <c r="J159" s="19" t="s">
        <v>212</v>
      </c>
      <c r="K159" s="11">
        <v>5</v>
      </c>
      <c r="L159" s="9">
        <v>473.59</v>
      </c>
      <c r="M159" s="11">
        <v>7587.69</v>
      </c>
      <c r="N159" s="11">
        <v>110.95</v>
      </c>
      <c r="O159" s="10">
        <f t="shared" si="24"/>
        <v>16.021643193479591</v>
      </c>
      <c r="P159" s="11">
        <f t="shared" si="25"/>
        <v>0.2342743723473891</v>
      </c>
      <c r="Q159" s="11">
        <f t="shared" si="26"/>
        <v>16.25591756582698</v>
      </c>
      <c r="R159" s="6" t="str">
        <f t="shared" si="27"/>
        <v>YES</v>
      </c>
      <c r="S159" s="6" t="str">
        <f t="shared" si="30"/>
        <v>YES</v>
      </c>
      <c r="T159" s="11">
        <f t="shared" si="31"/>
        <v>5919.875</v>
      </c>
      <c r="U159" s="11">
        <f t="shared" si="28"/>
        <v>7698.6399999999994</v>
      </c>
      <c r="V159" s="11">
        <f t="shared" si="29"/>
        <v>-1778.7649999999994</v>
      </c>
    </row>
    <row r="160" spans="1:22" x14ac:dyDescent="0.25">
      <c r="A160" s="6" t="s">
        <v>351</v>
      </c>
      <c r="B160" s="6" t="s">
        <v>23</v>
      </c>
      <c r="C160" s="25" t="s">
        <v>202</v>
      </c>
      <c r="D160" s="25" t="s">
        <v>202</v>
      </c>
      <c r="E160" s="22" t="s">
        <v>145</v>
      </c>
      <c r="F160" t="s">
        <v>204</v>
      </c>
      <c r="G160" s="25" t="s">
        <v>143</v>
      </c>
      <c r="H160" s="25" t="s">
        <v>203</v>
      </c>
      <c r="I160" s="25" t="s">
        <v>201</v>
      </c>
      <c r="J160" s="19" t="s">
        <v>213</v>
      </c>
      <c r="K160" s="11">
        <v>5</v>
      </c>
      <c r="L160" s="9">
        <v>546.33000000000004</v>
      </c>
      <c r="M160" s="11">
        <v>9035.5</v>
      </c>
      <c r="N160" s="11">
        <v>111.28</v>
      </c>
      <c r="O160" s="10">
        <f t="shared" si="24"/>
        <v>16.538538978273202</v>
      </c>
      <c r="P160" s="11">
        <f t="shared" si="25"/>
        <v>0.20368641663463474</v>
      </c>
      <c r="Q160" s="11">
        <f t="shared" si="26"/>
        <v>16.742225394907841</v>
      </c>
      <c r="R160" s="6" t="str">
        <f t="shared" si="27"/>
        <v>YES</v>
      </c>
      <c r="S160" s="6" t="str">
        <f t="shared" si="30"/>
        <v>YES</v>
      </c>
      <c r="T160" s="11">
        <f t="shared" si="31"/>
        <v>6829.1250000000009</v>
      </c>
      <c r="U160" s="11">
        <f t="shared" si="28"/>
        <v>9146.7800000000007</v>
      </c>
      <c r="V160" s="11">
        <f t="shared" si="29"/>
        <v>-2317.6549999999997</v>
      </c>
    </row>
    <row r="161" spans="1:22" x14ac:dyDescent="0.25">
      <c r="A161" s="6" t="s">
        <v>351</v>
      </c>
      <c r="B161" s="6" t="s">
        <v>23</v>
      </c>
      <c r="C161" s="25" t="s">
        <v>202</v>
      </c>
      <c r="D161" s="25" t="s">
        <v>202</v>
      </c>
      <c r="E161" s="22" t="s">
        <v>145</v>
      </c>
      <c r="F161" t="s">
        <v>204</v>
      </c>
      <c r="G161" s="25" t="s">
        <v>143</v>
      </c>
      <c r="H161" s="25" t="s">
        <v>203</v>
      </c>
      <c r="I161" s="25" t="s">
        <v>201</v>
      </c>
      <c r="J161" s="19" t="s">
        <v>214</v>
      </c>
      <c r="K161" s="11">
        <v>5</v>
      </c>
      <c r="L161" s="9">
        <v>71.349999999999994</v>
      </c>
      <c r="M161" s="11">
        <v>1232.17</v>
      </c>
      <c r="N161" s="11">
        <v>540.52</v>
      </c>
      <c r="O161" s="10">
        <f t="shared" si="24"/>
        <v>17.269376313945344</v>
      </c>
      <c r="P161" s="11">
        <f t="shared" si="25"/>
        <v>7.5756131744919415</v>
      </c>
      <c r="Q161" s="11">
        <f t="shared" si="26"/>
        <v>24.844989488437285</v>
      </c>
      <c r="R161" s="6" t="str">
        <f t="shared" si="27"/>
        <v>YES</v>
      </c>
      <c r="S161" s="6" t="str">
        <f t="shared" si="30"/>
        <v>YES</v>
      </c>
      <c r="T161" s="11">
        <f t="shared" si="31"/>
        <v>891.87499999999989</v>
      </c>
      <c r="U161" s="11">
        <f t="shared" si="28"/>
        <v>1772.69</v>
      </c>
      <c r="V161" s="11">
        <f t="shared" si="29"/>
        <v>-880.81500000000017</v>
      </c>
    </row>
    <row r="162" spans="1:22" x14ac:dyDescent="0.25">
      <c r="A162" s="6" t="s">
        <v>351</v>
      </c>
      <c r="B162" s="6" t="s">
        <v>23</v>
      </c>
      <c r="C162" s="25" t="s">
        <v>202</v>
      </c>
      <c r="D162" s="25" t="s">
        <v>202</v>
      </c>
      <c r="E162" s="22" t="s">
        <v>145</v>
      </c>
      <c r="F162" t="s">
        <v>204</v>
      </c>
      <c r="G162" s="25" t="s">
        <v>143</v>
      </c>
      <c r="H162" s="25" t="s">
        <v>203</v>
      </c>
      <c r="I162" s="25" t="s">
        <v>201</v>
      </c>
      <c r="J162" s="19" t="s">
        <v>215</v>
      </c>
      <c r="K162" s="11">
        <v>5</v>
      </c>
      <c r="L162" s="9">
        <v>52.509</v>
      </c>
      <c r="M162" s="11">
        <v>907.24</v>
      </c>
      <c r="N162" s="11">
        <v>285.27999999999997</v>
      </c>
      <c r="O162" s="10">
        <f t="shared" si="24"/>
        <v>17.277799996191128</v>
      </c>
      <c r="P162" s="11">
        <f t="shared" si="25"/>
        <v>5.4329733950370409</v>
      </c>
      <c r="Q162" s="11">
        <f t="shared" si="26"/>
        <v>22.71077339122817</v>
      </c>
      <c r="R162" s="6" t="str">
        <f t="shared" si="27"/>
        <v>YES</v>
      </c>
      <c r="S162" s="6" t="str">
        <f t="shared" si="30"/>
        <v>YES</v>
      </c>
      <c r="T162" s="11">
        <f t="shared" si="31"/>
        <v>656.36249999999995</v>
      </c>
      <c r="U162" s="11">
        <f t="shared" si="28"/>
        <v>1192.52</v>
      </c>
      <c r="V162" s="11">
        <f t="shared" si="29"/>
        <v>-536.15750000000003</v>
      </c>
    </row>
    <row r="163" spans="1:22" x14ac:dyDescent="0.25">
      <c r="A163" s="6" t="s">
        <v>351</v>
      </c>
      <c r="B163" s="6" t="s">
        <v>23</v>
      </c>
      <c r="C163" s="25" t="s">
        <v>202</v>
      </c>
      <c r="D163" s="25" t="s">
        <v>202</v>
      </c>
      <c r="E163" s="22" t="s">
        <v>145</v>
      </c>
      <c r="F163" t="s">
        <v>204</v>
      </c>
      <c r="G163" s="25" t="s">
        <v>143</v>
      </c>
      <c r="H163" s="25" t="s">
        <v>203</v>
      </c>
      <c r="I163" s="25" t="s">
        <v>201</v>
      </c>
      <c r="J163" s="19" t="s">
        <v>216</v>
      </c>
      <c r="K163" s="11">
        <v>5</v>
      </c>
      <c r="L163" s="9">
        <v>416.35</v>
      </c>
      <c r="M163" s="11">
        <v>7568.11</v>
      </c>
      <c r="N163" s="11">
        <v>3753.42</v>
      </c>
      <c r="O163" s="10">
        <f t="shared" si="24"/>
        <v>18.177278731836193</v>
      </c>
      <c r="P163" s="11">
        <f t="shared" si="25"/>
        <v>9.0150594451783359</v>
      </c>
      <c r="Q163" s="11">
        <f t="shared" si="26"/>
        <v>27.192338177014527</v>
      </c>
      <c r="R163" s="6" t="str">
        <f t="shared" si="27"/>
        <v>YES</v>
      </c>
      <c r="S163" s="6" t="str">
        <f t="shared" si="30"/>
        <v>YES</v>
      </c>
      <c r="T163" s="11">
        <f t="shared" si="31"/>
        <v>5204.375</v>
      </c>
      <c r="U163" s="11">
        <f t="shared" si="28"/>
        <v>11321.529999999999</v>
      </c>
      <c r="V163" s="11">
        <f t="shared" si="29"/>
        <v>-6117.1549999999988</v>
      </c>
    </row>
    <row r="164" spans="1:22" x14ac:dyDescent="0.25">
      <c r="A164" s="6" t="s">
        <v>351</v>
      </c>
      <c r="B164" s="6" t="s">
        <v>23</v>
      </c>
      <c r="C164" s="25" t="s">
        <v>202</v>
      </c>
      <c r="D164" s="25" t="s">
        <v>202</v>
      </c>
      <c r="E164" s="22" t="s">
        <v>145</v>
      </c>
      <c r="F164" t="s">
        <v>204</v>
      </c>
      <c r="G164" s="25" t="s">
        <v>143</v>
      </c>
      <c r="H164" s="25" t="s">
        <v>203</v>
      </c>
      <c r="I164" s="25" t="s">
        <v>201</v>
      </c>
      <c r="J164" s="19" t="s">
        <v>217</v>
      </c>
      <c r="K164" s="11">
        <v>5</v>
      </c>
      <c r="L164" s="9">
        <v>26.73</v>
      </c>
      <c r="M164" s="11">
        <v>491.86</v>
      </c>
      <c r="N164" s="11">
        <v>213.51</v>
      </c>
      <c r="O164" s="10">
        <f t="shared" si="24"/>
        <v>18.401047512158623</v>
      </c>
      <c r="P164" s="11">
        <f t="shared" si="25"/>
        <v>7.9876543209876543</v>
      </c>
      <c r="Q164" s="11">
        <f t="shared" si="26"/>
        <v>26.388701833146278</v>
      </c>
      <c r="R164" s="6" t="str">
        <f t="shared" si="27"/>
        <v>YES</v>
      </c>
      <c r="S164" s="6" t="str">
        <f t="shared" si="30"/>
        <v>YES</v>
      </c>
      <c r="T164" s="11">
        <f t="shared" si="31"/>
        <v>334.125</v>
      </c>
      <c r="U164" s="11">
        <f t="shared" si="28"/>
        <v>705.37</v>
      </c>
      <c r="V164" s="11">
        <f t="shared" si="29"/>
        <v>-371.245</v>
      </c>
    </row>
    <row r="165" spans="1:22" x14ac:dyDescent="0.25">
      <c r="A165" s="6" t="s">
        <v>351</v>
      </c>
      <c r="B165" s="6" t="s">
        <v>23</v>
      </c>
      <c r="C165" s="25" t="s">
        <v>202</v>
      </c>
      <c r="D165" s="25" t="s">
        <v>202</v>
      </c>
      <c r="E165" s="22" t="s">
        <v>145</v>
      </c>
      <c r="F165" t="s">
        <v>204</v>
      </c>
      <c r="G165" s="25" t="s">
        <v>143</v>
      </c>
      <c r="H165" s="25" t="s">
        <v>203</v>
      </c>
      <c r="I165" s="25" t="s">
        <v>201</v>
      </c>
      <c r="J165" s="19" t="s">
        <v>218</v>
      </c>
      <c r="K165" s="11">
        <v>5</v>
      </c>
      <c r="L165" s="9">
        <v>399.48</v>
      </c>
      <c r="M165" s="11">
        <v>7496.92</v>
      </c>
      <c r="N165" s="11">
        <v>4798.42</v>
      </c>
      <c r="O165" s="10">
        <f t="shared" si="24"/>
        <v>18.766696705717433</v>
      </c>
      <c r="P165" s="11">
        <f t="shared" si="25"/>
        <v>12.011665164714127</v>
      </c>
      <c r="Q165" s="11">
        <f t="shared" si="26"/>
        <v>30.77836187043156</v>
      </c>
      <c r="R165" s="6" t="str">
        <f t="shared" si="27"/>
        <v>YES</v>
      </c>
      <c r="S165" s="6" t="str">
        <f t="shared" si="30"/>
        <v>YES</v>
      </c>
      <c r="T165" s="11">
        <f t="shared" si="31"/>
        <v>4993.5</v>
      </c>
      <c r="U165" s="11">
        <f t="shared" si="28"/>
        <v>12295.34</v>
      </c>
      <c r="V165" s="11">
        <f t="shared" si="29"/>
        <v>-7301.84</v>
      </c>
    </row>
    <row r="166" spans="1:22" x14ac:dyDescent="0.25">
      <c r="A166" s="6" t="s">
        <v>351</v>
      </c>
      <c r="B166" s="6" t="s">
        <v>23</v>
      </c>
      <c r="C166" s="25" t="s">
        <v>202</v>
      </c>
      <c r="D166" s="25" t="s">
        <v>202</v>
      </c>
      <c r="E166" s="22" t="s">
        <v>145</v>
      </c>
      <c r="F166" t="s">
        <v>204</v>
      </c>
      <c r="G166" s="25" t="s">
        <v>143</v>
      </c>
      <c r="H166" s="25" t="s">
        <v>203</v>
      </c>
      <c r="I166" s="25" t="s">
        <v>201</v>
      </c>
      <c r="J166" s="19" t="s">
        <v>219</v>
      </c>
      <c r="K166" s="11">
        <v>5</v>
      </c>
      <c r="L166" s="9">
        <v>82.81</v>
      </c>
      <c r="M166" s="11">
        <v>1569.18</v>
      </c>
      <c r="N166" s="11">
        <v>1155.1299999999999</v>
      </c>
      <c r="O166" s="10">
        <f t="shared" si="24"/>
        <v>18.949160729380509</v>
      </c>
      <c r="P166" s="11">
        <f t="shared" si="25"/>
        <v>13.949160729380507</v>
      </c>
      <c r="Q166" s="11">
        <f t="shared" si="26"/>
        <v>32.898321458761018</v>
      </c>
      <c r="R166" s="6" t="str">
        <f t="shared" si="27"/>
        <v>YES</v>
      </c>
      <c r="S166" s="6" t="str">
        <f t="shared" si="30"/>
        <v>YES</v>
      </c>
      <c r="T166" s="11">
        <f t="shared" si="31"/>
        <v>1035.125</v>
      </c>
      <c r="U166" s="11">
        <f t="shared" si="28"/>
        <v>2724.31</v>
      </c>
      <c r="V166" s="11">
        <f t="shared" si="29"/>
        <v>-1689.1849999999999</v>
      </c>
    </row>
    <row r="167" spans="1:22" x14ac:dyDescent="0.25">
      <c r="A167" s="6" t="s">
        <v>351</v>
      </c>
      <c r="B167" s="6" t="s">
        <v>23</v>
      </c>
      <c r="C167" s="25" t="s">
        <v>202</v>
      </c>
      <c r="D167" s="25" t="s">
        <v>202</v>
      </c>
      <c r="E167" s="22" t="s">
        <v>145</v>
      </c>
      <c r="F167" t="s">
        <v>204</v>
      </c>
      <c r="G167" s="25" t="s">
        <v>143</v>
      </c>
      <c r="H167" s="25" t="s">
        <v>203</v>
      </c>
      <c r="I167" s="25" t="s">
        <v>201</v>
      </c>
      <c r="J167" s="19" t="s">
        <v>220</v>
      </c>
      <c r="K167" s="11">
        <v>5</v>
      </c>
      <c r="L167" s="9">
        <v>38.86</v>
      </c>
      <c r="M167" s="11">
        <v>736.75</v>
      </c>
      <c r="N167" s="11">
        <v>289.35000000000002</v>
      </c>
      <c r="O167" s="10">
        <f t="shared" si="24"/>
        <v>18.959083890890376</v>
      </c>
      <c r="P167" s="11">
        <f t="shared" si="25"/>
        <v>7.4459598558929496</v>
      </c>
      <c r="Q167" s="11">
        <f t="shared" si="26"/>
        <v>26.405043746783324</v>
      </c>
      <c r="R167" s="6" t="str">
        <f t="shared" si="27"/>
        <v>YES</v>
      </c>
      <c r="S167" s="6" t="str">
        <f t="shared" si="30"/>
        <v>YES</v>
      </c>
      <c r="T167" s="11">
        <f t="shared" si="31"/>
        <v>485.75</v>
      </c>
      <c r="U167" s="11">
        <f t="shared" si="28"/>
        <v>1026.0999999999999</v>
      </c>
      <c r="V167" s="11">
        <f t="shared" si="29"/>
        <v>-540.34999999999991</v>
      </c>
    </row>
    <row r="168" spans="1:22" x14ac:dyDescent="0.25">
      <c r="A168" s="6" t="s">
        <v>351</v>
      </c>
      <c r="B168" s="6" t="s">
        <v>23</v>
      </c>
      <c r="C168" s="25" t="s">
        <v>202</v>
      </c>
      <c r="D168" s="25" t="s">
        <v>202</v>
      </c>
      <c r="E168" s="22" t="s">
        <v>145</v>
      </c>
      <c r="F168" t="s">
        <v>204</v>
      </c>
      <c r="G168" s="25" t="s">
        <v>143</v>
      </c>
      <c r="H168" s="25" t="s">
        <v>203</v>
      </c>
      <c r="I168" s="25" t="s">
        <v>201</v>
      </c>
      <c r="J168" s="19" t="s">
        <v>221</v>
      </c>
      <c r="K168" s="11">
        <v>5</v>
      </c>
      <c r="L168" s="9">
        <v>338.86</v>
      </c>
      <c r="M168" s="11">
        <v>6471.92</v>
      </c>
      <c r="N168" s="11">
        <v>3939.92</v>
      </c>
      <c r="O168" s="10">
        <f t="shared" si="24"/>
        <v>19.099096972200908</v>
      </c>
      <c r="P168" s="11">
        <f t="shared" si="25"/>
        <v>11.626984595408134</v>
      </c>
      <c r="Q168" s="11">
        <f t="shared" si="26"/>
        <v>30.72608156760904</v>
      </c>
      <c r="R168" s="6" t="str">
        <f t="shared" si="27"/>
        <v>YES</v>
      </c>
      <c r="S168" s="6" t="str">
        <f t="shared" si="30"/>
        <v>YES</v>
      </c>
      <c r="T168" s="11">
        <f t="shared" si="31"/>
        <v>4235.75</v>
      </c>
      <c r="U168" s="11">
        <f t="shared" si="28"/>
        <v>10411.84</v>
      </c>
      <c r="V168" s="11">
        <f t="shared" si="29"/>
        <v>-6176.09</v>
      </c>
    </row>
    <row r="169" spans="1:22" x14ac:dyDescent="0.25">
      <c r="A169" s="6" t="s">
        <v>351</v>
      </c>
      <c r="B169" s="6" t="s">
        <v>23</v>
      </c>
      <c r="C169" s="25" t="s">
        <v>202</v>
      </c>
      <c r="D169" s="25" t="s">
        <v>202</v>
      </c>
      <c r="E169" s="22" t="s">
        <v>145</v>
      </c>
      <c r="F169" t="s">
        <v>204</v>
      </c>
      <c r="G169" s="25" t="s">
        <v>143</v>
      </c>
      <c r="H169" s="25" t="s">
        <v>203</v>
      </c>
      <c r="I169" s="25" t="s">
        <v>201</v>
      </c>
      <c r="J169" s="19" t="s">
        <v>222</v>
      </c>
      <c r="K169" s="11">
        <v>5</v>
      </c>
      <c r="L169" s="9">
        <v>376.93</v>
      </c>
      <c r="M169" s="11">
        <v>7330.7</v>
      </c>
      <c r="N169" s="11">
        <v>4874.05</v>
      </c>
      <c r="O169" s="10">
        <f t="shared" si="24"/>
        <v>19.448438702146287</v>
      </c>
      <c r="P169" s="11">
        <f t="shared" si="25"/>
        <v>12.930915554612262</v>
      </c>
      <c r="Q169" s="11">
        <f t="shared" si="26"/>
        <v>32.379354256758546</v>
      </c>
      <c r="R169" s="6" t="str">
        <f t="shared" si="27"/>
        <v>YES</v>
      </c>
      <c r="S169" s="6" t="str">
        <f t="shared" si="30"/>
        <v>YES</v>
      </c>
      <c r="T169" s="11">
        <f t="shared" si="31"/>
        <v>4711.625</v>
      </c>
      <c r="U169" s="11">
        <f t="shared" si="28"/>
        <v>12204.75</v>
      </c>
      <c r="V169" s="11">
        <f t="shared" si="29"/>
        <v>-7493.125</v>
      </c>
    </row>
    <row r="170" spans="1:22" x14ac:dyDescent="0.25">
      <c r="A170" s="6" t="s">
        <v>351</v>
      </c>
      <c r="B170" s="6" t="s">
        <v>23</v>
      </c>
      <c r="C170" s="25" t="s">
        <v>202</v>
      </c>
      <c r="D170" s="25" t="s">
        <v>202</v>
      </c>
      <c r="E170" s="22" t="s">
        <v>145</v>
      </c>
      <c r="F170" t="s">
        <v>204</v>
      </c>
      <c r="G170" s="25" t="s">
        <v>143</v>
      </c>
      <c r="H170" s="25" t="s">
        <v>203</v>
      </c>
      <c r="I170" s="25" t="s">
        <v>201</v>
      </c>
      <c r="J170" s="19" t="s">
        <v>223</v>
      </c>
      <c r="K170" s="11">
        <v>5</v>
      </c>
      <c r="L170" s="9">
        <v>71.03</v>
      </c>
      <c r="M170" s="11">
        <v>1397.11</v>
      </c>
      <c r="N170" s="11">
        <v>759.86</v>
      </c>
      <c r="O170" s="10">
        <f t="shared" si="24"/>
        <v>19.669294664226381</v>
      </c>
      <c r="P170" s="11">
        <f t="shared" si="25"/>
        <v>10.697733352104745</v>
      </c>
      <c r="Q170" s="11">
        <f t="shared" si="26"/>
        <v>30.367028016331126</v>
      </c>
      <c r="R170" s="6" t="str">
        <f t="shared" si="27"/>
        <v>YES</v>
      </c>
      <c r="S170" s="6" t="str">
        <f t="shared" si="30"/>
        <v>YES</v>
      </c>
      <c r="T170" s="11">
        <f t="shared" si="31"/>
        <v>887.875</v>
      </c>
      <c r="U170" s="11">
        <f t="shared" si="28"/>
        <v>2156.9699999999998</v>
      </c>
      <c r="V170" s="11">
        <f t="shared" si="29"/>
        <v>-1269.0949999999998</v>
      </c>
    </row>
    <row r="171" spans="1:22" x14ac:dyDescent="0.25">
      <c r="A171" s="6" t="s">
        <v>351</v>
      </c>
      <c r="B171" s="6" t="s">
        <v>23</v>
      </c>
      <c r="C171" s="25" t="s">
        <v>202</v>
      </c>
      <c r="D171" s="25" t="s">
        <v>202</v>
      </c>
      <c r="E171" s="22" t="s">
        <v>145</v>
      </c>
      <c r="F171" t="s">
        <v>204</v>
      </c>
      <c r="G171" s="25" t="s">
        <v>143</v>
      </c>
      <c r="H171" s="25" t="s">
        <v>203</v>
      </c>
      <c r="I171" s="25" t="s">
        <v>201</v>
      </c>
      <c r="J171" s="19" t="s">
        <v>224</v>
      </c>
      <c r="K171" s="11">
        <v>5</v>
      </c>
      <c r="L171" s="9">
        <v>92.66</v>
      </c>
      <c r="M171" s="11">
        <v>1827.07</v>
      </c>
      <c r="N171" s="11">
        <v>1052.67</v>
      </c>
      <c r="O171" s="10">
        <f t="shared" si="24"/>
        <v>19.718001295057199</v>
      </c>
      <c r="P171" s="11">
        <f t="shared" si="25"/>
        <v>11.360565508309952</v>
      </c>
      <c r="Q171" s="11">
        <f t="shared" si="26"/>
        <v>31.078566803367149</v>
      </c>
      <c r="R171" s="6" t="str">
        <f t="shared" si="27"/>
        <v>YES</v>
      </c>
      <c r="S171" s="6" t="str">
        <f t="shared" si="30"/>
        <v>YES</v>
      </c>
      <c r="T171" s="11">
        <f t="shared" si="31"/>
        <v>1158.25</v>
      </c>
      <c r="U171" s="11">
        <f t="shared" si="28"/>
        <v>2879.74</v>
      </c>
      <c r="V171" s="11">
        <f t="shared" si="29"/>
        <v>-1721.4899999999998</v>
      </c>
    </row>
    <row r="172" spans="1:22" x14ac:dyDescent="0.25">
      <c r="A172" s="6" t="s">
        <v>351</v>
      </c>
      <c r="B172" s="6" t="s">
        <v>23</v>
      </c>
      <c r="C172" s="25" t="s">
        <v>202</v>
      </c>
      <c r="D172" s="25" t="s">
        <v>202</v>
      </c>
      <c r="E172" s="22" t="s">
        <v>145</v>
      </c>
      <c r="F172" t="s">
        <v>204</v>
      </c>
      <c r="G172" s="25" t="s">
        <v>143</v>
      </c>
      <c r="H172" s="25" t="s">
        <v>203</v>
      </c>
      <c r="I172" s="25" t="s">
        <v>201</v>
      </c>
      <c r="J172" s="19" t="s">
        <v>225</v>
      </c>
      <c r="K172" s="11">
        <v>5</v>
      </c>
      <c r="L172" s="9">
        <v>76</v>
      </c>
      <c r="M172" s="11">
        <v>1509.71</v>
      </c>
      <c r="N172" s="11">
        <v>699.91</v>
      </c>
      <c r="O172" s="10">
        <f t="shared" si="24"/>
        <v>19.864605263157895</v>
      </c>
      <c r="P172" s="11">
        <f t="shared" si="25"/>
        <v>9.2093421052631577</v>
      </c>
      <c r="Q172" s="11">
        <f t="shared" si="26"/>
        <v>29.073947368421052</v>
      </c>
      <c r="R172" s="6" t="str">
        <f t="shared" si="27"/>
        <v>YES</v>
      </c>
      <c r="S172" s="6" t="str">
        <f t="shared" si="30"/>
        <v>YES</v>
      </c>
      <c r="T172" s="11">
        <f t="shared" si="31"/>
        <v>950</v>
      </c>
      <c r="U172" s="11">
        <f t="shared" si="28"/>
        <v>2209.62</v>
      </c>
      <c r="V172" s="11">
        <f t="shared" si="29"/>
        <v>-1259.6199999999999</v>
      </c>
    </row>
    <row r="173" spans="1:22" x14ac:dyDescent="0.25">
      <c r="A173" s="6" t="s">
        <v>351</v>
      </c>
      <c r="B173" s="6" t="s">
        <v>23</v>
      </c>
      <c r="C173" s="25" t="s">
        <v>202</v>
      </c>
      <c r="D173" s="25" t="s">
        <v>202</v>
      </c>
      <c r="E173" s="22" t="s">
        <v>145</v>
      </c>
      <c r="F173" t="s">
        <v>204</v>
      </c>
      <c r="G173" s="25" t="s">
        <v>143</v>
      </c>
      <c r="H173" s="25" t="s">
        <v>203</v>
      </c>
      <c r="I173" s="25" t="s">
        <v>201</v>
      </c>
      <c r="J173" s="19" t="s">
        <v>226</v>
      </c>
      <c r="K173" s="11">
        <v>5</v>
      </c>
      <c r="L173" s="9">
        <v>388.06</v>
      </c>
      <c r="M173" s="11">
        <v>7882.81</v>
      </c>
      <c r="N173" s="11">
        <v>139.41</v>
      </c>
      <c r="O173" s="10">
        <f t="shared" si="24"/>
        <v>20.31337937432356</v>
      </c>
      <c r="P173" s="11">
        <f t="shared" si="25"/>
        <v>0.35924856980879244</v>
      </c>
      <c r="Q173" s="11">
        <f t="shared" si="26"/>
        <v>20.672627944132351</v>
      </c>
      <c r="R173" s="6" t="str">
        <f t="shared" si="27"/>
        <v>YES</v>
      </c>
      <c r="S173" s="6" t="str">
        <f t="shared" si="30"/>
        <v>YES</v>
      </c>
      <c r="T173" s="11">
        <f t="shared" si="31"/>
        <v>4850.75</v>
      </c>
      <c r="U173" s="11">
        <f t="shared" si="28"/>
        <v>8022.22</v>
      </c>
      <c r="V173" s="11">
        <f t="shared" si="29"/>
        <v>-3171.4700000000003</v>
      </c>
    </row>
    <row r="174" spans="1:22" x14ac:dyDescent="0.25">
      <c r="A174" s="6" t="s">
        <v>351</v>
      </c>
      <c r="B174" s="6" t="s">
        <v>23</v>
      </c>
      <c r="C174" s="25" t="s">
        <v>202</v>
      </c>
      <c r="D174" s="25" t="s">
        <v>202</v>
      </c>
      <c r="E174" s="22" t="s">
        <v>145</v>
      </c>
      <c r="F174" t="s">
        <v>204</v>
      </c>
      <c r="G174" s="25" t="s">
        <v>143</v>
      </c>
      <c r="H174" s="25" t="s">
        <v>203</v>
      </c>
      <c r="I174" s="25" t="s">
        <v>201</v>
      </c>
      <c r="J174" s="19" t="s">
        <v>227</v>
      </c>
      <c r="K174" s="11">
        <v>5</v>
      </c>
      <c r="L174" s="9">
        <v>10.11</v>
      </c>
      <c r="M174" s="11">
        <v>205.5</v>
      </c>
      <c r="N174" s="11">
        <v>154.94999999999999</v>
      </c>
      <c r="O174" s="10">
        <f t="shared" si="24"/>
        <v>20.326409495548962</v>
      </c>
      <c r="P174" s="11">
        <f t="shared" si="25"/>
        <v>15.326409495548962</v>
      </c>
      <c r="Q174" s="11">
        <f t="shared" si="26"/>
        <v>35.652818991097924</v>
      </c>
      <c r="R174" s="6" t="str">
        <f t="shared" si="27"/>
        <v>YES</v>
      </c>
      <c r="S174" s="6" t="str">
        <f t="shared" si="30"/>
        <v>YES</v>
      </c>
      <c r="T174" s="11">
        <f t="shared" si="31"/>
        <v>126.375</v>
      </c>
      <c r="U174" s="11">
        <f t="shared" si="28"/>
        <v>360.45</v>
      </c>
      <c r="V174" s="11">
        <f t="shared" si="29"/>
        <v>-234.07499999999999</v>
      </c>
    </row>
    <row r="175" spans="1:22" x14ac:dyDescent="0.25">
      <c r="A175" s="6" t="s">
        <v>351</v>
      </c>
      <c r="B175" s="6" t="s">
        <v>23</v>
      </c>
      <c r="C175" s="25" t="s">
        <v>202</v>
      </c>
      <c r="D175" s="25" t="s">
        <v>202</v>
      </c>
      <c r="E175" s="22" t="s">
        <v>145</v>
      </c>
      <c r="F175" t="s">
        <v>204</v>
      </c>
      <c r="G175" s="25" t="s">
        <v>143</v>
      </c>
      <c r="H175" s="25" t="s">
        <v>203</v>
      </c>
      <c r="I175" s="25" t="s">
        <v>201</v>
      </c>
      <c r="J175" s="19" t="s">
        <v>228</v>
      </c>
      <c r="K175" s="11">
        <v>5</v>
      </c>
      <c r="L175" s="9">
        <v>361.54</v>
      </c>
      <c r="M175" s="11">
        <v>7406.3</v>
      </c>
      <c r="N175" s="11">
        <v>2053.4499999999998</v>
      </c>
      <c r="O175" s="10">
        <f t="shared" si="24"/>
        <v>20.485423466283123</v>
      </c>
      <c r="P175" s="11">
        <f t="shared" si="25"/>
        <v>5.6797311500802117</v>
      </c>
      <c r="Q175" s="11">
        <f t="shared" si="26"/>
        <v>26.165154616363335</v>
      </c>
      <c r="R175" s="6" t="str">
        <f t="shared" si="27"/>
        <v>YES</v>
      </c>
      <c r="S175" s="6" t="str">
        <f t="shared" si="30"/>
        <v>YES</v>
      </c>
      <c r="T175" s="11">
        <f t="shared" si="31"/>
        <v>4519.25</v>
      </c>
      <c r="U175" s="11">
        <f t="shared" si="28"/>
        <v>9459.75</v>
      </c>
      <c r="V175" s="11">
        <f t="shared" si="29"/>
        <v>-4940.5</v>
      </c>
    </row>
    <row r="176" spans="1:22" x14ac:dyDescent="0.25">
      <c r="A176" s="6" t="s">
        <v>351</v>
      </c>
      <c r="B176" s="6" t="s">
        <v>23</v>
      </c>
      <c r="C176" s="25" t="s">
        <v>202</v>
      </c>
      <c r="D176" s="25" t="s">
        <v>202</v>
      </c>
      <c r="E176" s="22" t="s">
        <v>145</v>
      </c>
      <c r="F176" t="s">
        <v>204</v>
      </c>
      <c r="G176" s="25" t="s">
        <v>143</v>
      </c>
      <c r="H176" s="25" t="s">
        <v>203</v>
      </c>
      <c r="I176" s="25" t="s">
        <v>201</v>
      </c>
      <c r="J176" s="19" t="s">
        <v>229</v>
      </c>
      <c r="K176" s="11">
        <v>5</v>
      </c>
      <c r="L176" s="9">
        <v>441.96</v>
      </c>
      <c r="M176" s="11">
        <v>9187.89</v>
      </c>
      <c r="N176" s="11">
        <v>6464.83</v>
      </c>
      <c r="O176" s="10">
        <f t="shared" si="24"/>
        <v>20.788962802063534</v>
      </c>
      <c r="P176" s="11">
        <f t="shared" si="25"/>
        <v>14.627635985157028</v>
      </c>
      <c r="Q176" s="11">
        <f t="shared" si="26"/>
        <v>35.416598787220565</v>
      </c>
      <c r="R176" s="6" t="str">
        <f t="shared" si="27"/>
        <v>YES</v>
      </c>
      <c r="S176" s="6" t="str">
        <f t="shared" si="30"/>
        <v>YES</v>
      </c>
      <c r="T176" s="11">
        <f t="shared" si="31"/>
        <v>5524.5</v>
      </c>
      <c r="U176" s="11">
        <f t="shared" si="28"/>
        <v>15652.72</v>
      </c>
      <c r="V176" s="11">
        <f t="shared" si="29"/>
        <v>-10128.219999999999</v>
      </c>
    </row>
    <row r="177" spans="1:22" x14ac:dyDescent="0.25">
      <c r="A177" s="6" t="s">
        <v>351</v>
      </c>
      <c r="B177" s="6" t="s">
        <v>23</v>
      </c>
      <c r="C177" s="25" t="s">
        <v>202</v>
      </c>
      <c r="D177" s="25" t="s">
        <v>202</v>
      </c>
      <c r="E177" s="22" t="s">
        <v>145</v>
      </c>
      <c r="F177" t="s">
        <v>204</v>
      </c>
      <c r="G177" s="25" t="s">
        <v>143</v>
      </c>
      <c r="H177" s="25" t="s">
        <v>203</v>
      </c>
      <c r="I177" s="25" t="s">
        <v>201</v>
      </c>
      <c r="J177" s="19" t="s">
        <v>230</v>
      </c>
      <c r="K177" s="11">
        <v>5</v>
      </c>
      <c r="L177" s="9">
        <v>241.93</v>
      </c>
      <c r="M177" s="11">
        <v>5065</v>
      </c>
      <c r="N177" s="11">
        <v>3615.35</v>
      </c>
      <c r="O177" s="10">
        <f t="shared" si="24"/>
        <v>20.935807878311909</v>
      </c>
      <c r="P177" s="11">
        <f t="shared" si="25"/>
        <v>14.943785392468895</v>
      </c>
      <c r="Q177" s="11">
        <f t="shared" si="26"/>
        <v>35.879593270780802</v>
      </c>
      <c r="R177" s="6" t="str">
        <f t="shared" si="27"/>
        <v>YES</v>
      </c>
      <c r="S177" s="6" t="str">
        <f t="shared" si="30"/>
        <v>YES</v>
      </c>
      <c r="T177" s="11">
        <f t="shared" si="31"/>
        <v>3024.125</v>
      </c>
      <c r="U177" s="11">
        <f t="shared" si="28"/>
        <v>8680.35</v>
      </c>
      <c r="V177" s="11">
        <f t="shared" si="29"/>
        <v>-5656.2250000000004</v>
      </c>
    </row>
    <row r="178" spans="1:22" x14ac:dyDescent="0.25">
      <c r="A178" s="6" t="s">
        <v>351</v>
      </c>
      <c r="B178" s="6" t="s">
        <v>23</v>
      </c>
      <c r="C178" s="25" t="s">
        <v>202</v>
      </c>
      <c r="D178" s="25" t="s">
        <v>202</v>
      </c>
      <c r="E178" s="22" t="s">
        <v>145</v>
      </c>
      <c r="F178" t="s">
        <v>204</v>
      </c>
      <c r="G178" s="25" t="s">
        <v>143</v>
      </c>
      <c r="H178" s="25" t="s">
        <v>203</v>
      </c>
      <c r="I178" s="25" t="s">
        <v>201</v>
      </c>
      <c r="J178" s="19" t="s">
        <v>231</v>
      </c>
      <c r="K178" s="11">
        <v>5</v>
      </c>
      <c r="L178" s="9">
        <v>337.16</v>
      </c>
      <c r="M178" s="11">
        <v>7344.37</v>
      </c>
      <c r="N178" s="11">
        <v>5587.47</v>
      </c>
      <c r="O178" s="10">
        <f t="shared" si="24"/>
        <v>21.783040692846125</v>
      </c>
      <c r="P178" s="11">
        <f t="shared" si="25"/>
        <v>16.572161585004153</v>
      </c>
      <c r="Q178" s="11">
        <f t="shared" si="26"/>
        <v>38.355202277850275</v>
      </c>
      <c r="R178" s="6" t="str">
        <f t="shared" si="27"/>
        <v>YES</v>
      </c>
      <c r="S178" s="6" t="str">
        <f t="shared" si="30"/>
        <v>YES</v>
      </c>
      <c r="T178" s="11">
        <f t="shared" si="31"/>
        <v>4214.5</v>
      </c>
      <c r="U178" s="11">
        <f t="shared" si="28"/>
        <v>12931.84</v>
      </c>
      <c r="V178" s="11">
        <f t="shared" si="29"/>
        <v>-8717.34</v>
      </c>
    </row>
    <row r="179" spans="1:22" x14ac:dyDescent="0.25">
      <c r="A179" s="6" t="s">
        <v>351</v>
      </c>
      <c r="B179" s="6" t="s">
        <v>23</v>
      </c>
      <c r="C179" s="25" t="s">
        <v>202</v>
      </c>
      <c r="D179" s="25" t="s">
        <v>202</v>
      </c>
      <c r="E179" s="22" t="s">
        <v>145</v>
      </c>
      <c r="F179" t="s">
        <v>204</v>
      </c>
      <c r="G179" s="25" t="s">
        <v>143</v>
      </c>
      <c r="H179" s="25" t="s">
        <v>203</v>
      </c>
      <c r="I179" s="25" t="s">
        <v>201</v>
      </c>
      <c r="J179" s="19" t="s">
        <v>232</v>
      </c>
      <c r="K179" s="11">
        <v>5</v>
      </c>
      <c r="L179" s="9">
        <v>297.08999999999997</v>
      </c>
      <c r="M179" s="11">
        <v>6478.67</v>
      </c>
      <c r="N179" s="11">
        <v>99.53</v>
      </c>
      <c r="O179" s="10">
        <f t="shared" si="24"/>
        <v>21.807095492948267</v>
      </c>
      <c r="P179" s="11">
        <f t="shared" si="25"/>
        <v>0.33501632501935441</v>
      </c>
      <c r="Q179" s="11">
        <f t="shared" si="26"/>
        <v>22.142111817967621</v>
      </c>
      <c r="R179" s="6" t="str">
        <f t="shared" si="27"/>
        <v>YES</v>
      </c>
      <c r="S179" s="6" t="str">
        <f t="shared" si="30"/>
        <v>YES</v>
      </c>
      <c r="T179" s="11">
        <f t="shared" si="31"/>
        <v>3713.6249999999995</v>
      </c>
      <c r="U179" s="11">
        <f t="shared" si="28"/>
        <v>6578.2</v>
      </c>
      <c r="V179" s="11">
        <f t="shared" si="29"/>
        <v>-2864.5750000000003</v>
      </c>
    </row>
    <row r="180" spans="1:22" x14ac:dyDescent="0.25">
      <c r="A180" s="6" t="s">
        <v>351</v>
      </c>
      <c r="B180" s="6" t="s">
        <v>23</v>
      </c>
      <c r="C180" s="25" t="s">
        <v>202</v>
      </c>
      <c r="D180" s="25" t="s">
        <v>202</v>
      </c>
      <c r="E180" s="22" t="s">
        <v>145</v>
      </c>
      <c r="F180" t="s">
        <v>204</v>
      </c>
      <c r="G180" s="25" t="s">
        <v>143</v>
      </c>
      <c r="H180" s="25" t="s">
        <v>203</v>
      </c>
      <c r="I180" s="25" t="s">
        <v>201</v>
      </c>
      <c r="J180" s="19" t="s">
        <v>233</v>
      </c>
      <c r="K180" s="11">
        <v>5</v>
      </c>
      <c r="L180" s="9">
        <v>123.29</v>
      </c>
      <c r="M180" s="11">
        <v>2734.01</v>
      </c>
      <c r="N180" s="11">
        <v>1717.56</v>
      </c>
      <c r="O180" s="10">
        <f t="shared" si="24"/>
        <v>22.175440019466301</v>
      </c>
      <c r="P180" s="11">
        <f t="shared" si="25"/>
        <v>13.931056857814907</v>
      </c>
      <c r="Q180" s="11">
        <f t="shared" si="26"/>
        <v>36.106496877281202</v>
      </c>
      <c r="R180" s="6" t="str">
        <f t="shared" si="27"/>
        <v>YES</v>
      </c>
      <c r="S180" s="6" t="str">
        <f t="shared" si="30"/>
        <v>YES</v>
      </c>
      <c r="T180" s="11">
        <f t="shared" si="31"/>
        <v>1541.125</v>
      </c>
      <c r="U180" s="11">
        <f t="shared" si="28"/>
        <v>4451.57</v>
      </c>
      <c r="V180" s="11">
        <f t="shared" si="29"/>
        <v>-2910.4449999999997</v>
      </c>
    </row>
    <row r="181" spans="1:22" x14ac:dyDescent="0.25">
      <c r="A181" s="6" t="s">
        <v>351</v>
      </c>
      <c r="B181" s="6" t="s">
        <v>23</v>
      </c>
      <c r="C181" s="25" t="s">
        <v>202</v>
      </c>
      <c r="D181" s="25" t="s">
        <v>202</v>
      </c>
      <c r="E181" s="22" t="s">
        <v>145</v>
      </c>
      <c r="F181" t="s">
        <v>204</v>
      </c>
      <c r="G181" s="25" t="s">
        <v>143</v>
      </c>
      <c r="H181" s="25" t="s">
        <v>203</v>
      </c>
      <c r="I181" s="25" t="s">
        <v>201</v>
      </c>
      <c r="J181" s="19" t="s">
        <v>234</v>
      </c>
      <c r="K181" s="11">
        <v>5</v>
      </c>
      <c r="L181" s="9">
        <v>205.9</v>
      </c>
      <c r="M181" s="11">
        <v>4607.55</v>
      </c>
      <c r="N181" s="11">
        <v>3578.05</v>
      </c>
      <c r="O181" s="10">
        <f t="shared" si="24"/>
        <v>22.377610490529385</v>
      </c>
      <c r="P181" s="11">
        <f t="shared" si="25"/>
        <v>17.377610490529385</v>
      </c>
      <c r="Q181" s="11">
        <f t="shared" si="26"/>
        <v>39.75522098105877</v>
      </c>
      <c r="R181" s="6" t="str">
        <f t="shared" si="27"/>
        <v>YES</v>
      </c>
      <c r="S181" s="6" t="str">
        <f t="shared" si="30"/>
        <v>YES</v>
      </c>
      <c r="T181" s="11">
        <f t="shared" si="31"/>
        <v>2573.75</v>
      </c>
      <c r="U181" s="11">
        <f t="shared" si="28"/>
        <v>8185.6</v>
      </c>
      <c r="V181" s="11">
        <f t="shared" si="29"/>
        <v>-5611.85</v>
      </c>
    </row>
    <row r="182" spans="1:22" x14ac:dyDescent="0.25">
      <c r="A182" s="6" t="s">
        <v>351</v>
      </c>
      <c r="B182" s="6" t="s">
        <v>23</v>
      </c>
      <c r="C182" s="25" t="s">
        <v>202</v>
      </c>
      <c r="D182" s="25" t="s">
        <v>202</v>
      </c>
      <c r="E182" s="22" t="s">
        <v>145</v>
      </c>
      <c r="F182" t="s">
        <v>204</v>
      </c>
      <c r="G182" s="25" t="s">
        <v>143</v>
      </c>
      <c r="H182" s="25" t="s">
        <v>203</v>
      </c>
      <c r="I182" s="25" t="s">
        <v>201</v>
      </c>
      <c r="J182" s="19" t="s">
        <v>235</v>
      </c>
      <c r="K182" s="11">
        <v>5</v>
      </c>
      <c r="L182" s="9">
        <v>334.42</v>
      </c>
      <c r="M182" s="11">
        <v>7548.03</v>
      </c>
      <c r="N182" s="11">
        <v>4048.6699999999996</v>
      </c>
      <c r="O182" s="10">
        <f t="shared" si="24"/>
        <v>22.57051013695353</v>
      </c>
      <c r="P182" s="11">
        <f t="shared" si="25"/>
        <v>12.106542670892887</v>
      </c>
      <c r="Q182" s="11">
        <f t="shared" si="26"/>
        <v>34.677052807846415</v>
      </c>
      <c r="R182" s="6" t="str">
        <f t="shared" si="27"/>
        <v>YES</v>
      </c>
      <c r="S182" s="6" t="str">
        <f t="shared" si="30"/>
        <v>YES</v>
      </c>
      <c r="T182" s="11">
        <f t="shared" si="31"/>
        <v>4180.25</v>
      </c>
      <c r="U182" s="11">
        <f t="shared" si="28"/>
        <v>11596.699999999999</v>
      </c>
      <c r="V182" s="11">
        <f t="shared" si="29"/>
        <v>-7416.4499999999989</v>
      </c>
    </row>
    <row r="183" spans="1:22" x14ac:dyDescent="0.25">
      <c r="A183" s="6" t="s">
        <v>351</v>
      </c>
      <c r="B183" s="6" t="s">
        <v>23</v>
      </c>
      <c r="C183" s="25" t="s">
        <v>202</v>
      </c>
      <c r="D183" s="25" t="s">
        <v>202</v>
      </c>
      <c r="E183" s="22" t="s">
        <v>145</v>
      </c>
      <c r="F183" t="s">
        <v>204</v>
      </c>
      <c r="G183" s="25" t="s">
        <v>143</v>
      </c>
      <c r="H183" s="25" t="s">
        <v>203</v>
      </c>
      <c r="I183" s="25" t="s">
        <v>201</v>
      </c>
      <c r="J183" s="19" t="s">
        <v>236</v>
      </c>
      <c r="K183" s="11">
        <v>5</v>
      </c>
      <c r="L183" s="9">
        <v>204.65</v>
      </c>
      <c r="M183" s="11">
        <v>4787.34</v>
      </c>
      <c r="N183" s="11">
        <v>3730.29</v>
      </c>
      <c r="O183" s="10">
        <f t="shared" si="24"/>
        <v>23.392817004642072</v>
      </c>
      <c r="P183" s="11">
        <f t="shared" si="25"/>
        <v>18.227656975323722</v>
      </c>
      <c r="Q183" s="11">
        <f t="shared" si="26"/>
        <v>41.620473979965801</v>
      </c>
      <c r="R183" s="6" t="str">
        <f t="shared" si="27"/>
        <v>YES</v>
      </c>
      <c r="S183" s="6" t="str">
        <f t="shared" si="30"/>
        <v>YES</v>
      </c>
      <c r="T183" s="11">
        <f t="shared" si="31"/>
        <v>2558.125</v>
      </c>
      <c r="U183" s="11">
        <f t="shared" si="28"/>
        <v>8517.630000000001</v>
      </c>
      <c r="V183" s="11">
        <f t="shared" si="29"/>
        <v>-5959.505000000001</v>
      </c>
    </row>
    <row r="184" spans="1:22" x14ac:dyDescent="0.25">
      <c r="A184" s="6" t="s">
        <v>351</v>
      </c>
      <c r="B184" s="6" t="s">
        <v>23</v>
      </c>
      <c r="C184" s="25" t="s">
        <v>202</v>
      </c>
      <c r="D184" s="25" t="s">
        <v>202</v>
      </c>
      <c r="E184" s="22" t="s">
        <v>145</v>
      </c>
      <c r="F184" t="s">
        <v>204</v>
      </c>
      <c r="G184" s="25" t="s">
        <v>143</v>
      </c>
      <c r="H184" s="25" t="s">
        <v>203</v>
      </c>
      <c r="I184" s="25" t="s">
        <v>201</v>
      </c>
      <c r="J184" s="19" t="s">
        <v>237</v>
      </c>
      <c r="K184" s="11">
        <v>5</v>
      </c>
      <c r="L184" s="9">
        <v>111.64</v>
      </c>
      <c r="M184" s="11">
        <v>2639.09</v>
      </c>
      <c r="N184" s="11">
        <v>2080.89</v>
      </c>
      <c r="O184" s="10">
        <f t="shared" si="24"/>
        <v>23.639286993908993</v>
      </c>
      <c r="P184" s="11">
        <f t="shared" si="25"/>
        <v>18.639286993908993</v>
      </c>
      <c r="Q184" s="11">
        <f t="shared" si="26"/>
        <v>42.278573987817985</v>
      </c>
      <c r="R184" s="6" t="str">
        <f t="shared" si="27"/>
        <v>YES</v>
      </c>
      <c r="S184" s="6" t="str">
        <f t="shared" si="30"/>
        <v>YES</v>
      </c>
      <c r="T184" s="11">
        <f t="shared" si="31"/>
        <v>1395.5</v>
      </c>
      <c r="U184" s="11">
        <f t="shared" si="28"/>
        <v>4719.9799999999996</v>
      </c>
      <c r="V184" s="11">
        <f t="shared" si="29"/>
        <v>-3324.4799999999996</v>
      </c>
    </row>
    <row r="185" spans="1:22" x14ac:dyDescent="0.25">
      <c r="A185" s="6" t="s">
        <v>351</v>
      </c>
      <c r="B185" s="6" t="s">
        <v>23</v>
      </c>
      <c r="C185" s="25" t="s">
        <v>202</v>
      </c>
      <c r="D185" s="25" t="s">
        <v>202</v>
      </c>
      <c r="E185" s="22" t="s">
        <v>145</v>
      </c>
      <c r="F185" t="s">
        <v>204</v>
      </c>
      <c r="G185" s="25" t="s">
        <v>143</v>
      </c>
      <c r="H185" s="25" t="s">
        <v>203</v>
      </c>
      <c r="I185" s="25" t="s">
        <v>201</v>
      </c>
      <c r="J185" s="19" t="s">
        <v>238</v>
      </c>
      <c r="K185" s="11">
        <v>5</v>
      </c>
      <c r="L185" s="9">
        <v>25.82</v>
      </c>
      <c r="M185" s="11">
        <v>615.80999999999995</v>
      </c>
      <c r="N185" s="11">
        <v>486.71</v>
      </c>
      <c r="O185" s="10">
        <f t="shared" si="24"/>
        <v>23.850116189000772</v>
      </c>
      <c r="P185" s="11">
        <f t="shared" si="25"/>
        <v>18.850116189000772</v>
      </c>
      <c r="Q185" s="11">
        <f t="shared" si="26"/>
        <v>42.700232378001544</v>
      </c>
      <c r="R185" s="6" t="str">
        <f t="shared" si="27"/>
        <v>YES</v>
      </c>
      <c r="S185" s="6" t="str">
        <f t="shared" si="30"/>
        <v>YES</v>
      </c>
      <c r="T185" s="11">
        <f t="shared" si="31"/>
        <v>322.75</v>
      </c>
      <c r="U185" s="11">
        <f t="shared" si="28"/>
        <v>1102.52</v>
      </c>
      <c r="V185" s="11">
        <f t="shared" si="29"/>
        <v>-779.77</v>
      </c>
    </row>
    <row r="186" spans="1:22" x14ac:dyDescent="0.25">
      <c r="A186" s="6" t="s">
        <v>351</v>
      </c>
      <c r="B186" s="6" t="s">
        <v>23</v>
      </c>
      <c r="C186" s="25" t="s">
        <v>202</v>
      </c>
      <c r="D186" s="25" t="s">
        <v>202</v>
      </c>
      <c r="E186" s="22" t="s">
        <v>145</v>
      </c>
      <c r="F186" t="s">
        <v>204</v>
      </c>
      <c r="G186" s="25" t="s">
        <v>143</v>
      </c>
      <c r="H186" s="25" t="s">
        <v>203</v>
      </c>
      <c r="I186" s="25" t="s">
        <v>201</v>
      </c>
      <c r="J186" s="19" t="s">
        <v>239</v>
      </c>
      <c r="K186" s="11">
        <v>5</v>
      </c>
      <c r="L186" s="9">
        <v>165.59</v>
      </c>
      <c r="M186" s="11">
        <v>3965.38</v>
      </c>
      <c r="N186" s="11">
        <v>3022.73</v>
      </c>
      <c r="O186" s="10">
        <f t="shared" si="24"/>
        <v>23.946977474485173</v>
      </c>
      <c r="P186" s="11">
        <f t="shared" si="25"/>
        <v>18.254302796062564</v>
      </c>
      <c r="Q186" s="11">
        <f t="shared" si="26"/>
        <v>42.201280270547741</v>
      </c>
      <c r="R186" s="6" t="str">
        <f t="shared" si="27"/>
        <v>YES</v>
      </c>
      <c r="S186" s="6" t="str">
        <f t="shared" si="30"/>
        <v>YES</v>
      </c>
      <c r="T186" s="11">
        <f t="shared" si="31"/>
        <v>2069.875</v>
      </c>
      <c r="U186" s="11">
        <f t="shared" si="28"/>
        <v>6988.1100000000006</v>
      </c>
      <c r="V186" s="11">
        <f t="shared" si="29"/>
        <v>-4918.2350000000006</v>
      </c>
    </row>
    <row r="187" spans="1:22" x14ac:dyDescent="0.25">
      <c r="A187" s="6" t="s">
        <v>351</v>
      </c>
      <c r="B187" s="6" t="s">
        <v>23</v>
      </c>
      <c r="C187" s="25" t="s">
        <v>202</v>
      </c>
      <c r="D187" s="25" t="s">
        <v>202</v>
      </c>
      <c r="E187" s="22" t="s">
        <v>145</v>
      </c>
      <c r="F187" t="s">
        <v>204</v>
      </c>
      <c r="G187" s="25" t="s">
        <v>143</v>
      </c>
      <c r="H187" s="25" t="s">
        <v>203</v>
      </c>
      <c r="I187" s="25" t="s">
        <v>201</v>
      </c>
      <c r="J187" s="19" t="s">
        <v>240</v>
      </c>
      <c r="K187" s="11">
        <v>5</v>
      </c>
      <c r="L187" s="9">
        <v>322.95999999999998</v>
      </c>
      <c r="M187" s="11">
        <v>7738.26</v>
      </c>
      <c r="N187" s="11">
        <v>4391.68</v>
      </c>
      <c r="O187" s="10">
        <f t="shared" ref="O187:O250" si="32">M187/L187</f>
        <v>23.960428536041618</v>
      </c>
      <c r="P187" s="11">
        <f t="shared" ref="P187:P250" si="33">N187/L187</f>
        <v>13.598216497399061</v>
      </c>
      <c r="Q187" s="11">
        <f t="shared" ref="Q187:Q250" si="34">(M187+N187)/L187</f>
        <v>37.558645033440676</v>
      </c>
      <c r="R187" s="6" t="str">
        <f t="shared" ref="R187:R250" si="35">IF(Q187&gt;12.49,"YES","NO")</f>
        <v>YES</v>
      </c>
      <c r="S187" s="6" t="str">
        <f t="shared" si="30"/>
        <v>YES</v>
      </c>
      <c r="T187" s="11">
        <f t="shared" si="31"/>
        <v>4036.9999999999995</v>
      </c>
      <c r="U187" s="11">
        <f t="shared" ref="U187:U250" si="36">M187+N187</f>
        <v>12129.94</v>
      </c>
      <c r="V187" s="11">
        <f t="shared" ref="V187:V250" si="37">T187-U187</f>
        <v>-8092.9400000000005</v>
      </c>
    </row>
    <row r="188" spans="1:22" x14ac:dyDescent="0.25">
      <c r="A188" s="6" t="s">
        <v>351</v>
      </c>
      <c r="B188" s="6" t="s">
        <v>23</v>
      </c>
      <c r="C188" s="25" t="s">
        <v>202</v>
      </c>
      <c r="D188" s="25" t="s">
        <v>202</v>
      </c>
      <c r="E188" s="22" t="s">
        <v>145</v>
      </c>
      <c r="F188" t="s">
        <v>204</v>
      </c>
      <c r="G188" s="25" t="s">
        <v>143</v>
      </c>
      <c r="H188" s="25" t="s">
        <v>203</v>
      </c>
      <c r="I188" s="25" t="s">
        <v>201</v>
      </c>
      <c r="J188" s="19" t="s">
        <v>241</v>
      </c>
      <c r="K188" s="11">
        <v>5</v>
      </c>
      <c r="L188" s="9">
        <v>302.92</v>
      </c>
      <c r="M188" s="11">
        <v>7371.04</v>
      </c>
      <c r="N188" s="11">
        <v>5795.9400000000005</v>
      </c>
      <c r="O188" s="10">
        <f t="shared" si="32"/>
        <v>24.3332893173115</v>
      </c>
      <c r="P188" s="11">
        <f t="shared" si="33"/>
        <v>19.133566618249045</v>
      </c>
      <c r="Q188" s="11">
        <f t="shared" si="34"/>
        <v>43.466855935560538</v>
      </c>
      <c r="R188" s="6" t="str">
        <f t="shared" si="35"/>
        <v>YES</v>
      </c>
      <c r="S188" s="6" t="str">
        <f t="shared" si="30"/>
        <v>YES</v>
      </c>
      <c r="T188" s="11">
        <f t="shared" si="31"/>
        <v>3786.5</v>
      </c>
      <c r="U188" s="11">
        <f t="shared" si="36"/>
        <v>13166.98</v>
      </c>
      <c r="V188" s="11">
        <f t="shared" si="37"/>
        <v>-9380.48</v>
      </c>
    </row>
    <row r="189" spans="1:22" x14ac:dyDescent="0.25">
      <c r="A189" s="6" t="s">
        <v>351</v>
      </c>
      <c r="B189" s="6" t="s">
        <v>23</v>
      </c>
      <c r="C189" s="25" t="s">
        <v>202</v>
      </c>
      <c r="D189" s="25" t="s">
        <v>202</v>
      </c>
      <c r="E189" s="22" t="s">
        <v>145</v>
      </c>
      <c r="F189" t="s">
        <v>204</v>
      </c>
      <c r="G189" s="25" t="s">
        <v>143</v>
      </c>
      <c r="H189" s="25" t="s">
        <v>203</v>
      </c>
      <c r="I189" s="25" t="s">
        <v>201</v>
      </c>
      <c r="J189" s="19" t="s">
        <v>242</v>
      </c>
      <c r="K189" s="11">
        <v>5</v>
      </c>
      <c r="L189" s="9">
        <v>136.16</v>
      </c>
      <c r="M189" s="11">
        <v>3382.79</v>
      </c>
      <c r="N189" s="11">
        <v>2365.59</v>
      </c>
      <c r="O189" s="10">
        <f t="shared" si="32"/>
        <v>24.844227379553466</v>
      </c>
      <c r="P189" s="11">
        <f t="shared" si="33"/>
        <v>17.373604582843715</v>
      </c>
      <c r="Q189" s="11">
        <f t="shared" si="34"/>
        <v>42.217831962397184</v>
      </c>
      <c r="R189" s="6" t="str">
        <f t="shared" si="35"/>
        <v>YES</v>
      </c>
      <c r="S189" s="6" t="str">
        <f t="shared" ref="S189:S252" si="38">IF(O189&gt;3.32,"YES","NO")</f>
        <v>YES</v>
      </c>
      <c r="T189" s="11">
        <f t="shared" ref="T189:T252" si="39">L189*12.5</f>
        <v>1702</v>
      </c>
      <c r="U189" s="11">
        <f t="shared" si="36"/>
        <v>5748.38</v>
      </c>
      <c r="V189" s="11">
        <f t="shared" si="37"/>
        <v>-4046.38</v>
      </c>
    </row>
    <row r="190" spans="1:22" x14ac:dyDescent="0.25">
      <c r="A190" s="6" t="s">
        <v>351</v>
      </c>
      <c r="B190" s="6" t="s">
        <v>23</v>
      </c>
      <c r="C190" s="25" t="s">
        <v>202</v>
      </c>
      <c r="D190" s="25" t="s">
        <v>202</v>
      </c>
      <c r="E190" s="22" t="s">
        <v>145</v>
      </c>
      <c r="F190" t="s">
        <v>204</v>
      </c>
      <c r="G190" s="25" t="s">
        <v>143</v>
      </c>
      <c r="H190" s="25" t="s">
        <v>203</v>
      </c>
      <c r="I190" s="25" t="s">
        <v>201</v>
      </c>
      <c r="J190" s="19" t="s">
        <v>243</v>
      </c>
      <c r="K190" s="11">
        <v>5</v>
      </c>
      <c r="L190" s="9">
        <v>262.12</v>
      </c>
      <c r="M190" s="11">
        <v>6529.52</v>
      </c>
      <c r="N190" s="11">
        <v>5218.92</v>
      </c>
      <c r="O190" s="10">
        <f t="shared" si="32"/>
        <v>24.910422707157029</v>
      </c>
      <c r="P190" s="11">
        <f t="shared" si="33"/>
        <v>19.910422707157029</v>
      </c>
      <c r="Q190" s="11">
        <f t="shared" si="34"/>
        <v>44.820845414314057</v>
      </c>
      <c r="R190" s="6" t="str">
        <f t="shared" si="35"/>
        <v>YES</v>
      </c>
      <c r="S190" s="6" t="str">
        <f t="shared" si="38"/>
        <v>YES</v>
      </c>
      <c r="T190" s="11">
        <f t="shared" si="39"/>
        <v>3276.5</v>
      </c>
      <c r="U190" s="11">
        <f t="shared" si="36"/>
        <v>11748.44</v>
      </c>
      <c r="V190" s="11">
        <f t="shared" si="37"/>
        <v>-8471.94</v>
      </c>
    </row>
    <row r="191" spans="1:22" x14ac:dyDescent="0.25">
      <c r="A191" s="6" t="s">
        <v>351</v>
      </c>
      <c r="B191" s="6" t="s">
        <v>23</v>
      </c>
      <c r="C191" s="25" t="s">
        <v>202</v>
      </c>
      <c r="D191" s="25" t="s">
        <v>202</v>
      </c>
      <c r="E191" s="22" t="s">
        <v>145</v>
      </c>
      <c r="F191" t="s">
        <v>204</v>
      </c>
      <c r="G191" s="25" t="s">
        <v>143</v>
      </c>
      <c r="H191" s="25" t="s">
        <v>203</v>
      </c>
      <c r="I191" s="25" t="s">
        <v>201</v>
      </c>
      <c r="J191" s="19" t="s">
        <v>244</v>
      </c>
      <c r="K191" s="11">
        <v>5</v>
      </c>
      <c r="L191" s="9">
        <v>232.51</v>
      </c>
      <c r="M191" s="11">
        <v>5842.52</v>
      </c>
      <c r="N191" s="11">
        <v>4647.17</v>
      </c>
      <c r="O191" s="10">
        <f t="shared" si="32"/>
        <v>25.128037503763281</v>
      </c>
      <c r="P191" s="11">
        <f t="shared" si="33"/>
        <v>19.986968302438605</v>
      </c>
      <c r="Q191" s="11">
        <f t="shared" si="34"/>
        <v>45.115005806201886</v>
      </c>
      <c r="R191" s="6" t="str">
        <f t="shared" si="35"/>
        <v>YES</v>
      </c>
      <c r="S191" s="6" t="str">
        <f t="shared" si="38"/>
        <v>YES</v>
      </c>
      <c r="T191" s="11">
        <f t="shared" si="39"/>
        <v>2906.375</v>
      </c>
      <c r="U191" s="11">
        <f t="shared" si="36"/>
        <v>10489.69</v>
      </c>
      <c r="V191" s="11">
        <f t="shared" si="37"/>
        <v>-7583.3150000000005</v>
      </c>
    </row>
    <row r="192" spans="1:22" x14ac:dyDescent="0.25">
      <c r="A192" s="6" t="s">
        <v>351</v>
      </c>
      <c r="B192" s="6" t="s">
        <v>23</v>
      </c>
      <c r="C192" s="25" t="s">
        <v>202</v>
      </c>
      <c r="D192" s="25" t="s">
        <v>202</v>
      </c>
      <c r="E192" s="22" t="s">
        <v>145</v>
      </c>
      <c r="F192" t="s">
        <v>204</v>
      </c>
      <c r="G192" s="25" t="s">
        <v>143</v>
      </c>
      <c r="H192" s="25" t="s">
        <v>203</v>
      </c>
      <c r="I192" s="25" t="s">
        <v>201</v>
      </c>
      <c r="J192" s="19" t="s">
        <v>245</v>
      </c>
      <c r="K192" s="11">
        <v>5</v>
      </c>
      <c r="L192" s="9">
        <v>207</v>
      </c>
      <c r="M192" s="11">
        <v>5241.34</v>
      </c>
      <c r="N192" s="11">
        <v>3806.34</v>
      </c>
      <c r="O192" s="10">
        <f t="shared" si="32"/>
        <v>25.320483091787441</v>
      </c>
      <c r="P192" s="11">
        <f t="shared" si="33"/>
        <v>18.388115942028985</v>
      </c>
      <c r="Q192" s="11">
        <f t="shared" si="34"/>
        <v>43.708599033816427</v>
      </c>
      <c r="R192" s="6" t="str">
        <f t="shared" si="35"/>
        <v>YES</v>
      </c>
      <c r="S192" s="6" t="str">
        <f t="shared" si="38"/>
        <v>YES</v>
      </c>
      <c r="T192" s="11">
        <f t="shared" si="39"/>
        <v>2587.5</v>
      </c>
      <c r="U192" s="11">
        <f t="shared" si="36"/>
        <v>9047.68</v>
      </c>
      <c r="V192" s="11">
        <f t="shared" si="37"/>
        <v>-6460.18</v>
      </c>
    </row>
    <row r="193" spans="1:22" x14ac:dyDescent="0.25">
      <c r="A193" s="6" t="s">
        <v>351</v>
      </c>
      <c r="B193" s="6" t="s">
        <v>23</v>
      </c>
      <c r="C193" s="25" t="s">
        <v>202</v>
      </c>
      <c r="D193" s="25" t="s">
        <v>202</v>
      </c>
      <c r="E193" s="22" t="s">
        <v>145</v>
      </c>
      <c r="F193" t="s">
        <v>204</v>
      </c>
      <c r="G193" s="25" t="s">
        <v>143</v>
      </c>
      <c r="H193" s="25" t="s">
        <v>203</v>
      </c>
      <c r="I193" s="25" t="s">
        <v>201</v>
      </c>
      <c r="J193" s="19" t="s">
        <v>246</v>
      </c>
      <c r="K193" s="11">
        <v>5</v>
      </c>
      <c r="L193" s="9">
        <v>83.14</v>
      </c>
      <c r="M193" s="11">
        <v>2130.6799999999998</v>
      </c>
      <c r="N193" s="11">
        <v>1698.25</v>
      </c>
      <c r="O193" s="10">
        <f t="shared" si="32"/>
        <v>25.62761606928073</v>
      </c>
      <c r="P193" s="11">
        <f t="shared" si="33"/>
        <v>20.426389222997354</v>
      </c>
      <c r="Q193" s="11">
        <f t="shared" si="34"/>
        <v>46.054005292278084</v>
      </c>
      <c r="R193" s="6" t="str">
        <f t="shared" si="35"/>
        <v>YES</v>
      </c>
      <c r="S193" s="6" t="str">
        <f t="shared" si="38"/>
        <v>YES</v>
      </c>
      <c r="T193" s="11">
        <f t="shared" si="39"/>
        <v>1039.25</v>
      </c>
      <c r="U193" s="11">
        <f t="shared" si="36"/>
        <v>3828.93</v>
      </c>
      <c r="V193" s="11">
        <f t="shared" si="37"/>
        <v>-2789.68</v>
      </c>
    </row>
    <row r="194" spans="1:22" x14ac:dyDescent="0.25">
      <c r="A194" s="6" t="s">
        <v>351</v>
      </c>
      <c r="B194" s="6" t="s">
        <v>23</v>
      </c>
      <c r="C194" s="25" t="s">
        <v>202</v>
      </c>
      <c r="D194" s="25" t="s">
        <v>202</v>
      </c>
      <c r="E194" s="22" t="s">
        <v>145</v>
      </c>
      <c r="F194" t="s">
        <v>204</v>
      </c>
      <c r="G194" s="25" t="s">
        <v>143</v>
      </c>
      <c r="H194" s="25" t="s">
        <v>203</v>
      </c>
      <c r="I194" s="25" t="s">
        <v>201</v>
      </c>
      <c r="J194" s="19" t="s">
        <v>247</v>
      </c>
      <c r="K194" s="11">
        <v>5</v>
      </c>
      <c r="L194" s="9">
        <v>237.36</v>
      </c>
      <c r="M194" s="11">
        <v>6238.75</v>
      </c>
      <c r="N194" s="11">
        <v>4811.95</v>
      </c>
      <c r="O194" s="10">
        <f t="shared" si="32"/>
        <v>26.28391472868217</v>
      </c>
      <c r="P194" s="11">
        <f t="shared" si="33"/>
        <v>20.272792382878325</v>
      </c>
      <c r="Q194" s="11">
        <f t="shared" si="34"/>
        <v>46.556707111560499</v>
      </c>
      <c r="R194" s="6" t="str">
        <f t="shared" si="35"/>
        <v>YES</v>
      </c>
      <c r="S194" s="6" t="str">
        <f t="shared" si="38"/>
        <v>YES</v>
      </c>
      <c r="T194" s="11">
        <f t="shared" si="39"/>
        <v>2967</v>
      </c>
      <c r="U194" s="11">
        <f t="shared" si="36"/>
        <v>11050.7</v>
      </c>
      <c r="V194" s="11">
        <f t="shared" si="37"/>
        <v>-8083.7000000000007</v>
      </c>
    </row>
    <row r="195" spans="1:22" x14ac:dyDescent="0.25">
      <c r="A195" s="6" t="s">
        <v>351</v>
      </c>
      <c r="B195" s="6" t="s">
        <v>23</v>
      </c>
      <c r="C195" s="25" t="s">
        <v>202</v>
      </c>
      <c r="D195" s="25" t="s">
        <v>202</v>
      </c>
      <c r="E195" s="22" t="s">
        <v>145</v>
      </c>
      <c r="F195" t="s">
        <v>204</v>
      </c>
      <c r="G195" s="25" t="s">
        <v>143</v>
      </c>
      <c r="H195" s="25" t="s">
        <v>203</v>
      </c>
      <c r="I195" s="25" t="s">
        <v>201</v>
      </c>
      <c r="J195" s="19" t="s">
        <v>248</v>
      </c>
      <c r="K195" s="11">
        <v>5</v>
      </c>
      <c r="L195" s="9">
        <v>319.7</v>
      </c>
      <c r="M195" s="11">
        <v>8447.52</v>
      </c>
      <c r="N195" s="11">
        <v>4635.8999999999996</v>
      </c>
      <c r="O195" s="10">
        <f t="shared" si="32"/>
        <v>26.423271817328747</v>
      </c>
      <c r="P195" s="11">
        <f t="shared" si="33"/>
        <v>14.500781983109164</v>
      </c>
      <c r="Q195" s="11">
        <f t="shared" si="34"/>
        <v>40.92405380043791</v>
      </c>
      <c r="R195" s="6" t="str">
        <f t="shared" si="35"/>
        <v>YES</v>
      </c>
      <c r="S195" s="6" t="str">
        <f t="shared" si="38"/>
        <v>YES</v>
      </c>
      <c r="T195" s="11">
        <f t="shared" si="39"/>
        <v>3996.25</v>
      </c>
      <c r="U195" s="11">
        <f t="shared" si="36"/>
        <v>13083.42</v>
      </c>
      <c r="V195" s="11">
        <f t="shared" si="37"/>
        <v>-9087.17</v>
      </c>
    </row>
    <row r="196" spans="1:22" x14ac:dyDescent="0.25">
      <c r="A196" s="6" t="s">
        <v>351</v>
      </c>
      <c r="B196" s="6" t="s">
        <v>23</v>
      </c>
      <c r="C196" s="25" t="s">
        <v>202</v>
      </c>
      <c r="D196" s="25" t="s">
        <v>202</v>
      </c>
      <c r="E196" s="22" t="s">
        <v>145</v>
      </c>
      <c r="F196" t="s">
        <v>204</v>
      </c>
      <c r="G196" s="25" t="s">
        <v>143</v>
      </c>
      <c r="H196" s="25" t="s">
        <v>203</v>
      </c>
      <c r="I196" s="25" t="s">
        <v>201</v>
      </c>
      <c r="J196" s="19" t="s">
        <v>249</v>
      </c>
      <c r="K196" s="11">
        <v>5</v>
      </c>
      <c r="L196" s="9">
        <v>321.52999999999997</v>
      </c>
      <c r="M196" s="11">
        <v>8736.1299999999992</v>
      </c>
      <c r="N196" s="11">
        <v>6794.28</v>
      </c>
      <c r="O196" s="10">
        <f t="shared" si="32"/>
        <v>27.170497309737815</v>
      </c>
      <c r="P196" s="11">
        <f t="shared" si="33"/>
        <v>21.131091966535006</v>
      </c>
      <c r="Q196" s="11">
        <f t="shared" si="34"/>
        <v>48.301589276272821</v>
      </c>
      <c r="R196" s="6" t="str">
        <f t="shared" si="35"/>
        <v>YES</v>
      </c>
      <c r="S196" s="6" t="str">
        <f t="shared" si="38"/>
        <v>YES</v>
      </c>
      <c r="T196" s="11">
        <f t="shared" si="39"/>
        <v>4019.1249999999995</v>
      </c>
      <c r="U196" s="11">
        <f t="shared" si="36"/>
        <v>15530.41</v>
      </c>
      <c r="V196" s="11">
        <f t="shared" si="37"/>
        <v>-11511.285</v>
      </c>
    </row>
    <row r="197" spans="1:22" x14ac:dyDescent="0.25">
      <c r="A197" s="6" t="s">
        <v>351</v>
      </c>
      <c r="B197" s="6" t="s">
        <v>23</v>
      </c>
      <c r="C197" s="25" t="s">
        <v>202</v>
      </c>
      <c r="D197" s="25" t="s">
        <v>202</v>
      </c>
      <c r="E197" s="22" t="s">
        <v>145</v>
      </c>
      <c r="F197" t="s">
        <v>204</v>
      </c>
      <c r="G197" s="25" t="s">
        <v>143</v>
      </c>
      <c r="H197" s="25" t="s">
        <v>203</v>
      </c>
      <c r="I197" s="25" t="s">
        <v>201</v>
      </c>
      <c r="J197" s="19" t="s">
        <v>250</v>
      </c>
      <c r="K197" s="11">
        <v>5</v>
      </c>
      <c r="L197" s="9">
        <v>302.01</v>
      </c>
      <c r="M197" s="11">
        <v>8360.36</v>
      </c>
      <c r="N197" s="11">
        <v>6701.0599999999995</v>
      </c>
      <c r="O197" s="10">
        <f t="shared" si="32"/>
        <v>27.682394622694616</v>
      </c>
      <c r="P197" s="11">
        <f t="shared" si="33"/>
        <v>22.188205688553357</v>
      </c>
      <c r="Q197" s="11">
        <f t="shared" si="34"/>
        <v>49.870600311247976</v>
      </c>
      <c r="R197" s="6" t="str">
        <f t="shared" si="35"/>
        <v>YES</v>
      </c>
      <c r="S197" s="6" t="str">
        <f t="shared" si="38"/>
        <v>YES</v>
      </c>
      <c r="T197" s="11">
        <f t="shared" si="39"/>
        <v>3775.125</v>
      </c>
      <c r="U197" s="11">
        <f t="shared" si="36"/>
        <v>15061.42</v>
      </c>
      <c r="V197" s="11">
        <f t="shared" si="37"/>
        <v>-11286.295</v>
      </c>
    </row>
    <row r="198" spans="1:22" x14ac:dyDescent="0.25">
      <c r="A198" s="6" t="s">
        <v>351</v>
      </c>
      <c r="B198" s="6" t="s">
        <v>23</v>
      </c>
      <c r="C198" s="25" t="s">
        <v>202</v>
      </c>
      <c r="D198" s="25" t="s">
        <v>202</v>
      </c>
      <c r="E198" s="22" t="s">
        <v>145</v>
      </c>
      <c r="F198" t="s">
        <v>204</v>
      </c>
      <c r="G198" s="25" t="s">
        <v>143</v>
      </c>
      <c r="H198" s="25" t="s">
        <v>203</v>
      </c>
      <c r="I198" s="25" t="s">
        <v>201</v>
      </c>
      <c r="J198" s="19" t="s">
        <v>251</v>
      </c>
      <c r="K198" s="11">
        <v>5</v>
      </c>
      <c r="L198" s="9">
        <v>284.01</v>
      </c>
      <c r="M198" s="11">
        <v>7867.14</v>
      </c>
      <c r="N198" s="11">
        <v>6317.8899999999994</v>
      </c>
      <c r="O198" s="10">
        <f t="shared" si="32"/>
        <v>27.700221823175241</v>
      </c>
      <c r="P198" s="11">
        <f t="shared" si="33"/>
        <v>22.245308263793525</v>
      </c>
      <c r="Q198" s="11">
        <f t="shared" si="34"/>
        <v>49.945530086968766</v>
      </c>
      <c r="R198" s="6" t="str">
        <f t="shared" si="35"/>
        <v>YES</v>
      </c>
      <c r="S198" s="6" t="str">
        <f t="shared" si="38"/>
        <v>YES</v>
      </c>
      <c r="T198" s="11">
        <f t="shared" si="39"/>
        <v>3550.125</v>
      </c>
      <c r="U198" s="11">
        <f t="shared" si="36"/>
        <v>14185.029999999999</v>
      </c>
      <c r="V198" s="11">
        <f t="shared" si="37"/>
        <v>-10634.904999999999</v>
      </c>
    </row>
    <row r="199" spans="1:22" x14ac:dyDescent="0.25">
      <c r="A199" s="6" t="s">
        <v>351</v>
      </c>
      <c r="B199" s="6" t="s">
        <v>23</v>
      </c>
      <c r="C199" s="25" t="s">
        <v>202</v>
      </c>
      <c r="D199" s="25" t="s">
        <v>202</v>
      </c>
      <c r="E199" s="22" t="s">
        <v>145</v>
      </c>
      <c r="F199" t="s">
        <v>204</v>
      </c>
      <c r="G199" s="25" t="s">
        <v>143</v>
      </c>
      <c r="H199" s="25" t="s">
        <v>203</v>
      </c>
      <c r="I199" s="25" t="s">
        <v>201</v>
      </c>
      <c r="J199" s="19" t="s">
        <v>252</v>
      </c>
      <c r="K199" s="11">
        <v>5</v>
      </c>
      <c r="L199" s="9">
        <v>243.67</v>
      </c>
      <c r="M199" s="11">
        <v>6817.34</v>
      </c>
      <c r="N199" s="11">
        <v>5189.29</v>
      </c>
      <c r="O199" s="10">
        <f t="shared" si="32"/>
        <v>27.97775680223253</v>
      </c>
      <c r="P199" s="11">
        <f t="shared" si="33"/>
        <v>21.296384454385031</v>
      </c>
      <c r="Q199" s="11">
        <f t="shared" si="34"/>
        <v>49.274141256617561</v>
      </c>
      <c r="R199" s="6" t="str">
        <f t="shared" si="35"/>
        <v>YES</v>
      </c>
      <c r="S199" s="6" t="str">
        <f t="shared" si="38"/>
        <v>YES</v>
      </c>
      <c r="T199" s="11">
        <f t="shared" si="39"/>
        <v>3045.875</v>
      </c>
      <c r="U199" s="11">
        <f t="shared" si="36"/>
        <v>12006.630000000001</v>
      </c>
      <c r="V199" s="11">
        <f t="shared" si="37"/>
        <v>-8960.755000000001</v>
      </c>
    </row>
    <row r="200" spans="1:22" x14ac:dyDescent="0.25">
      <c r="A200" s="6" t="s">
        <v>351</v>
      </c>
      <c r="B200" s="6" t="s">
        <v>23</v>
      </c>
      <c r="C200" s="25" t="s">
        <v>202</v>
      </c>
      <c r="D200" s="25" t="s">
        <v>202</v>
      </c>
      <c r="E200" s="22" t="s">
        <v>145</v>
      </c>
      <c r="F200" t="s">
        <v>204</v>
      </c>
      <c r="G200" s="25" t="s">
        <v>143</v>
      </c>
      <c r="H200" s="25" t="s">
        <v>203</v>
      </c>
      <c r="I200" s="25" t="s">
        <v>201</v>
      </c>
      <c r="J200" s="19" t="s">
        <v>253</v>
      </c>
      <c r="K200" s="11">
        <v>5</v>
      </c>
      <c r="L200" s="9">
        <v>361.59</v>
      </c>
      <c r="M200" s="11">
        <v>10773.69</v>
      </c>
      <c r="N200" s="11">
        <v>8858.74</v>
      </c>
      <c r="O200" s="10">
        <f t="shared" si="32"/>
        <v>29.795320667053851</v>
      </c>
      <c r="P200" s="11">
        <f t="shared" si="33"/>
        <v>24.499405403910508</v>
      </c>
      <c r="Q200" s="11">
        <f t="shared" si="34"/>
        <v>54.294726070964359</v>
      </c>
      <c r="R200" s="6" t="str">
        <f t="shared" si="35"/>
        <v>YES</v>
      </c>
      <c r="S200" s="6" t="str">
        <f t="shared" si="38"/>
        <v>YES</v>
      </c>
      <c r="T200" s="11">
        <f t="shared" si="39"/>
        <v>4519.875</v>
      </c>
      <c r="U200" s="11">
        <f t="shared" si="36"/>
        <v>19632.43</v>
      </c>
      <c r="V200" s="11">
        <f t="shared" si="37"/>
        <v>-15112.555</v>
      </c>
    </row>
    <row r="201" spans="1:22" x14ac:dyDescent="0.25">
      <c r="A201" s="6" t="s">
        <v>351</v>
      </c>
      <c r="B201" s="6" t="s">
        <v>23</v>
      </c>
      <c r="C201" s="25" t="s">
        <v>202</v>
      </c>
      <c r="D201" s="25" t="s">
        <v>202</v>
      </c>
      <c r="E201" s="22" t="s">
        <v>145</v>
      </c>
      <c r="F201" t="s">
        <v>204</v>
      </c>
      <c r="G201" s="25" t="s">
        <v>143</v>
      </c>
      <c r="H201" s="25" t="s">
        <v>203</v>
      </c>
      <c r="I201" s="25" t="s">
        <v>201</v>
      </c>
      <c r="J201" s="19" t="s">
        <v>254</v>
      </c>
      <c r="K201" s="11">
        <v>5</v>
      </c>
      <c r="L201" s="9">
        <v>238.62</v>
      </c>
      <c r="M201" s="11">
        <v>7293.8</v>
      </c>
      <c r="N201" s="11">
        <v>6100.7</v>
      </c>
      <c r="O201" s="10">
        <f t="shared" si="32"/>
        <v>30.56659123292264</v>
      </c>
      <c r="P201" s="11">
        <f t="shared" si="33"/>
        <v>25.566591232922637</v>
      </c>
      <c r="Q201" s="11">
        <f t="shared" si="34"/>
        <v>56.133182465845273</v>
      </c>
      <c r="R201" s="6" t="str">
        <f t="shared" si="35"/>
        <v>YES</v>
      </c>
      <c r="S201" s="6" t="str">
        <f t="shared" si="38"/>
        <v>YES</v>
      </c>
      <c r="T201" s="11">
        <f t="shared" si="39"/>
        <v>2982.75</v>
      </c>
      <c r="U201" s="11">
        <f t="shared" si="36"/>
        <v>13394.5</v>
      </c>
      <c r="V201" s="11">
        <f t="shared" si="37"/>
        <v>-10411.75</v>
      </c>
    </row>
    <row r="202" spans="1:22" x14ac:dyDescent="0.25">
      <c r="A202" s="6" t="s">
        <v>351</v>
      </c>
      <c r="B202" s="6" t="s">
        <v>23</v>
      </c>
      <c r="C202" s="25" t="s">
        <v>202</v>
      </c>
      <c r="D202" s="25" t="s">
        <v>202</v>
      </c>
      <c r="E202" s="22" t="s">
        <v>145</v>
      </c>
      <c r="F202" t="s">
        <v>204</v>
      </c>
      <c r="G202" s="25" t="s">
        <v>143</v>
      </c>
      <c r="H202" s="25" t="s">
        <v>203</v>
      </c>
      <c r="I202" s="25" t="s">
        <v>201</v>
      </c>
      <c r="J202" s="19" t="s">
        <v>255</v>
      </c>
      <c r="K202" s="11">
        <v>5</v>
      </c>
      <c r="L202" s="9">
        <v>243.35</v>
      </c>
      <c r="M202" s="11">
        <v>7585.43</v>
      </c>
      <c r="N202" s="11">
        <v>6288.98</v>
      </c>
      <c r="O202" s="10">
        <f t="shared" si="32"/>
        <v>31.170865009245944</v>
      </c>
      <c r="P202" s="11">
        <f t="shared" si="33"/>
        <v>25.843353194986644</v>
      </c>
      <c r="Q202" s="11">
        <f t="shared" si="34"/>
        <v>57.014218204232584</v>
      </c>
      <c r="R202" s="6" t="str">
        <f t="shared" si="35"/>
        <v>YES</v>
      </c>
      <c r="S202" s="6" t="str">
        <f t="shared" si="38"/>
        <v>YES</v>
      </c>
      <c r="T202" s="11">
        <f t="shared" si="39"/>
        <v>3041.875</v>
      </c>
      <c r="U202" s="11">
        <f t="shared" si="36"/>
        <v>13874.41</v>
      </c>
      <c r="V202" s="11">
        <f t="shared" si="37"/>
        <v>-10832.535</v>
      </c>
    </row>
    <row r="203" spans="1:22" x14ac:dyDescent="0.25">
      <c r="A203" s="6" t="s">
        <v>351</v>
      </c>
      <c r="B203" s="6" t="s">
        <v>23</v>
      </c>
      <c r="C203" s="25" t="s">
        <v>202</v>
      </c>
      <c r="D203" s="25" t="s">
        <v>202</v>
      </c>
      <c r="E203" s="22" t="s">
        <v>145</v>
      </c>
      <c r="F203" t="s">
        <v>204</v>
      </c>
      <c r="G203" s="25" t="s">
        <v>143</v>
      </c>
      <c r="H203" s="25" t="s">
        <v>203</v>
      </c>
      <c r="I203" s="25" t="s">
        <v>201</v>
      </c>
      <c r="J203" s="19" t="s">
        <v>256</v>
      </c>
      <c r="K203" s="11">
        <v>5</v>
      </c>
      <c r="L203" s="9">
        <v>339.74</v>
      </c>
      <c r="M203" s="11">
        <v>10616.61</v>
      </c>
      <c r="N203" s="11">
        <v>8600.1</v>
      </c>
      <c r="O203" s="10">
        <f t="shared" si="32"/>
        <v>31.249219991758405</v>
      </c>
      <c r="P203" s="11">
        <f t="shared" si="33"/>
        <v>25.313769353034672</v>
      </c>
      <c r="Q203" s="11">
        <f t="shared" si="34"/>
        <v>56.562989344793074</v>
      </c>
      <c r="R203" s="6" t="str">
        <f t="shared" si="35"/>
        <v>YES</v>
      </c>
      <c r="S203" s="6" t="str">
        <f t="shared" si="38"/>
        <v>YES</v>
      </c>
      <c r="T203" s="11">
        <f t="shared" si="39"/>
        <v>4246.75</v>
      </c>
      <c r="U203" s="11">
        <f t="shared" si="36"/>
        <v>19216.71</v>
      </c>
      <c r="V203" s="11">
        <f t="shared" si="37"/>
        <v>-14969.96</v>
      </c>
    </row>
    <row r="204" spans="1:22" x14ac:dyDescent="0.25">
      <c r="A204" s="6" t="s">
        <v>351</v>
      </c>
      <c r="B204" s="6" t="s">
        <v>23</v>
      </c>
      <c r="C204" s="25" t="s">
        <v>202</v>
      </c>
      <c r="D204" s="25" t="s">
        <v>202</v>
      </c>
      <c r="E204" s="22" t="s">
        <v>145</v>
      </c>
      <c r="F204" t="s">
        <v>204</v>
      </c>
      <c r="G204" s="25" t="s">
        <v>143</v>
      </c>
      <c r="H204" s="25" t="s">
        <v>203</v>
      </c>
      <c r="I204" s="25" t="s">
        <v>201</v>
      </c>
      <c r="J204" s="19" t="s">
        <v>257</v>
      </c>
      <c r="K204" s="11">
        <v>5</v>
      </c>
      <c r="L204" s="9">
        <v>393.19</v>
      </c>
      <c r="M204" s="11">
        <v>12365.17</v>
      </c>
      <c r="N204" s="11">
        <v>9923.24</v>
      </c>
      <c r="O204" s="10">
        <f t="shared" si="32"/>
        <v>31.448332867061726</v>
      </c>
      <c r="P204" s="11">
        <f t="shared" si="33"/>
        <v>25.237773086802818</v>
      </c>
      <c r="Q204" s="11">
        <f t="shared" si="34"/>
        <v>56.686105953864541</v>
      </c>
      <c r="R204" s="6" t="str">
        <f t="shared" si="35"/>
        <v>YES</v>
      </c>
      <c r="S204" s="6" t="str">
        <f t="shared" si="38"/>
        <v>YES</v>
      </c>
      <c r="T204" s="11">
        <f t="shared" si="39"/>
        <v>4914.875</v>
      </c>
      <c r="U204" s="11">
        <f t="shared" si="36"/>
        <v>22288.41</v>
      </c>
      <c r="V204" s="11">
        <f t="shared" si="37"/>
        <v>-17373.535</v>
      </c>
    </row>
    <row r="205" spans="1:22" x14ac:dyDescent="0.25">
      <c r="A205" s="6" t="s">
        <v>351</v>
      </c>
      <c r="B205" s="6" t="s">
        <v>23</v>
      </c>
      <c r="C205" s="25" t="s">
        <v>202</v>
      </c>
      <c r="D205" s="25" t="s">
        <v>202</v>
      </c>
      <c r="E205" s="22" t="s">
        <v>145</v>
      </c>
      <c r="F205" t="s">
        <v>204</v>
      </c>
      <c r="G205" s="25" t="s">
        <v>143</v>
      </c>
      <c r="H205" s="25" t="s">
        <v>203</v>
      </c>
      <c r="I205" s="25" t="s">
        <v>201</v>
      </c>
      <c r="J205" s="19" t="s">
        <v>258</v>
      </c>
      <c r="K205" s="11">
        <v>5</v>
      </c>
      <c r="L205" s="9">
        <v>362.7</v>
      </c>
      <c r="M205" s="11">
        <v>12556.61</v>
      </c>
      <c r="N205" s="11">
        <v>10610.460000000001</v>
      </c>
      <c r="O205" s="10">
        <f t="shared" si="32"/>
        <v>34.619823545629998</v>
      </c>
      <c r="P205" s="11">
        <f t="shared" si="33"/>
        <v>29.254094292803973</v>
      </c>
      <c r="Q205" s="11">
        <f t="shared" si="34"/>
        <v>63.873917838433968</v>
      </c>
      <c r="R205" s="6" t="str">
        <f t="shared" si="35"/>
        <v>YES</v>
      </c>
      <c r="S205" s="6" t="str">
        <f t="shared" si="38"/>
        <v>YES</v>
      </c>
      <c r="T205" s="11">
        <f t="shared" si="39"/>
        <v>4533.75</v>
      </c>
      <c r="U205" s="11">
        <f t="shared" si="36"/>
        <v>23167.07</v>
      </c>
      <c r="V205" s="11">
        <f t="shared" si="37"/>
        <v>-18633.32</v>
      </c>
    </row>
    <row r="206" spans="1:22" x14ac:dyDescent="0.25">
      <c r="A206" s="6" t="s">
        <v>351</v>
      </c>
      <c r="B206" s="6" t="s">
        <v>23</v>
      </c>
      <c r="C206" s="25" t="s">
        <v>202</v>
      </c>
      <c r="D206" s="25" t="s">
        <v>202</v>
      </c>
      <c r="E206" s="22" t="s">
        <v>145</v>
      </c>
      <c r="F206" t="s">
        <v>204</v>
      </c>
      <c r="G206" s="25" t="s">
        <v>143</v>
      </c>
      <c r="H206" s="25" t="s">
        <v>203</v>
      </c>
      <c r="I206" s="25" t="s">
        <v>201</v>
      </c>
      <c r="J206" s="19" t="s">
        <v>259</v>
      </c>
      <c r="K206" s="11">
        <v>5</v>
      </c>
      <c r="L206" s="9">
        <v>103.82</v>
      </c>
      <c r="M206" s="11">
        <v>3676.81</v>
      </c>
      <c r="N206" s="11">
        <v>3157.71</v>
      </c>
      <c r="O206" s="10">
        <f t="shared" si="32"/>
        <v>35.415237911770376</v>
      </c>
      <c r="P206" s="11">
        <f t="shared" si="33"/>
        <v>30.415237911770372</v>
      </c>
      <c r="Q206" s="11">
        <f t="shared" si="34"/>
        <v>65.830475823540752</v>
      </c>
      <c r="R206" s="6" t="str">
        <f t="shared" si="35"/>
        <v>YES</v>
      </c>
      <c r="S206" s="6" t="str">
        <f t="shared" si="38"/>
        <v>YES</v>
      </c>
      <c r="T206" s="11">
        <f t="shared" si="39"/>
        <v>1297.75</v>
      </c>
      <c r="U206" s="11">
        <f t="shared" si="36"/>
        <v>6834.52</v>
      </c>
      <c r="V206" s="11">
        <f t="shared" si="37"/>
        <v>-5536.77</v>
      </c>
    </row>
    <row r="207" spans="1:22" x14ac:dyDescent="0.25">
      <c r="A207" s="6" t="s">
        <v>351</v>
      </c>
      <c r="B207" s="6" t="s">
        <v>23</v>
      </c>
      <c r="C207" s="25" t="s">
        <v>260</v>
      </c>
      <c r="D207" s="25" t="s">
        <v>260</v>
      </c>
      <c r="E207" s="22" t="s">
        <v>145</v>
      </c>
      <c r="F207" t="s">
        <v>262</v>
      </c>
      <c r="G207" s="25" t="s">
        <v>143</v>
      </c>
      <c r="H207" s="25" t="s">
        <v>261</v>
      </c>
      <c r="I207" s="25" t="s">
        <v>200</v>
      </c>
      <c r="J207" s="19" t="s">
        <v>263</v>
      </c>
      <c r="K207" s="11">
        <v>5</v>
      </c>
      <c r="L207" s="9">
        <v>460.98</v>
      </c>
      <c r="M207" s="11">
        <v>9458.77</v>
      </c>
      <c r="N207" s="11">
        <v>20.99</v>
      </c>
      <c r="O207" s="10">
        <f t="shared" si="32"/>
        <v>20.518829450301531</v>
      </c>
      <c r="P207" s="11">
        <f t="shared" si="33"/>
        <v>4.5533428782159741E-2</v>
      </c>
      <c r="Q207" s="11">
        <f t="shared" si="34"/>
        <v>20.564362879083692</v>
      </c>
      <c r="R207" s="6" t="str">
        <f t="shared" si="35"/>
        <v>YES</v>
      </c>
      <c r="S207" s="6" t="str">
        <f t="shared" si="38"/>
        <v>YES</v>
      </c>
      <c r="T207" s="11">
        <f t="shared" si="39"/>
        <v>5762.25</v>
      </c>
      <c r="U207" s="11">
        <f t="shared" si="36"/>
        <v>9479.76</v>
      </c>
      <c r="V207" s="11">
        <f t="shared" si="37"/>
        <v>-3717.51</v>
      </c>
    </row>
    <row r="208" spans="1:22" x14ac:dyDescent="0.25">
      <c r="A208" s="6" t="s">
        <v>351</v>
      </c>
      <c r="B208" s="6" t="s">
        <v>23</v>
      </c>
      <c r="C208" s="25" t="s">
        <v>260</v>
      </c>
      <c r="D208" s="25" t="s">
        <v>260</v>
      </c>
      <c r="E208" s="22" t="s">
        <v>145</v>
      </c>
      <c r="F208" t="s">
        <v>262</v>
      </c>
      <c r="G208" s="25" t="s">
        <v>143</v>
      </c>
      <c r="H208" s="25" t="s">
        <v>261</v>
      </c>
      <c r="I208" s="25" t="s">
        <v>200</v>
      </c>
      <c r="J208" s="19" t="s">
        <v>264</v>
      </c>
      <c r="K208" s="11">
        <v>5</v>
      </c>
      <c r="L208" s="9">
        <v>11</v>
      </c>
      <c r="M208" s="11">
        <v>193.33</v>
      </c>
      <c r="N208" s="11">
        <v>28.33</v>
      </c>
      <c r="O208" s="10">
        <f t="shared" si="32"/>
        <v>17.575454545454548</v>
      </c>
      <c r="P208" s="11">
        <f t="shared" si="33"/>
        <v>2.5754545454545452</v>
      </c>
      <c r="Q208" s="11">
        <f t="shared" si="34"/>
        <v>20.150909090909092</v>
      </c>
      <c r="R208" s="6" t="str">
        <f t="shared" si="35"/>
        <v>YES</v>
      </c>
      <c r="S208" s="6" t="str">
        <f t="shared" si="38"/>
        <v>YES</v>
      </c>
      <c r="T208" s="11">
        <f t="shared" si="39"/>
        <v>137.5</v>
      </c>
      <c r="U208" s="11">
        <f t="shared" si="36"/>
        <v>221.66000000000003</v>
      </c>
      <c r="V208" s="11">
        <f t="shared" si="37"/>
        <v>-84.160000000000025</v>
      </c>
    </row>
    <row r="209" spans="1:22" x14ac:dyDescent="0.25">
      <c r="A209" s="6" t="s">
        <v>351</v>
      </c>
      <c r="B209" s="6" t="s">
        <v>23</v>
      </c>
      <c r="C209" s="25" t="s">
        <v>260</v>
      </c>
      <c r="D209" s="25" t="s">
        <v>260</v>
      </c>
      <c r="E209" s="22" t="s">
        <v>145</v>
      </c>
      <c r="F209" t="s">
        <v>262</v>
      </c>
      <c r="G209" s="25" t="s">
        <v>143</v>
      </c>
      <c r="H209" s="25" t="s">
        <v>261</v>
      </c>
      <c r="I209" s="25" t="s">
        <v>200</v>
      </c>
      <c r="J209" s="19" t="s">
        <v>265</v>
      </c>
      <c r="K209" s="11">
        <v>5</v>
      </c>
      <c r="L209" s="9">
        <v>29.22</v>
      </c>
      <c r="M209" s="11">
        <v>468.3</v>
      </c>
      <c r="N209" s="11">
        <v>30</v>
      </c>
      <c r="O209" s="10">
        <f t="shared" si="32"/>
        <v>16.026694045174541</v>
      </c>
      <c r="P209" s="11">
        <f t="shared" si="33"/>
        <v>1.0266940451745381</v>
      </c>
      <c r="Q209" s="11">
        <f t="shared" si="34"/>
        <v>17.053388090349078</v>
      </c>
      <c r="R209" s="6" t="str">
        <f t="shared" si="35"/>
        <v>YES</v>
      </c>
      <c r="S209" s="6" t="str">
        <f t="shared" si="38"/>
        <v>YES</v>
      </c>
      <c r="T209" s="11">
        <f t="shared" si="39"/>
        <v>365.25</v>
      </c>
      <c r="U209" s="11">
        <f t="shared" si="36"/>
        <v>498.3</v>
      </c>
      <c r="V209" s="11">
        <f t="shared" si="37"/>
        <v>-133.05000000000001</v>
      </c>
    </row>
    <row r="210" spans="1:22" x14ac:dyDescent="0.25">
      <c r="A210" s="6" t="s">
        <v>351</v>
      </c>
      <c r="B210" s="6" t="s">
        <v>23</v>
      </c>
      <c r="C210" s="25" t="s">
        <v>260</v>
      </c>
      <c r="D210" s="25" t="s">
        <v>260</v>
      </c>
      <c r="E210" s="22" t="s">
        <v>145</v>
      </c>
      <c r="F210" t="s">
        <v>262</v>
      </c>
      <c r="G210" s="25" t="s">
        <v>143</v>
      </c>
      <c r="H210" s="25" t="s">
        <v>261</v>
      </c>
      <c r="I210" s="25" t="s">
        <v>200</v>
      </c>
      <c r="J210" s="19" t="s">
        <v>266</v>
      </c>
      <c r="K210" s="11">
        <v>5</v>
      </c>
      <c r="L210" s="9">
        <v>27</v>
      </c>
      <c r="M210" s="11">
        <v>498.19</v>
      </c>
      <c r="N210" s="11">
        <v>153.38999999999999</v>
      </c>
      <c r="O210" s="10">
        <f t="shared" si="32"/>
        <v>18.45148148148148</v>
      </c>
      <c r="P210" s="11">
        <f t="shared" si="33"/>
        <v>5.681111111111111</v>
      </c>
      <c r="Q210" s="11">
        <f t="shared" si="34"/>
        <v>24.132592592592591</v>
      </c>
      <c r="R210" s="6" t="str">
        <f t="shared" si="35"/>
        <v>YES</v>
      </c>
      <c r="S210" s="6" t="str">
        <f t="shared" si="38"/>
        <v>YES</v>
      </c>
      <c r="T210" s="11">
        <f t="shared" si="39"/>
        <v>337.5</v>
      </c>
      <c r="U210" s="11">
        <f t="shared" si="36"/>
        <v>651.57999999999993</v>
      </c>
      <c r="V210" s="11">
        <f t="shared" si="37"/>
        <v>-314.07999999999993</v>
      </c>
    </row>
    <row r="211" spans="1:22" x14ac:dyDescent="0.25">
      <c r="A211" s="6" t="s">
        <v>351</v>
      </c>
      <c r="B211" s="6" t="s">
        <v>23</v>
      </c>
      <c r="C211" s="25" t="s">
        <v>260</v>
      </c>
      <c r="D211" s="25" t="s">
        <v>260</v>
      </c>
      <c r="E211" s="22" t="s">
        <v>145</v>
      </c>
      <c r="F211" t="s">
        <v>262</v>
      </c>
      <c r="G211" s="25" t="s">
        <v>143</v>
      </c>
      <c r="H211" s="25" t="s">
        <v>261</v>
      </c>
      <c r="I211" s="25" t="s">
        <v>200</v>
      </c>
      <c r="J211" s="19" t="s">
        <v>267</v>
      </c>
      <c r="K211" s="11">
        <v>5</v>
      </c>
      <c r="L211" s="9">
        <v>142.13999999999999</v>
      </c>
      <c r="M211" s="11">
        <v>2409.48</v>
      </c>
      <c r="N211" s="11">
        <v>277.38</v>
      </c>
      <c r="O211" s="10">
        <f t="shared" si="32"/>
        <v>16.951456310679614</v>
      </c>
      <c r="P211" s="11">
        <f t="shared" si="33"/>
        <v>1.9514563106796119</v>
      </c>
      <c r="Q211" s="11">
        <f t="shared" si="34"/>
        <v>18.902912621359228</v>
      </c>
      <c r="R211" s="6" t="str">
        <f t="shared" si="35"/>
        <v>YES</v>
      </c>
      <c r="S211" s="6" t="str">
        <f t="shared" si="38"/>
        <v>YES</v>
      </c>
      <c r="T211" s="11">
        <f t="shared" si="39"/>
        <v>1776.7499999999998</v>
      </c>
      <c r="U211" s="11">
        <f t="shared" si="36"/>
        <v>2686.86</v>
      </c>
      <c r="V211" s="11">
        <f t="shared" si="37"/>
        <v>-910.11000000000035</v>
      </c>
    </row>
    <row r="212" spans="1:22" x14ac:dyDescent="0.25">
      <c r="A212" s="6" t="s">
        <v>351</v>
      </c>
      <c r="B212" s="6" t="s">
        <v>23</v>
      </c>
      <c r="C212" s="25" t="s">
        <v>260</v>
      </c>
      <c r="D212" s="25" t="s">
        <v>260</v>
      </c>
      <c r="E212" s="22" t="s">
        <v>145</v>
      </c>
      <c r="F212" t="s">
        <v>262</v>
      </c>
      <c r="G212" s="25" t="s">
        <v>143</v>
      </c>
      <c r="H212" s="25" t="s">
        <v>261</v>
      </c>
      <c r="I212" s="25" t="s">
        <v>200</v>
      </c>
      <c r="J212" s="19" t="s">
        <v>268</v>
      </c>
      <c r="K212" s="11">
        <v>5</v>
      </c>
      <c r="L212" s="9">
        <v>149.13</v>
      </c>
      <c r="M212" s="11">
        <v>2563.69</v>
      </c>
      <c r="N212" s="11">
        <v>326.74</v>
      </c>
      <c r="O212" s="10">
        <f t="shared" si="32"/>
        <v>17.190974317709383</v>
      </c>
      <c r="P212" s="11">
        <f t="shared" si="33"/>
        <v>2.1909743177093812</v>
      </c>
      <c r="Q212" s="11">
        <f t="shared" si="34"/>
        <v>19.381948635418766</v>
      </c>
      <c r="R212" s="6" t="str">
        <f t="shared" si="35"/>
        <v>YES</v>
      </c>
      <c r="S212" s="6" t="str">
        <f t="shared" si="38"/>
        <v>YES</v>
      </c>
      <c r="T212" s="11">
        <f t="shared" si="39"/>
        <v>1864.125</v>
      </c>
      <c r="U212" s="11">
        <f t="shared" si="36"/>
        <v>2890.4300000000003</v>
      </c>
      <c r="V212" s="11">
        <f t="shared" si="37"/>
        <v>-1026.3050000000003</v>
      </c>
    </row>
    <row r="213" spans="1:22" x14ac:dyDescent="0.25">
      <c r="A213" s="6" t="s">
        <v>351</v>
      </c>
      <c r="B213" s="6" t="s">
        <v>23</v>
      </c>
      <c r="C213" s="25" t="s">
        <v>260</v>
      </c>
      <c r="D213" s="25" t="s">
        <v>260</v>
      </c>
      <c r="E213" s="22" t="s">
        <v>145</v>
      </c>
      <c r="F213" t="s">
        <v>262</v>
      </c>
      <c r="G213" s="25" t="s">
        <v>143</v>
      </c>
      <c r="H213" s="25" t="s">
        <v>261</v>
      </c>
      <c r="I213" s="25" t="s">
        <v>200</v>
      </c>
      <c r="J213" s="19" t="s">
        <v>269</v>
      </c>
      <c r="K213" s="11">
        <v>5</v>
      </c>
      <c r="L213" s="9">
        <v>88.37</v>
      </c>
      <c r="M213" s="11">
        <v>1406.33</v>
      </c>
      <c r="N213" s="11">
        <v>372.08</v>
      </c>
      <c r="O213" s="10">
        <f t="shared" si="32"/>
        <v>15.914111123684506</v>
      </c>
      <c r="P213" s="11">
        <f t="shared" si="33"/>
        <v>4.2104786692316392</v>
      </c>
      <c r="Q213" s="11">
        <f t="shared" si="34"/>
        <v>20.124589792916144</v>
      </c>
      <c r="R213" s="6" t="str">
        <f t="shared" si="35"/>
        <v>YES</v>
      </c>
      <c r="S213" s="6" t="str">
        <f t="shared" si="38"/>
        <v>YES</v>
      </c>
      <c r="T213" s="11">
        <f t="shared" si="39"/>
        <v>1104.625</v>
      </c>
      <c r="U213" s="11">
        <f t="shared" si="36"/>
        <v>1778.4099999999999</v>
      </c>
      <c r="V213" s="11">
        <f t="shared" si="37"/>
        <v>-673.78499999999985</v>
      </c>
    </row>
    <row r="214" spans="1:22" x14ac:dyDescent="0.25">
      <c r="A214" s="6" t="s">
        <v>351</v>
      </c>
      <c r="B214" s="6" t="s">
        <v>23</v>
      </c>
      <c r="C214" s="25" t="s">
        <v>260</v>
      </c>
      <c r="D214" s="25" t="s">
        <v>260</v>
      </c>
      <c r="E214" s="22" t="s">
        <v>145</v>
      </c>
      <c r="F214" t="s">
        <v>262</v>
      </c>
      <c r="G214" s="25" t="s">
        <v>143</v>
      </c>
      <c r="H214" s="25" t="s">
        <v>261</v>
      </c>
      <c r="I214" s="25" t="s">
        <v>200</v>
      </c>
      <c r="J214" s="19" t="s">
        <v>270</v>
      </c>
      <c r="K214" s="11">
        <v>5</v>
      </c>
      <c r="L214" s="9">
        <v>257.55</v>
      </c>
      <c r="M214" s="11">
        <v>4318.8999999999996</v>
      </c>
      <c r="N214" s="11">
        <v>455.65</v>
      </c>
      <c r="O214" s="10">
        <f t="shared" si="32"/>
        <v>16.769171034750531</v>
      </c>
      <c r="P214" s="11">
        <f t="shared" si="33"/>
        <v>1.7691710347505336</v>
      </c>
      <c r="Q214" s="11">
        <f t="shared" si="34"/>
        <v>18.538342069501063</v>
      </c>
      <c r="R214" s="6" t="str">
        <f t="shared" si="35"/>
        <v>YES</v>
      </c>
      <c r="S214" s="6" t="str">
        <f t="shared" si="38"/>
        <v>YES</v>
      </c>
      <c r="T214" s="11">
        <f t="shared" si="39"/>
        <v>3219.375</v>
      </c>
      <c r="U214" s="11">
        <f t="shared" si="36"/>
        <v>4774.5499999999993</v>
      </c>
      <c r="V214" s="11">
        <f t="shared" si="37"/>
        <v>-1555.1749999999993</v>
      </c>
    </row>
    <row r="215" spans="1:22" x14ac:dyDescent="0.25">
      <c r="A215" s="6" t="s">
        <v>351</v>
      </c>
      <c r="B215" s="6" t="s">
        <v>23</v>
      </c>
      <c r="C215" s="25" t="s">
        <v>260</v>
      </c>
      <c r="D215" s="25" t="s">
        <v>260</v>
      </c>
      <c r="E215" s="22" t="s">
        <v>145</v>
      </c>
      <c r="F215" t="s">
        <v>262</v>
      </c>
      <c r="G215" s="25" t="s">
        <v>143</v>
      </c>
      <c r="H215" s="25" t="s">
        <v>261</v>
      </c>
      <c r="I215" s="25" t="s">
        <v>200</v>
      </c>
      <c r="J215" s="19" t="s">
        <v>271</v>
      </c>
      <c r="K215" s="11">
        <v>5</v>
      </c>
      <c r="L215" s="9">
        <v>36.07</v>
      </c>
      <c r="M215" s="11">
        <v>639.51</v>
      </c>
      <c r="N215" s="11">
        <v>459.16</v>
      </c>
      <c r="O215" s="10">
        <f t="shared" si="32"/>
        <v>17.7296922650402</v>
      </c>
      <c r="P215" s="11">
        <f t="shared" si="33"/>
        <v>12.7296922650402</v>
      </c>
      <c r="Q215" s="11">
        <f t="shared" si="34"/>
        <v>30.459384530080403</v>
      </c>
      <c r="R215" s="6" t="str">
        <f t="shared" si="35"/>
        <v>YES</v>
      </c>
      <c r="S215" s="6" t="str">
        <f t="shared" si="38"/>
        <v>YES</v>
      </c>
      <c r="T215" s="11">
        <f t="shared" si="39"/>
        <v>450.875</v>
      </c>
      <c r="U215" s="11">
        <f t="shared" si="36"/>
        <v>1098.67</v>
      </c>
      <c r="V215" s="11">
        <f t="shared" si="37"/>
        <v>-647.79500000000007</v>
      </c>
    </row>
    <row r="216" spans="1:22" x14ac:dyDescent="0.25">
      <c r="A216" s="6" t="s">
        <v>351</v>
      </c>
      <c r="B216" s="6" t="s">
        <v>23</v>
      </c>
      <c r="C216" s="25" t="s">
        <v>260</v>
      </c>
      <c r="D216" s="25" t="s">
        <v>260</v>
      </c>
      <c r="E216" s="22" t="s">
        <v>145</v>
      </c>
      <c r="F216" t="s">
        <v>262</v>
      </c>
      <c r="G216" s="25" t="s">
        <v>143</v>
      </c>
      <c r="H216" s="25" t="s">
        <v>261</v>
      </c>
      <c r="I216" s="25" t="s">
        <v>200</v>
      </c>
      <c r="J216" s="19" t="s">
        <v>272</v>
      </c>
      <c r="K216" s="11">
        <v>5</v>
      </c>
      <c r="L216" s="9">
        <v>74.56</v>
      </c>
      <c r="M216" s="11">
        <v>1218.57</v>
      </c>
      <c r="N216" s="11">
        <v>492.27</v>
      </c>
      <c r="O216" s="10">
        <f t="shared" si="32"/>
        <v>16.343481759656651</v>
      </c>
      <c r="P216" s="11">
        <f t="shared" si="33"/>
        <v>6.6023336909871242</v>
      </c>
      <c r="Q216" s="11">
        <f t="shared" si="34"/>
        <v>22.945815450643774</v>
      </c>
      <c r="R216" s="6" t="str">
        <f t="shared" si="35"/>
        <v>YES</v>
      </c>
      <c r="S216" s="6" t="str">
        <f t="shared" si="38"/>
        <v>YES</v>
      </c>
      <c r="T216" s="11">
        <f t="shared" si="39"/>
        <v>932</v>
      </c>
      <c r="U216" s="11">
        <f t="shared" si="36"/>
        <v>1710.84</v>
      </c>
      <c r="V216" s="11">
        <f t="shared" si="37"/>
        <v>-778.83999999999992</v>
      </c>
    </row>
    <row r="217" spans="1:22" x14ac:dyDescent="0.25">
      <c r="A217" s="6" t="s">
        <v>351</v>
      </c>
      <c r="B217" s="6" t="s">
        <v>23</v>
      </c>
      <c r="C217" s="25" t="s">
        <v>260</v>
      </c>
      <c r="D217" s="25" t="s">
        <v>260</v>
      </c>
      <c r="E217" s="22" t="s">
        <v>145</v>
      </c>
      <c r="F217" t="s">
        <v>262</v>
      </c>
      <c r="G217" s="25" t="s">
        <v>143</v>
      </c>
      <c r="H217" s="25" t="s">
        <v>261</v>
      </c>
      <c r="I217" s="25" t="s">
        <v>200</v>
      </c>
      <c r="J217" s="19" t="s">
        <v>273</v>
      </c>
      <c r="K217" s="11">
        <v>5</v>
      </c>
      <c r="L217" s="9">
        <v>221.71</v>
      </c>
      <c r="M217" s="11">
        <v>3678.57</v>
      </c>
      <c r="N217" s="11">
        <v>939.02</v>
      </c>
      <c r="O217" s="10">
        <f t="shared" si="32"/>
        <v>16.591809120021651</v>
      </c>
      <c r="P217" s="11">
        <f t="shared" si="33"/>
        <v>4.2353524874836497</v>
      </c>
      <c r="Q217" s="11">
        <f t="shared" si="34"/>
        <v>20.8271616075053</v>
      </c>
      <c r="R217" s="6" t="str">
        <f t="shared" si="35"/>
        <v>YES</v>
      </c>
      <c r="S217" s="6" t="str">
        <f t="shared" si="38"/>
        <v>YES</v>
      </c>
      <c r="T217" s="11">
        <f t="shared" si="39"/>
        <v>2771.375</v>
      </c>
      <c r="U217" s="11">
        <f t="shared" si="36"/>
        <v>4617.59</v>
      </c>
      <c r="V217" s="11">
        <f t="shared" si="37"/>
        <v>-1846.2150000000001</v>
      </c>
    </row>
    <row r="218" spans="1:22" x14ac:dyDescent="0.25">
      <c r="A218" s="6" t="s">
        <v>351</v>
      </c>
      <c r="B218" s="6" t="s">
        <v>23</v>
      </c>
      <c r="C218" s="25" t="s">
        <v>260</v>
      </c>
      <c r="D218" s="25" t="s">
        <v>260</v>
      </c>
      <c r="E218" s="22" t="s">
        <v>145</v>
      </c>
      <c r="F218" t="s">
        <v>262</v>
      </c>
      <c r="G218" s="25" t="s">
        <v>143</v>
      </c>
      <c r="H218" s="25" t="s">
        <v>261</v>
      </c>
      <c r="I218" s="25" t="s">
        <v>200</v>
      </c>
      <c r="J218" s="19" t="s">
        <v>274</v>
      </c>
      <c r="K218" s="11">
        <v>5</v>
      </c>
      <c r="L218" s="9">
        <v>464.45</v>
      </c>
      <c r="M218" s="11">
        <v>8646.7000000000007</v>
      </c>
      <c r="N218" s="11">
        <v>974.28</v>
      </c>
      <c r="O218" s="10">
        <f t="shared" si="32"/>
        <v>18.617073958445474</v>
      </c>
      <c r="P218" s="11">
        <f t="shared" si="33"/>
        <v>2.0977069652276885</v>
      </c>
      <c r="Q218" s="11">
        <f t="shared" si="34"/>
        <v>20.714780923673164</v>
      </c>
      <c r="R218" s="6" t="str">
        <f t="shared" si="35"/>
        <v>YES</v>
      </c>
      <c r="S218" s="6" t="str">
        <f t="shared" si="38"/>
        <v>YES</v>
      </c>
      <c r="T218" s="11">
        <f t="shared" si="39"/>
        <v>5805.625</v>
      </c>
      <c r="U218" s="11">
        <f t="shared" si="36"/>
        <v>9620.9800000000014</v>
      </c>
      <c r="V218" s="11">
        <f t="shared" si="37"/>
        <v>-3815.3550000000014</v>
      </c>
    </row>
    <row r="219" spans="1:22" x14ac:dyDescent="0.25">
      <c r="A219" s="6" t="s">
        <v>351</v>
      </c>
      <c r="B219" s="6" t="s">
        <v>23</v>
      </c>
      <c r="C219" s="25" t="s">
        <v>260</v>
      </c>
      <c r="D219" s="25" t="s">
        <v>260</v>
      </c>
      <c r="E219" s="22" t="s">
        <v>145</v>
      </c>
      <c r="F219" t="s">
        <v>262</v>
      </c>
      <c r="G219" s="25" t="s">
        <v>143</v>
      </c>
      <c r="H219" s="25" t="s">
        <v>261</v>
      </c>
      <c r="I219" s="25" t="s">
        <v>200</v>
      </c>
      <c r="J219" s="19" t="s">
        <v>275</v>
      </c>
      <c r="K219" s="11">
        <v>5</v>
      </c>
      <c r="L219" s="9">
        <v>78.31</v>
      </c>
      <c r="M219" s="11">
        <v>1715.21</v>
      </c>
      <c r="N219" s="11">
        <v>1211.06</v>
      </c>
      <c r="O219" s="10">
        <f t="shared" si="32"/>
        <v>21.902822117226407</v>
      </c>
      <c r="P219" s="11">
        <f t="shared" si="33"/>
        <v>15.464947005490997</v>
      </c>
      <c r="Q219" s="11">
        <f t="shared" si="34"/>
        <v>37.367769122717405</v>
      </c>
      <c r="R219" s="6" t="str">
        <f t="shared" si="35"/>
        <v>YES</v>
      </c>
      <c r="S219" s="6" t="str">
        <f t="shared" si="38"/>
        <v>YES</v>
      </c>
      <c r="T219" s="11">
        <f t="shared" si="39"/>
        <v>978.875</v>
      </c>
      <c r="U219" s="11">
        <f t="shared" si="36"/>
        <v>2926.27</v>
      </c>
      <c r="V219" s="11">
        <f t="shared" si="37"/>
        <v>-1947.395</v>
      </c>
    </row>
    <row r="220" spans="1:22" x14ac:dyDescent="0.25">
      <c r="A220" s="6" t="s">
        <v>351</v>
      </c>
      <c r="B220" s="6" t="s">
        <v>23</v>
      </c>
      <c r="C220" s="25" t="s">
        <v>260</v>
      </c>
      <c r="D220" s="25" t="s">
        <v>260</v>
      </c>
      <c r="E220" s="22" t="s">
        <v>145</v>
      </c>
      <c r="F220" t="s">
        <v>262</v>
      </c>
      <c r="G220" s="25" t="s">
        <v>143</v>
      </c>
      <c r="H220" s="25" t="s">
        <v>261</v>
      </c>
      <c r="I220" s="25" t="s">
        <v>200</v>
      </c>
      <c r="J220" s="19" t="s">
        <v>276</v>
      </c>
      <c r="K220" s="11">
        <v>5</v>
      </c>
      <c r="L220" s="9">
        <v>73.22</v>
      </c>
      <c r="M220" s="11">
        <v>1746.39</v>
      </c>
      <c r="N220" s="11">
        <v>1380.29</v>
      </c>
      <c r="O220" s="10">
        <f t="shared" si="32"/>
        <v>23.851270144769192</v>
      </c>
      <c r="P220" s="11">
        <f t="shared" si="33"/>
        <v>18.851270144769188</v>
      </c>
      <c r="Q220" s="11">
        <f t="shared" si="34"/>
        <v>42.702540289538383</v>
      </c>
      <c r="R220" s="6" t="str">
        <f t="shared" si="35"/>
        <v>YES</v>
      </c>
      <c r="S220" s="6" t="str">
        <f t="shared" si="38"/>
        <v>YES</v>
      </c>
      <c r="T220" s="11">
        <f t="shared" si="39"/>
        <v>915.25</v>
      </c>
      <c r="U220" s="11">
        <f t="shared" si="36"/>
        <v>3126.6800000000003</v>
      </c>
      <c r="V220" s="11">
        <f t="shared" si="37"/>
        <v>-2211.4300000000003</v>
      </c>
    </row>
    <row r="221" spans="1:22" x14ac:dyDescent="0.25">
      <c r="A221" s="6" t="s">
        <v>351</v>
      </c>
      <c r="B221" s="6" t="s">
        <v>23</v>
      </c>
      <c r="C221" s="25" t="s">
        <v>260</v>
      </c>
      <c r="D221" s="25" t="s">
        <v>260</v>
      </c>
      <c r="E221" s="22" t="s">
        <v>145</v>
      </c>
      <c r="F221" t="s">
        <v>262</v>
      </c>
      <c r="G221" s="25" t="s">
        <v>143</v>
      </c>
      <c r="H221" s="25" t="s">
        <v>261</v>
      </c>
      <c r="I221" s="25" t="s">
        <v>200</v>
      </c>
      <c r="J221" s="19" t="s">
        <v>277</v>
      </c>
      <c r="K221" s="11">
        <v>5</v>
      </c>
      <c r="L221" s="9">
        <v>106.42</v>
      </c>
      <c r="M221" s="11">
        <v>1928.08</v>
      </c>
      <c r="N221" s="11">
        <v>1395.98</v>
      </c>
      <c r="O221" s="10">
        <f t="shared" si="32"/>
        <v>18.117647058823529</v>
      </c>
      <c r="P221" s="11">
        <f t="shared" si="33"/>
        <v>13.117647058823529</v>
      </c>
      <c r="Q221" s="11">
        <f t="shared" si="34"/>
        <v>31.235294117647058</v>
      </c>
      <c r="R221" s="6" t="str">
        <f t="shared" si="35"/>
        <v>YES</v>
      </c>
      <c r="S221" s="6" t="str">
        <f t="shared" si="38"/>
        <v>YES</v>
      </c>
      <c r="T221" s="11">
        <f t="shared" si="39"/>
        <v>1330.25</v>
      </c>
      <c r="U221" s="11">
        <f t="shared" si="36"/>
        <v>3324.06</v>
      </c>
      <c r="V221" s="11">
        <f t="shared" si="37"/>
        <v>-1993.81</v>
      </c>
    </row>
    <row r="222" spans="1:22" x14ac:dyDescent="0.25">
      <c r="A222" s="6" t="s">
        <v>351</v>
      </c>
      <c r="B222" s="6" t="s">
        <v>23</v>
      </c>
      <c r="C222" s="25" t="s">
        <v>260</v>
      </c>
      <c r="D222" s="25" t="s">
        <v>260</v>
      </c>
      <c r="E222" s="22" t="s">
        <v>145</v>
      </c>
      <c r="F222" t="s">
        <v>262</v>
      </c>
      <c r="G222" s="25" t="s">
        <v>143</v>
      </c>
      <c r="H222" s="25" t="s">
        <v>261</v>
      </c>
      <c r="I222" s="25" t="s">
        <v>200</v>
      </c>
      <c r="J222" s="19" t="s">
        <v>278</v>
      </c>
      <c r="K222" s="11">
        <v>5</v>
      </c>
      <c r="L222" s="9">
        <v>126.03</v>
      </c>
      <c r="M222" s="11">
        <v>2040.34</v>
      </c>
      <c r="N222" s="11">
        <v>1410.1899999999998</v>
      </c>
      <c r="O222" s="10">
        <f t="shared" si="32"/>
        <v>16.189320003173847</v>
      </c>
      <c r="P222" s="11">
        <f t="shared" si="33"/>
        <v>11.189320003173846</v>
      </c>
      <c r="Q222" s="11">
        <f t="shared" si="34"/>
        <v>27.378640006347691</v>
      </c>
      <c r="R222" s="6" t="str">
        <f t="shared" si="35"/>
        <v>YES</v>
      </c>
      <c r="S222" s="6" t="str">
        <f t="shared" si="38"/>
        <v>YES</v>
      </c>
      <c r="T222" s="11">
        <f t="shared" si="39"/>
        <v>1575.375</v>
      </c>
      <c r="U222" s="11">
        <f t="shared" si="36"/>
        <v>3450.5299999999997</v>
      </c>
      <c r="V222" s="11">
        <f t="shared" si="37"/>
        <v>-1875.1549999999997</v>
      </c>
    </row>
    <row r="223" spans="1:22" x14ac:dyDescent="0.25">
      <c r="A223" s="6" t="s">
        <v>351</v>
      </c>
      <c r="B223" s="6" t="s">
        <v>23</v>
      </c>
      <c r="C223" s="25" t="s">
        <v>260</v>
      </c>
      <c r="D223" s="25" t="s">
        <v>260</v>
      </c>
      <c r="E223" s="22" t="s">
        <v>145</v>
      </c>
      <c r="F223" t="s">
        <v>262</v>
      </c>
      <c r="G223" s="25" t="s">
        <v>143</v>
      </c>
      <c r="H223" s="25" t="s">
        <v>261</v>
      </c>
      <c r="I223" s="25" t="s">
        <v>200</v>
      </c>
      <c r="J223" s="19" t="s">
        <v>279</v>
      </c>
      <c r="K223" s="11">
        <v>5</v>
      </c>
      <c r="L223" s="9">
        <v>134.77000000000001</v>
      </c>
      <c r="M223" s="11">
        <v>2322.5500000000002</v>
      </c>
      <c r="N223" s="11">
        <v>1448.6999999999998</v>
      </c>
      <c r="O223" s="10">
        <f t="shared" si="32"/>
        <v>17.233434740669288</v>
      </c>
      <c r="P223" s="11">
        <f t="shared" si="33"/>
        <v>10.749424946204643</v>
      </c>
      <c r="Q223" s="11">
        <f t="shared" si="34"/>
        <v>27.98285968687393</v>
      </c>
      <c r="R223" s="6" t="str">
        <f t="shared" si="35"/>
        <v>YES</v>
      </c>
      <c r="S223" s="6" t="str">
        <f t="shared" si="38"/>
        <v>YES</v>
      </c>
      <c r="T223" s="11">
        <f t="shared" si="39"/>
        <v>1684.6250000000002</v>
      </c>
      <c r="U223" s="11">
        <f t="shared" si="36"/>
        <v>3771.25</v>
      </c>
      <c r="V223" s="11">
        <f t="shared" si="37"/>
        <v>-2086.625</v>
      </c>
    </row>
    <row r="224" spans="1:22" x14ac:dyDescent="0.25">
      <c r="A224" s="6" t="s">
        <v>351</v>
      </c>
      <c r="B224" s="6" t="s">
        <v>23</v>
      </c>
      <c r="C224" s="25" t="s">
        <v>260</v>
      </c>
      <c r="D224" s="25" t="s">
        <v>260</v>
      </c>
      <c r="E224" s="22" t="s">
        <v>145</v>
      </c>
      <c r="F224" t="s">
        <v>262</v>
      </c>
      <c r="G224" s="25" t="s">
        <v>143</v>
      </c>
      <c r="H224" s="25" t="s">
        <v>261</v>
      </c>
      <c r="I224" s="25" t="s">
        <v>200</v>
      </c>
      <c r="J224" s="19" t="s">
        <v>280</v>
      </c>
      <c r="K224" s="11">
        <v>5</v>
      </c>
      <c r="L224" s="9">
        <v>81.150000000000006</v>
      </c>
      <c r="M224" s="11">
        <v>1903.1</v>
      </c>
      <c r="N224" s="11">
        <v>1497.35</v>
      </c>
      <c r="O224" s="10">
        <f t="shared" si="32"/>
        <v>23.451632778804679</v>
      </c>
      <c r="P224" s="11">
        <f t="shared" si="33"/>
        <v>18.451632778804679</v>
      </c>
      <c r="Q224" s="11">
        <f t="shared" si="34"/>
        <v>41.903265557609359</v>
      </c>
      <c r="R224" s="6" t="str">
        <f t="shared" si="35"/>
        <v>YES</v>
      </c>
      <c r="S224" s="6" t="str">
        <f t="shared" si="38"/>
        <v>YES</v>
      </c>
      <c r="T224" s="11">
        <f t="shared" si="39"/>
        <v>1014.3750000000001</v>
      </c>
      <c r="U224" s="11">
        <f t="shared" si="36"/>
        <v>3400.45</v>
      </c>
      <c r="V224" s="11">
        <f t="shared" si="37"/>
        <v>-2386.0749999999998</v>
      </c>
    </row>
    <row r="225" spans="1:22" x14ac:dyDescent="0.25">
      <c r="A225" s="6" t="s">
        <v>351</v>
      </c>
      <c r="B225" s="6" t="s">
        <v>23</v>
      </c>
      <c r="C225" s="25" t="s">
        <v>260</v>
      </c>
      <c r="D225" s="25" t="s">
        <v>260</v>
      </c>
      <c r="E225" s="22" t="s">
        <v>145</v>
      </c>
      <c r="F225" t="s">
        <v>262</v>
      </c>
      <c r="G225" s="25" t="s">
        <v>143</v>
      </c>
      <c r="H225" s="25" t="s">
        <v>261</v>
      </c>
      <c r="I225" s="25" t="s">
        <v>200</v>
      </c>
      <c r="J225" s="19" t="s">
        <v>281</v>
      </c>
      <c r="K225" s="11">
        <v>5</v>
      </c>
      <c r="L225" s="9">
        <v>126.37</v>
      </c>
      <c r="M225" s="11">
        <v>2226</v>
      </c>
      <c r="N225" s="11">
        <v>1507.55</v>
      </c>
      <c r="O225" s="10">
        <f t="shared" si="32"/>
        <v>17.614940254807312</v>
      </c>
      <c r="P225" s="11">
        <f t="shared" si="33"/>
        <v>11.929651024768535</v>
      </c>
      <c r="Q225" s="11">
        <f t="shared" si="34"/>
        <v>29.544591279575847</v>
      </c>
      <c r="R225" s="6" t="str">
        <f t="shared" si="35"/>
        <v>YES</v>
      </c>
      <c r="S225" s="6" t="str">
        <f t="shared" si="38"/>
        <v>YES</v>
      </c>
      <c r="T225" s="11">
        <f t="shared" si="39"/>
        <v>1579.625</v>
      </c>
      <c r="U225" s="11">
        <f t="shared" si="36"/>
        <v>3733.55</v>
      </c>
      <c r="V225" s="11">
        <f t="shared" si="37"/>
        <v>-2153.9250000000002</v>
      </c>
    </row>
    <row r="226" spans="1:22" x14ac:dyDescent="0.25">
      <c r="A226" s="6" t="s">
        <v>351</v>
      </c>
      <c r="B226" s="6" t="s">
        <v>23</v>
      </c>
      <c r="C226" s="25" t="s">
        <v>260</v>
      </c>
      <c r="D226" s="25" t="s">
        <v>260</v>
      </c>
      <c r="E226" s="22" t="s">
        <v>145</v>
      </c>
      <c r="F226" t="s">
        <v>262</v>
      </c>
      <c r="G226" s="25" t="s">
        <v>143</v>
      </c>
      <c r="H226" s="25" t="s">
        <v>261</v>
      </c>
      <c r="I226" s="25" t="s">
        <v>200</v>
      </c>
      <c r="J226" s="19" t="s">
        <v>282</v>
      </c>
      <c r="K226" s="11">
        <v>5</v>
      </c>
      <c r="L226" s="9">
        <v>314.27</v>
      </c>
      <c r="M226" s="11">
        <v>4915.3</v>
      </c>
      <c r="N226" s="11">
        <v>1708.35</v>
      </c>
      <c r="O226" s="10">
        <f t="shared" si="32"/>
        <v>15.640372927737298</v>
      </c>
      <c r="P226" s="11">
        <f t="shared" si="33"/>
        <v>5.4359308874534635</v>
      </c>
      <c r="Q226" s="11">
        <f t="shared" si="34"/>
        <v>21.076303815190759</v>
      </c>
      <c r="R226" s="6" t="str">
        <f t="shared" si="35"/>
        <v>YES</v>
      </c>
      <c r="S226" s="6" t="str">
        <f t="shared" si="38"/>
        <v>YES</v>
      </c>
      <c r="T226" s="11">
        <f t="shared" si="39"/>
        <v>3928.375</v>
      </c>
      <c r="U226" s="11">
        <f t="shared" si="36"/>
        <v>6623.65</v>
      </c>
      <c r="V226" s="11">
        <f t="shared" si="37"/>
        <v>-2695.2749999999996</v>
      </c>
    </row>
    <row r="227" spans="1:22" x14ac:dyDescent="0.25">
      <c r="A227" s="6" t="s">
        <v>351</v>
      </c>
      <c r="B227" s="6" t="s">
        <v>23</v>
      </c>
      <c r="C227" s="25" t="s">
        <v>260</v>
      </c>
      <c r="D227" s="25" t="s">
        <v>260</v>
      </c>
      <c r="E227" s="22" t="s">
        <v>145</v>
      </c>
      <c r="F227" t="s">
        <v>262</v>
      </c>
      <c r="G227" s="25" t="s">
        <v>143</v>
      </c>
      <c r="H227" s="25" t="s">
        <v>261</v>
      </c>
      <c r="I227" s="25" t="s">
        <v>200</v>
      </c>
      <c r="J227" s="19" t="s">
        <v>283</v>
      </c>
      <c r="K227" s="11">
        <v>5</v>
      </c>
      <c r="L227" s="9">
        <v>284.72000000000003</v>
      </c>
      <c r="M227" s="11">
        <v>4948.1899999999996</v>
      </c>
      <c r="N227" s="11">
        <v>1922.5600000000002</v>
      </c>
      <c r="O227" s="10">
        <f t="shared" si="32"/>
        <v>17.379144422590613</v>
      </c>
      <c r="P227" s="11">
        <f t="shared" si="33"/>
        <v>6.7524585557740942</v>
      </c>
      <c r="Q227" s="11">
        <f t="shared" si="34"/>
        <v>24.131602978364707</v>
      </c>
      <c r="R227" s="6" t="str">
        <f t="shared" si="35"/>
        <v>YES</v>
      </c>
      <c r="S227" s="6" t="str">
        <f t="shared" si="38"/>
        <v>YES</v>
      </c>
      <c r="T227" s="11">
        <f t="shared" si="39"/>
        <v>3559.0000000000005</v>
      </c>
      <c r="U227" s="11">
        <f t="shared" si="36"/>
        <v>6870.75</v>
      </c>
      <c r="V227" s="11">
        <f t="shared" si="37"/>
        <v>-3311.7499999999995</v>
      </c>
    </row>
    <row r="228" spans="1:22" x14ac:dyDescent="0.25">
      <c r="A228" s="6" t="s">
        <v>351</v>
      </c>
      <c r="B228" s="6" t="s">
        <v>23</v>
      </c>
      <c r="C228" s="25" t="s">
        <v>260</v>
      </c>
      <c r="D228" s="25" t="s">
        <v>260</v>
      </c>
      <c r="E228" s="22" t="s">
        <v>145</v>
      </c>
      <c r="F228" t="s">
        <v>262</v>
      </c>
      <c r="G228" s="25" t="s">
        <v>143</v>
      </c>
      <c r="H228" s="25" t="s">
        <v>261</v>
      </c>
      <c r="I228" s="25" t="s">
        <v>200</v>
      </c>
      <c r="J228" s="19" t="s">
        <v>284</v>
      </c>
      <c r="K228" s="11">
        <v>5</v>
      </c>
      <c r="L228" s="9">
        <v>115.15</v>
      </c>
      <c r="M228" s="11">
        <v>2520.35</v>
      </c>
      <c r="N228" s="11">
        <v>1944.6</v>
      </c>
      <c r="O228" s="10">
        <f t="shared" si="32"/>
        <v>21.887537993920972</v>
      </c>
      <c r="P228" s="11">
        <f t="shared" si="33"/>
        <v>16.887537993920972</v>
      </c>
      <c r="Q228" s="11">
        <f t="shared" si="34"/>
        <v>38.775075987841944</v>
      </c>
      <c r="R228" s="6" t="str">
        <f t="shared" si="35"/>
        <v>YES</v>
      </c>
      <c r="S228" s="6" t="str">
        <f t="shared" si="38"/>
        <v>YES</v>
      </c>
      <c r="T228" s="11">
        <f t="shared" si="39"/>
        <v>1439.375</v>
      </c>
      <c r="U228" s="11">
        <f t="shared" si="36"/>
        <v>4464.95</v>
      </c>
      <c r="V228" s="11">
        <f t="shared" si="37"/>
        <v>-3025.5749999999998</v>
      </c>
    </row>
    <row r="229" spans="1:22" x14ac:dyDescent="0.25">
      <c r="A229" s="6" t="s">
        <v>351</v>
      </c>
      <c r="B229" s="6" t="s">
        <v>23</v>
      </c>
      <c r="C229" s="25" t="s">
        <v>260</v>
      </c>
      <c r="D229" s="25" t="s">
        <v>260</v>
      </c>
      <c r="E229" s="22" t="s">
        <v>145</v>
      </c>
      <c r="F229" t="s">
        <v>262</v>
      </c>
      <c r="G229" s="25" t="s">
        <v>143</v>
      </c>
      <c r="H229" s="25" t="s">
        <v>261</v>
      </c>
      <c r="I229" s="25" t="s">
        <v>200</v>
      </c>
      <c r="J229" s="19" t="s">
        <v>285</v>
      </c>
      <c r="K229" s="11">
        <v>5</v>
      </c>
      <c r="L229" s="9">
        <v>115.46</v>
      </c>
      <c r="M229" s="11">
        <v>2603.6</v>
      </c>
      <c r="N229" s="11">
        <v>2026.3</v>
      </c>
      <c r="O229" s="10">
        <f t="shared" si="32"/>
        <v>22.54980079681275</v>
      </c>
      <c r="P229" s="11">
        <f t="shared" si="33"/>
        <v>17.54980079681275</v>
      </c>
      <c r="Q229" s="11">
        <f t="shared" si="34"/>
        <v>40.099601593625493</v>
      </c>
      <c r="R229" s="6" t="str">
        <f t="shared" si="35"/>
        <v>YES</v>
      </c>
      <c r="S229" s="6" t="str">
        <f t="shared" si="38"/>
        <v>YES</v>
      </c>
      <c r="T229" s="11">
        <f t="shared" si="39"/>
        <v>1443.25</v>
      </c>
      <c r="U229" s="11">
        <f t="shared" si="36"/>
        <v>4629.8999999999996</v>
      </c>
      <c r="V229" s="11">
        <f t="shared" si="37"/>
        <v>-3186.6499999999996</v>
      </c>
    </row>
    <row r="230" spans="1:22" x14ac:dyDescent="0.25">
      <c r="A230" s="6" t="s">
        <v>351</v>
      </c>
      <c r="B230" s="6" t="s">
        <v>23</v>
      </c>
      <c r="C230" s="25" t="s">
        <v>260</v>
      </c>
      <c r="D230" s="25" t="s">
        <v>260</v>
      </c>
      <c r="E230" s="22" t="s">
        <v>145</v>
      </c>
      <c r="F230" t="s">
        <v>262</v>
      </c>
      <c r="G230" s="25" t="s">
        <v>143</v>
      </c>
      <c r="H230" s="25" t="s">
        <v>261</v>
      </c>
      <c r="I230" s="25" t="s">
        <v>200</v>
      </c>
      <c r="J230" s="19" t="s">
        <v>286</v>
      </c>
      <c r="K230" s="11">
        <v>5</v>
      </c>
      <c r="L230" s="9">
        <v>194.51</v>
      </c>
      <c r="M230" s="11">
        <v>3233.35</v>
      </c>
      <c r="N230" s="11">
        <v>2041.4</v>
      </c>
      <c r="O230" s="10">
        <f t="shared" si="32"/>
        <v>16.623052799341938</v>
      </c>
      <c r="P230" s="11">
        <f t="shared" si="33"/>
        <v>10.495090226723562</v>
      </c>
      <c r="Q230" s="11">
        <f t="shared" si="34"/>
        <v>27.1181430260655</v>
      </c>
      <c r="R230" s="6" t="str">
        <f t="shared" si="35"/>
        <v>YES</v>
      </c>
      <c r="S230" s="6" t="str">
        <f t="shared" si="38"/>
        <v>YES</v>
      </c>
      <c r="T230" s="11">
        <f t="shared" si="39"/>
        <v>2431.375</v>
      </c>
      <c r="U230" s="11">
        <f t="shared" si="36"/>
        <v>5274.75</v>
      </c>
      <c r="V230" s="11">
        <f t="shared" si="37"/>
        <v>-2843.375</v>
      </c>
    </row>
    <row r="231" spans="1:22" x14ac:dyDescent="0.25">
      <c r="A231" s="6" t="s">
        <v>351</v>
      </c>
      <c r="B231" s="6" t="s">
        <v>23</v>
      </c>
      <c r="C231" s="25" t="s">
        <v>260</v>
      </c>
      <c r="D231" s="25" t="s">
        <v>260</v>
      </c>
      <c r="E231" s="22" t="s">
        <v>145</v>
      </c>
      <c r="F231" t="s">
        <v>262</v>
      </c>
      <c r="G231" s="25" t="s">
        <v>143</v>
      </c>
      <c r="H231" s="25" t="s">
        <v>261</v>
      </c>
      <c r="I231" s="25" t="s">
        <v>200</v>
      </c>
      <c r="J231" s="19" t="s">
        <v>287</v>
      </c>
      <c r="K231" s="11">
        <v>5</v>
      </c>
      <c r="L231" s="9">
        <v>332.8</v>
      </c>
      <c r="M231" s="11">
        <v>5563.59</v>
      </c>
      <c r="N231" s="11">
        <v>2146.3200000000002</v>
      </c>
      <c r="O231" s="10">
        <f t="shared" si="32"/>
        <v>16.717518028846154</v>
      </c>
      <c r="P231" s="11">
        <f t="shared" si="33"/>
        <v>6.4492788461538462</v>
      </c>
      <c r="Q231" s="11">
        <f t="shared" si="34"/>
        <v>23.166796874999999</v>
      </c>
      <c r="R231" s="6" t="str">
        <f t="shared" si="35"/>
        <v>YES</v>
      </c>
      <c r="S231" s="6" t="str">
        <f t="shared" si="38"/>
        <v>YES</v>
      </c>
      <c r="T231" s="11">
        <f t="shared" si="39"/>
        <v>4160</v>
      </c>
      <c r="U231" s="11">
        <f t="shared" si="36"/>
        <v>7709.91</v>
      </c>
      <c r="V231" s="11">
        <f t="shared" si="37"/>
        <v>-3549.91</v>
      </c>
    </row>
    <row r="232" spans="1:22" x14ac:dyDescent="0.25">
      <c r="A232" s="6" t="s">
        <v>351</v>
      </c>
      <c r="B232" s="6" t="s">
        <v>23</v>
      </c>
      <c r="C232" s="25" t="s">
        <v>260</v>
      </c>
      <c r="D232" s="25" t="s">
        <v>260</v>
      </c>
      <c r="E232" s="22" t="s">
        <v>145</v>
      </c>
      <c r="F232" t="s">
        <v>262</v>
      </c>
      <c r="G232" s="25" t="s">
        <v>143</v>
      </c>
      <c r="H232" s="25" t="s">
        <v>261</v>
      </c>
      <c r="I232" s="25" t="s">
        <v>200</v>
      </c>
      <c r="J232" s="19" t="s">
        <v>288</v>
      </c>
      <c r="K232" s="11">
        <v>5</v>
      </c>
      <c r="L232" s="9">
        <v>281.77</v>
      </c>
      <c r="M232" s="11">
        <v>4421.4399999999996</v>
      </c>
      <c r="N232" s="11">
        <v>2292.59</v>
      </c>
      <c r="O232" s="10">
        <f t="shared" si="32"/>
        <v>15.691663413422294</v>
      </c>
      <c r="P232" s="11">
        <f t="shared" si="33"/>
        <v>8.1363878340490476</v>
      </c>
      <c r="Q232" s="11">
        <f t="shared" si="34"/>
        <v>23.828051247471343</v>
      </c>
      <c r="R232" s="6" t="str">
        <f t="shared" si="35"/>
        <v>YES</v>
      </c>
      <c r="S232" s="6" t="str">
        <f t="shared" si="38"/>
        <v>YES</v>
      </c>
      <c r="T232" s="11">
        <f t="shared" si="39"/>
        <v>3522.125</v>
      </c>
      <c r="U232" s="11">
        <f t="shared" si="36"/>
        <v>6714.03</v>
      </c>
      <c r="V232" s="11">
        <f t="shared" si="37"/>
        <v>-3191.9049999999997</v>
      </c>
    </row>
    <row r="233" spans="1:22" x14ac:dyDescent="0.25">
      <c r="A233" s="6" t="s">
        <v>351</v>
      </c>
      <c r="B233" s="6" t="s">
        <v>23</v>
      </c>
      <c r="C233" s="25" t="s">
        <v>260</v>
      </c>
      <c r="D233" s="25" t="s">
        <v>260</v>
      </c>
      <c r="E233" s="22" t="s">
        <v>145</v>
      </c>
      <c r="F233" t="s">
        <v>262</v>
      </c>
      <c r="G233" s="25" t="s">
        <v>143</v>
      </c>
      <c r="H233" s="25" t="s">
        <v>261</v>
      </c>
      <c r="I233" s="25" t="s">
        <v>200</v>
      </c>
      <c r="J233" s="19" t="s">
        <v>289</v>
      </c>
      <c r="K233" s="11">
        <v>5</v>
      </c>
      <c r="L233" s="9">
        <v>192.28</v>
      </c>
      <c r="M233" s="11">
        <v>3298.54</v>
      </c>
      <c r="N233" s="11">
        <v>2337.14</v>
      </c>
      <c r="O233" s="10">
        <f t="shared" si="32"/>
        <v>17.154878302475556</v>
      </c>
      <c r="P233" s="11">
        <f t="shared" si="33"/>
        <v>12.154878302475556</v>
      </c>
      <c r="Q233" s="11">
        <f t="shared" si="34"/>
        <v>29.309756604951115</v>
      </c>
      <c r="R233" s="6" t="str">
        <f t="shared" si="35"/>
        <v>YES</v>
      </c>
      <c r="S233" s="6" t="str">
        <f t="shared" si="38"/>
        <v>YES</v>
      </c>
      <c r="T233" s="11">
        <f t="shared" si="39"/>
        <v>2403.5</v>
      </c>
      <c r="U233" s="11">
        <f t="shared" si="36"/>
        <v>5635.68</v>
      </c>
      <c r="V233" s="11">
        <f t="shared" si="37"/>
        <v>-3232.1800000000003</v>
      </c>
    </row>
    <row r="234" spans="1:22" x14ac:dyDescent="0.25">
      <c r="A234" s="6" t="s">
        <v>351</v>
      </c>
      <c r="B234" s="6" t="s">
        <v>23</v>
      </c>
      <c r="C234" s="25" t="s">
        <v>260</v>
      </c>
      <c r="D234" s="25" t="s">
        <v>260</v>
      </c>
      <c r="E234" s="22" t="s">
        <v>145</v>
      </c>
      <c r="F234" t="s">
        <v>262</v>
      </c>
      <c r="G234" s="25" t="s">
        <v>143</v>
      </c>
      <c r="H234" s="25" t="s">
        <v>261</v>
      </c>
      <c r="I234" s="25" t="s">
        <v>200</v>
      </c>
      <c r="J234" s="19" t="s">
        <v>290</v>
      </c>
      <c r="K234" s="11">
        <v>5</v>
      </c>
      <c r="L234" s="9">
        <v>196.62</v>
      </c>
      <c r="M234" s="11">
        <v>4192.93</v>
      </c>
      <c r="N234" s="11">
        <v>2836.48</v>
      </c>
      <c r="O234" s="10">
        <f t="shared" si="32"/>
        <v>21.325043230597093</v>
      </c>
      <c r="P234" s="11">
        <f t="shared" si="33"/>
        <v>14.426202827789645</v>
      </c>
      <c r="Q234" s="11">
        <f t="shared" si="34"/>
        <v>35.751246058386734</v>
      </c>
      <c r="R234" s="6" t="str">
        <f t="shared" si="35"/>
        <v>YES</v>
      </c>
      <c r="S234" s="6" t="str">
        <f t="shared" si="38"/>
        <v>YES</v>
      </c>
      <c r="T234" s="11">
        <f t="shared" si="39"/>
        <v>2457.75</v>
      </c>
      <c r="U234" s="11">
        <f t="shared" si="36"/>
        <v>7029.41</v>
      </c>
      <c r="V234" s="11">
        <f t="shared" si="37"/>
        <v>-4571.66</v>
      </c>
    </row>
    <row r="235" spans="1:22" x14ac:dyDescent="0.25">
      <c r="A235" s="6" t="s">
        <v>351</v>
      </c>
      <c r="B235" s="6" t="s">
        <v>23</v>
      </c>
      <c r="C235" s="25" t="s">
        <v>260</v>
      </c>
      <c r="D235" s="25" t="s">
        <v>260</v>
      </c>
      <c r="E235" s="22" t="s">
        <v>145</v>
      </c>
      <c r="F235" t="s">
        <v>262</v>
      </c>
      <c r="G235" s="25" t="s">
        <v>143</v>
      </c>
      <c r="H235" s="25" t="s">
        <v>261</v>
      </c>
      <c r="I235" s="25" t="s">
        <v>200</v>
      </c>
      <c r="J235" s="19" t="s">
        <v>291</v>
      </c>
      <c r="K235" s="11">
        <v>5</v>
      </c>
      <c r="L235" s="9">
        <v>325.77999999999997</v>
      </c>
      <c r="M235" s="11">
        <v>5314.22</v>
      </c>
      <c r="N235" s="11">
        <v>3171.03</v>
      </c>
      <c r="O235" s="10">
        <f t="shared" si="32"/>
        <v>16.312296641905583</v>
      </c>
      <c r="P235" s="11">
        <f t="shared" si="33"/>
        <v>9.7336546135428836</v>
      </c>
      <c r="Q235" s="11">
        <f t="shared" si="34"/>
        <v>26.045951255448465</v>
      </c>
      <c r="R235" s="6" t="str">
        <f t="shared" si="35"/>
        <v>YES</v>
      </c>
      <c r="S235" s="6" t="str">
        <f t="shared" si="38"/>
        <v>YES</v>
      </c>
      <c r="T235" s="11">
        <f t="shared" si="39"/>
        <v>4072.2499999999995</v>
      </c>
      <c r="U235" s="11">
        <f t="shared" si="36"/>
        <v>8485.25</v>
      </c>
      <c r="V235" s="11">
        <f t="shared" si="37"/>
        <v>-4413</v>
      </c>
    </row>
    <row r="236" spans="1:22" x14ac:dyDescent="0.25">
      <c r="A236" s="6" t="s">
        <v>351</v>
      </c>
      <c r="B236" s="6" t="s">
        <v>23</v>
      </c>
      <c r="C236" s="25" t="s">
        <v>260</v>
      </c>
      <c r="D236" s="25" t="s">
        <v>260</v>
      </c>
      <c r="E236" s="22" t="s">
        <v>145</v>
      </c>
      <c r="F236" t="s">
        <v>262</v>
      </c>
      <c r="G236" s="25" t="s">
        <v>143</v>
      </c>
      <c r="H236" s="25" t="s">
        <v>261</v>
      </c>
      <c r="I236" s="25" t="s">
        <v>200</v>
      </c>
      <c r="J236" s="19" t="s">
        <v>292</v>
      </c>
      <c r="K236" s="11">
        <v>5</v>
      </c>
      <c r="L236" s="9">
        <v>332.19</v>
      </c>
      <c r="M236" s="11">
        <v>5366.49</v>
      </c>
      <c r="N236" s="11">
        <v>3179.79</v>
      </c>
      <c r="O236" s="10">
        <f t="shared" si="32"/>
        <v>16.154881242662331</v>
      </c>
      <c r="P236" s="11">
        <f t="shared" si="33"/>
        <v>9.5722026551070165</v>
      </c>
      <c r="Q236" s="11">
        <f t="shared" si="34"/>
        <v>25.727083897769347</v>
      </c>
      <c r="R236" s="6" t="str">
        <f t="shared" si="35"/>
        <v>YES</v>
      </c>
      <c r="S236" s="6" t="str">
        <f t="shared" si="38"/>
        <v>YES</v>
      </c>
      <c r="T236" s="11">
        <f t="shared" si="39"/>
        <v>4152.375</v>
      </c>
      <c r="U236" s="11">
        <f t="shared" si="36"/>
        <v>8546.2799999999988</v>
      </c>
      <c r="V236" s="11">
        <f t="shared" si="37"/>
        <v>-4393.9049999999988</v>
      </c>
    </row>
    <row r="237" spans="1:22" x14ac:dyDescent="0.25">
      <c r="A237" s="6" t="s">
        <v>351</v>
      </c>
      <c r="B237" s="6" t="s">
        <v>23</v>
      </c>
      <c r="C237" s="25" t="s">
        <v>260</v>
      </c>
      <c r="D237" s="25" t="s">
        <v>260</v>
      </c>
      <c r="E237" s="22" t="s">
        <v>145</v>
      </c>
      <c r="F237" t="s">
        <v>262</v>
      </c>
      <c r="G237" s="25" t="s">
        <v>143</v>
      </c>
      <c r="H237" s="25" t="s">
        <v>261</v>
      </c>
      <c r="I237" s="25" t="s">
        <v>200</v>
      </c>
      <c r="J237" s="19" t="s">
        <v>293</v>
      </c>
      <c r="K237" s="11">
        <v>5</v>
      </c>
      <c r="L237" s="9">
        <v>297.89999999999998</v>
      </c>
      <c r="M237" s="11">
        <v>4708.24</v>
      </c>
      <c r="N237" s="11">
        <v>3218.74</v>
      </c>
      <c r="O237" s="10">
        <f t="shared" si="32"/>
        <v>15.804766700234978</v>
      </c>
      <c r="P237" s="11">
        <f t="shared" si="33"/>
        <v>10.804766700234978</v>
      </c>
      <c r="Q237" s="11">
        <f t="shared" si="34"/>
        <v>26.609533400469957</v>
      </c>
      <c r="R237" s="6" t="str">
        <f t="shared" si="35"/>
        <v>YES</v>
      </c>
      <c r="S237" s="6" t="str">
        <f t="shared" si="38"/>
        <v>YES</v>
      </c>
      <c r="T237" s="11">
        <f t="shared" si="39"/>
        <v>3723.7499999999995</v>
      </c>
      <c r="U237" s="11">
        <f t="shared" si="36"/>
        <v>7926.98</v>
      </c>
      <c r="V237" s="11">
        <f t="shared" si="37"/>
        <v>-4203.2299999999996</v>
      </c>
    </row>
    <row r="238" spans="1:22" x14ac:dyDescent="0.25">
      <c r="A238" s="6" t="s">
        <v>351</v>
      </c>
      <c r="B238" s="6" t="s">
        <v>23</v>
      </c>
      <c r="C238" s="25" t="s">
        <v>260</v>
      </c>
      <c r="D238" s="25" t="s">
        <v>260</v>
      </c>
      <c r="E238" s="22" t="s">
        <v>145</v>
      </c>
      <c r="F238" t="s">
        <v>262</v>
      </c>
      <c r="G238" s="25" t="s">
        <v>143</v>
      </c>
      <c r="H238" s="25" t="s">
        <v>261</v>
      </c>
      <c r="I238" s="25" t="s">
        <v>200</v>
      </c>
      <c r="J238" s="19" t="s">
        <v>294</v>
      </c>
      <c r="K238" s="11">
        <v>5</v>
      </c>
      <c r="L238" s="9">
        <v>113.74</v>
      </c>
      <c r="M238" s="11">
        <v>3882.74</v>
      </c>
      <c r="N238" s="11">
        <v>3314.04</v>
      </c>
      <c r="O238" s="10">
        <f t="shared" si="32"/>
        <v>34.136979075083524</v>
      </c>
      <c r="P238" s="11">
        <f t="shared" si="33"/>
        <v>29.136979075083524</v>
      </c>
      <c r="Q238" s="11">
        <f t="shared" si="34"/>
        <v>63.273958150167047</v>
      </c>
      <c r="R238" s="6" t="str">
        <f t="shared" si="35"/>
        <v>YES</v>
      </c>
      <c r="S238" s="6" t="str">
        <f t="shared" si="38"/>
        <v>YES</v>
      </c>
      <c r="T238" s="11">
        <f t="shared" si="39"/>
        <v>1421.75</v>
      </c>
      <c r="U238" s="11">
        <f t="shared" si="36"/>
        <v>7196.78</v>
      </c>
      <c r="V238" s="11">
        <f t="shared" si="37"/>
        <v>-5775.03</v>
      </c>
    </row>
    <row r="239" spans="1:22" x14ac:dyDescent="0.25">
      <c r="A239" s="6" t="s">
        <v>351</v>
      </c>
      <c r="B239" s="6" t="s">
        <v>23</v>
      </c>
      <c r="C239" s="25" t="s">
        <v>260</v>
      </c>
      <c r="D239" s="25" t="s">
        <v>260</v>
      </c>
      <c r="E239" s="22" t="s">
        <v>145</v>
      </c>
      <c r="F239" t="s">
        <v>262</v>
      </c>
      <c r="G239" s="25" t="s">
        <v>143</v>
      </c>
      <c r="H239" s="25" t="s">
        <v>261</v>
      </c>
      <c r="I239" s="25" t="s">
        <v>200</v>
      </c>
      <c r="J239" s="19" t="s">
        <v>295</v>
      </c>
      <c r="K239" s="11">
        <v>5</v>
      </c>
      <c r="L239" s="9">
        <v>243.9</v>
      </c>
      <c r="M239" s="11">
        <v>4640.25</v>
      </c>
      <c r="N239" s="11">
        <v>3328.48</v>
      </c>
      <c r="O239" s="10">
        <f t="shared" si="32"/>
        <v>19.02521525215252</v>
      </c>
      <c r="P239" s="11">
        <f t="shared" si="33"/>
        <v>13.64690446904469</v>
      </c>
      <c r="Q239" s="11">
        <f t="shared" si="34"/>
        <v>32.672119721197213</v>
      </c>
      <c r="R239" s="6" t="str">
        <f t="shared" si="35"/>
        <v>YES</v>
      </c>
      <c r="S239" s="6" t="str">
        <f t="shared" si="38"/>
        <v>YES</v>
      </c>
      <c r="T239" s="11">
        <f t="shared" si="39"/>
        <v>3048.75</v>
      </c>
      <c r="U239" s="11">
        <f t="shared" si="36"/>
        <v>7968.73</v>
      </c>
      <c r="V239" s="11">
        <f t="shared" si="37"/>
        <v>-4919.9799999999996</v>
      </c>
    </row>
    <row r="240" spans="1:22" x14ac:dyDescent="0.25">
      <c r="A240" s="6" t="s">
        <v>351</v>
      </c>
      <c r="B240" s="6" t="s">
        <v>23</v>
      </c>
      <c r="C240" s="25" t="s">
        <v>260</v>
      </c>
      <c r="D240" s="25" t="s">
        <v>260</v>
      </c>
      <c r="E240" s="22" t="s">
        <v>145</v>
      </c>
      <c r="F240" t="s">
        <v>262</v>
      </c>
      <c r="G240" s="25" t="s">
        <v>143</v>
      </c>
      <c r="H240" s="25" t="s">
        <v>261</v>
      </c>
      <c r="I240" s="25" t="s">
        <v>200</v>
      </c>
      <c r="J240" s="19" t="s">
        <v>296</v>
      </c>
      <c r="K240" s="11">
        <v>5</v>
      </c>
      <c r="L240" s="9">
        <v>202.71</v>
      </c>
      <c r="M240" s="11">
        <v>4532.84</v>
      </c>
      <c r="N240" s="11">
        <v>3404.79</v>
      </c>
      <c r="O240" s="10">
        <f t="shared" si="32"/>
        <v>22.36120566326279</v>
      </c>
      <c r="P240" s="11">
        <f t="shared" si="33"/>
        <v>16.796359331064082</v>
      </c>
      <c r="Q240" s="11">
        <f t="shared" si="34"/>
        <v>39.157564994326869</v>
      </c>
      <c r="R240" s="6" t="str">
        <f t="shared" si="35"/>
        <v>YES</v>
      </c>
      <c r="S240" s="6" t="str">
        <f t="shared" si="38"/>
        <v>YES</v>
      </c>
      <c r="T240" s="11">
        <f t="shared" si="39"/>
        <v>2533.875</v>
      </c>
      <c r="U240" s="11">
        <f t="shared" si="36"/>
        <v>7937.63</v>
      </c>
      <c r="V240" s="11">
        <f t="shared" si="37"/>
        <v>-5403.7550000000001</v>
      </c>
    </row>
    <row r="241" spans="1:22" x14ac:dyDescent="0.25">
      <c r="A241" s="6" t="s">
        <v>351</v>
      </c>
      <c r="B241" s="6" t="s">
        <v>23</v>
      </c>
      <c r="C241" s="25" t="s">
        <v>260</v>
      </c>
      <c r="D241" s="25" t="s">
        <v>260</v>
      </c>
      <c r="E241" s="22" t="s">
        <v>145</v>
      </c>
      <c r="F241" t="s">
        <v>262</v>
      </c>
      <c r="G241" s="25" t="s">
        <v>143</v>
      </c>
      <c r="H241" s="25" t="s">
        <v>261</v>
      </c>
      <c r="I241" s="25" t="s">
        <v>200</v>
      </c>
      <c r="J241" s="19" t="s">
        <v>297</v>
      </c>
      <c r="K241" s="11">
        <v>5</v>
      </c>
      <c r="L241" s="9">
        <v>309.99</v>
      </c>
      <c r="M241" s="11">
        <v>5105.66</v>
      </c>
      <c r="N241" s="11">
        <v>3455.01</v>
      </c>
      <c r="O241" s="10">
        <f t="shared" si="32"/>
        <v>16.470402271040999</v>
      </c>
      <c r="P241" s="11">
        <f t="shared" si="33"/>
        <v>11.145553082357496</v>
      </c>
      <c r="Q241" s="11">
        <f t="shared" si="34"/>
        <v>27.615955353398498</v>
      </c>
      <c r="R241" s="6" t="str">
        <f t="shared" si="35"/>
        <v>YES</v>
      </c>
      <c r="S241" s="6" t="str">
        <f t="shared" si="38"/>
        <v>YES</v>
      </c>
      <c r="T241" s="11">
        <f t="shared" si="39"/>
        <v>3874.875</v>
      </c>
      <c r="U241" s="11">
        <f t="shared" si="36"/>
        <v>8560.67</v>
      </c>
      <c r="V241" s="11">
        <f t="shared" si="37"/>
        <v>-4685.7950000000001</v>
      </c>
    </row>
    <row r="242" spans="1:22" x14ac:dyDescent="0.25">
      <c r="A242" s="6" t="s">
        <v>351</v>
      </c>
      <c r="B242" s="6" t="s">
        <v>23</v>
      </c>
      <c r="C242" s="25" t="s">
        <v>260</v>
      </c>
      <c r="D242" s="25" t="s">
        <v>260</v>
      </c>
      <c r="E242" s="22" t="s">
        <v>145</v>
      </c>
      <c r="F242" t="s">
        <v>262</v>
      </c>
      <c r="G242" s="25" t="s">
        <v>143</v>
      </c>
      <c r="H242" s="25" t="s">
        <v>261</v>
      </c>
      <c r="I242" s="25" t="s">
        <v>200</v>
      </c>
      <c r="J242" s="19" t="s">
        <v>298</v>
      </c>
      <c r="K242" s="11">
        <v>5</v>
      </c>
      <c r="L242" s="9">
        <v>513.45000000000005</v>
      </c>
      <c r="M242" s="11">
        <v>8344.5400000000009</v>
      </c>
      <c r="N242" s="11">
        <v>3835.63</v>
      </c>
      <c r="O242" s="10">
        <f t="shared" si="32"/>
        <v>16.251903788100108</v>
      </c>
      <c r="P242" s="11">
        <f t="shared" si="33"/>
        <v>7.4703086960755671</v>
      </c>
      <c r="Q242" s="11">
        <f t="shared" si="34"/>
        <v>23.722212484175675</v>
      </c>
      <c r="R242" s="6" t="str">
        <f t="shared" si="35"/>
        <v>YES</v>
      </c>
      <c r="S242" s="6" t="str">
        <f t="shared" si="38"/>
        <v>YES</v>
      </c>
      <c r="T242" s="11">
        <f t="shared" si="39"/>
        <v>6418.1250000000009</v>
      </c>
      <c r="U242" s="11">
        <f t="shared" si="36"/>
        <v>12180.170000000002</v>
      </c>
      <c r="V242" s="11">
        <f t="shared" si="37"/>
        <v>-5762.045000000001</v>
      </c>
    </row>
    <row r="243" spans="1:22" x14ac:dyDescent="0.25">
      <c r="A243" s="6" t="s">
        <v>351</v>
      </c>
      <c r="B243" s="6" t="s">
        <v>23</v>
      </c>
      <c r="C243" s="25" t="s">
        <v>260</v>
      </c>
      <c r="D243" s="25" t="s">
        <v>260</v>
      </c>
      <c r="E243" s="22" t="s">
        <v>145</v>
      </c>
      <c r="F243" t="s">
        <v>262</v>
      </c>
      <c r="G243" s="25" t="s">
        <v>143</v>
      </c>
      <c r="H243" s="25" t="s">
        <v>261</v>
      </c>
      <c r="I243" s="25" t="s">
        <v>200</v>
      </c>
      <c r="J243" s="19" t="s">
        <v>299</v>
      </c>
      <c r="K243" s="11">
        <v>5</v>
      </c>
      <c r="L243" s="9">
        <v>185.21</v>
      </c>
      <c r="M243" s="11">
        <v>4800.22</v>
      </c>
      <c r="N243" s="11">
        <v>3874.1699999999996</v>
      </c>
      <c r="O243" s="10">
        <f t="shared" si="32"/>
        <v>25.917715026186492</v>
      </c>
      <c r="P243" s="11">
        <f t="shared" si="33"/>
        <v>20.917715026186489</v>
      </c>
      <c r="Q243" s="11">
        <f t="shared" si="34"/>
        <v>46.835430052372978</v>
      </c>
      <c r="R243" s="6" t="str">
        <f t="shared" si="35"/>
        <v>YES</v>
      </c>
      <c r="S243" s="6" t="str">
        <f t="shared" si="38"/>
        <v>YES</v>
      </c>
      <c r="T243" s="11">
        <f t="shared" si="39"/>
        <v>2315.125</v>
      </c>
      <c r="U243" s="11">
        <f t="shared" si="36"/>
        <v>8674.39</v>
      </c>
      <c r="V243" s="11">
        <f t="shared" si="37"/>
        <v>-6359.2649999999994</v>
      </c>
    </row>
    <row r="244" spans="1:22" x14ac:dyDescent="0.25">
      <c r="A244" s="6" t="s">
        <v>351</v>
      </c>
      <c r="B244" s="6" t="s">
        <v>23</v>
      </c>
      <c r="C244" s="25" t="s">
        <v>260</v>
      </c>
      <c r="D244" s="25" t="s">
        <v>260</v>
      </c>
      <c r="E244" s="22" t="s">
        <v>145</v>
      </c>
      <c r="F244" t="s">
        <v>262</v>
      </c>
      <c r="G244" s="25" t="s">
        <v>143</v>
      </c>
      <c r="H244" s="25" t="s">
        <v>261</v>
      </c>
      <c r="I244" s="25" t="s">
        <v>200</v>
      </c>
      <c r="J244" s="19" t="s">
        <v>300</v>
      </c>
      <c r="K244" s="11">
        <v>5</v>
      </c>
      <c r="L244" s="9">
        <v>417.2</v>
      </c>
      <c r="M244" s="11">
        <v>6686.73</v>
      </c>
      <c r="N244" s="11">
        <v>3967.37</v>
      </c>
      <c r="O244" s="10">
        <f t="shared" si="32"/>
        <v>16.027636625119847</v>
      </c>
      <c r="P244" s="11">
        <f t="shared" si="33"/>
        <v>9.5095158197507192</v>
      </c>
      <c r="Q244" s="11">
        <f t="shared" si="34"/>
        <v>25.537152444870564</v>
      </c>
      <c r="R244" s="6" t="str">
        <f t="shared" si="35"/>
        <v>YES</v>
      </c>
      <c r="S244" s="6" t="str">
        <f t="shared" si="38"/>
        <v>YES</v>
      </c>
      <c r="T244" s="11">
        <f t="shared" si="39"/>
        <v>5215</v>
      </c>
      <c r="U244" s="11">
        <f t="shared" si="36"/>
        <v>10654.099999999999</v>
      </c>
      <c r="V244" s="11">
        <f t="shared" si="37"/>
        <v>-5439.0999999999985</v>
      </c>
    </row>
    <row r="245" spans="1:22" x14ac:dyDescent="0.25">
      <c r="A245" s="6" t="s">
        <v>351</v>
      </c>
      <c r="B245" s="6" t="s">
        <v>23</v>
      </c>
      <c r="C245" s="25" t="s">
        <v>260</v>
      </c>
      <c r="D245" s="25" t="s">
        <v>260</v>
      </c>
      <c r="E245" s="22" t="s">
        <v>145</v>
      </c>
      <c r="F245" t="s">
        <v>262</v>
      </c>
      <c r="G245" s="25" t="s">
        <v>143</v>
      </c>
      <c r="H245" s="25" t="s">
        <v>261</v>
      </c>
      <c r="I245" s="25" t="s">
        <v>200</v>
      </c>
      <c r="J245" s="19" t="s">
        <v>301</v>
      </c>
      <c r="K245" s="11">
        <v>5</v>
      </c>
      <c r="L245" s="9">
        <v>355.51</v>
      </c>
      <c r="M245" s="11">
        <v>7273.88</v>
      </c>
      <c r="N245" s="11">
        <v>4036.8</v>
      </c>
      <c r="O245" s="10">
        <f t="shared" si="32"/>
        <v>20.460408989901833</v>
      </c>
      <c r="P245" s="11">
        <f t="shared" si="33"/>
        <v>11.354954853590618</v>
      </c>
      <c r="Q245" s="11">
        <f t="shared" si="34"/>
        <v>31.815363843492449</v>
      </c>
      <c r="R245" s="6" t="str">
        <f t="shared" si="35"/>
        <v>YES</v>
      </c>
      <c r="S245" s="6" t="str">
        <f t="shared" si="38"/>
        <v>YES</v>
      </c>
      <c r="T245" s="11">
        <f t="shared" si="39"/>
        <v>4443.875</v>
      </c>
      <c r="U245" s="11">
        <f t="shared" si="36"/>
        <v>11310.68</v>
      </c>
      <c r="V245" s="11">
        <f t="shared" si="37"/>
        <v>-6866.8050000000003</v>
      </c>
    </row>
    <row r="246" spans="1:22" x14ac:dyDescent="0.25">
      <c r="A246" s="6" t="s">
        <v>351</v>
      </c>
      <c r="B246" s="6" t="s">
        <v>23</v>
      </c>
      <c r="C246" s="25" t="s">
        <v>260</v>
      </c>
      <c r="D246" s="25" t="s">
        <v>260</v>
      </c>
      <c r="E246" s="22" t="s">
        <v>145</v>
      </c>
      <c r="F246" t="s">
        <v>262</v>
      </c>
      <c r="G246" s="25" t="s">
        <v>143</v>
      </c>
      <c r="H246" s="25" t="s">
        <v>261</v>
      </c>
      <c r="I246" s="25" t="s">
        <v>200</v>
      </c>
      <c r="J246" s="19" t="s">
        <v>302</v>
      </c>
      <c r="K246" s="11">
        <v>5</v>
      </c>
      <c r="L246" s="9">
        <v>322.8</v>
      </c>
      <c r="M246" s="11">
        <v>6912.3</v>
      </c>
      <c r="N246" s="11">
        <v>4038.3500000000004</v>
      </c>
      <c r="O246" s="10">
        <f t="shared" si="32"/>
        <v>21.4135687732342</v>
      </c>
      <c r="P246" s="11">
        <f t="shared" si="33"/>
        <v>12.510377942998762</v>
      </c>
      <c r="Q246" s="11">
        <f t="shared" si="34"/>
        <v>33.923946716232962</v>
      </c>
      <c r="R246" s="6" t="str">
        <f t="shared" si="35"/>
        <v>YES</v>
      </c>
      <c r="S246" s="6" t="str">
        <f t="shared" si="38"/>
        <v>YES</v>
      </c>
      <c r="T246" s="11">
        <f t="shared" si="39"/>
        <v>4035</v>
      </c>
      <c r="U246" s="11">
        <f t="shared" si="36"/>
        <v>10950.650000000001</v>
      </c>
      <c r="V246" s="11">
        <f t="shared" si="37"/>
        <v>-6915.6500000000015</v>
      </c>
    </row>
    <row r="247" spans="1:22" x14ac:dyDescent="0.25">
      <c r="A247" s="6" t="s">
        <v>351</v>
      </c>
      <c r="B247" s="6" t="s">
        <v>23</v>
      </c>
      <c r="C247" s="25" t="s">
        <v>260</v>
      </c>
      <c r="D247" s="25" t="s">
        <v>260</v>
      </c>
      <c r="E247" s="22" t="s">
        <v>145</v>
      </c>
      <c r="F247" t="s">
        <v>262</v>
      </c>
      <c r="G247" s="25" t="s">
        <v>143</v>
      </c>
      <c r="H247" s="25" t="s">
        <v>261</v>
      </c>
      <c r="I247" s="25" t="s">
        <v>200</v>
      </c>
      <c r="J247" s="19" t="s">
        <v>303</v>
      </c>
      <c r="K247" s="11">
        <v>5</v>
      </c>
      <c r="L247" s="9">
        <v>393.6</v>
      </c>
      <c r="M247" s="11">
        <v>9602.49</v>
      </c>
      <c r="N247" s="11">
        <v>4151.16</v>
      </c>
      <c r="O247" s="10">
        <f t="shared" si="32"/>
        <v>24.396570121951218</v>
      </c>
      <c r="P247" s="11">
        <f t="shared" si="33"/>
        <v>10.546646341463413</v>
      </c>
      <c r="Q247" s="11">
        <f t="shared" si="34"/>
        <v>34.943216463414629</v>
      </c>
      <c r="R247" s="6" t="str">
        <f t="shared" si="35"/>
        <v>YES</v>
      </c>
      <c r="S247" s="6" t="str">
        <f t="shared" si="38"/>
        <v>YES</v>
      </c>
      <c r="T247" s="11">
        <f t="shared" si="39"/>
        <v>4920</v>
      </c>
      <c r="U247" s="11">
        <f t="shared" si="36"/>
        <v>13753.65</v>
      </c>
      <c r="V247" s="11">
        <f t="shared" si="37"/>
        <v>-8833.65</v>
      </c>
    </row>
    <row r="248" spans="1:22" x14ac:dyDescent="0.25">
      <c r="A248" s="6" t="s">
        <v>351</v>
      </c>
      <c r="B248" s="6" t="s">
        <v>23</v>
      </c>
      <c r="C248" s="25" t="s">
        <v>260</v>
      </c>
      <c r="D248" s="25" t="s">
        <v>260</v>
      </c>
      <c r="E248" s="22" t="s">
        <v>145</v>
      </c>
      <c r="F248" t="s">
        <v>262</v>
      </c>
      <c r="G248" s="25" t="s">
        <v>143</v>
      </c>
      <c r="H248" s="25" t="s">
        <v>261</v>
      </c>
      <c r="I248" s="25" t="s">
        <v>200</v>
      </c>
      <c r="J248" s="19" t="s">
        <v>304</v>
      </c>
      <c r="K248" s="11">
        <v>5</v>
      </c>
      <c r="L248" s="9">
        <v>442.99</v>
      </c>
      <c r="M248" s="11">
        <v>7462.1</v>
      </c>
      <c r="N248" s="11">
        <v>4190.1499999999996</v>
      </c>
      <c r="O248" s="10">
        <f t="shared" si="32"/>
        <v>16.844849770875189</v>
      </c>
      <c r="P248" s="11">
        <f t="shared" si="33"/>
        <v>9.4587913948396114</v>
      </c>
      <c r="Q248" s="11">
        <f t="shared" si="34"/>
        <v>26.303641165714801</v>
      </c>
      <c r="R248" s="6" t="str">
        <f t="shared" si="35"/>
        <v>YES</v>
      </c>
      <c r="S248" s="6" t="str">
        <f t="shared" si="38"/>
        <v>YES</v>
      </c>
      <c r="T248" s="11">
        <f t="shared" si="39"/>
        <v>5537.375</v>
      </c>
      <c r="U248" s="11">
        <f t="shared" si="36"/>
        <v>11652.25</v>
      </c>
      <c r="V248" s="11">
        <f t="shared" si="37"/>
        <v>-6114.875</v>
      </c>
    </row>
    <row r="249" spans="1:22" x14ac:dyDescent="0.25">
      <c r="A249" s="6" t="s">
        <v>351</v>
      </c>
      <c r="B249" s="6" t="s">
        <v>23</v>
      </c>
      <c r="C249" s="25" t="s">
        <v>260</v>
      </c>
      <c r="D249" s="25" t="s">
        <v>260</v>
      </c>
      <c r="E249" s="22" t="s">
        <v>145</v>
      </c>
      <c r="F249" t="s">
        <v>262</v>
      </c>
      <c r="G249" s="25" t="s">
        <v>143</v>
      </c>
      <c r="H249" s="25" t="s">
        <v>261</v>
      </c>
      <c r="I249" s="25" t="s">
        <v>200</v>
      </c>
      <c r="J249" s="19" t="s">
        <v>305</v>
      </c>
      <c r="K249" s="11">
        <v>5</v>
      </c>
      <c r="L249" s="9">
        <v>419.75</v>
      </c>
      <c r="M249" s="11">
        <v>6634.32</v>
      </c>
      <c r="N249" s="11">
        <v>4415.57</v>
      </c>
      <c r="O249" s="10">
        <f t="shared" si="32"/>
        <v>15.805407980941036</v>
      </c>
      <c r="P249" s="11">
        <f t="shared" si="33"/>
        <v>10.519523525908278</v>
      </c>
      <c r="Q249" s="11">
        <f t="shared" si="34"/>
        <v>26.324931506849314</v>
      </c>
      <c r="R249" s="6" t="str">
        <f t="shared" si="35"/>
        <v>YES</v>
      </c>
      <c r="S249" s="6" t="str">
        <f t="shared" si="38"/>
        <v>YES</v>
      </c>
      <c r="T249" s="11">
        <f t="shared" si="39"/>
        <v>5246.875</v>
      </c>
      <c r="U249" s="11">
        <f t="shared" si="36"/>
        <v>11049.89</v>
      </c>
      <c r="V249" s="11">
        <f t="shared" si="37"/>
        <v>-5803.0149999999994</v>
      </c>
    </row>
    <row r="250" spans="1:22" x14ac:dyDescent="0.25">
      <c r="A250" s="6" t="s">
        <v>351</v>
      </c>
      <c r="B250" s="6" t="s">
        <v>23</v>
      </c>
      <c r="C250" s="25" t="s">
        <v>260</v>
      </c>
      <c r="D250" s="25" t="s">
        <v>260</v>
      </c>
      <c r="E250" s="22" t="s">
        <v>145</v>
      </c>
      <c r="F250" t="s">
        <v>262</v>
      </c>
      <c r="G250" s="25" t="s">
        <v>143</v>
      </c>
      <c r="H250" s="25" t="s">
        <v>261</v>
      </c>
      <c r="I250" s="25" t="s">
        <v>200</v>
      </c>
      <c r="J250" s="19" t="s">
        <v>306</v>
      </c>
      <c r="K250" s="11">
        <v>5</v>
      </c>
      <c r="L250" s="9">
        <v>306.89</v>
      </c>
      <c r="M250" s="11">
        <v>7007.84</v>
      </c>
      <c r="N250" s="11">
        <v>4653.3900000000003</v>
      </c>
      <c r="O250" s="10">
        <f t="shared" si="32"/>
        <v>22.835022320701231</v>
      </c>
      <c r="P250" s="11">
        <f t="shared" si="33"/>
        <v>15.163055166346249</v>
      </c>
      <c r="Q250" s="11">
        <f t="shared" si="34"/>
        <v>37.998077487047475</v>
      </c>
      <c r="R250" s="6" t="str">
        <f t="shared" si="35"/>
        <v>YES</v>
      </c>
      <c r="S250" s="6" t="str">
        <f t="shared" si="38"/>
        <v>YES</v>
      </c>
      <c r="T250" s="11">
        <f t="shared" si="39"/>
        <v>3836.125</v>
      </c>
      <c r="U250" s="11">
        <f t="shared" si="36"/>
        <v>11661.23</v>
      </c>
      <c r="V250" s="11">
        <f t="shared" si="37"/>
        <v>-7825.1049999999996</v>
      </c>
    </row>
    <row r="251" spans="1:22" x14ac:dyDescent="0.25">
      <c r="A251" s="6" t="s">
        <v>351</v>
      </c>
      <c r="B251" s="6" t="s">
        <v>23</v>
      </c>
      <c r="C251" s="25" t="s">
        <v>260</v>
      </c>
      <c r="D251" s="25" t="s">
        <v>260</v>
      </c>
      <c r="E251" s="22" t="s">
        <v>145</v>
      </c>
      <c r="F251" t="s">
        <v>262</v>
      </c>
      <c r="G251" s="25" t="s">
        <v>143</v>
      </c>
      <c r="H251" s="25" t="s">
        <v>261</v>
      </c>
      <c r="I251" s="25" t="s">
        <v>200</v>
      </c>
      <c r="J251" s="19" t="s">
        <v>307</v>
      </c>
      <c r="K251" s="11">
        <v>5</v>
      </c>
      <c r="L251" s="9">
        <v>264.94</v>
      </c>
      <c r="M251" s="11">
        <v>6385.98</v>
      </c>
      <c r="N251" s="11">
        <v>4671.4800000000005</v>
      </c>
      <c r="O251" s="10">
        <f t="shared" ref="O251:O314" si="40">M251/L251</f>
        <v>24.103495130973048</v>
      </c>
      <c r="P251" s="11">
        <f t="shared" ref="P251:P314" si="41">N251/L251</f>
        <v>17.632218615535596</v>
      </c>
      <c r="Q251" s="11">
        <f t="shared" ref="Q251:Q314" si="42">(M251+N251)/L251</f>
        <v>41.735713746508644</v>
      </c>
      <c r="R251" s="6" t="str">
        <f t="shared" ref="R251:R314" si="43">IF(Q251&gt;12.49,"YES","NO")</f>
        <v>YES</v>
      </c>
      <c r="S251" s="6" t="str">
        <f t="shared" si="38"/>
        <v>YES</v>
      </c>
      <c r="T251" s="11">
        <f t="shared" si="39"/>
        <v>3311.75</v>
      </c>
      <c r="U251" s="11">
        <f t="shared" ref="U251:U314" si="44">M251+N251</f>
        <v>11057.46</v>
      </c>
      <c r="V251" s="11">
        <f t="shared" ref="V251:V314" si="45">T251-U251</f>
        <v>-7745.7099999999991</v>
      </c>
    </row>
    <row r="252" spans="1:22" x14ac:dyDescent="0.25">
      <c r="A252" s="6" t="s">
        <v>351</v>
      </c>
      <c r="B252" s="6" t="s">
        <v>23</v>
      </c>
      <c r="C252" s="25" t="s">
        <v>260</v>
      </c>
      <c r="D252" s="25" t="s">
        <v>260</v>
      </c>
      <c r="E252" s="22" t="s">
        <v>145</v>
      </c>
      <c r="F252" t="s">
        <v>262</v>
      </c>
      <c r="G252" s="25" t="s">
        <v>143</v>
      </c>
      <c r="H252" s="25" t="s">
        <v>261</v>
      </c>
      <c r="I252" s="25" t="s">
        <v>200</v>
      </c>
      <c r="J252" s="19" t="s">
        <v>308</v>
      </c>
      <c r="K252" s="11">
        <v>5</v>
      </c>
      <c r="L252" s="9">
        <v>305.93</v>
      </c>
      <c r="M252" s="11">
        <v>7532.47</v>
      </c>
      <c r="N252" s="11">
        <v>5525.65</v>
      </c>
      <c r="O252" s="10">
        <f t="shared" si="40"/>
        <v>24.621547412806851</v>
      </c>
      <c r="P252" s="11">
        <f t="shared" si="41"/>
        <v>18.061811525512372</v>
      </c>
      <c r="Q252" s="11">
        <f t="shared" si="42"/>
        <v>42.683358938319216</v>
      </c>
      <c r="R252" s="6" t="str">
        <f t="shared" si="43"/>
        <v>YES</v>
      </c>
      <c r="S252" s="6" t="str">
        <f t="shared" si="38"/>
        <v>YES</v>
      </c>
      <c r="T252" s="11">
        <f t="shared" si="39"/>
        <v>3824.125</v>
      </c>
      <c r="U252" s="11">
        <f t="shared" si="44"/>
        <v>13058.119999999999</v>
      </c>
      <c r="V252" s="11">
        <f t="shared" si="45"/>
        <v>-9233.994999999999</v>
      </c>
    </row>
    <row r="253" spans="1:22" x14ac:dyDescent="0.25">
      <c r="A253" s="6" t="s">
        <v>351</v>
      </c>
      <c r="B253" s="6" t="s">
        <v>23</v>
      </c>
      <c r="C253" s="25" t="s">
        <v>260</v>
      </c>
      <c r="D253" s="25" t="s">
        <v>260</v>
      </c>
      <c r="E253" s="22" t="s">
        <v>145</v>
      </c>
      <c r="F253" t="s">
        <v>262</v>
      </c>
      <c r="G253" s="25" t="s">
        <v>143</v>
      </c>
      <c r="H253" s="25" t="s">
        <v>261</v>
      </c>
      <c r="I253" s="25" t="s">
        <v>200</v>
      </c>
      <c r="J253" s="19" t="s">
        <v>309</v>
      </c>
      <c r="K253" s="11">
        <v>5</v>
      </c>
      <c r="L253" s="9">
        <v>276.22000000000003</v>
      </c>
      <c r="M253" s="11">
        <v>7639.55</v>
      </c>
      <c r="N253" s="11">
        <v>5543.55</v>
      </c>
      <c r="O253" s="10">
        <f t="shared" si="40"/>
        <v>27.657483165592641</v>
      </c>
      <c r="P253" s="11">
        <f t="shared" si="41"/>
        <v>20.069328795887333</v>
      </c>
      <c r="Q253" s="11">
        <f t="shared" si="42"/>
        <v>47.726811961479974</v>
      </c>
      <c r="R253" s="6" t="str">
        <f t="shared" si="43"/>
        <v>YES</v>
      </c>
      <c r="S253" s="6" t="str">
        <f t="shared" ref="S253:S316" si="46">IF(O253&gt;3.32,"YES","NO")</f>
        <v>YES</v>
      </c>
      <c r="T253" s="11">
        <f t="shared" ref="T253:T316" si="47">L253*12.5</f>
        <v>3452.7500000000005</v>
      </c>
      <c r="U253" s="11">
        <f t="shared" si="44"/>
        <v>13183.1</v>
      </c>
      <c r="V253" s="11">
        <f t="shared" si="45"/>
        <v>-9730.35</v>
      </c>
    </row>
    <row r="254" spans="1:22" x14ac:dyDescent="0.25">
      <c r="A254" s="6" t="s">
        <v>351</v>
      </c>
      <c r="B254" s="6" t="s">
        <v>23</v>
      </c>
      <c r="C254" s="25" t="s">
        <v>260</v>
      </c>
      <c r="D254" s="25" t="s">
        <v>260</v>
      </c>
      <c r="E254" s="22" t="s">
        <v>145</v>
      </c>
      <c r="F254" t="s">
        <v>262</v>
      </c>
      <c r="G254" s="25" t="s">
        <v>143</v>
      </c>
      <c r="H254" s="25" t="s">
        <v>261</v>
      </c>
      <c r="I254" s="25" t="s">
        <v>200</v>
      </c>
      <c r="J254" s="19" t="s">
        <v>310</v>
      </c>
      <c r="K254" s="11">
        <v>5</v>
      </c>
      <c r="L254" s="9">
        <v>384.26</v>
      </c>
      <c r="M254" s="11">
        <v>9307.9699999999993</v>
      </c>
      <c r="N254" s="11">
        <v>5997.21</v>
      </c>
      <c r="O254" s="10">
        <f t="shared" si="40"/>
        <v>24.223104148232967</v>
      </c>
      <c r="P254" s="11">
        <f t="shared" si="41"/>
        <v>15.607167022328632</v>
      </c>
      <c r="Q254" s="11">
        <f t="shared" si="42"/>
        <v>39.830271170561602</v>
      </c>
      <c r="R254" s="6" t="str">
        <f t="shared" si="43"/>
        <v>YES</v>
      </c>
      <c r="S254" s="6" t="str">
        <f t="shared" si="46"/>
        <v>YES</v>
      </c>
      <c r="T254" s="11">
        <f t="shared" si="47"/>
        <v>4803.25</v>
      </c>
      <c r="U254" s="11">
        <f t="shared" si="44"/>
        <v>15305.18</v>
      </c>
      <c r="V254" s="11">
        <f t="shared" si="45"/>
        <v>-10501.93</v>
      </c>
    </row>
    <row r="255" spans="1:22" x14ac:dyDescent="0.25">
      <c r="A255" s="6" t="s">
        <v>351</v>
      </c>
      <c r="B255" s="6" t="s">
        <v>23</v>
      </c>
      <c r="C255" s="25" t="s">
        <v>260</v>
      </c>
      <c r="D255" s="25" t="s">
        <v>260</v>
      </c>
      <c r="E255" s="22" t="s">
        <v>145</v>
      </c>
      <c r="F255" t="s">
        <v>262</v>
      </c>
      <c r="G255" s="25" t="s">
        <v>143</v>
      </c>
      <c r="H255" s="25" t="s">
        <v>261</v>
      </c>
      <c r="I255" s="25" t="s">
        <v>200</v>
      </c>
      <c r="J255" s="19" t="s">
        <v>311</v>
      </c>
      <c r="K255" s="11">
        <v>5</v>
      </c>
      <c r="L255" s="9">
        <v>364.73</v>
      </c>
      <c r="M255" s="11">
        <v>9082.0499999999993</v>
      </c>
      <c r="N255" s="11">
        <v>6962.98</v>
      </c>
      <c r="O255" s="10">
        <f t="shared" si="40"/>
        <v>24.900748498889588</v>
      </c>
      <c r="P255" s="11">
        <f t="shared" si="41"/>
        <v>19.090779480711756</v>
      </c>
      <c r="Q255" s="11">
        <f t="shared" si="42"/>
        <v>43.991527979601344</v>
      </c>
      <c r="R255" s="6" t="str">
        <f t="shared" si="43"/>
        <v>YES</v>
      </c>
      <c r="S255" s="6" t="str">
        <f t="shared" si="46"/>
        <v>YES</v>
      </c>
      <c r="T255" s="11">
        <f t="shared" si="47"/>
        <v>4559.125</v>
      </c>
      <c r="U255" s="11">
        <f t="shared" si="44"/>
        <v>16045.029999999999</v>
      </c>
      <c r="V255" s="11">
        <f t="shared" si="45"/>
        <v>-11485.904999999999</v>
      </c>
    </row>
    <row r="256" spans="1:22" x14ac:dyDescent="0.25">
      <c r="A256" s="6" t="s">
        <v>351</v>
      </c>
      <c r="B256" s="6" t="s">
        <v>23</v>
      </c>
      <c r="C256" s="25" t="s">
        <v>260</v>
      </c>
      <c r="D256" s="25" t="s">
        <v>260</v>
      </c>
      <c r="E256" s="22" t="s">
        <v>145</v>
      </c>
      <c r="F256" t="s">
        <v>262</v>
      </c>
      <c r="G256" s="25" t="s">
        <v>143</v>
      </c>
      <c r="H256" s="25" t="s">
        <v>261</v>
      </c>
      <c r="I256" s="25" t="s">
        <v>200</v>
      </c>
      <c r="J256" s="19" t="s">
        <v>312</v>
      </c>
      <c r="K256" s="11">
        <v>5</v>
      </c>
      <c r="L256" s="9">
        <v>402.14</v>
      </c>
      <c r="M256" s="11">
        <v>10740.31</v>
      </c>
      <c r="N256" s="11">
        <v>7929.6100000000006</v>
      </c>
      <c r="O256" s="10">
        <f t="shared" si="40"/>
        <v>26.707887800268562</v>
      </c>
      <c r="P256" s="11">
        <f t="shared" si="41"/>
        <v>19.718530859899541</v>
      </c>
      <c r="Q256" s="11">
        <f t="shared" si="42"/>
        <v>46.426418660168096</v>
      </c>
      <c r="R256" s="6" t="str">
        <f t="shared" si="43"/>
        <v>YES</v>
      </c>
      <c r="S256" s="6" t="str">
        <f t="shared" si="46"/>
        <v>YES</v>
      </c>
      <c r="T256" s="11">
        <f t="shared" si="47"/>
        <v>5026.75</v>
      </c>
      <c r="U256" s="11">
        <f t="shared" si="44"/>
        <v>18669.919999999998</v>
      </c>
      <c r="V256" s="11">
        <f t="shared" si="45"/>
        <v>-13643.169999999998</v>
      </c>
    </row>
    <row r="257" spans="1:22" x14ac:dyDescent="0.25">
      <c r="A257" s="6" t="s">
        <v>351</v>
      </c>
      <c r="B257" s="6" t="s">
        <v>23</v>
      </c>
      <c r="C257" s="25" t="s">
        <v>260</v>
      </c>
      <c r="D257" s="25" t="s">
        <v>260</v>
      </c>
      <c r="E257" s="22" t="s">
        <v>145</v>
      </c>
      <c r="F257" t="s">
        <v>262</v>
      </c>
      <c r="G257" s="25" t="s">
        <v>143</v>
      </c>
      <c r="H257" s="25" t="s">
        <v>261</v>
      </c>
      <c r="I257" s="25" t="s">
        <v>200</v>
      </c>
      <c r="J257" s="19" t="s">
        <v>313</v>
      </c>
      <c r="K257" s="11">
        <v>5</v>
      </c>
      <c r="L257" s="9">
        <v>528.28</v>
      </c>
      <c r="M257" s="11">
        <v>11708.27</v>
      </c>
      <c r="N257" s="11">
        <v>8228.7199999999993</v>
      </c>
      <c r="O257" s="10">
        <f t="shared" si="40"/>
        <v>22.163000681456804</v>
      </c>
      <c r="P257" s="11">
        <f t="shared" si="41"/>
        <v>15.576436738093435</v>
      </c>
      <c r="Q257" s="11">
        <f t="shared" si="42"/>
        <v>37.739437419550235</v>
      </c>
      <c r="R257" s="6" t="str">
        <f t="shared" si="43"/>
        <v>YES</v>
      </c>
      <c r="S257" s="6" t="str">
        <f t="shared" si="46"/>
        <v>YES</v>
      </c>
      <c r="T257" s="11">
        <f t="shared" si="47"/>
        <v>6603.5</v>
      </c>
      <c r="U257" s="11">
        <f t="shared" si="44"/>
        <v>19936.989999999998</v>
      </c>
      <c r="V257" s="11">
        <f t="shared" si="45"/>
        <v>-13333.489999999998</v>
      </c>
    </row>
    <row r="258" spans="1:22" x14ac:dyDescent="0.25">
      <c r="A258" s="6" t="s">
        <v>351</v>
      </c>
      <c r="B258" s="6" t="s">
        <v>23</v>
      </c>
      <c r="C258" s="25" t="s">
        <v>260</v>
      </c>
      <c r="D258" s="25" t="s">
        <v>260</v>
      </c>
      <c r="E258" s="22" t="s">
        <v>145</v>
      </c>
      <c r="F258" t="s">
        <v>262</v>
      </c>
      <c r="G258" s="25" t="s">
        <v>143</v>
      </c>
      <c r="H258" s="25" t="s">
        <v>261</v>
      </c>
      <c r="I258" s="25" t="s">
        <v>200</v>
      </c>
      <c r="J258" s="19" t="s">
        <v>314</v>
      </c>
      <c r="K258" s="11">
        <v>5</v>
      </c>
      <c r="L258" s="9">
        <v>509.82</v>
      </c>
      <c r="M258" s="11">
        <v>13075.37</v>
      </c>
      <c r="N258" s="11">
        <v>8647.99</v>
      </c>
      <c r="O258" s="10">
        <f t="shared" si="40"/>
        <v>25.647032285904832</v>
      </c>
      <c r="P258" s="11">
        <f t="shared" si="41"/>
        <v>16.962830018437881</v>
      </c>
      <c r="Q258" s="11">
        <f t="shared" si="42"/>
        <v>42.609862304342712</v>
      </c>
      <c r="R258" s="6" t="str">
        <f t="shared" si="43"/>
        <v>YES</v>
      </c>
      <c r="S258" s="6" t="str">
        <f t="shared" si="46"/>
        <v>YES</v>
      </c>
      <c r="T258" s="11">
        <f t="shared" si="47"/>
        <v>6372.75</v>
      </c>
      <c r="U258" s="11">
        <f t="shared" si="44"/>
        <v>21723.360000000001</v>
      </c>
      <c r="V258" s="11">
        <f t="shared" si="45"/>
        <v>-15350.61</v>
      </c>
    </row>
    <row r="259" spans="1:22" x14ac:dyDescent="0.25">
      <c r="A259" s="6" t="s">
        <v>351</v>
      </c>
      <c r="B259" s="6" t="s">
        <v>23</v>
      </c>
      <c r="C259" s="25" t="s">
        <v>260</v>
      </c>
      <c r="D259" s="25" t="s">
        <v>260</v>
      </c>
      <c r="E259" s="22" t="s">
        <v>145</v>
      </c>
      <c r="F259" t="s">
        <v>262</v>
      </c>
      <c r="G259" s="25" t="s">
        <v>143</v>
      </c>
      <c r="H259" s="25" t="s">
        <v>261</v>
      </c>
      <c r="I259" s="25" t="s">
        <v>200</v>
      </c>
      <c r="J259" s="19" t="s">
        <v>315</v>
      </c>
      <c r="K259" s="11">
        <v>5</v>
      </c>
      <c r="L259" s="9">
        <v>368.27</v>
      </c>
      <c r="M259" s="11">
        <v>10753.81</v>
      </c>
      <c r="N259" s="11">
        <v>8734.2799999999988</v>
      </c>
      <c r="O259" s="10">
        <f t="shared" si="40"/>
        <v>29.200885220083091</v>
      </c>
      <c r="P259" s="11">
        <f t="shared" si="41"/>
        <v>23.717055421294159</v>
      </c>
      <c r="Q259" s="11">
        <f t="shared" si="42"/>
        <v>52.917940641377243</v>
      </c>
      <c r="R259" s="6" t="str">
        <f t="shared" si="43"/>
        <v>YES</v>
      </c>
      <c r="S259" s="6" t="str">
        <f t="shared" si="46"/>
        <v>YES</v>
      </c>
      <c r="T259" s="11">
        <f t="shared" si="47"/>
        <v>4603.375</v>
      </c>
      <c r="U259" s="11">
        <f t="shared" si="44"/>
        <v>19488.089999999997</v>
      </c>
      <c r="V259" s="11">
        <f t="shared" si="45"/>
        <v>-14884.714999999997</v>
      </c>
    </row>
    <row r="260" spans="1:22" x14ac:dyDescent="0.25">
      <c r="A260" s="6" t="s">
        <v>351</v>
      </c>
      <c r="B260" s="6" t="s">
        <v>23</v>
      </c>
      <c r="C260" s="25" t="s">
        <v>260</v>
      </c>
      <c r="D260" s="25" t="s">
        <v>260</v>
      </c>
      <c r="E260" s="22" t="s">
        <v>145</v>
      </c>
      <c r="F260" t="s">
        <v>262</v>
      </c>
      <c r="G260" s="25" t="s">
        <v>143</v>
      </c>
      <c r="H260" s="25" t="s">
        <v>261</v>
      </c>
      <c r="I260" s="25" t="s">
        <v>200</v>
      </c>
      <c r="J260" s="19" t="s">
        <v>316</v>
      </c>
      <c r="K260" s="11">
        <v>5</v>
      </c>
      <c r="L260" s="9">
        <v>498.1</v>
      </c>
      <c r="M260" s="11">
        <v>12766.08</v>
      </c>
      <c r="N260" s="11">
        <v>9041.2900000000009</v>
      </c>
      <c r="O260" s="10">
        <f t="shared" si="40"/>
        <v>25.629552298735192</v>
      </c>
      <c r="P260" s="11">
        <f t="shared" si="41"/>
        <v>18.151555912467376</v>
      </c>
      <c r="Q260" s="11">
        <f t="shared" si="42"/>
        <v>43.781108211202572</v>
      </c>
      <c r="R260" s="6" t="str">
        <f t="shared" si="43"/>
        <v>YES</v>
      </c>
      <c r="S260" s="6" t="str">
        <f t="shared" si="46"/>
        <v>YES</v>
      </c>
      <c r="T260" s="11">
        <f t="shared" si="47"/>
        <v>6226.25</v>
      </c>
      <c r="U260" s="11">
        <f t="shared" si="44"/>
        <v>21807.370000000003</v>
      </c>
      <c r="V260" s="11">
        <f t="shared" si="45"/>
        <v>-15581.120000000003</v>
      </c>
    </row>
    <row r="261" spans="1:22" x14ac:dyDescent="0.25">
      <c r="A261" s="6" t="s">
        <v>351</v>
      </c>
      <c r="B261" s="6" t="s">
        <v>23</v>
      </c>
      <c r="C261" s="25" t="s">
        <v>260</v>
      </c>
      <c r="D261" s="25" t="s">
        <v>260</v>
      </c>
      <c r="E261" s="22" t="s">
        <v>145</v>
      </c>
      <c r="F261" t="s">
        <v>262</v>
      </c>
      <c r="G261" s="25" t="s">
        <v>143</v>
      </c>
      <c r="H261" s="25" t="s">
        <v>261</v>
      </c>
      <c r="I261" s="25" t="s">
        <v>200</v>
      </c>
      <c r="J261" s="19" t="s">
        <v>317</v>
      </c>
      <c r="K261" s="11">
        <v>5</v>
      </c>
      <c r="L261" s="9">
        <v>453.46</v>
      </c>
      <c r="M261" s="11">
        <v>13179.19</v>
      </c>
      <c r="N261" s="11">
        <v>9851.0600000000013</v>
      </c>
      <c r="O261" s="10">
        <f t="shared" si="40"/>
        <v>29.063621929166853</v>
      </c>
      <c r="P261" s="11">
        <f t="shared" si="41"/>
        <v>21.724209412076043</v>
      </c>
      <c r="Q261" s="11">
        <f t="shared" si="42"/>
        <v>50.787831341242892</v>
      </c>
      <c r="R261" s="6" t="str">
        <f t="shared" si="43"/>
        <v>YES</v>
      </c>
      <c r="S261" s="6" t="str">
        <f t="shared" si="46"/>
        <v>YES</v>
      </c>
      <c r="T261" s="11">
        <f t="shared" si="47"/>
        <v>5668.25</v>
      </c>
      <c r="U261" s="11">
        <f t="shared" si="44"/>
        <v>23030.25</v>
      </c>
      <c r="V261" s="11">
        <f t="shared" si="45"/>
        <v>-17362</v>
      </c>
    </row>
    <row r="262" spans="1:22" x14ac:dyDescent="0.25">
      <c r="A262" s="6" t="s">
        <v>351</v>
      </c>
      <c r="B262" s="6" t="s">
        <v>23</v>
      </c>
      <c r="C262" s="25" t="s">
        <v>260</v>
      </c>
      <c r="D262" s="25" t="s">
        <v>260</v>
      </c>
      <c r="E262" s="22" t="s">
        <v>145</v>
      </c>
      <c r="F262" t="s">
        <v>262</v>
      </c>
      <c r="G262" s="25" t="s">
        <v>143</v>
      </c>
      <c r="H262" s="25" t="s">
        <v>261</v>
      </c>
      <c r="I262" s="25" t="s">
        <v>200</v>
      </c>
      <c r="J262" s="19" t="s">
        <v>318</v>
      </c>
      <c r="K262" s="11">
        <v>5</v>
      </c>
      <c r="L262" s="9">
        <v>414.81</v>
      </c>
      <c r="M262" s="11">
        <v>12529.03</v>
      </c>
      <c r="N262" s="11">
        <v>10120.43</v>
      </c>
      <c r="O262" s="10">
        <f t="shared" si="40"/>
        <v>30.204262192329018</v>
      </c>
      <c r="P262" s="11">
        <f t="shared" si="41"/>
        <v>24.397748366722116</v>
      </c>
      <c r="Q262" s="11">
        <f t="shared" si="42"/>
        <v>54.602010559051131</v>
      </c>
      <c r="R262" s="6" t="str">
        <f t="shared" si="43"/>
        <v>YES</v>
      </c>
      <c r="S262" s="6" t="str">
        <f t="shared" si="46"/>
        <v>YES</v>
      </c>
      <c r="T262" s="11">
        <f t="shared" si="47"/>
        <v>5185.125</v>
      </c>
      <c r="U262" s="11">
        <f t="shared" si="44"/>
        <v>22649.46</v>
      </c>
      <c r="V262" s="11">
        <f t="shared" si="45"/>
        <v>-17464.334999999999</v>
      </c>
    </row>
    <row r="263" spans="1:22" x14ac:dyDescent="0.25">
      <c r="A263" s="6" t="s">
        <v>351</v>
      </c>
      <c r="B263" s="6" t="s">
        <v>23</v>
      </c>
      <c r="C263" s="25" t="s">
        <v>260</v>
      </c>
      <c r="D263" s="25" t="s">
        <v>260</v>
      </c>
      <c r="E263" s="22" t="s">
        <v>145</v>
      </c>
      <c r="F263" t="s">
        <v>262</v>
      </c>
      <c r="G263" s="25" t="s">
        <v>143</v>
      </c>
      <c r="H263" s="25" t="s">
        <v>261</v>
      </c>
      <c r="I263" s="25" t="s">
        <v>200</v>
      </c>
      <c r="J263" s="19" t="s">
        <v>319</v>
      </c>
      <c r="K263" s="11">
        <v>5</v>
      </c>
      <c r="L263" s="9">
        <v>438.54</v>
      </c>
      <c r="M263" s="11">
        <v>12808.85</v>
      </c>
      <c r="N263" s="11">
        <v>10432.16</v>
      </c>
      <c r="O263" s="10">
        <f t="shared" si="40"/>
        <v>29.207939982669767</v>
      </c>
      <c r="P263" s="11">
        <f t="shared" si="41"/>
        <v>23.788388744470286</v>
      </c>
      <c r="Q263" s="11">
        <f t="shared" si="42"/>
        <v>52.99632872714006</v>
      </c>
      <c r="R263" s="6" t="str">
        <f t="shared" si="43"/>
        <v>YES</v>
      </c>
      <c r="S263" s="6" t="str">
        <f t="shared" si="46"/>
        <v>YES</v>
      </c>
      <c r="T263" s="11">
        <f t="shared" si="47"/>
        <v>5481.75</v>
      </c>
      <c r="U263" s="11">
        <f t="shared" si="44"/>
        <v>23241.010000000002</v>
      </c>
      <c r="V263" s="11">
        <f t="shared" si="45"/>
        <v>-17759.260000000002</v>
      </c>
    </row>
    <row r="264" spans="1:22" x14ac:dyDescent="0.25">
      <c r="A264" s="6" t="s">
        <v>351</v>
      </c>
      <c r="B264" s="6" t="s">
        <v>23</v>
      </c>
      <c r="C264" s="25" t="s">
        <v>260</v>
      </c>
      <c r="D264" s="25" t="s">
        <v>260</v>
      </c>
      <c r="E264" s="22" t="s">
        <v>145</v>
      </c>
      <c r="F264" t="s">
        <v>262</v>
      </c>
      <c r="G264" s="25" t="s">
        <v>143</v>
      </c>
      <c r="H264" s="25" t="s">
        <v>261</v>
      </c>
      <c r="I264" s="25" t="s">
        <v>200</v>
      </c>
      <c r="J264" s="19" t="s">
        <v>320</v>
      </c>
      <c r="K264" s="11">
        <v>5</v>
      </c>
      <c r="L264" s="9">
        <v>468.79</v>
      </c>
      <c r="M264" s="11">
        <v>13907.86</v>
      </c>
      <c r="N264" s="11">
        <v>10441.31</v>
      </c>
      <c r="O264" s="10">
        <f t="shared" si="40"/>
        <v>29.667569700718872</v>
      </c>
      <c r="P264" s="11">
        <f t="shared" si="41"/>
        <v>22.272894046374706</v>
      </c>
      <c r="Q264" s="11">
        <f t="shared" si="42"/>
        <v>51.940463747093574</v>
      </c>
      <c r="R264" s="6" t="str">
        <f t="shared" si="43"/>
        <v>YES</v>
      </c>
      <c r="S264" s="6" t="str">
        <f t="shared" si="46"/>
        <v>YES</v>
      </c>
      <c r="T264" s="11">
        <f t="shared" si="47"/>
        <v>5859.875</v>
      </c>
      <c r="U264" s="11">
        <f t="shared" si="44"/>
        <v>24349.17</v>
      </c>
      <c r="V264" s="11">
        <f t="shared" si="45"/>
        <v>-18489.294999999998</v>
      </c>
    </row>
    <row r="265" spans="1:22" x14ac:dyDescent="0.25">
      <c r="A265" s="6" t="s">
        <v>351</v>
      </c>
      <c r="B265" s="6" t="s">
        <v>23</v>
      </c>
      <c r="C265" s="6" t="s">
        <v>321</v>
      </c>
      <c r="D265" s="6" t="s">
        <v>321</v>
      </c>
      <c r="E265" s="22"/>
      <c r="F265" s="6" t="s">
        <v>325</v>
      </c>
      <c r="G265" s="6" t="s">
        <v>324</v>
      </c>
      <c r="H265" s="6" t="s">
        <v>322</v>
      </c>
      <c r="I265" s="6" t="s">
        <v>323</v>
      </c>
      <c r="J265" s="19" t="s">
        <v>326</v>
      </c>
      <c r="K265" s="11">
        <v>38.950000000000003</v>
      </c>
      <c r="L265" s="9">
        <v>480</v>
      </c>
      <c r="M265" s="11">
        <f>+K265*L265-3.7</f>
        <v>18692.3</v>
      </c>
      <c r="N265" s="11">
        <v>400</v>
      </c>
      <c r="O265" s="10">
        <f t="shared" si="40"/>
        <v>38.942291666666662</v>
      </c>
      <c r="P265" s="11">
        <f t="shared" si="41"/>
        <v>0.83333333333333337</v>
      </c>
      <c r="Q265" s="11">
        <f t="shared" si="42"/>
        <v>39.775624999999998</v>
      </c>
      <c r="R265" s="6" t="str">
        <f t="shared" si="43"/>
        <v>YES</v>
      </c>
      <c r="S265" s="6" t="str">
        <f t="shared" si="46"/>
        <v>YES</v>
      </c>
      <c r="T265" s="11">
        <f t="shared" si="47"/>
        <v>6000</v>
      </c>
      <c r="U265" s="11">
        <f t="shared" si="44"/>
        <v>19092.3</v>
      </c>
      <c r="V265" s="11">
        <f t="shared" si="45"/>
        <v>-13092.3</v>
      </c>
    </row>
    <row r="266" spans="1:22" x14ac:dyDescent="0.25">
      <c r="A266" s="6" t="s">
        <v>351</v>
      </c>
      <c r="B266" s="6" t="s">
        <v>23</v>
      </c>
      <c r="C266" s="6" t="s">
        <v>321</v>
      </c>
      <c r="D266" s="6" t="s">
        <v>321</v>
      </c>
      <c r="E266" s="22"/>
      <c r="F266" s="6" t="s">
        <v>325</v>
      </c>
      <c r="G266" s="6" t="s">
        <v>324</v>
      </c>
      <c r="H266" s="6" t="s">
        <v>322</v>
      </c>
      <c r="I266" s="6" t="s">
        <v>323</v>
      </c>
      <c r="J266" s="19" t="s">
        <v>327</v>
      </c>
      <c r="M266" s="11">
        <f t="shared" ref="M266:M295" si="48">+K266*L266</f>
        <v>0</v>
      </c>
      <c r="O266" s="10" t="e">
        <f t="shared" si="40"/>
        <v>#DIV/0!</v>
      </c>
      <c r="P266" s="11" t="e">
        <f t="shared" si="41"/>
        <v>#DIV/0!</v>
      </c>
      <c r="Q266" s="11" t="e">
        <f t="shared" si="42"/>
        <v>#DIV/0!</v>
      </c>
      <c r="R266" s="6" t="e">
        <f t="shared" si="43"/>
        <v>#DIV/0!</v>
      </c>
      <c r="S266" s="6" t="e">
        <f t="shared" si="46"/>
        <v>#DIV/0!</v>
      </c>
      <c r="T266" s="11">
        <f t="shared" si="47"/>
        <v>0</v>
      </c>
      <c r="U266" s="11">
        <f t="shared" si="44"/>
        <v>0</v>
      </c>
      <c r="V266" s="11">
        <f t="shared" si="45"/>
        <v>0</v>
      </c>
    </row>
    <row r="267" spans="1:22" x14ac:dyDescent="0.25">
      <c r="A267" s="6" t="s">
        <v>351</v>
      </c>
      <c r="B267" s="6" t="s">
        <v>23</v>
      </c>
      <c r="C267" s="6" t="s">
        <v>321</v>
      </c>
      <c r="D267" s="6" t="s">
        <v>321</v>
      </c>
      <c r="E267" s="22"/>
      <c r="F267" s="6" t="s">
        <v>325</v>
      </c>
      <c r="G267" s="6" t="s">
        <v>324</v>
      </c>
      <c r="H267" s="6" t="s">
        <v>322</v>
      </c>
      <c r="I267" s="6" t="s">
        <v>323</v>
      </c>
      <c r="J267" s="19" t="s">
        <v>328</v>
      </c>
      <c r="K267" s="11">
        <v>31.25</v>
      </c>
      <c r="L267" s="9">
        <v>480</v>
      </c>
      <c r="M267" s="11">
        <f>+K267*L267</f>
        <v>15000</v>
      </c>
      <c r="N267" s="11">
        <v>90</v>
      </c>
      <c r="O267" s="10">
        <f t="shared" si="40"/>
        <v>31.25</v>
      </c>
      <c r="P267" s="11">
        <f t="shared" si="41"/>
        <v>0.1875</v>
      </c>
      <c r="Q267" s="11">
        <f t="shared" si="42"/>
        <v>31.4375</v>
      </c>
      <c r="R267" s="6" t="str">
        <f t="shared" si="43"/>
        <v>YES</v>
      </c>
      <c r="S267" s="6" t="str">
        <f t="shared" si="46"/>
        <v>YES</v>
      </c>
      <c r="T267" s="11">
        <f t="shared" si="47"/>
        <v>6000</v>
      </c>
      <c r="U267" s="11">
        <f t="shared" si="44"/>
        <v>15090</v>
      </c>
      <c r="V267" s="11">
        <f t="shared" si="45"/>
        <v>-9090</v>
      </c>
    </row>
    <row r="268" spans="1:22" x14ac:dyDescent="0.25">
      <c r="A268" s="6" t="s">
        <v>351</v>
      </c>
      <c r="B268" s="6" t="s">
        <v>23</v>
      </c>
      <c r="C268" s="6" t="s">
        <v>321</v>
      </c>
      <c r="D268" s="6" t="s">
        <v>321</v>
      </c>
      <c r="E268" s="22"/>
      <c r="F268" s="6" t="s">
        <v>325</v>
      </c>
      <c r="G268" s="6" t="s">
        <v>324</v>
      </c>
      <c r="H268" s="6" t="s">
        <v>322</v>
      </c>
      <c r="I268" s="6" t="s">
        <v>323</v>
      </c>
      <c r="J268" s="19" t="s">
        <v>329</v>
      </c>
      <c r="M268" s="11">
        <f t="shared" si="48"/>
        <v>0</v>
      </c>
      <c r="O268" s="10" t="e">
        <f t="shared" si="40"/>
        <v>#DIV/0!</v>
      </c>
      <c r="P268" s="11" t="e">
        <f t="shared" si="41"/>
        <v>#DIV/0!</v>
      </c>
      <c r="Q268" s="11" t="e">
        <f t="shared" si="42"/>
        <v>#DIV/0!</v>
      </c>
      <c r="R268" s="6" t="e">
        <f t="shared" si="43"/>
        <v>#DIV/0!</v>
      </c>
      <c r="S268" s="6" t="e">
        <f t="shared" si="46"/>
        <v>#DIV/0!</v>
      </c>
      <c r="T268" s="11">
        <f t="shared" si="47"/>
        <v>0</v>
      </c>
      <c r="U268" s="11">
        <f t="shared" si="44"/>
        <v>0</v>
      </c>
      <c r="V268" s="11">
        <f t="shared" si="45"/>
        <v>0</v>
      </c>
    </row>
    <row r="269" spans="1:22" x14ac:dyDescent="0.25">
      <c r="A269" s="6" t="s">
        <v>351</v>
      </c>
      <c r="B269" s="6" t="s">
        <v>23</v>
      </c>
      <c r="C269" s="6" t="s">
        <v>321</v>
      </c>
      <c r="D269" s="6" t="s">
        <v>321</v>
      </c>
      <c r="E269" s="22"/>
      <c r="F269" s="6" t="s">
        <v>325</v>
      </c>
      <c r="G269" s="6" t="s">
        <v>324</v>
      </c>
      <c r="H269" s="6" t="s">
        <v>322</v>
      </c>
      <c r="I269" s="6" t="s">
        <v>323</v>
      </c>
      <c r="J269" s="19" t="s">
        <v>330</v>
      </c>
      <c r="K269" s="11">
        <v>28.846250000000001</v>
      </c>
      <c r="L269" s="9">
        <v>480</v>
      </c>
      <c r="M269" s="11">
        <f t="shared" si="48"/>
        <v>13846.2</v>
      </c>
      <c r="N269" s="11">
        <v>0</v>
      </c>
      <c r="O269" s="10">
        <f t="shared" si="40"/>
        <v>28.846250000000001</v>
      </c>
      <c r="P269" s="11">
        <f t="shared" si="41"/>
        <v>0</v>
      </c>
      <c r="Q269" s="11">
        <f t="shared" si="42"/>
        <v>28.846250000000001</v>
      </c>
      <c r="R269" s="6" t="str">
        <f t="shared" si="43"/>
        <v>YES</v>
      </c>
      <c r="S269" s="6" t="str">
        <f t="shared" si="46"/>
        <v>YES</v>
      </c>
      <c r="T269" s="11">
        <f t="shared" si="47"/>
        <v>6000</v>
      </c>
      <c r="U269" s="11">
        <f t="shared" si="44"/>
        <v>13846.2</v>
      </c>
      <c r="V269" s="11">
        <f t="shared" si="45"/>
        <v>-7846.2000000000007</v>
      </c>
    </row>
    <row r="270" spans="1:22" x14ac:dyDescent="0.25">
      <c r="A270" s="6" t="s">
        <v>351</v>
      </c>
      <c r="B270" s="6" t="s">
        <v>23</v>
      </c>
      <c r="C270" s="6" t="s">
        <v>321</v>
      </c>
      <c r="D270" s="6" t="s">
        <v>321</v>
      </c>
      <c r="E270" s="22"/>
      <c r="F270" s="6" t="s">
        <v>325</v>
      </c>
      <c r="G270" s="6" t="s">
        <v>324</v>
      </c>
      <c r="H270" s="6" t="s">
        <v>322</v>
      </c>
      <c r="I270" s="6" t="s">
        <v>323</v>
      </c>
      <c r="J270" s="19" t="s">
        <v>331</v>
      </c>
      <c r="K270" s="11">
        <v>15</v>
      </c>
      <c r="L270" s="9">
        <v>342.16</v>
      </c>
      <c r="M270" s="11">
        <f t="shared" si="48"/>
        <v>5132.4000000000005</v>
      </c>
      <c r="O270" s="10">
        <f t="shared" si="40"/>
        <v>15</v>
      </c>
      <c r="P270" s="11">
        <f t="shared" si="41"/>
        <v>0</v>
      </c>
      <c r="Q270" s="11">
        <f t="shared" si="42"/>
        <v>15</v>
      </c>
      <c r="R270" s="6" t="str">
        <f t="shared" si="43"/>
        <v>YES</v>
      </c>
      <c r="S270" s="6" t="str">
        <f t="shared" si="46"/>
        <v>YES</v>
      </c>
      <c r="T270" s="11">
        <f t="shared" si="47"/>
        <v>4277</v>
      </c>
      <c r="U270" s="11">
        <f t="shared" si="44"/>
        <v>5132.4000000000005</v>
      </c>
      <c r="V270" s="11">
        <f t="shared" si="45"/>
        <v>-855.40000000000055</v>
      </c>
    </row>
    <row r="271" spans="1:22" x14ac:dyDescent="0.25">
      <c r="A271" s="6" t="s">
        <v>351</v>
      </c>
      <c r="B271" s="6" t="s">
        <v>23</v>
      </c>
      <c r="C271" s="6" t="s">
        <v>321</v>
      </c>
      <c r="D271" s="6" t="s">
        <v>321</v>
      </c>
      <c r="E271" s="22"/>
      <c r="F271" s="6" t="s">
        <v>325</v>
      </c>
      <c r="G271" s="6" t="s">
        <v>324</v>
      </c>
      <c r="H271" s="6" t="s">
        <v>322</v>
      </c>
      <c r="I271" s="6" t="s">
        <v>323</v>
      </c>
      <c r="J271" s="19" t="s">
        <v>331</v>
      </c>
      <c r="K271" s="11">
        <v>22.5</v>
      </c>
      <c r="L271" s="9">
        <v>31.75</v>
      </c>
      <c r="M271" s="11">
        <f>+K271*L271+0.01</f>
        <v>714.38499999999999</v>
      </c>
      <c r="O271" s="10">
        <f t="shared" si="40"/>
        <v>22.500314960629922</v>
      </c>
      <c r="P271" s="11">
        <f t="shared" si="41"/>
        <v>0</v>
      </c>
      <c r="Q271" s="11">
        <f t="shared" si="42"/>
        <v>22.500314960629922</v>
      </c>
      <c r="R271" s="6" t="str">
        <f t="shared" si="43"/>
        <v>YES</v>
      </c>
      <c r="S271" s="6" t="str">
        <f t="shared" si="46"/>
        <v>YES</v>
      </c>
      <c r="T271" s="11">
        <f t="shared" si="47"/>
        <v>396.875</v>
      </c>
      <c r="U271" s="11">
        <f t="shared" si="44"/>
        <v>714.38499999999999</v>
      </c>
      <c r="V271" s="11">
        <f t="shared" si="45"/>
        <v>-317.51</v>
      </c>
    </row>
    <row r="272" spans="1:22" x14ac:dyDescent="0.25">
      <c r="A272" s="6" t="s">
        <v>351</v>
      </c>
      <c r="B272" s="6" t="s">
        <v>23</v>
      </c>
      <c r="C272" s="6" t="s">
        <v>321</v>
      </c>
      <c r="D272" s="6" t="s">
        <v>321</v>
      </c>
      <c r="E272" s="22"/>
      <c r="F272" s="6" t="s">
        <v>325</v>
      </c>
      <c r="G272" s="6" t="s">
        <v>324</v>
      </c>
      <c r="H272" s="6" t="s">
        <v>322</v>
      </c>
      <c r="I272" s="6" t="s">
        <v>323</v>
      </c>
      <c r="J272" s="19" t="s">
        <v>332</v>
      </c>
      <c r="M272" s="11">
        <f t="shared" si="48"/>
        <v>0</v>
      </c>
      <c r="O272" s="10" t="e">
        <f t="shared" si="40"/>
        <v>#DIV/0!</v>
      </c>
      <c r="P272" s="11" t="e">
        <f t="shared" si="41"/>
        <v>#DIV/0!</v>
      </c>
      <c r="Q272" s="11" t="e">
        <f t="shared" si="42"/>
        <v>#DIV/0!</v>
      </c>
      <c r="R272" s="6" t="e">
        <f t="shared" si="43"/>
        <v>#DIV/0!</v>
      </c>
      <c r="S272" s="6" t="e">
        <f t="shared" si="46"/>
        <v>#DIV/0!</v>
      </c>
      <c r="T272" s="11">
        <f t="shared" si="47"/>
        <v>0</v>
      </c>
      <c r="U272" s="11">
        <f t="shared" si="44"/>
        <v>0</v>
      </c>
      <c r="V272" s="11">
        <f t="shared" si="45"/>
        <v>0</v>
      </c>
    </row>
    <row r="273" spans="1:22" x14ac:dyDescent="0.25">
      <c r="A273" s="6" t="s">
        <v>351</v>
      </c>
      <c r="B273" s="6" t="s">
        <v>23</v>
      </c>
      <c r="C273" s="6" t="s">
        <v>321</v>
      </c>
      <c r="D273" s="6" t="s">
        <v>321</v>
      </c>
      <c r="E273" s="22"/>
      <c r="F273" s="6" t="s">
        <v>325</v>
      </c>
      <c r="G273" s="6" t="s">
        <v>324</v>
      </c>
      <c r="H273" s="6" t="s">
        <v>322</v>
      </c>
      <c r="I273" s="6" t="s">
        <v>323</v>
      </c>
      <c r="J273" s="19" t="s">
        <v>333</v>
      </c>
      <c r="K273" s="11">
        <v>15</v>
      </c>
      <c r="L273" s="9">
        <v>16</v>
      </c>
      <c r="M273" s="11">
        <f t="shared" si="48"/>
        <v>240</v>
      </c>
      <c r="O273" s="10">
        <f t="shared" si="40"/>
        <v>15</v>
      </c>
      <c r="P273" s="11">
        <f t="shared" si="41"/>
        <v>0</v>
      </c>
      <c r="Q273" s="11">
        <f t="shared" si="42"/>
        <v>15</v>
      </c>
      <c r="R273" s="6" t="str">
        <f t="shared" si="43"/>
        <v>YES</v>
      </c>
      <c r="S273" s="6" t="str">
        <f t="shared" si="46"/>
        <v>YES</v>
      </c>
      <c r="T273" s="11">
        <f t="shared" si="47"/>
        <v>200</v>
      </c>
      <c r="U273" s="11">
        <f t="shared" si="44"/>
        <v>240</v>
      </c>
      <c r="V273" s="11">
        <f t="shared" si="45"/>
        <v>-40</v>
      </c>
    </row>
    <row r="274" spans="1:22" x14ac:dyDescent="0.25">
      <c r="A274" s="6" t="s">
        <v>351</v>
      </c>
      <c r="B274" s="6" t="s">
        <v>23</v>
      </c>
      <c r="C274" s="6" t="s">
        <v>321</v>
      </c>
      <c r="D274" s="6" t="s">
        <v>321</v>
      </c>
      <c r="E274" s="22"/>
      <c r="F274" s="6" t="s">
        <v>325</v>
      </c>
      <c r="G274" s="6" t="s">
        <v>324</v>
      </c>
      <c r="H274" s="6" t="s">
        <v>322</v>
      </c>
      <c r="I274" s="6" t="s">
        <v>323</v>
      </c>
      <c r="J274" s="19" t="s">
        <v>334</v>
      </c>
      <c r="K274" s="11">
        <v>15</v>
      </c>
      <c r="L274" s="9">
        <v>405.74</v>
      </c>
      <c r="M274" s="11">
        <f t="shared" si="48"/>
        <v>6086.1</v>
      </c>
      <c r="N274" s="11">
        <v>0</v>
      </c>
      <c r="O274" s="10">
        <f t="shared" si="40"/>
        <v>15</v>
      </c>
      <c r="P274" s="11">
        <f t="shared" si="41"/>
        <v>0</v>
      </c>
      <c r="Q274" s="11">
        <f t="shared" si="42"/>
        <v>15</v>
      </c>
      <c r="R274" s="6" t="str">
        <f t="shared" si="43"/>
        <v>YES</v>
      </c>
      <c r="S274" s="6" t="str">
        <f t="shared" si="46"/>
        <v>YES</v>
      </c>
      <c r="T274" s="11">
        <f t="shared" si="47"/>
        <v>5071.75</v>
      </c>
      <c r="U274" s="11">
        <f t="shared" si="44"/>
        <v>6086.1</v>
      </c>
      <c r="V274" s="11">
        <f t="shared" si="45"/>
        <v>-1014.3500000000004</v>
      </c>
    </row>
    <row r="275" spans="1:22" x14ac:dyDescent="0.25">
      <c r="A275" s="6" t="s">
        <v>351</v>
      </c>
      <c r="B275" s="6" t="s">
        <v>23</v>
      </c>
      <c r="C275" s="6" t="s">
        <v>321</v>
      </c>
      <c r="D275" s="6" t="s">
        <v>321</v>
      </c>
      <c r="E275" s="22"/>
      <c r="F275" s="6" t="s">
        <v>325</v>
      </c>
      <c r="G275" s="6" t="s">
        <v>324</v>
      </c>
      <c r="H275" s="6" t="s">
        <v>322</v>
      </c>
      <c r="I275" s="6" t="s">
        <v>323</v>
      </c>
      <c r="J275" s="19" t="s">
        <v>334</v>
      </c>
      <c r="K275" s="11">
        <v>22.5</v>
      </c>
      <c r="L275" s="9">
        <v>43.55</v>
      </c>
      <c r="M275" s="11">
        <f>+K275*L275+0.01</f>
        <v>979.88499999999988</v>
      </c>
      <c r="O275" s="10">
        <f t="shared" si="40"/>
        <v>22.500229621125143</v>
      </c>
      <c r="P275" s="11">
        <f t="shared" si="41"/>
        <v>0</v>
      </c>
      <c r="Q275" s="11">
        <f t="shared" si="42"/>
        <v>22.500229621125143</v>
      </c>
      <c r="R275" s="6" t="str">
        <f t="shared" si="43"/>
        <v>YES</v>
      </c>
      <c r="S275" s="6" t="str">
        <f t="shared" si="46"/>
        <v>YES</v>
      </c>
      <c r="T275" s="11">
        <f t="shared" si="47"/>
        <v>544.375</v>
      </c>
      <c r="U275" s="11">
        <f t="shared" si="44"/>
        <v>979.88499999999988</v>
      </c>
      <c r="V275" s="11">
        <f t="shared" si="45"/>
        <v>-435.50999999999988</v>
      </c>
    </row>
    <row r="276" spans="1:22" x14ac:dyDescent="0.25">
      <c r="A276" s="6" t="s">
        <v>351</v>
      </c>
      <c r="B276" s="6" t="s">
        <v>23</v>
      </c>
      <c r="C276" s="6" t="s">
        <v>321</v>
      </c>
      <c r="D276" s="6" t="s">
        <v>321</v>
      </c>
      <c r="E276" s="22"/>
      <c r="F276" s="6" t="s">
        <v>325</v>
      </c>
      <c r="G276" s="6" t="s">
        <v>324</v>
      </c>
      <c r="H276" s="6" t="s">
        <v>322</v>
      </c>
      <c r="I276" s="6" t="s">
        <v>323</v>
      </c>
      <c r="J276" s="19" t="s">
        <v>335</v>
      </c>
      <c r="M276" s="11">
        <v>0</v>
      </c>
      <c r="O276" s="10" t="e">
        <f t="shared" si="40"/>
        <v>#DIV/0!</v>
      </c>
      <c r="P276" s="11" t="e">
        <f t="shared" si="41"/>
        <v>#DIV/0!</v>
      </c>
      <c r="Q276" s="11" t="e">
        <f t="shared" si="42"/>
        <v>#DIV/0!</v>
      </c>
      <c r="R276" s="6" t="e">
        <f t="shared" si="43"/>
        <v>#DIV/0!</v>
      </c>
      <c r="S276" s="6" t="e">
        <f t="shared" si="46"/>
        <v>#DIV/0!</v>
      </c>
      <c r="T276" s="11">
        <f t="shared" si="47"/>
        <v>0</v>
      </c>
      <c r="U276" s="11">
        <f t="shared" si="44"/>
        <v>0</v>
      </c>
      <c r="V276" s="11">
        <f t="shared" si="45"/>
        <v>0</v>
      </c>
    </row>
    <row r="277" spans="1:22" x14ac:dyDescent="0.25">
      <c r="A277" s="6" t="s">
        <v>351</v>
      </c>
      <c r="B277" s="6" t="s">
        <v>23</v>
      </c>
      <c r="C277" s="6" t="s">
        <v>321</v>
      </c>
      <c r="D277" s="6" t="s">
        <v>321</v>
      </c>
      <c r="E277" s="22"/>
      <c r="F277" s="6" t="s">
        <v>325</v>
      </c>
      <c r="G277" s="6" t="s">
        <v>324</v>
      </c>
      <c r="H277" s="6" t="s">
        <v>322</v>
      </c>
      <c r="I277" s="6" t="s">
        <v>323</v>
      </c>
      <c r="J277" s="19" t="s">
        <v>334</v>
      </c>
      <c r="K277" s="11">
        <v>15</v>
      </c>
      <c r="L277" s="9">
        <v>16</v>
      </c>
      <c r="M277" s="11">
        <f t="shared" si="48"/>
        <v>240</v>
      </c>
      <c r="O277" s="10">
        <f t="shared" si="40"/>
        <v>15</v>
      </c>
      <c r="P277" s="11">
        <f t="shared" si="41"/>
        <v>0</v>
      </c>
      <c r="Q277" s="11">
        <f t="shared" si="42"/>
        <v>15</v>
      </c>
      <c r="R277" s="6" t="str">
        <f t="shared" si="43"/>
        <v>YES</v>
      </c>
      <c r="S277" s="6" t="str">
        <f t="shared" si="46"/>
        <v>YES</v>
      </c>
      <c r="T277" s="11">
        <f t="shared" si="47"/>
        <v>200</v>
      </c>
      <c r="U277" s="11">
        <f t="shared" si="44"/>
        <v>240</v>
      </c>
      <c r="V277" s="11">
        <f t="shared" si="45"/>
        <v>-40</v>
      </c>
    </row>
    <row r="278" spans="1:22" x14ac:dyDescent="0.25">
      <c r="A278" s="6" t="s">
        <v>351</v>
      </c>
      <c r="B278" s="6" t="s">
        <v>23</v>
      </c>
      <c r="C278" s="6" t="s">
        <v>321</v>
      </c>
      <c r="D278" s="6" t="s">
        <v>321</v>
      </c>
      <c r="E278" s="22"/>
      <c r="F278" s="6" t="s">
        <v>325</v>
      </c>
      <c r="G278" s="6" t="s">
        <v>324</v>
      </c>
      <c r="H278" s="6" t="s">
        <v>322</v>
      </c>
      <c r="I278" s="6" t="s">
        <v>323</v>
      </c>
      <c r="J278" s="19" t="s">
        <v>336</v>
      </c>
      <c r="K278" s="11">
        <v>15</v>
      </c>
      <c r="L278" s="9">
        <v>113.27</v>
      </c>
      <c r="M278" s="11">
        <f t="shared" si="48"/>
        <v>1699.05</v>
      </c>
      <c r="O278" s="10">
        <f t="shared" si="40"/>
        <v>15</v>
      </c>
      <c r="P278" s="11">
        <f>N317/L317</f>
        <v>0</v>
      </c>
      <c r="Q278" s="11">
        <f t="shared" si="42"/>
        <v>15</v>
      </c>
      <c r="R278" s="6" t="str">
        <f t="shared" si="43"/>
        <v>YES</v>
      </c>
      <c r="S278" s="6" t="str">
        <f t="shared" si="46"/>
        <v>YES</v>
      </c>
      <c r="T278" s="11">
        <f t="shared" si="47"/>
        <v>1415.875</v>
      </c>
      <c r="U278" s="11">
        <f t="shared" si="44"/>
        <v>1699.05</v>
      </c>
      <c r="V278" s="11">
        <f t="shared" si="45"/>
        <v>-283.17499999999995</v>
      </c>
    </row>
    <row r="279" spans="1:22" x14ac:dyDescent="0.25">
      <c r="A279" s="6" t="s">
        <v>351</v>
      </c>
      <c r="B279" s="6" t="s">
        <v>23</v>
      </c>
      <c r="C279" s="6" t="s">
        <v>321</v>
      </c>
      <c r="D279" s="6" t="s">
        <v>321</v>
      </c>
      <c r="E279" s="22"/>
      <c r="F279" s="6" t="s">
        <v>325</v>
      </c>
      <c r="G279" s="6" t="s">
        <v>324</v>
      </c>
      <c r="H279" s="6" t="s">
        <v>322</v>
      </c>
      <c r="I279" s="6" t="s">
        <v>323</v>
      </c>
      <c r="J279" s="19" t="s">
        <v>337</v>
      </c>
      <c r="K279" s="11">
        <v>15</v>
      </c>
      <c r="L279" s="9">
        <v>0</v>
      </c>
      <c r="M279" s="11">
        <f t="shared" si="48"/>
        <v>0</v>
      </c>
      <c r="O279" s="10" t="e">
        <f t="shared" si="40"/>
        <v>#DIV/0!</v>
      </c>
      <c r="P279" s="11">
        <f>N297/L297</f>
        <v>14.437715394653193</v>
      </c>
      <c r="Q279" s="11" t="e">
        <f t="shared" si="42"/>
        <v>#DIV/0!</v>
      </c>
      <c r="R279" s="6" t="e">
        <f t="shared" si="43"/>
        <v>#DIV/0!</v>
      </c>
      <c r="S279" s="6" t="e">
        <f t="shared" si="46"/>
        <v>#DIV/0!</v>
      </c>
      <c r="T279" s="11">
        <f t="shared" si="47"/>
        <v>0</v>
      </c>
      <c r="U279" s="11">
        <f t="shared" si="44"/>
        <v>0</v>
      </c>
      <c r="V279" s="11">
        <f t="shared" si="45"/>
        <v>0</v>
      </c>
    </row>
    <row r="280" spans="1:22" x14ac:dyDescent="0.25">
      <c r="A280" s="6" t="s">
        <v>351</v>
      </c>
      <c r="B280" s="6" t="s">
        <v>23</v>
      </c>
      <c r="C280" s="6" t="s">
        <v>321</v>
      </c>
      <c r="D280" s="6" t="s">
        <v>321</v>
      </c>
      <c r="E280" s="22"/>
      <c r="F280" s="6" t="s">
        <v>325</v>
      </c>
      <c r="G280" s="6" t="s">
        <v>324</v>
      </c>
      <c r="H280" s="6" t="s">
        <v>322</v>
      </c>
      <c r="I280" s="6" t="s">
        <v>323</v>
      </c>
      <c r="J280" s="19" t="s">
        <v>338</v>
      </c>
      <c r="K280" s="11">
        <v>20</v>
      </c>
      <c r="L280" s="9">
        <v>0</v>
      </c>
      <c r="M280" s="11">
        <f t="shared" si="48"/>
        <v>0</v>
      </c>
      <c r="O280" s="10" t="e">
        <f t="shared" si="40"/>
        <v>#DIV/0!</v>
      </c>
      <c r="P280" s="11">
        <f>N298/L298</f>
        <v>10.149980265754506</v>
      </c>
      <c r="Q280" s="11" t="e">
        <f t="shared" si="42"/>
        <v>#DIV/0!</v>
      </c>
      <c r="R280" s="6" t="e">
        <f t="shared" si="43"/>
        <v>#DIV/0!</v>
      </c>
      <c r="S280" s="6" t="e">
        <f t="shared" si="46"/>
        <v>#DIV/0!</v>
      </c>
      <c r="T280" s="11">
        <f t="shared" si="47"/>
        <v>0</v>
      </c>
      <c r="U280" s="11">
        <f t="shared" si="44"/>
        <v>0</v>
      </c>
      <c r="V280" s="11">
        <f t="shared" si="45"/>
        <v>0</v>
      </c>
    </row>
    <row r="281" spans="1:22" x14ac:dyDescent="0.25">
      <c r="A281" s="6" t="s">
        <v>351</v>
      </c>
      <c r="B281" s="6" t="s">
        <v>23</v>
      </c>
      <c r="C281" s="6" t="s">
        <v>321</v>
      </c>
      <c r="D281" s="6" t="s">
        <v>321</v>
      </c>
      <c r="E281" s="22"/>
      <c r="F281" s="6" t="s">
        <v>325</v>
      </c>
      <c r="G281" s="6" t="s">
        <v>324</v>
      </c>
      <c r="H281" s="6" t="s">
        <v>322</v>
      </c>
      <c r="I281" s="6" t="s">
        <v>323</v>
      </c>
      <c r="J281" s="19" t="s">
        <v>339</v>
      </c>
      <c r="K281" s="11">
        <v>16</v>
      </c>
      <c r="L281" s="9">
        <v>98.75</v>
      </c>
      <c r="M281" s="11">
        <f t="shared" si="48"/>
        <v>1580</v>
      </c>
      <c r="O281" s="10">
        <f t="shared" si="40"/>
        <v>16</v>
      </c>
      <c r="P281" s="11">
        <f>N278/L278</f>
        <v>0</v>
      </c>
      <c r="Q281" s="11">
        <f t="shared" si="42"/>
        <v>16</v>
      </c>
      <c r="R281" s="6" t="str">
        <f t="shared" si="43"/>
        <v>YES</v>
      </c>
      <c r="S281" s="6" t="str">
        <f t="shared" si="46"/>
        <v>YES</v>
      </c>
      <c r="T281" s="11">
        <f t="shared" si="47"/>
        <v>1234.375</v>
      </c>
      <c r="U281" s="11">
        <f t="shared" si="44"/>
        <v>1580</v>
      </c>
      <c r="V281" s="11">
        <f t="shared" si="45"/>
        <v>-345.625</v>
      </c>
    </row>
    <row r="282" spans="1:22" x14ac:dyDescent="0.25">
      <c r="A282" s="6" t="s">
        <v>351</v>
      </c>
      <c r="B282" s="6" t="s">
        <v>23</v>
      </c>
      <c r="C282" s="6" t="s">
        <v>321</v>
      </c>
      <c r="D282" s="6" t="s">
        <v>321</v>
      </c>
      <c r="E282" s="22"/>
      <c r="F282" s="6" t="s">
        <v>325</v>
      </c>
      <c r="G282" s="6" t="s">
        <v>324</v>
      </c>
      <c r="H282" s="6" t="s">
        <v>322</v>
      </c>
      <c r="I282" s="6" t="s">
        <v>323</v>
      </c>
      <c r="J282" s="19" t="s">
        <v>339</v>
      </c>
      <c r="K282" s="11">
        <v>16</v>
      </c>
      <c r="L282" s="9">
        <v>0</v>
      </c>
      <c r="M282" s="11">
        <f t="shared" si="48"/>
        <v>0</v>
      </c>
      <c r="N282" s="11">
        <v>0</v>
      </c>
      <c r="O282" s="10" t="e">
        <f t="shared" si="40"/>
        <v>#DIV/0!</v>
      </c>
      <c r="P282" s="11" t="e">
        <f>N279/L279</f>
        <v>#DIV/0!</v>
      </c>
      <c r="Q282" s="11" t="e">
        <f t="shared" si="42"/>
        <v>#DIV/0!</v>
      </c>
      <c r="R282" s="6" t="e">
        <f t="shared" si="43"/>
        <v>#DIV/0!</v>
      </c>
      <c r="S282" s="6" t="e">
        <f t="shared" si="46"/>
        <v>#DIV/0!</v>
      </c>
      <c r="T282" s="11">
        <f t="shared" si="47"/>
        <v>0</v>
      </c>
      <c r="U282" s="11">
        <f t="shared" si="44"/>
        <v>0</v>
      </c>
      <c r="V282" s="11">
        <f t="shared" si="45"/>
        <v>0</v>
      </c>
    </row>
    <row r="283" spans="1:22" x14ac:dyDescent="0.25">
      <c r="A283" s="6" t="s">
        <v>351</v>
      </c>
      <c r="B283" s="6" t="s">
        <v>23</v>
      </c>
      <c r="C283" s="6" t="s">
        <v>321</v>
      </c>
      <c r="D283" s="6" t="s">
        <v>321</v>
      </c>
      <c r="E283" s="22"/>
      <c r="F283" s="6" t="s">
        <v>325</v>
      </c>
      <c r="G283" s="6" t="s">
        <v>324</v>
      </c>
      <c r="H283" s="6" t="s">
        <v>322</v>
      </c>
      <c r="I283" s="6" t="s">
        <v>323</v>
      </c>
      <c r="J283" s="19" t="s">
        <v>340</v>
      </c>
      <c r="K283" s="11">
        <v>15</v>
      </c>
      <c r="L283" s="9">
        <v>13.75</v>
      </c>
      <c r="M283" s="11">
        <f t="shared" si="48"/>
        <v>206.25</v>
      </c>
      <c r="N283" s="11">
        <v>49</v>
      </c>
      <c r="O283" s="10">
        <f t="shared" si="40"/>
        <v>15</v>
      </c>
      <c r="P283" s="11">
        <f t="shared" si="41"/>
        <v>3.5636363636363635</v>
      </c>
      <c r="Q283" s="11">
        <f t="shared" si="42"/>
        <v>18.563636363636363</v>
      </c>
      <c r="R283" s="6" t="str">
        <f t="shared" si="43"/>
        <v>YES</v>
      </c>
      <c r="S283" s="6" t="str">
        <f t="shared" si="46"/>
        <v>YES</v>
      </c>
      <c r="T283" s="11">
        <f t="shared" si="47"/>
        <v>171.875</v>
      </c>
      <c r="U283" s="11">
        <f t="shared" si="44"/>
        <v>255.25</v>
      </c>
      <c r="V283" s="11">
        <f t="shared" si="45"/>
        <v>-83.375</v>
      </c>
    </row>
    <row r="284" spans="1:22" x14ac:dyDescent="0.25">
      <c r="A284" s="6" t="s">
        <v>351</v>
      </c>
      <c r="B284" s="6" t="s">
        <v>23</v>
      </c>
      <c r="C284" s="6" t="s">
        <v>321</v>
      </c>
      <c r="D284" s="6" t="s">
        <v>321</v>
      </c>
      <c r="E284" s="22"/>
      <c r="F284" s="6" t="s">
        <v>325</v>
      </c>
      <c r="G284" s="6" t="s">
        <v>324</v>
      </c>
      <c r="H284" s="6" t="s">
        <v>322</v>
      </c>
      <c r="I284" s="6" t="s">
        <v>323</v>
      </c>
      <c r="J284" s="19" t="s">
        <v>341</v>
      </c>
      <c r="K284" s="11">
        <v>20</v>
      </c>
      <c r="L284" s="9">
        <v>66.75</v>
      </c>
      <c r="M284" s="11">
        <f t="shared" si="48"/>
        <v>1335</v>
      </c>
      <c r="N284" s="11">
        <v>1638.5</v>
      </c>
      <c r="O284" s="10">
        <f t="shared" si="40"/>
        <v>20</v>
      </c>
      <c r="P284" s="11">
        <f t="shared" si="41"/>
        <v>24.54681647940075</v>
      </c>
      <c r="Q284" s="11">
        <f t="shared" si="42"/>
        <v>44.546816479400746</v>
      </c>
      <c r="R284" s="6" t="str">
        <f t="shared" si="43"/>
        <v>YES</v>
      </c>
      <c r="S284" s="6" t="str">
        <f t="shared" si="46"/>
        <v>YES</v>
      </c>
      <c r="T284" s="11">
        <f t="shared" si="47"/>
        <v>834.375</v>
      </c>
      <c r="U284" s="11">
        <f t="shared" si="44"/>
        <v>2973.5</v>
      </c>
      <c r="V284" s="11">
        <f t="shared" si="45"/>
        <v>-2139.125</v>
      </c>
    </row>
    <row r="285" spans="1:22" x14ac:dyDescent="0.25">
      <c r="A285" s="6" t="s">
        <v>351</v>
      </c>
      <c r="B285" s="6" t="s">
        <v>23</v>
      </c>
      <c r="C285" s="6" t="s">
        <v>321</v>
      </c>
      <c r="D285" s="6" t="s">
        <v>321</v>
      </c>
      <c r="E285" s="22"/>
      <c r="F285" s="6" t="s">
        <v>325</v>
      </c>
      <c r="G285" s="6" t="s">
        <v>324</v>
      </c>
      <c r="H285" s="6" t="s">
        <v>322</v>
      </c>
      <c r="I285" s="6" t="s">
        <v>323</v>
      </c>
      <c r="J285" s="19" t="s">
        <v>341</v>
      </c>
      <c r="K285" s="11">
        <v>25</v>
      </c>
      <c r="L285" s="9">
        <v>0</v>
      </c>
      <c r="M285" s="11">
        <f t="shared" si="48"/>
        <v>0</v>
      </c>
      <c r="O285" s="10" t="e">
        <f t="shared" si="40"/>
        <v>#DIV/0!</v>
      </c>
      <c r="P285" s="11" t="e">
        <f t="shared" si="41"/>
        <v>#DIV/0!</v>
      </c>
      <c r="Q285" s="11" t="e">
        <f t="shared" si="42"/>
        <v>#DIV/0!</v>
      </c>
      <c r="R285" s="6" t="e">
        <f t="shared" si="43"/>
        <v>#DIV/0!</v>
      </c>
      <c r="S285" s="6" t="e">
        <f t="shared" si="46"/>
        <v>#DIV/0!</v>
      </c>
      <c r="T285" s="11">
        <f t="shared" si="47"/>
        <v>0</v>
      </c>
      <c r="U285" s="11">
        <f t="shared" si="44"/>
        <v>0</v>
      </c>
      <c r="V285" s="11">
        <f t="shared" si="45"/>
        <v>0</v>
      </c>
    </row>
    <row r="286" spans="1:22" x14ac:dyDescent="0.25">
      <c r="A286" s="6" t="s">
        <v>351</v>
      </c>
      <c r="B286" s="6" t="s">
        <v>23</v>
      </c>
      <c r="C286" s="6" t="s">
        <v>321</v>
      </c>
      <c r="D286" s="6" t="s">
        <v>321</v>
      </c>
      <c r="E286" s="22"/>
      <c r="F286" s="6" t="s">
        <v>325</v>
      </c>
      <c r="G286" s="6" t="s">
        <v>324</v>
      </c>
      <c r="H286" s="6" t="s">
        <v>322</v>
      </c>
      <c r="I286" s="6" t="s">
        <v>323</v>
      </c>
      <c r="J286" s="19" t="s">
        <v>342</v>
      </c>
      <c r="K286" s="11">
        <v>18</v>
      </c>
      <c r="L286" s="9">
        <v>0</v>
      </c>
      <c r="M286" s="11">
        <f t="shared" si="48"/>
        <v>0</v>
      </c>
      <c r="N286" s="11">
        <v>0</v>
      </c>
      <c r="O286" s="10" t="e">
        <f t="shared" si="40"/>
        <v>#DIV/0!</v>
      </c>
      <c r="P286" s="11" t="e">
        <f t="shared" si="41"/>
        <v>#DIV/0!</v>
      </c>
      <c r="Q286" s="11" t="e">
        <f t="shared" si="42"/>
        <v>#DIV/0!</v>
      </c>
      <c r="R286" s="6" t="e">
        <f t="shared" si="43"/>
        <v>#DIV/0!</v>
      </c>
      <c r="S286" s="6" t="e">
        <f t="shared" si="46"/>
        <v>#DIV/0!</v>
      </c>
      <c r="T286" s="11">
        <f t="shared" si="47"/>
        <v>0</v>
      </c>
      <c r="U286" s="11">
        <f t="shared" si="44"/>
        <v>0</v>
      </c>
      <c r="V286" s="11">
        <f t="shared" si="45"/>
        <v>0</v>
      </c>
    </row>
    <row r="287" spans="1:22" x14ac:dyDescent="0.25">
      <c r="A287" s="6" t="s">
        <v>351</v>
      </c>
      <c r="B287" s="6" t="s">
        <v>23</v>
      </c>
      <c r="C287" s="6" t="s">
        <v>321</v>
      </c>
      <c r="D287" s="6" t="s">
        <v>321</v>
      </c>
      <c r="E287" s="22"/>
      <c r="F287" s="6" t="s">
        <v>325</v>
      </c>
      <c r="G287" s="6" t="s">
        <v>324</v>
      </c>
      <c r="H287" s="6" t="s">
        <v>322</v>
      </c>
      <c r="I287" s="6" t="s">
        <v>323</v>
      </c>
      <c r="J287" s="19" t="s">
        <v>343</v>
      </c>
      <c r="K287" s="11">
        <v>15</v>
      </c>
      <c r="L287" s="9">
        <v>38.5</v>
      </c>
      <c r="M287" s="11">
        <f t="shared" si="48"/>
        <v>577.5</v>
      </c>
      <c r="N287" s="11">
        <v>495</v>
      </c>
      <c r="O287" s="10">
        <f t="shared" si="40"/>
        <v>15</v>
      </c>
      <c r="P287" s="11">
        <f t="shared" si="41"/>
        <v>12.857142857142858</v>
      </c>
      <c r="Q287" s="11">
        <f t="shared" si="42"/>
        <v>27.857142857142858</v>
      </c>
      <c r="R287" s="6" t="str">
        <f t="shared" si="43"/>
        <v>YES</v>
      </c>
      <c r="S287" s="6" t="str">
        <f t="shared" si="46"/>
        <v>YES</v>
      </c>
      <c r="T287" s="11">
        <f t="shared" si="47"/>
        <v>481.25</v>
      </c>
      <c r="U287" s="11">
        <f t="shared" si="44"/>
        <v>1072.5</v>
      </c>
      <c r="V287" s="11">
        <f t="shared" si="45"/>
        <v>-591.25</v>
      </c>
    </row>
    <row r="288" spans="1:22" x14ac:dyDescent="0.25">
      <c r="A288" s="6" t="s">
        <v>351</v>
      </c>
      <c r="B288" s="6" t="s">
        <v>23</v>
      </c>
      <c r="C288" s="6" t="s">
        <v>321</v>
      </c>
      <c r="D288" s="6" t="s">
        <v>321</v>
      </c>
      <c r="E288" s="22"/>
      <c r="F288" s="6" t="s">
        <v>325</v>
      </c>
      <c r="G288" s="6" t="s">
        <v>324</v>
      </c>
      <c r="H288" s="6" t="s">
        <v>322</v>
      </c>
      <c r="I288" s="6" t="s">
        <v>323</v>
      </c>
      <c r="J288" s="19" t="s">
        <v>344</v>
      </c>
      <c r="K288" s="11">
        <v>20</v>
      </c>
      <c r="L288" s="9">
        <v>47.75</v>
      </c>
      <c r="M288" s="11">
        <f t="shared" si="48"/>
        <v>955</v>
      </c>
      <c r="N288" s="11">
        <v>839.8</v>
      </c>
      <c r="O288" s="10">
        <f t="shared" si="40"/>
        <v>20</v>
      </c>
      <c r="P288" s="11">
        <f t="shared" si="41"/>
        <v>17.587434554973822</v>
      </c>
      <c r="Q288" s="11">
        <f t="shared" si="42"/>
        <v>37.587434554973818</v>
      </c>
      <c r="R288" s="6" t="str">
        <f t="shared" si="43"/>
        <v>YES</v>
      </c>
      <c r="S288" s="6" t="str">
        <f t="shared" si="46"/>
        <v>YES</v>
      </c>
      <c r="T288" s="11">
        <f t="shared" si="47"/>
        <v>596.875</v>
      </c>
      <c r="U288" s="11">
        <f t="shared" si="44"/>
        <v>1794.8</v>
      </c>
      <c r="V288" s="11">
        <f t="shared" si="45"/>
        <v>-1197.925</v>
      </c>
    </row>
    <row r="289" spans="1:22" x14ac:dyDescent="0.25">
      <c r="A289" s="6" t="s">
        <v>351</v>
      </c>
      <c r="B289" s="6" t="s">
        <v>23</v>
      </c>
      <c r="C289" s="6" t="s">
        <v>321</v>
      </c>
      <c r="D289" s="6" t="s">
        <v>321</v>
      </c>
      <c r="E289" s="22"/>
      <c r="F289" s="6" t="s">
        <v>325</v>
      </c>
      <c r="G289" s="6" t="s">
        <v>324</v>
      </c>
      <c r="H289" s="6" t="s">
        <v>322</v>
      </c>
      <c r="I289" s="6" t="s">
        <v>323</v>
      </c>
      <c r="J289" s="19" t="s">
        <v>345</v>
      </c>
      <c r="K289" s="11">
        <v>25</v>
      </c>
      <c r="L289" s="9">
        <v>0</v>
      </c>
      <c r="M289" s="11">
        <f t="shared" si="48"/>
        <v>0</v>
      </c>
      <c r="O289" s="10" t="e">
        <f t="shared" si="40"/>
        <v>#DIV/0!</v>
      </c>
      <c r="P289" s="11" t="e">
        <f t="shared" si="41"/>
        <v>#DIV/0!</v>
      </c>
      <c r="Q289" s="11" t="e">
        <f t="shared" si="42"/>
        <v>#DIV/0!</v>
      </c>
      <c r="R289" s="6" t="e">
        <f t="shared" si="43"/>
        <v>#DIV/0!</v>
      </c>
      <c r="S289" s="6" t="e">
        <f t="shared" si="46"/>
        <v>#DIV/0!</v>
      </c>
      <c r="T289" s="11">
        <f t="shared" si="47"/>
        <v>0</v>
      </c>
      <c r="U289" s="11">
        <f t="shared" si="44"/>
        <v>0</v>
      </c>
      <c r="V289" s="11">
        <f t="shared" si="45"/>
        <v>0</v>
      </c>
    </row>
    <row r="290" spans="1:22" x14ac:dyDescent="0.25">
      <c r="A290" s="6" t="s">
        <v>351</v>
      </c>
      <c r="B290" s="6" t="s">
        <v>23</v>
      </c>
      <c r="C290" s="6" t="s">
        <v>321</v>
      </c>
      <c r="D290" s="6" t="s">
        <v>321</v>
      </c>
      <c r="E290" s="22"/>
      <c r="F290" s="6" t="s">
        <v>325</v>
      </c>
      <c r="G290" s="6" t="s">
        <v>324</v>
      </c>
      <c r="H290" s="6" t="s">
        <v>322</v>
      </c>
      <c r="I290" s="6" t="s">
        <v>323</v>
      </c>
      <c r="J290" s="19" t="s">
        <v>346</v>
      </c>
      <c r="K290" s="11">
        <v>15</v>
      </c>
      <c r="L290" s="9">
        <v>29.93</v>
      </c>
      <c r="M290" s="11">
        <f t="shared" si="48"/>
        <v>448.95</v>
      </c>
      <c r="N290" s="11">
        <v>0</v>
      </c>
      <c r="O290" s="10">
        <f t="shared" si="40"/>
        <v>15</v>
      </c>
      <c r="P290" s="11">
        <f t="shared" si="41"/>
        <v>0</v>
      </c>
      <c r="Q290" s="11">
        <f t="shared" si="42"/>
        <v>15</v>
      </c>
      <c r="R290" s="6" t="str">
        <f t="shared" si="43"/>
        <v>YES</v>
      </c>
      <c r="S290" s="6" t="str">
        <f t="shared" si="46"/>
        <v>YES</v>
      </c>
      <c r="T290" s="11">
        <f t="shared" si="47"/>
        <v>374.125</v>
      </c>
      <c r="U290" s="11">
        <f t="shared" si="44"/>
        <v>448.95</v>
      </c>
      <c r="V290" s="11">
        <f t="shared" si="45"/>
        <v>-74.824999999999989</v>
      </c>
    </row>
    <row r="291" spans="1:22" x14ac:dyDescent="0.25">
      <c r="A291" s="6" t="s">
        <v>351</v>
      </c>
      <c r="B291" s="6" t="s">
        <v>23</v>
      </c>
      <c r="C291" s="6" t="s">
        <v>321</v>
      </c>
      <c r="D291" s="6" t="s">
        <v>321</v>
      </c>
      <c r="E291" s="22"/>
      <c r="F291" s="6" t="s">
        <v>325</v>
      </c>
      <c r="G291" s="6" t="s">
        <v>324</v>
      </c>
      <c r="H291" s="6" t="s">
        <v>322</v>
      </c>
      <c r="I291" s="6" t="s">
        <v>323</v>
      </c>
      <c r="J291" s="19" t="s">
        <v>347</v>
      </c>
      <c r="K291" s="11">
        <v>15</v>
      </c>
      <c r="L291" s="9">
        <v>14.25</v>
      </c>
      <c r="M291" s="11">
        <f t="shared" si="48"/>
        <v>213.75</v>
      </c>
      <c r="N291" s="11">
        <v>0</v>
      </c>
      <c r="O291" s="10">
        <f t="shared" si="40"/>
        <v>15</v>
      </c>
      <c r="P291" s="11">
        <f t="shared" si="41"/>
        <v>0</v>
      </c>
      <c r="Q291" s="11">
        <f t="shared" si="42"/>
        <v>15</v>
      </c>
      <c r="R291" s="6" t="str">
        <f t="shared" si="43"/>
        <v>YES</v>
      </c>
      <c r="S291" s="6" t="str">
        <f t="shared" si="46"/>
        <v>YES</v>
      </c>
      <c r="T291" s="11">
        <f t="shared" si="47"/>
        <v>178.125</v>
      </c>
      <c r="U291" s="11">
        <f t="shared" si="44"/>
        <v>213.75</v>
      </c>
      <c r="V291" s="11">
        <f t="shared" si="45"/>
        <v>-35.625</v>
      </c>
    </row>
    <row r="292" spans="1:22" x14ac:dyDescent="0.25">
      <c r="A292" s="6" t="s">
        <v>351</v>
      </c>
      <c r="B292" s="6" t="s">
        <v>23</v>
      </c>
      <c r="C292" s="6" t="s">
        <v>321</v>
      </c>
      <c r="D292" s="6" t="s">
        <v>321</v>
      </c>
      <c r="E292" s="22"/>
      <c r="F292" s="6" t="s">
        <v>325</v>
      </c>
      <c r="G292" s="6" t="s">
        <v>324</v>
      </c>
      <c r="H292" s="6" t="s">
        <v>322</v>
      </c>
      <c r="I292" s="6" t="s">
        <v>323</v>
      </c>
      <c r="J292" s="19" t="s">
        <v>348</v>
      </c>
      <c r="K292" s="11">
        <v>20</v>
      </c>
      <c r="L292" s="9">
        <v>13.75</v>
      </c>
      <c r="M292" s="11">
        <f t="shared" si="48"/>
        <v>275</v>
      </c>
      <c r="N292" s="11">
        <v>49</v>
      </c>
      <c r="O292" s="10">
        <f t="shared" si="40"/>
        <v>20</v>
      </c>
      <c r="P292" s="11">
        <f t="shared" si="41"/>
        <v>3.5636363636363635</v>
      </c>
      <c r="Q292" s="11">
        <f t="shared" si="42"/>
        <v>23.563636363636363</v>
      </c>
      <c r="R292" s="6" t="str">
        <f t="shared" si="43"/>
        <v>YES</v>
      </c>
      <c r="S292" s="6" t="str">
        <f t="shared" si="46"/>
        <v>YES</v>
      </c>
      <c r="T292" s="11">
        <f t="shared" si="47"/>
        <v>171.875</v>
      </c>
      <c r="U292" s="11">
        <f t="shared" si="44"/>
        <v>324</v>
      </c>
      <c r="V292" s="11">
        <f t="shared" si="45"/>
        <v>-152.125</v>
      </c>
    </row>
    <row r="293" spans="1:22" x14ac:dyDescent="0.25">
      <c r="A293" s="6" t="s">
        <v>351</v>
      </c>
      <c r="B293" s="6" t="s">
        <v>23</v>
      </c>
      <c r="C293" s="6" t="s">
        <v>321</v>
      </c>
      <c r="D293" s="6" t="s">
        <v>321</v>
      </c>
      <c r="E293" s="22"/>
      <c r="F293" s="6" t="s">
        <v>325</v>
      </c>
      <c r="G293" s="6" t="s">
        <v>324</v>
      </c>
      <c r="H293" s="6" t="s">
        <v>322</v>
      </c>
      <c r="I293" s="6" t="s">
        <v>323</v>
      </c>
      <c r="J293" s="19" t="s">
        <v>345</v>
      </c>
      <c r="K293" s="11">
        <v>25</v>
      </c>
      <c r="L293" s="9">
        <v>42.5</v>
      </c>
      <c r="M293" s="11">
        <f t="shared" si="48"/>
        <v>1062.5</v>
      </c>
      <c r="O293" s="10">
        <f t="shared" si="40"/>
        <v>25</v>
      </c>
      <c r="P293" s="11">
        <f t="shared" si="41"/>
        <v>0</v>
      </c>
      <c r="Q293" s="11">
        <f t="shared" si="42"/>
        <v>25</v>
      </c>
      <c r="R293" s="6" t="str">
        <f t="shared" si="43"/>
        <v>YES</v>
      </c>
      <c r="S293" s="6" t="str">
        <f t="shared" si="46"/>
        <v>YES</v>
      </c>
      <c r="T293" s="11">
        <f t="shared" si="47"/>
        <v>531.25</v>
      </c>
      <c r="U293" s="11">
        <f t="shared" si="44"/>
        <v>1062.5</v>
      </c>
      <c r="V293" s="11">
        <f t="shared" si="45"/>
        <v>-531.25</v>
      </c>
    </row>
    <row r="294" spans="1:22" x14ac:dyDescent="0.25">
      <c r="A294" s="6" t="s">
        <v>351</v>
      </c>
      <c r="B294" s="6" t="s">
        <v>23</v>
      </c>
      <c r="C294" s="6" t="s">
        <v>321</v>
      </c>
      <c r="D294" s="6" t="s">
        <v>321</v>
      </c>
      <c r="E294" s="22"/>
      <c r="F294" s="6" t="s">
        <v>325</v>
      </c>
      <c r="G294" s="6" t="s">
        <v>324</v>
      </c>
      <c r="H294" s="6" t="s">
        <v>322</v>
      </c>
      <c r="I294" s="6" t="s">
        <v>323</v>
      </c>
      <c r="J294" s="19" t="s">
        <v>349</v>
      </c>
      <c r="K294" s="11">
        <v>25</v>
      </c>
      <c r="L294" s="9">
        <v>8.25</v>
      </c>
      <c r="M294" s="11">
        <f t="shared" si="48"/>
        <v>206.25</v>
      </c>
      <c r="N294" s="11">
        <v>121.8</v>
      </c>
      <c r="O294" s="10">
        <f t="shared" si="40"/>
        <v>25</v>
      </c>
      <c r="P294" s="11">
        <f t="shared" si="41"/>
        <v>14.763636363636364</v>
      </c>
      <c r="Q294" s="11">
        <f t="shared" si="42"/>
        <v>39.763636363636365</v>
      </c>
      <c r="R294" s="6" t="str">
        <f t="shared" si="43"/>
        <v>YES</v>
      </c>
      <c r="S294" s="6" t="str">
        <f t="shared" si="46"/>
        <v>YES</v>
      </c>
      <c r="T294" s="11">
        <f t="shared" si="47"/>
        <v>103.125</v>
      </c>
      <c r="U294" s="11">
        <f t="shared" si="44"/>
        <v>328.05</v>
      </c>
      <c r="V294" s="11">
        <f t="shared" si="45"/>
        <v>-224.92500000000001</v>
      </c>
    </row>
    <row r="295" spans="1:22" x14ac:dyDescent="0.25">
      <c r="A295" s="6" t="s">
        <v>351</v>
      </c>
      <c r="B295" s="6" t="s">
        <v>23</v>
      </c>
      <c r="C295" s="6" t="s">
        <v>321</v>
      </c>
      <c r="D295" s="6" t="s">
        <v>321</v>
      </c>
      <c r="E295" s="22"/>
      <c r="F295" s="6" t="s">
        <v>325</v>
      </c>
      <c r="G295" s="6" t="s">
        <v>324</v>
      </c>
      <c r="H295" s="6" t="s">
        <v>322</v>
      </c>
      <c r="I295" s="6" t="s">
        <v>323</v>
      </c>
      <c r="J295" s="19" t="s">
        <v>350</v>
      </c>
      <c r="K295" s="11">
        <v>22</v>
      </c>
      <c r="L295" s="9">
        <v>28</v>
      </c>
      <c r="M295" s="11">
        <f t="shared" si="48"/>
        <v>616</v>
      </c>
      <c r="O295" s="10">
        <f t="shared" si="40"/>
        <v>22</v>
      </c>
      <c r="P295" s="11">
        <f t="shared" si="41"/>
        <v>0</v>
      </c>
      <c r="Q295" s="11">
        <f t="shared" si="42"/>
        <v>22</v>
      </c>
      <c r="R295" s="6" t="str">
        <f t="shared" si="43"/>
        <v>YES</v>
      </c>
      <c r="S295" s="6" t="str">
        <f t="shared" si="46"/>
        <v>YES</v>
      </c>
      <c r="T295" s="11">
        <f t="shared" si="47"/>
        <v>350</v>
      </c>
      <c r="U295" s="11">
        <f t="shared" si="44"/>
        <v>616</v>
      </c>
      <c r="V295" s="11">
        <f t="shared" si="45"/>
        <v>-266</v>
      </c>
    </row>
    <row r="296" spans="1:22" x14ac:dyDescent="0.25">
      <c r="A296" s="6" t="s">
        <v>351</v>
      </c>
      <c r="B296" s="6" t="s">
        <v>23</v>
      </c>
      <c r="C296" s="25" t="s">
        <v>352</v>
      </c>
      <c r="D296" s="25" t="s">
        <v>352</v>
      </c>
      <c r="E296" s="22" t="s">
        <v>356</v>
      </c>
      <c r="F296" s="22" t="s">
        <v>357</v>
      </c>
      <c r="G296" s="22" t="s">
        <v>355</v>
      </c>
      <c r="H296" s="22" t="s">
        <v>353</v>
      </c>
      <c r="I296" s="22" t="s">
        <v>354</v>
      </c>
      <c r="J296" s="19" t="s">
        <v>358</v>
      </c>
      <c r="K296" s="11">
        <v>5</v>
      </c>
      <c r="L296" s="9">
        <v>81.08</v>
      </c>
      <c r="M296" s="11">
        <v>405.4</v>
      </c>
      <c r="N296" s="11">
        <v>1028</v>
      </c>
      <c r="O296" s="10">
        <f t="shared" si="40"/>
        <v>5</v>
      </c>
      <c r="P296" s="11">
        <f t="shared" si="41"/>
        <v>12.678835717809571</v>
      </c>
      <c r="Q296" s="11">
        <f t="shared" si="42"/>
        <v>17.678835717809573</v>
      </c>
      <c r="R296" s="6" t="str">
        <f t="shared" si="43"/>
        <v>YES</v>
      </c>
      <c r="S296" s="6" t="str">
        <f t="shared" si="46"/>
        <v>YES</v>
      </c>
      <c r="T296" s="11">
        <f t="shared" si="47"/>
        <v>1013.5</v>
      </c>
      <c r="U296" s="11">
        <f t="shared" si="44"/>
        <v>1433.4</v>
      </c>
      <c r="V296" s="11">
        <f t="shared" si="45"/>
        <v>-419.90000000000009</v>
      </c>
    </row>
    <row r="297" spans="1:22" x14ac:dyDescent="0.25">
      <c r="A297" s="6" t="s">
        <v>351</v>
      </c>
      <c r="B297" s="6" t="s">
        <v>23</v>
      </c>
      <c r="C297" s="25" t="s">
        <v>352</v>
      </c>
      <c r="D297" s="25" t="s">
        <v>352</v>
      </c>
      <c r="E297" s="22" t="s">
        <v>356</v>
      </c>
      <c r="F297" s="22" t="s">
        <v>357</v>
      </c>
      <c r="G297" s="22" t="s">
        <v>355</v>
      </c>
      <c r="H297" s="22" t="s">
        <v>353</v>
      </c>
      <c r="I297" s="22" t="s">
        <v>354</v>
      </c>
      <c r="J297" s="19" t="s">
        <v>359</v>
      </c>
      <c r="K297" s="11">
        <v>5</v>
      </c>
      <c r="L297" s="9">
        <v>298.87</v>
      </c>
      <c r="M297" s="11">
        <v>1494.35</v>
      </c>
      <c r="N297" s="11">
        <v>4315</v>
      </c>
      <c r="O297" s="10">
        <f t="shared" si="40"/>
        <v>5</v>
      </c>
      <c r="P297" s="11">
        <f t="shared" si="41"/>
        <v>14.437715394653193</v>
      </c>
      <c r="Q297" s="11">
        <f t="shared" si="42"/>
        <v>19.437715394653196</v>
      </c>
      <c r="R297" s="6" t="str">
        <f t="shared" si="43"/>
        <v>YES</v>
      </c>
      <c r="S297" s="6" t="str">
        <f t="shared" si="46"/>
        <v>YES</v>
      </c>
      <c r="T297" s="11">
        <f t="shared" si="47"/>
        <v>3735.875</v>
      </c>
      <c r="U297" s="11">
        <f t="shared" si="44"/>
        <v>5809.35</v>
      </c>
      <c r="V297" s="11">
        <f t="shared" si="45"/>
        <v>-2073.4750000000004</v>
      </c>
    </row>
    <row r="298" spans="1:22" x14ac:dyDescent="0.25">
      <c r="A298" s="6" t="s">
        <v>351</v>
      </c>
      <c r="B298" s="6" t="s">
        <v>23</v>
      </c>
      <c r="C298" s="25" t="s">
        <v>352</v>
      </c>
      <c r="D298" s="25" t="s">
        <v>352</v>
      </c>
      <c r="E298" s="22" t="s">
        <v>356</v>
      </c>
      <c r="F298" s="22" t="s">
        <v>357</v>
      </c>
      <c r="G298" s="22" t="s">
        <v>355</v>
      </c>
      <c r="H298" s="22" t="s">
        <v>353</v>
      </c>
      <c r="I298" s="22" t="s">
        <v>354</v>
      </c>
      <c r="J298" s="19" t="s">
        <v>360</v>
      </c>
      <c r="K298" s="11">
        <v>5</v>
      </c>
      <c r="L298" s="9">
        <v>152.02000000000001</v>
      </c>
      <c r="M298" s="11">
        <v>760.25</v>
      </c>
      <c r="N298" s="11">
        <v>1543</v>
      </c>
      <c r="O298" s="10">
        <f t="shared" si="40"/>
        <v>5.0009867122747007</v>
      </c>
      <c r="P298" s="11">
        <f t="shared" si="41"/>
        <v>10.149980265754506</v>
      </c>
      <c r="Q298" s="11">
        <f t="shared" si="42"/>
        <v>15.150966978029206</v>
      </c>
      <c r="R298" s="6" t="str">
        <f t="shared" si="43"/>
        <v>YES</v>
      </c>
      <c r="S298" s="6" t="str">
        <f t="shared" si="46"/>
        <v>YES</v>
      </c>
      <c r="T298" s="11">
        <f t="shared" si="47"/>
        <v>1900.2500000000002</v>
      </c>
      <c r="U298" s="11">
        <f t="shared" si="44"/>
        <v>2303.25</v>
      </c>
      <c r="V298" s="11">
        <f t="shared" si="45"/>
        <v>-402.99999999999977</v>
      </c>
    </row>
    <row r="299" spans="1:22" x14ac:dyDescent="0.25">
      <c r="A299" s="6" t="s">
        <v>351</v>
      </c>
      <c r="B299" s="6" t="s">
        <v>23</v>
      </c>
      <c r="C299" s="25" t="s">
        <v>352</v>
      </c>
      <c r="D299" s="25" t="s">
        <v>352</v>
      </c>
      <c r="E299" s="22" t="s">
        <v>356</v>
      </c>
      <c r="F299" s="22" t="s">
        <v>357</v>
      </c>
      <c r="G299" s="22" t="s">
        <v>355</v>
      </c>
      <c r="H299" s="22" t="s">
        <v>353</v>
      </c>
      <c r="I299" s="22" t="s">
        <v>354</v>
      </c>
      <c r="J299" s="19" t="s">
        <v>361</v>
      </c>
      <c r="K299" s="11">
        <v>5</v>
      </c>
      <c r="L299" s="9">
        <v>196.09</v>
      </c>
      <c r="M299" s="11">
        <v>980.45</v>
      </c>
      <c r="N299" s="11">
        <v>2044</v>
      </c>
      <c r="O299" s="10">
        <f t="shared" si="40"/>
        <v>5</v>
      </c>
      <c r="P299" s="11">
        <f t="shared" si="41"/>
        <v>10.423784996685196</v>
      </c>
      <c r="Q299" s="11">
        <f t="shared" si="42"/>
        <v>15.423784996685194</v>
      </c>
      <c r="R299" s="6" t="str">
        <f t="shared" si="43"/>
        <v>YES</v>
      </c>
      <c r="S299" s="6" t="str">
        <f t="shared" si="46"/>
        <v>YES</v>
      </c>
      <c r="T299" s="11">
        <f t="shared" si="47"/>
        <v>2451.125</v>
      </c>
      <c r="U299" s="11">
        <f t="shared" si="44"/>
        <v>3024.45</v>
      </c>
      <c r="V299" s="11">
        <f t="shared" si="45"/>
        <v>-573.32499999999982</v>
      </c>
    </row>
    <row r="300" spans="1:22" x14ac:dyDescent="0.25">
      <c r="A300" s="6" t="s">
        <v>351</v>
      </c>
      <c r="B300" s="6" t="s">
        <v>23</v>
      </c>
      <c r="C300" s="25" t="s">
        <v>352</v>
      </c>
      <c r="D300" s="25" t="s">
        <v>352</v>
      </c>
      <c r="E300" s="22" t="s">
        <v>356</v>
      </c>
      <c r="F300" s="22" t="s">
        <v>357</v>
      </c>
      <c r="G300" s="22" t="s">
        <v>355</v>
      </c>
      <c r="H300" s="22" t="s">
        <v>353</v>
      </c>
      <c r="I300" s="22" t="s">
        <v>354</v>
      </c>
      <c r="J300" s="19" t="s">
        <v>362</v>
      </c>
      <c r="K300" s="11">
        <v>5</v>
      </c>
      <c r="L300" s="9">
        <v>79.739999999999995</v>
      </c>
      <c r="M300" s="11">
        <v>398.7</v>
      </c>
      <c r="N300" s="11">
        <v>993</v>
      </c>
      <c r="O300" s="10">
        <f t="shared" si="40"/>
        <v>5</v>
      </c>
      <c r="P300" s="11">
        <f t="shared" si="41"/>
        <v>12.452972159518435</v>
      </c>
      <c r="Q300" s="11">
        <f t="shared" si="42"/>
        <v>17.452972159518435</v>
      </c>
      <c r="R300" s="6" t="str">
        <f t="shared" si="43"/>
        <v>YES</v>
      </c>
      <c r="S300" s="6" t="str">
        <f t="shared" si="46"/>
        <v>YES</v>
      </c>
      <c r="T300" s="11">
        <f t="shared" si="47"/>
        <v>996.74999999999989</v>
      </c>
      <c r="U300" s="11">
        <f t="shared" si="44"/>
        <v>1391.7</v>
      </c>
      <c r="V300" s="11">
        <f t="shared" si="45"/>
        <v>-394.95000000000016</v>
      </c>
    </row>
    <row r="301" spans="1:22" x14ac:dyDescent="0.25">
      <c r="A301" s="6" t="s">
        <v>351</v>
      </c>
      <c r="B301" s="6" t="s">
        <v>23</v>
      </c>
      <c r="C301" s="25" t="s">
        <v>352</v>
      </c>
      <c r="D301" s="25" t="s">
        <v>352</v>
      </c>
      <c r="E301" s="22" t="s">
        <v>356</v>
      </c>
      <c r="F301" s="22" t="s">
        <v>357</v>
      </c>
      <c r="G301" s="22" t="s">
        <v>355</v>
      </c>
      <c r="H301" s="22" t="s">
        <v>353</v>
      </c>
      <c r="I301" s="22" t="s">
        <v>354</v>
      </c>
      <c r="J301" s="19" t="s">
        <v>363</v>
      </c>
      <c r="K301" s="11">
        <v>35</v>
      </c>
      <c r="L301" s="9">
        <v>20</v>
      </c>
      <c r="M301" s="11">
        <v>700</v>
      </c>
      <c r="N301" s="11">
        <v>0</v>
      </c>
      <c r="O301" s="10">
        <f t="shared" si="40"/>
        <v>35</v>
      </c>
      <c r="P301" s="11">
        <f t="shared" si="41"/>
        <v>0</v>
      </c>
      <c r="Q301" s="11">
        <f t="shared" si="42"/>
        <v>35</v>
      </c>
      <c r="R301" s="6" t="str">
        <f t="shared" si="43"/>
        <v>YES</v>
      </c>
      <c r="S301" s="6" t="str">
        <f t="shared" si="46"/>
        <v>YES</v>
      </c>
      <c r="T301" s="11">
        <f t="shared" si="47"/>
        <v>250</v>
      </c>
      <c r="U301" s="11">
        <f t="shared" si="44"/>
        <v>700</v>
      </c>
      <c r="V301" s="11">
        <f t="shared" si="45"/>
        <v>-450</v>
      </c>
    </row>
    <row r="302" spans="1:22" x14ac:dyDescent="0.25">
      <c r="A302" s="6" t="s">
        <v>351</v>
      </c>
      <c r="B302" s="6" t="s">
        <v>23</v>
      </c>
      <c r="C302" s="25" t="s">
        <v>352</v>
      </c>
      <c r="D302" s="25" t="s">
        <v>352</v>
      </c>
      <c r="E302" s="22" t="s">
        <v>356</v>
      </c>
      <c r="F302" s="22" t="s">
        <v>357</v>
      </c>
      <c r="G302" s="22" t="s">
        <v>355</v>
      </c>
      <c r="H302" s="22" t="s">
        <v>353</v>
      </c>
      <c r="I302" s="22" t="s">
        <v>354</v>
      </c>
      <c r="J302" s="19" t="s">
        <v>363</v>
      </c>
      <c r="K302" s="11">
        <v>5</v>
      </c>
      <c r="L302" s="9">
        <v>191.9</v>
      </c>
      <c r="M302" s="11">
        <v>959.5</v>
      </c>
      <c r="N302" s="11">
        <v>3022</v>
      </c>
      <c r="O302" s="10">
        <f t="shared" si="40"/>
        <v>5</v>
      </c>
      <c r="P302" s="11">
        <f t="shared" si="41"/>
        <v>15.747785304846273</v>
      </c>
      <c r="Q302" s="11">
        <f t="shared" si="42"/>
        <v>20.747785304846275</v>
      </c>
      <c r="R302" s="6" t="str">
        <f t="shared" si="43"/>
        <v>YES</v>
      </c>
      <c r="S302" s="6" t="str">
        <f t="shared" si="46"/>
        <v>YES</v>
      </c>
      <c r="T302" s="11">
        <f t="shared" si="47"/>
        <v>2398.75</v>
      </c>
      <c r="U302" s="11">
        <f t="shared" si="44"/>
        <v>3981.5</v>
      </c>
      <c r="V302" s="11">
        <f t="shared" si="45"/>
        <v>-1582.75</v>
      </c>
    </row>
    <row r="303" spans="1:22" x14ac:dyDescent="0.25">
      <c r="A303" s="6" t="s">
        <v>351</v>
      </c>
      <c r="B303" s="6" t="s">
        <v>23</v>
      </c>
      <c r="C303" s="25" t="s">
        <v>380</v>
      </c>
      <c r="D303" s="25" t="s">
        <v>380</v>
      </c>
      <c r="E303" t="s">
        <v>384</v>
      </c>
      <c r="F303" s="29" t="s">
        <v>385</v>
      </c>
      <c r="G303" s="25" t="s">
        <v>383</v>
      </c>
      <c r="H303" s="25" t="s">
        <v>381</v>
      </c>
      <c r="I303" s="25" t="s">
        <v>382</v>
      </c>
      <c r="J303" s="19" t="s">
        <v>364</v>
      </c>
      <c r="K303" s="11">
        <v>12</v>
      </c>
      <c r="L303" s="9">
        <v>480</v>
      </c>
      <c r="M303" s="11">
        <v>6000</v>
      </c>
      <c r="N303" s="11">
        <v>4976</v>
      </c>
      <c r="O303" s="10">
        <f t="shared" si="40"/>
        <v>12.5</v>
      </c>
      <c r="P303" s="11">
        <f t="shared" si="41"/>
        <v>10.366666666666667</v>
      </c>
      <c r="Q303" s="11">
        <f t="shared" si="42"/>
        <v>22.866666666666667</v>
      </c>
      <c r="R303" s="6" t="str">
        <f t="shared" si="43"/>
        <v>YES</v>
      </c>
      <c r="S303" s="6" t="str">
        <f t="shared" si="46"/>
        <v>YES</v>
      </c>
      <c r="T303" s="11">
        <f t="shared" si="47"/>
        <v>6000</v>
      </c>
      <c r="U303" s="11">
        <f t="shared" si="44"/>
        <v>10976</v>
      </c>
      <c r="V303" s="11">
        <f t="shared" si="45"/>
        <v>-4976</v>
      </c>
    </row>
    <row r="304" spans="1:22" x14ac:dyDescent="0.25">
      <c r="A304" s="6" t="s">
        <v>351</v>
      </c>
      <c r="B304" s="6" t="s">
        <v>23</v>
      </c>
      <c r="C304" s="25" t="s">
        <v>380</v>
      </c>
      <c r="D304" s="25" t="s">
        <v>380</v>
      </c>
      <c r="E304" t="s">
        <v>384</v>
      </c>
      <c r="F304" s="29" t="s">
        <v>385</v>
      </c>
      <c r="G304" s="25" t="s">
        <v>383</v>
      </c>
      <c r="H304" s="25" t="s">
        <v>381</v>
      </c>
      <c r="I304" s="25" t="s">
        <v>382</v>
      </c>
      <c r="J304" s="19" t="s">
        <v>365</v>
      </c>
      <c r="K304" s="11">
        <v>12</v>
      </c>
      <c r="L304" s="9">
        <v>480</v>
      </c>
      <c r="M304" s="11">
        <v>6000</v>
      </c>
      <c r="N304" s="11">
        <v>5087</v>
      </c>
      <c r="O304" s="10">
        <f t="shared" si="40"/>
        <v>12.5</v>
      </c>
      <c r="P304" s="11">
        <f t="shared" si="41"/>
        <v>10.597916666666666</v>
      </c>
      <c r="Q304" s="11">
        <f t="shared" si="42"/>
        <v>23.097916666666666</v>
      </c>
      <c r="R304" s="6" t="str">
        <f t="shared" si="43"/>
        <v>YES</v>
      </c>
      <c r="S304" s="6" t="str">
        <f t="shared" si="46"/>
        <v>YES</v>
      </c>
      <c r="T304" s="11">
        <f t="shared" si="47"/>
        <v>6000</v>
      </c>
      <c r="U304" s="11">
        <f t="shared" si="44"/>
        <v>11087</v>
      </c>
      <c r="V304" s="11">
        <f t="shared" si="45"/>
        <v>-5087</v>
      </c>
    </row>
    <row r="305" spans="1:22" x14ac:dyDescent="0.25">
      <c r="A305" s="6" t="s">
        <v>351</v>
      </c>
      <c r="B305" s="6" t="s">
        <v>23</v>
      </c>
      <c r="C305" s="25" t="s">
        <v>380</v>
      </c>
      <c r="D305" s="25" t="s">
        <v>380</v>
      </c>
      <c r="E305" t="s">
        <v>384</v>
      </c>
      <c r="F305" s="29" t="s">
        <v>385</v>
      </c>
      <c r="G305" s="25" t="s">
        <v>383</v>
      </c>
      <c r="H305" s="25" t="s">
        <v>381</v>
      </c>
      <c r="I305" s="25" t="s">
        <v>382</v>
      </c>
      <c r="J305" s="19" t="s">
        <v>366</v>
      </c>
      <c r="K305" s="11">
        <v>9</v>
      </c>
      <c r="L305" s="9">
        <v>18</v>
      </c>
      <c r="M305" s="11">
        <v>162</v>
      </c>
      <c r="N305" s="11">
        <v>283</v>
      </c>
      <c r="O305" s="10">
        <f t="shared" si="40"/>
        <v>9</v>
      </c>
      <c r="P305" s="11">
        <f t="shared" si="41"/>
        <v>15.722222222222221</v>
      </c>
      <c r="Q305" s="11">
        <f t="shared" si="42"/>
        <v>24.722222222222221</v>
      </c>
      <c r="R305" s="6" t="str">
        <f t="shared" si="43"/>
        <v>YES</v>
      </c>
      <c r="S305" s="6" t="str">
        <f t="shared" si="46"/>
        <v>YES</v>
      </c>
      <c r="T305" s="11">
        <f t="shared" si="47"/>
        <v>225</v>
      </c>
      <c r="U305" s="11">
        <f t="shared" si="44"/>
        <v>445</v>
      </c>
      <c r="V305" s="11">
        <f t="shared" si="45"/>
        <v>-220</v>
      </c>
    </row>
    <row r="306" spans="1:22" x14ac:dyDescent="0.25">
      <c r="A306" s="6" t="s">
        <v>351</v>
      </c>
      <c r="B306" s="6" t="s">
        <v>23</v>
      </c>
      <c r="C306" s="25" t="s">
        <v>380</v>
      </c>
      <c r="D306" s="25" t="s">
        <v>380</v>
      </c>
      <c r="E306" t="s">
        <v>384</v>
      </c>
      <c r="F306" s="29" t="s">
        <v>385</v>
      </c>
      <c r="G306" s="25" t="s">
        <v>383</v>
      </c>
      <c r="H306" s="25" t="s">
        <v>381</v>
      </c>
      <c r="I306" s="25" t="s">
        <v>382</v>
      </c>
      <c r="J306" s="19" t="s">
        <v>367</v>
      </c>
      <c r="K306" s="11">
        <v>15</v>
      </c>
      <c r="L306" s="9">
        <v>310</v>
      </c>
      <c r="M306" s="11">
        <v>4650</v>
      </c>
      <c r="N306" s="11">
        <v>0</v>
      </c>
      <c r="O306" s="10">
        <f t="shared" si="40"/>
        <v>15</v>
      </c>
      <c r="P306" s="11">
        <f t="shared" si="41"/>
        <v>0</v>
      </c>
      <c r="Q306" s="11">
        <f t="shared" si="42"/>
        <v>15</v>
      </c>
      <c r="R306" s="6" t="str">
        <f t="shared" si="43"/>
        <v>YES</v>
      </c>
      <c r="S306" s="6" t="str">
        <f t="shared" si="46"/>
        <v>YES</v>
      </c>
      <c r="T306" s="11">
        <f t="shared" si="47"/>
        <v>3875</v>
      </c>
      <c r="U306" s="11">
        <f t="shared" si="44"/>
        <v>4650</v>
      </c>
      <c r="V306" s="11">
        <f t="shared" si="45"/>
        <v>-775</v>
      </c>
    </row>
    <row r="307" spans="1:22" x14ac:dyDescent="0.25">
      <c r="A307" s="6" t="s">
        <v>351</v>
      </c>
      <c r="B307" s="6" t="s">
        <v>23</v>
      </c>
      <c r="C307" s="25" t="s">
        <v>380</v>
      </c>
      <c r="D307" s="25" t="s">
        <v>380</v>
      </c>
      <c r="E307" t="s">
        <v>384</v>
      </c>
      <c r="F307" s="29" t="s">
        <v>385</v>
      </c>
      <c r="G307" s="25" t="s">
        <v>383</v>
      </c>
      <c r="H307" s="25" t="s">
        <v>381</v>
      </c>
      <c r="I307" s="25" t="s">
        <v>382</v>
      </c>
      <c r="J307" s="19" t="s">
        <v>368</v>
      </c>
      <c r="K307" s="11">
        <v>15</v>
      </c>
      <c r="L307" s="9">
        <v>127.13</v>
      </c>
      <c r="M307" s="11">
        <v>1906.9499999999998</v>
      </c>
      <c r="N307" s="11">
        <v>0</v>
      </c>
      <c r="O307" s="10">
        <f t="shared" si="40"/>
        <v>14.999999999999998</v>
      </c>
      <c r="P307" s="11">
        <f t="shared" si="41"/>
        <v>0</v>
      </c>
      <c r="Q307" s="11">
        <f t="shared" si="42"/>
        <v>14.999999999999998</v>
      </c>
      <c r="R307" s="6" t="str">
        <f t="shared" si="43"/>
        <v>YES</v>
      </c>
      <c r="S307" s="6" t="str">
        <f t="shared" si="46"/>
        <v>YES</v>
      </c>
      <c r="T307" s="11">
        <f t="shared" si="47"/>
        <v>1589.125</v>
      </c>
      <c r="U307" s="11">
        <f t="shared" si="44"/>
        <v>1906.9499999999998</v>
      </c>
      <c r="V307" s="11">
        <f t="shared" si="45"/>
        <v>-317.82499999999982</v>
      </c>
    </row>
    <row r="308" spans="1:22" x14ac:dyDescent="0.25">
      <c r="A308" s="6" t="s">
        <v>351</v>
      </c>
      <c r="B308" s="6" t="s">
        <v>23</v>
      </c>
      <c r="C308" s="25" t="s">
        <v>380</v>
      </c>
      <c r="D308" s="25" t="s">
        <v>380</v>
      </c>
      <c r="E308" t="s">
        <v>384</v>
      </c>
      <c r="F308" s="29" t="s">
        <v>385</v>
      </c>
      <c r="G308" s="25" t="s">
        <v>383</v>
      </c>
      <c r="H308" s="25" t="s">
        <v>381</v>
      </c>
      <c r="I308" s="25" t="s">
        <v>382</v>
      </c>
      <c r="J308" s="19" t="s">
        <v>369</v>
      </c>
      <c r="K308" s="11">
        <v>15</v>
      </c>
      <c r="L308" s="9">
        <v>310.83999999999997</v>
      </c>
      <c r="M308" s="11">
        <v>4662.5999999999995</v>
      </c>
      <c r="N308" s="11">
        <v>0</v>
      </c>
      <c r="O308" s="10">
        <f t="shared" si="40"/>
        <v>15</v>
      </c>
      <c r="P308" s="11">
        <f t="shared" si="41"/>
        <v>0</v>
      </c>
      <c r="Q308" s="11">
        <f t="shared" si="42"/>
        <v>15</v>
      </c>
      <c r="R308" s="6" t="str">
        <f t="shared" si="43"/>
        <v>YES</v>
      </c>
      <c r="S308" s="6" t="str">
        <f t="shared" si="46"/>
        <v>YES</v>
      </c>
      <c r="T308" s="11">
        <f t="shared" si="47"/>
        <v>3885.4999999999995</v>
      </c>
      <c r="U308" s="11">
        <f t="shared" si="44"/>
        <v>4662.5999999999995</v>
      </c>
      <c r="V308" s="11">
        <f t="shared" si="45"/>
        <v>-777.09999999999991</v>
      </c>
    </row>
    <row r="309" spans="1:22" x14ac:dyDescent="0.25">
      <c r="A309" s="6" t="s">
        <v>351</v>
      </c>
      <c r="B309" s="6" t="s">
        <v>23</v>
      </c>
      <c r="C309" s="25" t="s">
        <v>380</v>
      </c>
      <c r="D309" s="25" t="s">
        <v>380</v>
      </c>
      <c r="E309" t="s">
        <v>384</v>
      </c>
      <c r="F309" s="29" t="s">
        <v>385</v>
      </c>
      <c r="G309" s="25" t="s">
        <v>383</v>
      </c>
      <c r="H309" s="25" t="s">
        <v>381</v>
      </c>
      <c r="I309" s="25" t="s">
        <v>382</v>
      </c>
      <c r="J309" s="19" t="s">
        <v>370</v>
      </c>
      <c r="K309" s="11">
        <v>15</v>
      </c>
      <c r="L309" s="9">
        <v>217.73</v>
      </c>
      <c r="M309" s="11">
        <v>3265.95</v>
      </c>
      <c r="N309" s="11">
        <v>0</v>
      </c>
      <c r="O309" s="10">
        <f t="shared" si="40"/>
        <v>15</v>
      </c>
      <c r="P309" s="11">
        <f t="shared" si="41"/>
        <v>0</v>
      </c>
      <c r="Q309" s="11">
        <f t="shared" si="42"/>
        <v>15</v>
      </c>
      <c r="R309" s="6" t="str">
        <f t="shared" si="43"/>
        <v>YES</v>
      </c>
      <c r="S309" s="6" t="str">
        <f t="shared" si="46"/>
        <v>YES</v>
      </c>
      <c r="T309" s="11">
        <f t="shared" si="47"/>
        <v>2721.625</v>
      </c>
      <c r="U309" s="11">
        <f t="shared" si="44"/>
        <v>3265.95</v>
      </c>
      <c r="V309" s="11">
        <f t="shared" si="45"/>
        <v>-544.32499999999982</v>
      </c>
    </row>
    <row r="310" spans="1:22" x14ac:dyDescent="0.25">
      <c r="A310" s="6" t="s">
        <v>351</v>
      </c>
      <c r="B310" s="6" t="s">
        <v>23</v>
      </c>
      <c r="C310" s="25" t="s">
        <v>380</v>
      </c>
      <c r="D310" s="25" t="s">
        <v>380</v>
      </c>
      <c r="E310" t="s">
        <v>384</v>
      </c>
      <c r="F310" s="29" t="s">
        <v>385</v>
      </c>
      <c r="G310" s="25" t="s">
        <v>383</v>
      </c>
      <c r="H310" s="25" t="s">
        <v>381</v>
      </c>
      <c r="I310" s="25" t="s">
        <v>382</v>
      </c>
      <c r="J310" s="19" t="s">
        <v>371</v>
      </c>
      <c r="K310" s="11">
        <v>15</v>
      </c>
      <c r="L310" s="9">
        <v>276.36</v>
      </c>
      <c r="M310" s="11">
        <v>4145.4000000000005</v>
      </c>
      <c r="N310" s="11">
        <v>0</v>
      </c>
      <c r="O310" s="10">
        <f t="shared" si="40"/>
        <v>15.000000000000002</v>
      </c>
      <c r="P310" s="11">
        <f t="shared" si="41"/>
        <v>0</v>
      </c>
      <c r="Q310" s="11">
        <f t="shared" si="42"/>
        <v>15.000000000000002</v>
      </c>
      <c r="R310" s="6" t="str">
        <f t="shared" si="43"/>
        <v>YES</v>
      </c>
      <c r="S310" s="6" t="str">
        <f t="shared" si="46"/>
        <v>YES</v>
      </c>
      <c r="T310" s="11">
        <f t="shared" si="47"/>
        <v>3454.5</v>
      </c>
      <c r="U310" s="11">
        <f t="shared" si="44"/>
        <v>4145.4000000000005</v>
      </c>
      <c r="V310" s="11">
        <f t="shared" si="45"/>
        <v>-690.90000000000055</v>
      </c>
    </row>
    <row r="311" spans="1:22" x14ac:dyDescent="0.25">
      <c r="A311" s="6" t="s">
        <v>351</v>
      </c>
      <c r="B311" s="6" t="s">
        <v>23</v>
      </c>
      <c r="C311" s="25" t="s">
        <v>380</v>
      </c>
      <c r="D311" s="25" t="s">
        <v>380</v>
      </c>
      <c r="E311" t="s">
        <v>384</v>
      </c>
      <c r="F311" s="29" t="s">
        <v>385</v>
      </c>
      <c r="G311" s="25" t="s">
        <v>383</v>
      </c>
      <c r="H311" s="25" t="s">
        <v>381</v>
      </c>
      <c r="I311" s="25" t="s">
        <v>382</v>
      </c>
      <c r="J311" s="19" t="s">
        <v>372</v>
      </c>
      <c r="K311" s="11">
        <v>24</v>
      </c>
      <c r="L311" s="9">
        <v>325</v>
      </c>
      <c r="M311" s="11">
        <v>7800</v>
      </c>
      <c r="N311" s="11">
        <v>0</v>
      </c>
      <c r="O311" s="10">
        <f t="shared" si="40"/>
        <v>24</v>
      </c>
      <c r="P311" s="11">
        <f t="shared" si="41"/>
        <v>0</v>
      </c>
      <c r="Q311" s="11">
        <f t="shared" si="42"/>
        <v>24</v>
      </c>
      <c r="R311" s="6" t="str">
        <f t="shared" si="43"/>
        <v>YES</v>
      </c>
      <c r="S311" s="6" t="str">
        <f t="shared" si="46"/>
        <v>YES</v>
      </c>
      <c r="T311" s="11">
        <f t="shared" si="47"/>
        <v>4062.5</v>
      </c>
      <c r="U311" s="11">
        <f t="shared" si="44"/>
        <v>7800</v>
      </c>
      <c r="V311" s="11">
        <f t="shared" si="45"/>
        <v>-3737.5</v>
      </c>
    </row>
    <row r="312" spans="1:22" x14ac:dyDescent="0.25">
      <c r="A312" s="6" t="s">
        <v>351</v>
      </c>
      <c r="B312" s="6" t="s">
        <v>23</v>
      </c>
      <c r="C312" s="25" t="s">
        <v>380</v>
      </c>
      <c r="D312" s="25" t="s">
        <v>380</v>
      </c>
      <c r="E312" t="s">
        <v>384</v>
      </c>
      <c r="F312" s="29" t="s">
        <v>385</v>
      </c>
      <c r="G312" s="25" t="s">
        <v>383</v>
      </c>
      <c r="H312" s="25" t="s">
        <v>381</v>
      </c>
      <c r="I312" s="25" t="s">
        <v>382</v>
      </c>
      <c r="J312" s="19" t="s">
        <v>373</v>
      </c>
      <c r="K312" s="11">
        <v>24</v>
      </c>
      <c r="L312" s="9">
        <v>325</v>
      </c>
      <c r="M312" s="11">
        <v>7800</v>
      </c>
      <c r="N312" s="11">
        <v>0</v>
      </c>
      <c r="O312" s="10">
        <f t="shared" si="40"/>
        <v>24</v>
      </c>
      <c r="P312" s="11">
        <f t="shared" si="41"/>
        <v>0</v>
      </c>
      <c r="Q312" s="11">
        <f t="shared" si="42"/>
        <v>24</v>
      </c>
      <c r="R312" s="6" t="str">
        <f t="shared" si="43"/>
        <v>YES</v>
      </c>
      <c r="S312" s="6" t="str">
        <f t="shared" si="46"/>
        <v>YES</v>
      </c>
      <c r="T312" s="11">
        <f t="shared" si="47"/>
        <v>4062.5</v>
      </c>
      <c r="U312" s="11">
        <f t="shared" si="44"/>
        <v>7800</v>
      </c>
      <c r="V312" s="11">
        <f t="shared" si="45"/>
        <v>-3737.5</v>
      </c>
    </row>
    <row r="313" spans="1:22" x14ac:dyDescent="0.25">
      <c r="A313" s="6" t="s">
        <v>351</v>
      </c>
      <c r="B313" s="6" t="s">
        <v>23</v>
      </c>
      <c r="C313" s="25" t="s">
        <v>380</v>
      </c>
      <c r="D313" s="25" t="s">
        <v>380</v>
      </c>
      <c r="E313" t="s">
        <v>384</v>
      </c>
      <c r="F313" s="29" t="s">
        <v>385</v>
      </c>
      <c r="G313" s="25" t="s">
        <v>383</v>
      </c>
      <c r="H313" s="25" t="s">
        <v>381</v>
      </c>
      <c r="I313" s="25" t="s">
        <v>382</v>
      </c>
      <c r="J313" s="19" t="s">
        <v>374</v>
      </c>
      <c r="K313" s="11">
        <v>15.25</v>
      </c>
      <c r="L313" s="9">
        <v>56.81</v>
      </c>
      <c r="M313" s="11">
        <v>866.35250000000008</v>
      </c>
      <c r="N313" s="11">
        <v>0</v>
      </c>
      <c r="O313" s="10">
        <f t="shared" si="40"/>
        <v>15.25</v>
      </c>
      <c r="P313" s="11">
        <f t="shared" si="41"/>
        <v>0</v>
      </c>
      <c r="Q313" s="11">
        <f t="shared" si="42"/>
        <v>15.25</v>
      </c>
      <c r="R313" s="6" t="str">
        <f t="shared" si="43"/>
        <v>YES</v>
      </c>
      <c r="S313" s="6" t="str">
        <f t="shared" si="46"/>
        <v>YES</v>
      </c>
      <c r="T313" s="11">
        <f t="shared" si="47"/>
        <v>710.125</v>
      </c>
      <c r="U313" s="11">
        <f t="shared" si="44"/>
        <v>866.35250000000008</v>
      </c>
      <c r="V313" s="11">
        <f t="shared" si="45"/>
        <v>-156.22750000000008</v>
      </c>
    </row>
    <row r="314" spans="1:22" x14ac:dyDescent="0.25">
      <c r="A314" s="6" t="s">
        <v>351</v>
      </c>
      <c r="B314" s="6" t="s">
        <v>23</v>
      </c>
      <c r="C314" s="25" t="s">
        <v>380</v>
      </c>
      <c r="D314" s="25" t="s">
        <v>380</v>
      </c>
      <c r="E314" t="s">
        <v>384</v>
      </c>
      <c r="F314" s="29" t="s">
        <v>385</v>
      </c>
      <c r="G314" s="25" t="s">
        <v>383</v>
      </c>
      <c r="H314" s="25" t="s">
        <v>381</v>
      </c>
      <c r="I314" s="25" t="s">
        <v>382</v>
      </c>
      <c r="J314" s="19" t="s">
        <v>375</v>
      </c>
      <c r="K314" s="11">
        <v>16</v>
      </c>
      <c r="L314" s="9">
        <v>310</v>
      </c>
      <c r="M314" s="11">
        <v>4960</v>
      </c>
      <c r="N314" s="11">
        <v>0</v>
      </c>
      <c r="O314" s="10">
        <f t="shared" si="40"/>
        <v>16</v>
      </c>
      <c r="P314" s="11">
        <f t="shared" si="41"/>
        <v>0</v>
      </c>
      <c r="Q314" s="11">
        <f t="shared" si="42"/>
        <v>16</v>
      </c>
      <c r="R314" s="6" t="str">
        <f t="shared" si="43"/>
        <v>YES</v>
      </c>
      <c r="S314" s="6" t="str">
        <f t="shared" si="46"/>
        <v>YES</v>
      </c>
      <c r="T314" s="11">
        <f t="shared" si="47"/>
        <v>3875</v>
      </c>
      <c r="U314" s="11">
        <f t="shared" si="44"/>
        <v>4960</v>
      </c>
      <c r="V314" s="11">
        <f t="shared" si="45"/>
        <v>-1085</v>
      </c>
    </row>
    <row r="315" spans="1:22" x14ac:dyDescent="0.25">
      <c r="A315" s="6" t="s">
        <v>351</v>
      </c>
      <c r="B315" s="6" t="s">
        <v>23</v>
      </c>
      <c r="C315" s="25" t="s">
        <v>380</v>
      </c>
      <c r="D315" s="25" t="s">
        <v>380</v>
      </c>
      <c r="E315" t="s">
        <v>384</v>
      </c>
      <c r="F315" s="29" t="s">
        <v>385</v>
      </c>
      <c r="G315" s="25" t="s">
        <v>383</v>
      </c>
      <c r="H315" s="25" t="s">
        <v>381</v>
      </c>
      <c r="I315" s="25" t="s">
        <v>382</v>
      </c>
      <c r="J315" s="19" t="s">
        <v>376</v>
      </c>
      <c r="K315" s="11">
        <v>16</v>
      </c>
      <c r="L315" s="9">
        <f>480+30</f>
        <v>510</v>
      </c>
      <c r="M315" s="11">
        <v>9300</v>
      </c>
      <c r="N315" s="11">
        <v>0</v>
      </c>
      <c r="O315" s="10">
        <f t="shared" ref="O315:O319" si="49">M315/L315</f>
        <v>18.235294117647058</v>
      </c>
      <c r="P315" s="11">
        <f t="shared" ref="P315:P378" si="50">N315/L315</f>
        <v>0</v>
      </c>
      <c r="Q315" s="11">
        <f t="shared" ref="Q315:Q378" si="51">(M315+N315)/L315</f>
        <v>18.235294117647058</v>
      </c>
      <c r="R315" s="6" t="str">
        <f t="shared" ref="R315:R378" si="52">IF(Q315&gt;12.49,"YES","NO")</f>
        <v>YES</v>
      </c>
      <c r="S315" s="6" t="str">
        <f t="shared" si="46"/>
        <v>YES</v>
      </c>
      <c r="T315" s="11">
        <f t="shared" si="47"/>
        <v>6375</v>
      </c>
      <c r="U315" s="11">
        <f t="shared" ref="U315:U378" si="53">M315+N315</f>
        <v>9300</v>
      </c>
      <c r="V315" s="11">
        <f t="shared" ref="V315:V378" si="54">T315-U315</f>
        <v>-2925</v>
      </c>
    </row>
    <row r="316" spans="1:22" x14ac:dyDescent="0.25">
      <c r="A316" s="6" t="s">
        <v>351</v>
      </c>
      <c r="B316" s="6" t="s">
        <v>23</v>
      </c>
      <c r="C316" s="25" t="s">
        <v>380</v>
      </c>
      <c r="D316" s="25" t="s">
        <v>380</v>
      </c>
      <c r="E316" t="s">
        <v>384</v>
      </c>
      <c r="F316" s="29" t="s">
        <v>385</v>
      </c>
      <c r="G316" s="25" t="s">
        <v>383</v>
      </c>
      <c r="H316" s="25" t="s">
        <v>381</v>
      </c>
      <c r="I316" s="25" t="s">
        <v>382</v>
      </c>
      <c r="J316" s="19" t="s">
        <v>377</v>
      </c>
      <c r="K316" s="11">
        <v>18</v>
      </c>
      <c r="L316" s="9">
        <v>239.31</v>
      </c>
      <c r="M316" s="11">
        <v>4307.58</v>
      </c>
      <c r="N316" s="11">
        <v>0</v>
      </c>
      <c r="O316" s="10">
        <f t="shared" si="49"/>
        <v>18</v>
      </c>
      <c r="P316" s="11">
        <f t="shared" si="50"/>
        <v>0</v>
      </c>
      <c r="Q316" s="11">
        <f t="shared" si="51"/>
        <v>18</v>
      </c>
      <c r="R316" s="6" t="str">
        <f t="shared" si="52"/>
        <v>YES</v>
      </c>
      <c r="S316" s="6" t="str">
        <f t="shared" si="46"/>
        <v>YES</v>
      </c>
      <c r="T316" s="11">
        <f t="shared" si="47"/>
        <v>2991.375</v>
      </c>
      <c r="U316" s="11">
        <f t="shared" si="53"/>
        <v>4307.58</v>
      </c>
      <c r="V316" s="11">
        <f t="shared" si="54"/>
        <v>-1316.2049999999999</v>
      </c>
    </row>
    <row r="317" spans="1:22" x14ac:dyDescent="0.25">
      <c r="A317" s="6" t="s">
        <v>351</v>
      </c>
      <c r="B317" s="6" t="s">
        <v>23</v>
      </c>
      <c r="C317" s="25" t="s">
        <v>380</v>
      </c>
      <c r="D317" s="25" t="s">
        <v>380</v>
      </c>
      <c r="E317" t="s">
        <v>384</v>
      </c>
      <c r="F317" s="29" t="s">
        <v>385</v>
      </c>
      <c r="G317" s="25" t="s">
        <v>383</v>
      </c>
      <c r="H317" s="25" t="s">
        <v>381</v>
      </c>
      <c r="I317" s="25" t="s">
        <v>382</v>
      </c>
      <c r="J317" s="19" t="s">
        <v>378</v>
      </c>
      <c r="K317" s="11">
        <v>18.75</v>
      </c>
      <c r="L317" s="9">
        <v>400</v>
      </c>
      <c r="M317" s="11">
        <v>7500</v>
      </c>
      <c r="N317" s="11">
        <v>0</v>
      </c>
      <c r="O317" s="10">
        <f t="shared" si="49"/>
        <v>18.75</v>
      </c>
      <c r="P317" s="11">
        <f t="shared" si="50"/>
        <v>0</v>
      </c>
      <c r="Q317" s="11">
        <f t="shared" si="51"/>
        <v>18.75</v>
      </c>
      <c r="R317" s="6" t="str">
        <f t="shared" si="52"/>
        <v>YES</v>
      </c>
      <c r="S317" s="6" t="str">
        <f t="shared" ref="S317:S380" si="55">IF(O317&gt;3.32,"YES","NO")</f>
        <v>YES</v>
      </c>
      <c r="T317" s="11">
        <f t="shared" ref="T317:T380" si="56">L317*12.5</f>
        <v>5000</v>
      </c>
      <c r="U317" s="11">
        <f t="shared" si="53"/>
        <v>7500</v>
      </c>
      <c r="V317" s="11">
        <f t="shared" si="54"/>
        <v>-2500</v>
      </c>
    </row>
    <row r="318" spans="1:22" x14ac:dyDescent="0.25">
      <c r="A318" s="6" t="s">
        <v>351</v>
      </c>
      <c r="B318" s="6" t="s">
        <v>23</v>
      </c>
      <c r="C318" s="25" t="s">
        <v>380</v>
      </c>
      <c r="D318" s="25" t="s">
        <v>380</v>
      </c>
      <c r="E318" t="s">
        <v>384</v>
      </c>
      <c r="F318" s="29" t="s">
        <v>385</v>
      </c>
      <c r="G318" s="25" t="s">
        <v>383</v>
      </c>
      <c r="H318" s="25" t="s">
        <v>381</v>
      </c>
      <c r="I318" s="25" t="s">
        <v>382</v>
      </c>
      <c r="J318" s="19" t="s">
        <v>379</v>
      </c>
      <c r="K318" s="11">
        <v>28.846699999999998</v>
      </c>
      <c r="L318" s="9">
        <v>519.99</v>
      </c>
      <c r="M318" s="11">
        <v>15000</v>
      </c>
      <c r="N318" s="11">
        <v>0</v>
      </c>
      <c r="O318" s="10">
        <f t="shared" si="49"/>
        <v>28.846708590549817</v>
      </c>
      <c r="P318" s="11">
        <f t="shared" si="50"/>
        <v>0</v>
      </c>
      <c r="Q318" s="11">
        <f t="shared" si="51"/>
        <v>28.846708590549817</v>
      </c>
      <c r="R318" s="6" t="str">
        <f t="shared" si="52"/>
        <v>YES</v>
      </c>
      <c r="S318" s="6" t="str">
        <f t="shared" si="55"/>
        <v>YES</v>
      </c>
      <c r="T318" s="11">
        <f t="shared" si="56"/>
        <v>6499.875</v>
      </c>
      <c r="U318" s="11">
        <f t="shared" si="53"/>
        <v>15000</v>
      </c>
      <c r="V318" s="11">
        <f t="shared" si="54"/>
        <v>-8500.125</v>
      </c>
    </row>
    <row r="319" spans="1:22" x14ac:dyDescent="0.25">
      <c r="A319" s="6" t="s">
        <v>351</v>
      </c>
      <c r="B319" s="6" t="s">
        <v>23</v>
      </c>
      <c r="C319" s="6" t="s">
        <v>386</v>
      </c>
      <c r="D319" s="6" t="s">
        <v>386</v>
      </c>
      <c r="E319" s="22"/>
      <c r="F319" s="22"/>
      <c r="G319" s="7"/>
      <c r="H319" s="6" t="s">
        <v>387</v>
      </c>
      <c r="I319" s="26" t="s">
        <v>388</v>
      </c>
      <c r="J319" s="19" t="s">
        <v>389</v>
      </c>
      <c r="K319" s="11">
        <v>9</v>
      </c>
      <c r="L319" s="9">
        <v>245.5</v>
      </c>
      <c r="M319" s="11">
        <v>2209.5</v>
      </c>
      <c r="N319" s="11">
        <v>3042</v>
      </c>
      <c r="O319" s="10">
        <f t="shared" si="49"/>
        <v>9</v>
      </c>
      <c r="P319" s="11">
        <f t="shared" si="50"/>
        <v>12.391038696537679</v>
      </c>
      <c r="Q319" s="11">
        <f t="shared" si="51"/>
        <v>21.391038696537677</v>
      </c>
      <c r="R319" s="6" t="str">
        <f t="shared" si="52"/>
        <v>YES</v>
      </c>
      <c r="S319" s="6" t="str">
        <f t="shared" si="55"/>
        <v>YES</v>
      </c>
      <c r="T319" s="11">
        <f t="shared" si="56"/>
        <v>3068.75</v>
      </c>
      <c r="U319" s="11">
        <f t="shared" si="53"/>
        <v>5251.5</v>
      </c>
      <c r="V319" s="11">
        <f t="shared" si="54"/>
        <v>-2182.75</v>
      </c>
    </row>
    <row r="320" spans="1:22" x14ac:dyDescent="0.25">
      <c r="A320" s="6" t="s">
        <v>351</v>
      </c>
      <c r="B320" s="6" t="s">
        <v>23</v>
      </c>
      <c r="C320" s="6" t="s">
        <v>386</v>
      </c>
      <c r="D320" s="6" t="s">
        <v>386</v>
      </c>
      <c r="E320" s="22"/>
      <c r="F320" s="22"/>
      <c r="G320" s="7"/>
      <c r="H320" s="6" t="s">
        <v>387</v>
      </c>
      <c r="I320" s="26" t="s">
        <v>388</v>
      </c>
      <c r="J320" s="19" t="s">
        <v>390</v>
      </c>
      <c r="K320" s="11">
        <v>9</v>
      </c>
      <c r="L320" s="9">
        <v>222.4</v>
      </c>
      <c r="M320" s="11">
        <v>2001.6</v>
      </c>
      <c r="N320" s="11">
        <v>3030</v>
      </c>
      <c r="O320" s="10">
        <f t="shared" ref="O320:O340" si="57">M338/L338</f>
        <v>5</v>
      </c>
      <c r="P320" s="11">
        <f t="shared" si="50"/>
        <v>13.62410071942446</v>
      </c>
      <c r="Q320" s="11">
        <f t="shared" si="51"/>
        <v>22.624100719424462</v>
      </c>
      <c r="R320" s="6" t="str">
        <f t="shared" si="52"/>
        <v>YES</v>
      </c>
      <c r="S320" s="6" t="str">
        <f t="shared" si="55"/>
        <v>YES</v>
      </c>
      <c r="T320" s="11">
        <f t="shared" si="56"/>
        <v>2780</v>
      </c>
      <c r="U320" s="11">
        <f t="shared" si="53"/>
        <v>5031.6000000000004</v>
      </c>
      <c r="V320" s="11">
        <f t="shared" si="54"/>
        <v>-2251.6000000000004</v>
      </c>
    </row>
    <row r="321" spans="1:22" x14ac:dyDescent="0.25">
      <c r="A321" s="6" t="s">
        <v>351</v>
      </c>
      <c r="B321" s="6" t="s">
        <v>23</v>
      </c>
      <c r="C321" s="6" t="s">
        <v>386</v>
      </c>
      <c r="D321" s="6" t="s">
        <v>386</v>
      </c>
      <c r="E321" s="22"/>
      <c r="F321" s="22"/>
      <c r="G321" s="7"/>
      <c r="H321" s="6" t="s">
        <v>387</v>
      </c>
      <c r="I321" s="26" t="s">
        <v>388</v>
      </c>
      <c r="J321" s="19" t="s">
        <v>391</v>
      </c>
      <c r="K321" s="11">
        <v>17.89</v>
      </c>
      <c r="L321" s="9">
        <v>182.36</v>
      </c>
      <c r="M321" s="11">
        <v>3263.16</v>
      </c>
      <c r="N321" s="11">
        <v>625</v>
      </c>
      <c r="O321" s="10">
        <f t="shared" si="57"/>
        <v>5</v>
      </c>
      <c r="P321" s="11">
        <f t="shared" si="50"/>
        <v>3.427286685676683</v>
      </c>
      <c r="Q321" s="11">
        <f t="shared" si="51"/>
        <v>21.321342399649044</v>
      </c>
      <c r="R321" s="6" t="str">
        <f t="shared" si="52"/>
        <v>YES</v>
      </c>
      <c r="S321" s="6" t="str">
        <f t="shared" si="55"/>
        <v>YES</v>
      </c>
      <c r="T321" s="11">
        <f t="shared" si="56"/>
        <v>2279.5</v>
      </c>
      <c r="U321" s="11">
        <f t="shared" si="53"/>
        <v>3888.16</v>
      </c>
      <c r="V321" s="11">
        <f t="shared" si="54"/>
        <v>-1608.6599999999999</v>
      </c>
    </row>
    <row r="322" spans="1:22" x14ac:dyDescent="0.25">
      <c r="A322" s="6" t="s">
        <v>351</v>
      </c>
      <c r="B322" s="6" t="s">
        <v>23</v>
      </c>
      <c r="C322" s="6" t="s">
        <v>386</v>
      </c>
      <c r="D322" s="6" t="s">
        <v>386</v>
      </c>
      <c r="E322" s="22"/>
      <c r="F322" s="22"/>
      <c r="G322" s="7"/>
      <c r="H322" s="6" t="s">
        <v>387</v>
      </c>
      <c r="I322" s="26" t="s">
        <v>388</v>
      </c>
      <c r="J322" s="19" t="s">
        <v>392</v>
      </c>
      <c r="K322" s="11">
        <v>7</v>
      </c>
      <c r="L322" s="9">
        <v>240.43</v>
      </c>
      <c r="M322" s="11">
        <v>1683.01</v>
      </c>
      <c r="N322" s="11">
        <v>2433</v>
      </c>
      <c r="O322" s="10">
        <f t="shared" si="57"/>
        <v>6</v>
      </c>
      <c r="P322" s="11">
        <f t="shared" si="50"/>
        <v>10.119369463045377</v>
      </c>
      <c r="Q322" s="11">
        <f t="shared" si="51"/>
        <v>17.119369463045377</v>
      </c>
      <c r="R322" s="6" t="str">
        <f t="shared" si="52"/>
        <v>YES</v>
      </c>
      <c r="S322" s="6" t="str">
        <f t="shared" si="55"/>
        <v>YES</v>
      </c>
      <c r="T322" s="11">
        <f t="shared" si="56"/>
        <v>3005.375</v>
      </c>
      <c r="U322" s="11">
        <f t="shared" si="53"/>
        <v>4116.01</v>
      </c>
      <c r="V322" s="11">
        <f t="shared" si="54"/>
        <v>-1110.6350000000002</v>
      </c>
    </row>
    <row r="323" spans="1:22" x14ac:dyDescent="0.25">
      <c r="A323" s="6" t="s">
        <v>351</v>
      </c>
      <c r="B323" s="6" t="s">
        <v>23</v>
      </c>
      <c r="C323" s="6" t="s">
        <v>386</v>
      </c>
      <c r="D323" s="6" t="s">
        <v>386</v>
      </c>
      <c r="E323" s="22"/>
      <c r="F323" s="22"/>
      <c r="G323" s="7"/>
      <c r="H323" s="6" t="s">
        <v>387</v>
      </c>
      <c r="I323" s="26" t="s">
        <v>388</v>
      </c>
      <c r="J323" s="19" t="s">
        <v>393</v>
      </c>
      <c r="K323" s="11">
        <v>8</v>
      </c>
      <c r="L323" s="9">
        <v>240.41</v>
      </c>
      <c r="M323" s="11">
        <v>1923.28</v>
      </c>
      <c r="N323" s="11">
        <v>2960</v>
      </c>
      <c r="O323" s="10">
        <f t="shared" si="57"/>
        <v>5</v>
      </c>
      <c r="P323" s="11">
        <f t="shared" si="50"/>
        <v>12.312299821138888</v>
      </c>
      <c r="Q323" s="11">
        <f t="shared" si="51"/>
        <v>20.312299821138886</v>
      </c>
      <c r="R323" s="6" t="str">
        <f t="shared" si="52"/>
        <v>YES</v>
      </c>
      <c r="S323" s="6" t="str">
        <f t="shared" si="55"/>
        <v>YES</v>
      </c>
      <c r="T323" s="11">
        <f t="shared" si="56"/>
        <v>3005.125</v>
      </c>
      <c r="U323" s="11">
        <f t="shared" si="53"/>
        <v>4883.28</v>
      </c>
      <c r="V323" s="11">
        <f t="shared" si="54"/>
        <v>-1878.1549999999997</v>
      </c>
    </row>
    <row r="324" spans="1:22" x14ac:dyDescent="0.25">
      <c r="A324" s="6" t="s">
        <v>351</v>
      </c>
      <c r="B324" s="6" t="s">
        <v>23</v>
      </c>
      <c r="C324" s="6" t="s">
        <v>386</v>
      </c>
      <c r="D324" s="6" t="s">
        <v>386</v>
      </c>
      <c r="E324" s="22"/>
      <c r="F324" s="22"/>
      <c r="G324" s="7"/>
      <c r="H324" s="6" t="s">
        <v>387</v>
      </c>
      <c r="I324" s="26" t="s">
        <v>388</v>
      </c>
      <c r="J324" s="19" t="s">
        <v>394</v>
      </c>
      <c r="K324" s="11">
        <v>9.69</v>
      </c>
      <c r="L324" s="9">
        <v>260.95</v>
      </c>
      <c r="M324" s="11">
        <v>2529.0500000000002</v>
      </c>
      <c r="N324" s="11">
        <v>7378</v>
      </c>
      <c r="O324" s="10">
        <f t="shared" si="57"/>
        <v>6</v>
      </c>
      <c r="P324" s="11">
        <f t="shared" si="50"/>
        <v>28.273615635179155</v>
      </c>
      <c r="Q324" s="11">
        <f t="shared" si="51"/>
        <v>37.965319026633452</v>
      </c>
      <c r="R324" s="6" t="str">
        <f t="shared" si="52"/>
        <v>YES</v>
      </c>
      <c r="S324" s="6" t="str">
        <f t="shared" si="55"/>
        <v>YES</v>
      </c>
      <c r="T324" s="11">
        <f t="shared" si="56"/>
        <v>3261.875</v>
      </c>
      <c r="U324" s="11">
        <f t="shared" si="53"/>
        <v>9907.0499999999993</v>
      </c>
      <c r="V324" s="11">
        <f t="shared" si="54"/>
        <v>-6645.1749999999993</v>
      </c>
    </row>
    <row r="325" spans="1:22" x14ac:dyDescent="0.25">
      <c r="A325" s="6" t="s">
        <v>351</v>
      </c>
      <c r="B325" s="6" t="s">
        <v>23</v>
      </c>
      <c r="C325" s="6" t="s">
        <v>386</v>
      </c>
      <c r="D325" s="6" t="s">
        <v>386</v>
      </c>
      <c r="E325" s="22"/>
      <c r="F325" s="22"/>
      <c r="G325" s="7"/>
      <c r="H325" s="6" t="s">
        <v>387</v>
      </c>
      <c r="I325" s="26" t="s">
        <v>388</v>
      </c>
      <c r="J325" s="19" t="s">
        <v>395</v>
      </c>
      <c r="K325" s="11">
        <v>5</v>
      </c>
      <c r="L325" s="9">
        <v>234.98</v>
      </c>
      <c r="M325" s="11">
        <v>1174.9000000000001</v>
      </c>
      <c r="N325" s="11">
        <v>6029</v>
      </c>
      <c r="O325" s="10">
        <f t="shared" si="57"/>
        <v>5</v>
      </c>
      <c r="P325" s="11">
        <f t="shared" si="50"/>
        <v>25.65750276619287</v>
      </c>
      <c r="Q325" s="11">
        <f t="shared" si="51"/>
        <v>30.657502766192867</v>
      </c>
      <c r="R325" s="6" t="str">
        <f t="shared" si="52"/>
        <v>YES</v>
      </c>
      <c r="S325" s="6" t="str">
        <f t="shared" si="55"/>
        <v>YES</v>
      </c>
      <c r="T325" s="11">
        <f t="shared" si="56"/>
        <v>2937.25</v>
      </c>
      <c r="U325" s="11">
        <f t="shared" si="53"/>
        <v>7203.9</v>
      </c>
      <c r="V325" s="11">
        <f t="shared" si="54"/>
        <v>-4266.6499999999996</v>
      </c>
    </row>
    <row r="326" spans="1:22" x14ac:dyDescent="0.25">
      <c r="A326" s="6" t="s">
        <v>351</v>
      </c>
      <c r="B326" s="6" t="s">
        <v>23</v>
      </c>
      <c r="C326" s="6" t="s">
        <v>386</v>
      </c>
      <c r="D326" s="6" t="s">
        <v>386</v>
      </c>
      <c r="E326" s="22"/>
      <c r="F326" s="22"/>
      <c r="G326" s="7"/>
      <c r="H326" s="6" t="s">
        <v>387</v>
      </c>
      <c r="I326" s="26" t="s">
        <v>388</v>
      </c>
      <c r="J326" s="19" t="s">
        <v>396</v>
      </c>
      <c r="K326" s="11">
        <v>9</v>
      </c>
      <c r="L326" s="9">
        <v>266.39</v>
      </c>
      <c r="M326" s="11">
        <v>2397.5100000000002</v>
      </c>
      <c r="N326" s="11">
        <v>3335</v>
      </c>
      <c r="O326" s="10" t="e">
        <f t="shared" si="57"/>
        <v>#DIV/0!</v>
      </c>
      <c r="P326" s="11">
        <f t="shared" si="50"/>
        <v>12.519238710161794</v>
      </c>
      <c r="Q326" s="11">
        <f t="shared" si="51"/>
        <v>21.519238710161794</v>
      </c>
      <c r="R326" s="6" t="str">
        <f t="shared" si="52"/>
        <v>YES</v>
      </c>
      <c r="S326" s="6" t="e">
        <f t="shared" si="55"/>
        <v>#DIV/0!</v>
      </c>
      <c r="T326" s="11">
        <f t="shared" si="56"/>
        <v>3329.875</v>
      </c>
      <c r="U326" s="11">
        <f t="shared" si="53"/>
        <v>5732.51</v>
      </c>
      <c r="V326" s="11">
        <f t="shared" si="54"/>
        <v>-2402.6350000000002</v>
      </c>
    </row>
    <row r="327" spans="1:22" x14ac:dyDescent="0.25">
      <c r="A327" s="6" t="s">
        <v>351</v>
      </c>
      <c r="B327" s="6" t="s">
        <v>23</v>
      </c>
      <c r="C327" s="6" t="s">
        <v>386</v>
      </c>
      <c r="D327" s="6" t="s">
        <v>386</v>
      </c>
      <c r="E327" s="22"/>
      <c r="F327" s="22"/>
      <c r="G327" s="7"/>
      <c r="H327" s="6" t="s">
        <v>387</v>
      </c>
      <c r="I327" s="26" t="s">
        <v>388</v>
      </c>
      <c r="J327" s="19" t="s">
        <v>397</v>
      </c>
      <c r="K327" s="11">
        <v>8</v>
      </c>
      <c r="L327" s="9">
        <v>113.26</v>
      </c>
      <c r="M327" s="11">
        <v>906.08</v>
      </c>
      <c r="N327" s="11">
        <v>1305</v>
      </c>
      <c r="O327" s="10">
        <f t="shared" si="57"/>
        <v>14.999999999999998</v>
      </c>
      <c r="P327" s="11">
        <f t="shared" si="50"/>
        <v>11.522161398552004</v>
      </c>
      <c r="Q327" s="11">
        <f t="shared" si="51"/>
        <v>19.522161398552004</v>
      </c>
      <c r="R327" s="6" t="str">
        <f t="shared" si="52"/>
        <v>YES</v>
      </c>
      <c r="S327" s="6" t="str">
        <f t="shared" si="55"/>
        <v>YES</v>
      </c>
      <c r="T327" s="11">
        <f t="shared" si="56"/>
        <v>1415.75</v>
      </c>
      <c r="U327" s="11">
        <f t="shared" si="53"/>
        <v>2211.08</v>
      </c>
      <c r="V327" s="11">
        <f t="shared" si="54"/>
        <v>-795.32999999999993</v>
      </c>
    </row>
    <row r="328" spans="1:22" x14ac:dyDescent="0.25">
      <c r="A328" s="6" t="s">
        <v>351</v>
      </c>
      <c r="B328" s="6" t="s">
        <v>23</v>
      </c>
      <c r="C328" s="6" t="s">
        <v>386</v>
      </c>
      <c r="D328" s="6" t="s">
        <v>386</v>
      </c>
      <c r="E328" s="22"/>
      <c r="F328" s="22"/>
      <c r="G328" s="7"/>
      <c r="H328" s="6" t="s">
        <v>387</v>
      </c>
      <c r="I328" s="26" t="s">
        <v>388</v>
      </c>
      <c r="J328" s="19" t="s">
        <v>398</v>
      </c>
      <c r="K328" s="11">
        <v>5</v>
      </c>
      <c r="L328" s="9">
        <v>176.71</v>
      </c>
      <c r="M328" s="11">
        <v>883.55</v>
      </c>
      <c r="N328" s="11">
        <v>5335</v>
      </c>
      <c r="O328" s="10">
        <f t="shared" si="57"/>
        <v>12.5</v>
      </c>
      <c r="P328" s="11">
        <f t="shared" si="50"/>
        <v>30.190707939561992</v>
      </c>
      <c r="Q328" s="11">
        <f t="shared" si="51"/>
        <v>35.190707939561996</v>
      </c>
      <c r="R328" s="6" t="str">
        <f t="shared" si="52"/>
        <v>YES</v>
      </c>
      <c r="S328" s="6" t="str">
        <f t="shared" si="55"/>
        <v>YES</v>
      </c>
      <c r="T328" s="11">
        <f t="shared" si="56"/>
        <v>2208.875</v>
      </c>
      <c r="U328" s="11">
        <f t="shared" si="53"/>
        <v>6218.55</v>
      </c>
      <c r="V328" s="11">
        <f t="shared" si="54"/>
        <v>-4009.6750000000002</v>
      </c>
    </row>
    <row r="329" spans="1:22" x14ac:dyDescent="0.25">
      <c r="A329" s="6" t="s">
        <v>351</v>
      </c>
      <c r="B329" s="6" t="s">
        <v>23</v>
      </c>
      <c r="C329" s="6" t="s">
        <v>386</v>
      </c>
      <c r="D329" s="6" t="s">
        <v>386</v>
      </c>
      <c r="E329" s="22"/>
      <c r="F329" s="22"/>
      <c r="G329" s="7"/>
      <c r="H329" s="6" t="s">
        <v>387</v>
      </c>
      <c r="I329" s="26" t="s">
        <v>388</v>
      </c>
      <c r="J329" s="19" t="s">
        <v>399</v>
      </c>
      <c r="K329" s="11">
        <v>5</v>
      </c>
      <c r="L329" s="9">
        <v>224.98</v>
      </c>
      <c r="M329" s="11">
        <v>1124.9000000000001</v>
      </c>
      <c r="N329" s="11">
        <v>5799</v>
      </c>
      <c r="O329" s="10" t="e">
        <f t="shared" si="57"/>
        <v>#DIV/0!</v>
      </c>
      <c r="P329" s="11">
        <f t="shared" si="50"/>
        <v>25.775624499955551</v>
      </c>
      <c r="Q329" s="11">
        <f t="shared" si="51"/>
        <v>30.775624499955551</v>
      </c>
      <c r="R329" s="6" t="str">
        <f t="shared" si="52"/>
        <v>YES</v>
      </c>
      <c r="S329" s="6" t="e">
        <f t="shared" si="55"/>
        <v>#DIV/0!</v>
      </c>
      <c r="T329" s="11">
        <f t="shared" si="56"/>
        <v>2812.25</v>
      </c>
      <c r="U329" s="11">
        <f t="shared" si="53"/>
        <v>6923.9</v>
      </c>
      <c r="V329" s="11">
        <f t="shared" si="54"/>
        <v>-4111.6499999999996</v>
      </c>
    </row>
    <row r="330" spans="1:22" x14ac:dyDescent="0.25">
      <c r="A330" s="6" t="s">
        <v>351</v>
      </c>
      <c r="B330" s="6" t="s">
        <v>23</v>
      </c>
      <c r="C330" s="6" t="s">
        <v>386</v>
      </c>
      <c r="D330" s="6" t="s">
        <v>386</v>
      </c>
      <c r="E330" s="22"/>
      <c r="F330" s="22"/>
      <c r="G330" s="7"/>
      <c r="H330" s="6" t="s">
        <v>387</v>
      </c>
      <c r="I330" s="26" t="s">
        <v>388</v>
      </c>
      <c r="J330" s="19" t="s">
        <v>400</v>
      </c>
      <c r="K330" s="11">
        <v>5</v>
      </c>
      <c r="L330" s="9">
        <v>264.18</v>
      </c>
      <c r="M330" s="11">
        <v>1320.9</v>
      </c>
      <c r="N330" s="11">
        <v>7090</v>
      </c>
      <c r="O330" s="10" t="e">
        <f t="shared" si="57"/>
        <v>#DIV/0!</v>
      </c>
      <c r="P330" s="11">
        <f t="shared" si="50"/>
        <v>26.837762131879778</v>
      </c>
      <c r="Q330" s="11">
        <f t="shared" si="51"/>
        <v>31.837762131879778</v>
      </c>
      <c r="R330" s="6" t="str">
        <f t="shared" si="52"/>
        <v>YES</v>
      </c>
      <c r="S330" s="6" t="e">
        <f t="shared" si="55"/>
        <v>#DIV/0!</v>
      </c>
      <c r="T330" s="11">
        <f t="shared" si="56"/>
        <v>3302.25</v>
      </c>
      <c r="U330" s="11">
        <f t="shared" si="53"/>
        <v>8410.9</v>
      </c>
      <c r="V330" s="11">
        <f t="shared" si="54"/>
        <v>-5108.6499999999996</v>
      </c>
    </row>
    <row r="331" spans="1:22" x14ac:dyDescent="0.25">
      <c r="A331" s="6" t="s">
        <v>351</v>
      </c>
      <c r="B331" s="6" t="s">
        <v>23</v>
      </c>
      <c r="C331" s="6" t="s">
        <v>386</v>
      </c>
      <c r="D331" s="6" t="s">
        <v>386</v>
      </c>
      <c r="E331" s="22"/>
      <c r="F331" s="22"/>
      <c r="G331" s="7"/>
      <c r="H331" s="6" t="s">
        <v>387</v>
      </c>
      <c r="I331" s="26" t="s">
        <v>388</v>
      </c>
      <c r="J331" s="19" t="s">
        <v>401</v>
      </c>
      <c r="K331" s="11">
        <v>7.92</v>
      </c>
      <c r="L331" s="9">
        <v>315.52999999999997</v>
      </c>
      <c r="M331" s="11">
        <v>2500.16</v>
      </c>
      <c r="N331" s="11">
        <v>4111</v>
      </c>
      <c r="O331" s="10">
        <f t="shared" si="57"/>
        <v>15</v>
      </c>
      <c r="P331" s="11">
        <f t="shared" si="50"/>
        <v>13.028872056539791</v>
      </c>
      <c r="Q331" s="11">
        <f t="shared" si="51"/>
        <v>20.952556016860523</v>
      </c>
      <c r="R331" s="6" t="str">
        <f t="shared" si="52"/>
        <v>YES</v>
      </c>
      <c r="S331" s="6" t="str">
        <f t="shared" si="55"/>
        <v>YES</v>
      </c>
      <c r="T331" s="11">
        <f t="shared" si="56"/>
        <v>3944.1249999999995</v>
      </c>
      <c r="U331" s="11">
        <f t="shared" si="53"/>
        <v>6611.16</v>
      </c>
      <c r="V331" s="11">
        <f t="shared" si="54"/>
        <v>-2667.0350000000003</v>
      </c>
    </row>
    <row r="332" spans="1:22" x14ac:dyDescent="0.25">
      <c r="A332" s="6" t="s">
        <v>351</v>
      </c>
      <c r="B332" s="6" t="s">
        <v>23</v>
      </c>
      <c r="C332" s="6" t="s">
        <v>386</v>
      </c>
      <c r="D332" s="6" t="s">
        <v>386</v>
      </c>
      <c r="E332" s="22"/>
      <c r="F332" s="22"/>
      <c r="G332" s="7"/>
      <c r="H332" s="6" t="s">
        <v>387</v>
      </c>
      <c r="I332" s="26" t="s">
        <v>388</v>
      </c>
      <c r="J332" s="19" t="s">
        <v>402</v>
      </c>
      <c r="K332" s="11">
        <v>5</v>
      </c>
      <c r="L332" s="9">
        <v>290.74</v>
      </c>
      <c r="M332" s="11">
        <v>1453.7</v>
      </c>
      <c r="N332" s="11">
        <v>7218.1</v>
      </c>
      <c r="O332" s="10" t="e">
        <f t="shared" si="57"/>
        <v>#DIV/0!</v>
      </c>
      <c r="P332" s="11">
        <f t="shared" si="50"/>
        <v>24.826649239870676</v>
      </c>
      <c r="Q332" s="11">
        <f t="shared" si="51"/>
        <v>29.826649239870676</v>
      </c>
      <c r="R332" s="6" t="str">
        <f t="shared" si="52"/>
        <v>YES</v>
      </c>
      <c r="S332" s="6" t="e">
        <f t="shared" si="55"/>
        <v>#DIV/0!</v>
      </c>
      <c r="T332" s="11">
        <f t="shared" si="56"/>
        <v>3634.25</v>
      </c>
      <c r="U332" s="11">
        <f t="shared" si="53"/>
        <v>8671.8000000000011</v>
      </c>
      <c r="V332" s="11">
        <f t="shared" si="54"/>
        <v>-5037.5500000000011</v>
      </c>
    </row>
    <row r="333" spans="1:22" x14ac:dyDescent="0.25">
      <c r="A333" s="6" t="s">
        <v>351</v>
      </c>
      <c r="B333" s="6" t="s">
        <v>23</v>
      </c>
      <c r="C333" s="6" t="s">
        <v>386</v>
      </c>
      <c r="D333" s="6" t="s">
        <v>386</v>
      </c>
      <c r="E333" s="22"/>
      <c r="F333" s="22"/>
      <c r="G333" s="7"/>
      <c r="H333" s="6" t="s">
        <v>387</v>
      </c>
      <c r="I333" s="26" t="s">
        <v>388</v>
      </c>
      <c r="J333" s="19" t="s">
        <v>403</v>
      </c>
      <c r="K333" s="11">
        <v>5</v>
      </c>
      <c r="L333" s="9">
        <v>287.08999999999997</v>
      </c>
      <c r="M333" s="11">
        <v>1435.45</v>
      </c>
      <c r="N333" s="11">
        <v>7654.75</v>
      </c>
      <c r="O333" s="10">
        <f t="shared" si="57"/>
        <v>5</v>
      </c>
      <c r="P333" s="11">
        <f t="shared" si="50"/>
        <v>26.663241492214986</v>
      </c>
      <c r="Q333" s="11">
        <f t="shared" si="51"/>
        <v>31.66324149221499</v>
      </c>
      <c r="R333" s="6" t="str">
        <f t="shared" si="52"/>
        <v>YES</v>
      </c>
      <c r="S333" s="6" t="str">
        <f t="shared" si="55"/>
        <v>YES</v>
      </c>
      <c r="T333" s="11">
        <f t="shared" si="56"/>
        <v>3588.6249999999995</v>
      </c>
      <c r="U333" s="11">
        <f t="shared" si="53"/>
        <v>9090.2000000000007</v>
      </c>
      <c r="V333" s="11">
        <f t="shared" si="54"/>
        <v>-5501.5750000000007</v>
      </c>
    </row>
    <row r="334" spans="1:22" x14ac:dyDescent="0.25">
      <c r="A334" s="6" t="s">
        <v>351</v>
      </c>
      <c r="B334" s="6" t="s">
        <v>23</v>
      </c>
      <c r="C334" s="6" t="s">
        <v>386</v>
      </c>
      <c r="D334" s="6" t="s">
        <v>386</v>
      </c>
      <c r="E334" s="22"/>
      <c r="F334" s="22"/>
      <c r="G334" s="7"/>
      <c r="H334" s="6" t="s">
        <v>387</v>
      </c>
      <c r="I334" s="26" t="s">
        <v>388</v>
      </c>
      <c r="J334" s="19" t="s">
        <v>404</v>
      </c>
      <c r="K334" s="11">
        <v>5</v>
      </c>
      <c r="L334" s="9">
        <v>16.260000000000002</v>
      </c>
      <c r="M334" s="11">
        <v>81.3</v>
      </c>
      <c r="N334" s="11">
        <v>310</v>
      </c>
      <c r="O334" s="10">
        <f t="shared" si="57"/>
        <v>12.5</v>
      </c>
      <c r="P334" s="11">
        <f t="shared" si="50"/>
        <v>19.065190651906516</v>
      </c>
      <c r="Q334" s="11">
        <f t="shared" si="51"/>
        <v>24.065190651906516</v>
      </c>
      <c r="R334" s="6" t="str">
        <f t="shared" si="52"/>
        <v>YES</v>
      </c>
      <c r="S334" s="6" t="str">
        <f t="shared" si="55"/>
        <v>YES</v>
      </c>
      <c r="T334" s="11">
        <f t="shared" si="56"/>
        <v>203.25000000000003</v>
      </c>
      <c r="U334" s="11">
        <f t="shared" si="53"/>
        <v>391.3</v>
      </c>
      <c r="V334" s="11">
        <f t="shared" si="54"/>
        <v>-188.04999999999998</v>
      </c>
    </row>
    <row r="335" spans="1:22" x14ac:dyDescent="0.25">
      <c r="A335" s="6" t="s">
        <v>351</v>
      </c>
      <c r="B335" s="6" t="s">
        <v>23</v>
      </c>
      <c r="C335" s="6" t="s">
        <v>386</v>
      </c>
      <c r="D335" s="6" t="s">
        <v>386</v>
      </c>
      <c r="E335" s="22"/>
      <c r="F335" s="22"/>
      <c r="G335" s="7"/>
      <c r="H335" s="6" t="s">
        <v>387</v>
      </c>
      <c r="I335" s="26" t="s">
        <v>388</v>
      </c>
      <c r="J335" s="19" t="s">
        <v>405</v>
      </c>
      <c r="K335" s="11">
        <v>5</v>
      </c>
      <c r="L335" s="9">
        <v>320.89999999999998</v>
      </c>
      <c r="M335" s="11">
        <v>1604.5</v>
      </c>
      <c r="N335" s="11">
        <v>9045.0499999999993</v>
      </c>
      <c r="O335" s="10" t="e">
        <f t="shared" si="57"/>
        <v>#DIV/0!</v>
      </c>
      <c r="P335" s="11">
        <f t="shared" si="50"/>
        <v>28.186506699906513</v>
      </c>
      <c r="Q335" s="11">
        <f t="shared" si="51"/>
        <v>33.186506699906516</v>
      </c>
      <c r="R335" s="6" t="str">
        <f t="shared" si="52"/>
        <v>YES</v>
      </c>
      <c r="S335" s="6" t="e">
        <f t="shared" si="55"/>
        <v>#DIV/0!</v>
      </c>
      <c r="T335" s="11">
        <f t="shared" si="56"/>
        <v>4011.2499999999995</v>
      </c>
      <c r="U335" s="11">
        <f t="shared" si="53"/>
        <v>10649.55</v>
      </c>
      <c r="V335" s="11">
        <f t="shared" si="54"/>
        <v>-6638.2999999999993</v>
      </c>
    </row>
    <row r="336" spans="1:22" x14ac:dyDescent="0.25">
      <c r="A336" s="6" t="s">
        <v>351</v>
      </c>
      <c r="B336" s="6" t="s">
        <v>23</v>
      </c>
      <c r="C336" s="6" t="s">
        <v>386</v>
      </c>
      <c r="D336" s="6" t="s">
        <v>386</v>
      </c>
      <c r="E336" s="22"/>
      <c r="F336" s="22"/>
      <c r="G336" s="7"/>
      <c r="H336" s="6" t="s">
        <v>387</v>
      </c>
      <c r="I336" s="26" t="s">
        <v>388</v>
      </c>
      <c r="J336" s="19" t="s">
        <v>406</v>
      </c>
      <c r="K336" s="11">
        <v>8</v>
      </c>
      <c r="L336" s="9">
        <v>127.65</v>
      </c>
      <c r="M336" s="11">
        <v>1021.2</v>
      </c>
      <c r="N336" s="11">
        <v>1573</v>
      </c>
      <c r="O336" s="10">
        <f t="shared" si="57"/>
        <v>4.9999999999999991</v>
      </c>
      <c r="P336" s="11">
        <f t="shared" si="50"/>
        <v>12.322757540148844</v>
      </c>
      <c r="Q336" s="11">
        <f t="shared" si="51"/>
        <v>20.322757540148842</v>
      </c>
      <c r="R336" s="6" t="str">
        <f t="shared" si="52"/>
        <v>YES</v>
      </c>
      <c r="S336" s="6" t="str">
        <f t="shared" si="55"/>
        <v>YES</v>
      </c>
      <c r="T336" s="11">
        <f t="shared" si="56"/>
        <v>1595.625</v>
      </c>
      <c r="U336" s="11">
        <f t="shared" si="53"/>
        <v>2594.1999999999998</v>
      </c>
      <c r="V336" s="11">
        <f t="shared" si="54"/>
        <v>-998.57499999999982</v>
      </c>
    </row>
    <row r="337" spans="1:22" x14ac:dyDescent="0.25">
      <c r="A337" s="6" t="s">
        <v>351</v>
      </c>
      <c r="B337" s="6" t="s">
        <v>23</v>
      </c>
      <c r="C337" s="30" t="s">
        <v>407</v>
      </c>
      <c r="D337" s="6" t="s">
        <v>408</v>
      </c>
      <c r="E337" s="22"/>
      <c r="F337" s="22"/>
      <c r="G337" s="7"/>
      <c r="H337" s="22" t="s">
        <v>409</v>
      </c>
      <c r="I337" s="26" t="s">
        <v>410</v>
      </c>
      <c r="J337" s="19" t="s">
        <v>411</v>
      </c>
      <c r="K337" s="11">
        <v>5</v>
      </c>
      <c r="L337" s="9">
        <v>283.99</v>
      </c>
      <c r="M337" s="11">
        <v>1419.95</v>
      </c>
      <c r="N337" s="11">
        <v>3379.31</v>
      </c>
      <c r="O337" s="10" t="e">
        <f t="shared" si="57"/>
        <v>#DIV/0!</v>
      </c>
      <c r="P337" s="11">
        <f t="shared" si="50"/>
        <v>11.899397866122046</v>
      </c>
      <c r="Q337" s="11">
        <f t="shared" si="51"/>
        <v>16.899397866122047</v>
      </c>
      <c r="R337" s="6" t="str">
        <f t="shared" si="52"/>
        <v>YES</v>
      </c>
      <c r="S337" s="6" t="e">
        <f t="shared" si="55"/>
        <v>#DIV/0!</v>
      </c>
      <c r="T337" s="11">
        <f t="shared" si="56"/>
        <v>3549.875</v>
      </c>
      <c r="U337" s="11">
        <f t="shared" si="53"/>
        <v>4799.26</v>
      </c>
      <c r="V337" s="11">
        <f t="shared" si="54"/>
        <v>-1249.3850000000002</v>
      </c>
    </row>
    <row r="338" spans="1:22" x14ac:dyDescent="0.25">
      <c r="A338" s="6" t="s">
        <v>351</v>
      </c>
      <c r="B338" s="6" t="s">
        <v>23</v>
      </c>
      <c r="C338" s="30" t="s">
        <v>407</v>
      </c>
      <c r="D338" s="6" t="s">
        <v>408</v>
      </c>
      <c r="E338" s="22"/>
      <c r="F338" s="22"/>
      <c r="G338" s="7"/>
      <c r="H338" s="22" t="s">
        <v>409</v>
      </c>
      <c r="I338" s="26" t="s">
        <v>410</v>
      </c>
      <c r="J338" s="19" t="s">
        <v>412</v>
      </c>
      <c r="K338" s="11">
        <v>5</v>
      </c>
      <c r="L338" s="9">
        <v>253.92</v>
      </c>
      <c r="M338" s="11">
        <v>1269.5999999999999</v>
      </c>
      <c r="N338" s="11">
        <v>4194.7700000000004</v>
      </c>
      <c r="O338" s="10">
        <f t="shared" si="57"/>
        <v>15</v>
      </c>
      <c r="P338" s="11">
        <f t="shared" si="50"/>
        <v>16.520045683679903</v>
      </c>
      <c r="Q338" s="11">
        <f t="shared" si="51"/>
        <v>21.520045683679903</v>
      </c>
      <c r="R338" s="6" t="str">
        <f t="shared" si="52"/>
        <v>YES</v>
      </c>
      <c r="S338" s="6" t="str">
        <f t="shared" si="55"/>
        <v>YES</v>
      </c>
      <c r="T338" s="11">
        <f t="shared" si="56"/>
        <v>3174</v>
      </c>
      <c r="U338" s="11">
        <f t="shared" si="53"/>
        <v>5464.3700000000008</v>
      </c>
      <c r="V338" s="11">
        <f t="shared" si="54"/>
        <v>-2290.3700000000008</v>
      </c>
    </row>
    <row r="339" spans="1:22" x14ac:dyDescent="0.25">
      <c r="A339" s="6" t="s">
        <v>351</v>
      </c>
      <c r="B339" s="6" t="s">
        <v>23</v>
      </c>
      <c r="C339" s="30" t="s">
        <v>407</v>
      </c>
      <c r="D339" s="6" t="s">
        <v>408</v>
      </c>
      <c r="E339" s="22"/>
      <c r="F339" s="22"/>
      <c r="G339" s="7"/>
      <c r="H339" s="22" t="s">
        <v>409</v>
      </c>
      <c r="I339" s="26" t="s">
        <v>410</v>
      </c>
      <c r="J339" s="19" t="s">
        <v>413</v>
      </c>
      <c r="K339" s="11">
        <v>5</v>
      </c>
      <c r="L339" s="9">
        <v>313.98</v>
      </c>
      <c r="M339" s="11">
        <v>1569.9</v>
      </c>
      <c r="N339" s="11">
        <v>3179.39</v>
      </c>
      <c r="O339" s="10">
        <f t="shared" si="57"/>
        <v>12.500068502534594</v>
      </c>
      <c r="P339" s="11">
        <f t="shared" si="50"/>
        <v>10.12609083381107</v>
      </c>
      <c r="Q339" s="11">
        <f t="shared" si="51"/>
        <v>15.12609083381107</v>
      </c>
      <c r="R339" s="6" t="str">
        <f t="shared" si="52"/>
        <v>YES</v>
      </c>
      <c r="S339" s="6" t="str">
        <f t="shared" si="55"/>
        <v>YES</v>
      </c>
      <c r="T339" s="11">
        <f t="shared" si="56"/>
        <v>3924.75</v>
      </c>
      <c r="U339" s="11">
        <f t="shared" si="53"/>
        <v>4749.29</v>
      </c>
      <c r="V339" s="11">
        <f t="shared" si="54"/>
        <v>-824.54</v>
      </c>
    </row>
    <row r="340" spans="1:22" x14ac:dyDescent="0.25">
      <c r="A340" s="6" t="s">
        <v>351</v>
      </c>
      <c r="B340" s="6" t="s">
        <v>23</v>
      </c>
      <c r="C340" s="30" t="s">
        <v>407</v>
      </c>
      <c r="D340" s="6" t="s">
        <v>408</v>
      </c>
      <c r="E340" s="22"/>
      <c r="F340" s="22"/>
      <c r="G340" s="7"/>
      <c r="H340" s="22" t="s">
        <v>409</v>
      </c>
      <c r="I340" s="26" t="s">
        <v>410</v>
      </c>
      <c r="J340" s="19" t="s">
        <v>414</v>
      </c>
      <c r="K340" s="11">
        <v>6</v>
      </c>
      <c r="L340" s="9">
        <v>252.21</v>
      </c>
      <c r="M340" s="11">
        <v>1513.26</v>
      </c>
      <c r="N340" s="11">
        <v>2842.44</v>
      </c>
      <c r="O340" s="10" t="e">
        <f t="shared" si="57"/>
        <v>#DIV/0!</v>
      </c>
      <c r="P340" s="11">
        <f t="shared" si="50"/>
        <v>11.270132032829785</v>
      </c>
      <c r="Q340" s="11">
        <f t="shared" si="51"/>
        <v>17.270132032829782</v>
      </c>
      <c r="R340" s="6" t="str">
        <f t="shared" si="52"/>
        <v>YES</v>
      </c>
      <c r="S340" s="6" t="e">
        <f t="shared" si="55"/>
        <v>#DIV/0!</v>
      </c>
      <c r="T340" s="11">
        <f t="shared" si="56"/>
        <v>3152.625</v>
      </c>
      <c r="U340" s="11">
        <f t="shared" si="53"/>
        <v>4355.7</v>
      </c>
      <c r="V340" s="11">
        <f t="shared" si="54"/>
        <v>-1203.0749999999998</v>
      </c>
    </row>
    <row r="341" spans="1:22" x14ac:dyDescent="0.25">
      <c r="A341" s="6" t="s">
        <v>351</v>
      </c>
      <c r="B341" s="6" t="s">
        <v>23</v>
      </c>
      <c r="C341" s="30" t="s">
        <v>407</v>
      </c>
      <c r="D341" s="6" t="s">
        <v>408</v>
      </c>
      <c r="E341" s="22"/>
      <c r="F341" s="22"/>
      <c r="G341" s="7"/>
      <c r="H341" s="22" t="s">
        <v>409</v>
      </c>
      <c r="I341" s="26" t="s">
        <v>410</v>
      </c>
      <c r="J341" s="19" t="s">
        <v>415</v>
      </c>
      <c r="K341" s="11">
        <v>5</v>
      </c>
      <c r="L341" s="9">
        <v>312.13</v>
      </c>
      <c r="M341" s="11">
        <v>1560.65</v>
      </c>
      <c r="N341" s="11">
        <v>5642.29</v>
      </c>
      <c r="O341" s="10">
        <f t="shared" ref="O341:O404" si="58">M341/L341</f>
        <v>5</v>
      </c>
      <c r="P341" s="11">
        <f t="shared" si="50"/>
        <v>18.076730849325603</v>
      </c>
      <c r="Q341" s="11">
        <f t="shared" si="51"/>
        <v>23.076730849325603</v>
      </c>
      <c r="R341" s="6" t="str">
        <f t="shared" si="52"/>
        <v>YES</v>
      </c>
      <c r="S341" s="6" t="str">
        <f t="shared" si="55"/>
        <v>YES</v>
      </c>
      <c r="T341" s="11">
        <f t="shared" si="56"/>
        <v>3901.625</v>
      </c>
      <c r="U341" s="11">
        <f t="shared" si="53"/>
        <v>7202.9400000000005</v>
      </c>
      <c r="V341" s="11">
        <f t="shared" si="54"/>
        <v>-3301.3150000000005</v>
      </c>
    </row>
    <row r="342" spans="1:22" x14ac:dyDescent="0.25">
      <c r="A342" s="6" t="s">
        <v>351</v>
      </c>
      <c r="B342" s="6" t="s">
        <v>23</v>
      </c>
      <c r="C342" s="30" t="s">
        <v>407</v>
      </c>
      <c r="D342" s="6" t="s">
        <v>408</v>
      </c>
      <c r="E342" s="22"/>
      <c r="F342" s="22"/>
      <c r="G342" s="7"/>
      <c r="H342" s="22" t="s">
        <v>409</v>
      </c>
      <c r="I342" s="26" t="s">
        <v>410</v>
      </c>
      <c r="J342" s="19" t="s">
        <v>416</v>
      </c>
      <c r="K342" s="11">
        <v>6</v>
      </c>
      <c r="L342" s="9">
        <v>172.46</v>
      </c>
      <c r="M342" s="11">
        <v>1034.76</v>
      </c>
      <c r="N342" s="11">
        <v>1321.25</v>
      </c>
      <c r="O342" s="10">
        <f t="shared" si="58"/>
        <v>6</v>
      </c>
      <c r="P342" s="11">
        <f t="shared" si="50"/>
        <v>7.661196799257799</v>
      </c>
      <c r="Q342" s="11">
        <f t="shared" si="51"/>
        <v>13.6611967992578</v>
      </c>
      <c r="R342" s="6" t="str">
        <f t="shared" si="52"/>
        <v>YES</v>
      </c>
      <c r="S342" s="6" t="str">
        <f t="shared" si="55"/>
        <v>YES</v>
      </c>
      <c r="T342" s="11">
        <f t="shared" si="56"/>
        <v>2155.75</v>
      </c>
      <c r="U342" s="11">
        <f t="shared" si="53"/>
        <v>2356.0100000000002</v>
      </c>
      <c r="V342" s="11">
        <f t="shared" si="54"/>
        <v>-200.26000000000022</v>
      </c>
    </row>
    <row r="343" spans="1:22" x14ac:dyDescent="0.25">
      <c r="A343" s="6" t="s">
        <v>351</v>
      </c>
      <c r="B343" s="6" t="s">
        <v>23</v>
      </c>
      <c r="C343" s="30" t="s">
        <v>417</v>
      </c>
      <c r="D343" s="30" t="s">
        <v>417</v>
      </c>
      <c r="E343" s="22" t="s">
        <v>1676</v>
      </c>
      <c r="F343" s="22" t="s">
        <v>418</v>
      </c>
      <c r="G343" s="7"/>
      <c r="H343" s="22" t="s">
        <v>419</v>
      </c>
      <c r="I343" s="15" t="s">
        <v>53</v>
      </c>
      <c r="J343" s="19" t="s">
        <v>420</v>
      </c>
      <c r="K343" s="11">
        <v>5</v>
      </c>
      <c r="L343" s="9">
        <v>290.5</v>
      </c>
      <c r="M343" s="11">
        <v>1452.5</v>
      </c>
      <c r="N343" s="11">
        <v>9323.48</v>
      </c>
      <c r="O343" s="10">
        <f t="shared" si="58"/>
        <v>5</v>
      </c>
      <c r="P343" s="11">
        <f t="shared" si="50"/>
        <v>32.094595524956972</v>
      </c>
      <c r="Q343" s="11">
        <f t="shared" si="51"/>
        <v>37.094595524956972</v>
      </c>
      <c r="R343" s="6" t="str">
        <f t="shared" si="52"/>
        <v>YES</v>
      </c>
      <c r="S343" s="6" t="str">
        <f t="shared" si="55"/>
        <v>YES</v>
      </c>
      <c r="T343" s="11">
        <f t="shared" si="56"/>
        <v>3631.25</v>
      </c>
      <c r="U343" s="11">
        <f t="shared" si="53"/>
        <v>10775.98</v>
      </c>
      <c r="V343" s="11">
        <f t="shared" si="54"/>
        <v>-7144.73</v>
      </c>
    </row>
    <row r="344" spans="1:22" x14ac:dyDescent="0.25">
      <c r="A344" s="6" t="s">
        <v>351</v>
      </c>
      <c r="B344" s="6" t="s">
        <v>23</v>
      </c>
      <c r="C344" s="30" t="s">
        <v>417</v>
      </c>
      <c r="D344" s="30" t="s">
        <v>417</v>
      </c>
      <c r="E344" s="22" t="s">
        <v>1676</v>
      </c>
      <c r="F344" s="22" t="s">
        <v>418</v>
      </c>
      <c r="G344" s="7"/>
      <c r="H344" s="22" t="s">
        <v>419</v>
      </c>
      <c r="I344" s="15" t="s">
        <v>53</v>
      </c>
      <c r="J344" s="19" t="s">
        <v>420</v>
      </c>
      <c r="K344" s="11">
        <v>0.1</v>
      </c>
      <c r="L344" s="9">
        <v>0</v>
      </c>
      <c r="M344" s="11">
        <v>31.59</v>
      </c>
      <c r="O344" s="10" t="e">
        <f t="shared" si="58"/>
        <v>#DIV/0!</v>
      </c>
      <c r="P344" s="11" t="e">
        <f t="shared" si="50"/>
        <v>#DIV/0!</v>
      </c>
      <c r="Q344" s="11" t="e">
        <f t="shared" si="51"/>
        <v>#DIV/0!</v>
      </c>
      <c r="R344" s="6" t="e">
        <f t="shared" si="52"/>
        <v>#DIV/0!</v>
      </c>
      <c r="S344" s="6" t="e">
        <f t="shared" si="55"/>
        <v>#DIV/0!</v>
      </c>
      <c r="T344" s="11">
        <f t="shared" si="56"/>
        <v>0</v>
      </c>
      <c r="U344" s="11">
        <f t="shared" si="53"/>
        <v>31.59</v>
      </c>
      <c r="V344" s="11">
        <f t="shared" si="54"/>
        <v>-31.59</v>
      </c>
    </row>
    <row r="345" spans="1:22" x14ac:dyDescent="0.25">
      <c r="A345" s="6" t="s">
        <v>351</v>
      </c>
      <c r="B345" s="6" t="s">
        <v>23</v>
      </c>
      <c r="C345" s="30" t="s">
        <v>417</v>
      </c>
      <c r="D345" s="30" t="s">
        <v>417</v>
      </c>
      <c r="E345" s="22" t="s">
        <v>1676</v>
      </c>
      <c r="F345" s="22" t="s">
        <v>418</v>
      </c>
      <c r="G345" s="7"/>
      <c r="H345" s="22" t="s">
        <v>419</v>
      </c>
      <c r="I345" s="15" t="s">
        <v>53</v>
      </c>
      <c r="J345" s="19" t="s">
        <v>420</v>
      </c>
      <c r="K345" s="11">
        <v>15</v>
      </c>
      <c r="L345" s="9">
        <v>11.73</v>
      </c>
      <c r="M345" s="11">
        <v>175.95</v>
      </c>
      <c r="O345" s="10">
        <f t="shared" si="58"/>
        <v>14.999999999999998</v>
      </c>
      <c r="P345" s="11">
        <f t="shared" si="50"/>
        <v>0</v>
      </c>
      <c r="Q345" s="11">
        <f t="shared" si="51"/>
        <v>14.999999999999998</v>
      </c>
      <c r="R345" s="6" t="str">
        <f t="shared" si="52"/>
        <v>YES</v>
      </c>
      <c r="S345" s="6" t="str">
        <f t="shared" si="55"/>
        <v>YES</v>
      </c>
      <c r="T345" s="11">
        <f t="shared" si="56"/>
        <v>146.625</v>
      </c>
      <c r="U345" s="11">
        <f t="shared" si="53"/>
        <v>175.95</v>
      </c>
      <c r="V345" s="11">
        <f t="shared" si="54"/>
        <v>-29.324999999999989</v>
      </c>
    </row>
    <row r="346" spans="1:22" x14ac:dyDescent="0.25">
      <c r="A346" s="6" t="s">
        <v>351</v>
      </c>
      <c r="B346" s="6" t="s">
        <v>23</v>
      </c>
      <c r="C346" s="30" t="s">
        <v>417</v>
      </c>
      <c r="D346" s="30" t="s">
        <v>417</v>
      </c>
      <c r="E346" s="22" t="s">
        <v>1676</v>
      </c>
      <c r="F346" s="22" t="s">
        <v>418</v>
      </c>
      <c r="G346" s="7"/>
      <c r="H346" s="22" t="s">
        <v>419</v>
      </c>
      <c r="I346" s="15" t="s">
        <v>53</v>
      </c>
      <c r="J346" s="19" t="s">
        <v>420</v>
      </c>
      <c r="K346" s="11">
        <v>12.5</v>
      </c>
      <c r="L346" s="9">
        <v>13.74</v>
      </c>
      <c r="M346" s="11">
        <v>171.75</v>
      </c>
      <c r="O346" s="10">
        <f t="shared" si="58"/>
        <v>12.5</v>
      </c>
      <c r="P346" s="11">
        <f t="shared" si="50"/>
        <v>0</v>
      </c>
      <c r="Q346" s="11">
        <f t="shared" si="51"/>
        <v>12.5</v>
      </c>
      <c r="R346" s="6" t="str">
        <f t="shared" si="52"/>
        <v>YES</v>
      </c>
      <c r="S346" s="6" t="str">
        <f t="shared" si="55"/>
        <v>YES</v>
      </c>
      <c r="T346" s="11">
        <f t="shared" si="56"/>
        <v>171.75</v>
      </c>
      <c r="U346" s="11">
        <f t="shared" si="53"/>
        <v>171.75</v>
      </c>
      <c r="V346" s="11">
        <f t="shared" si="54"/>
        <v>0</v>
      </c>
    </row>
    <row r="347" spans="1:22" x14ac:dyDescent="0.25">
      <c r="A347" s="6" t="s">
        <v>351</v>
      </c>
      <c r="B347" s="6" t="s">
        <v>23</v>
      </c>
      <c r="C347" s="30" t="s">
        <v>417</v>
      </c>
      <c r="D347" s="30" t="s">
        <v>417</v>
      </c>
      <c r="E347" s="22" t="s">
        <v>1676</v>
      </c>
      <c r="F347" s="22" t="s">
        <v>418</v>
      </c>
      <c r="G347" s="7"/>
      <c r="H347" s="22" t="s">
        <v>419</v>
      </c>
      <c r="I347" s="15" t="s">
        <v>53</v>
      </c>
      <c r="J347" s="19" t="s">
        <v>421</v>
      </c>
      <c r="K347" s="11">
        <v>0.1</v>
      </c>
      <c r="L347" s="9">
        <v>0</v>
      </c>
      <c r="M347" s="11">
        <v>11.91</v>
      </c>
      <c r="O347" s="10" t="e">
        <f t="shared" si="58"/>
        <v>#DIV/0!</v>
      </c>
      <c r="P347" s="11" t="e">
        <f t="shared" si="50"/>
        <v>#DIV/0!</v>
      </c>
      <c r="Q347" s="11" t="e">
        <f t="shared" si="51"/>
        <v>#DIV/0!</v>
      </c>
      <c r="R347" s="6" t="e">
        <f t="shared" si="52"/>
        <v>#DIV/0!</v>
      </c>
      <c r="S347" s="6" t="e">
        <f t="shared" si="55"/>
        <v>#DIV/0!</v>
      </c>
      <c r="T347" s="11">
        <f t="shared" si="56"/>
        <v>0</v>
      </c>
      <c r="U347" s="11">
        <f t="shared" si="53"/>
        <v>11.91</v>
      </c>
      <c r="V347" s="11">
        <f t="shared" si="54"/>
        <v>-11.91</v>
      </c>
    </row>
    <row r="348" spans="1:22" x14ac:dyDescent="0.25">
      <c r="A348" s="6" t="s">
        <v>351</v>
      </c>
      <c r="B348" s="6" t="s">
        <v>23</v>
      </c>
      <c r="C348" s="30" t="s">
        <v>417</v>
      </c>
      <c r="D348" s="30" t="s">
        <v>417</v>
      </c>
      <c r="E348" s="22" t="s">
        <v>1676</v>
      </c>
      <c r="F348" s="22" t="s">
        <v>418</v>
      </c>
      <c r="G348" s="7"/>
      <c r="H348" s="22" t="s">
        <v>419</v>
      </c>
      <c r="I348" s="15" t="s">
        <v>53</v>
      </c>
      <c r="J348" s="19" t="s">
        <v>422</v>
      </c>
      <c r="K348" s="11">
        <v>0.15</v>
      </c>
      <c r="L348" s="9">
        <v>0</v>
      </c>
      <c r="M348" s="11">
        <v>24.48</v>
      </c>
      <c r="O348" s="10" t="e">
        <f t="shared" si="58"/>
        <v>#DIV/0!</v>
      </c>
      <c r="P348" s="11" t="e">
        <f t="shared" si="50"/>
        <v>#DIV/0!</v>
      </c>
      <c r="Q348" s="11" t="e">
        <f t="shared" si="51"/>
        <v>#DIV/0!</v>
      </c>
      <c r="R348" s="6" t="e">
        <f t="shared" si="52"/>
        <v>#DIV/0!</v>
      </c>
      <c r="S348" s="6" t="e">
        <f t="shared" si="55"/>
        <v>#DIV/0!</v>
      </c>
      <c r="T348" s="11">
        <f t="shared" si="56"/>
        <v>0</v>
      </c>
      <c r="U348" s="11">
        <f t="shared" si="53"/>
        <v>24.48</v>
      </c>
      <c r="V348" s="11">
        <f t="shared" si="54"/>
        <v>-24.48</v>
      </c>
    </row>
    <row r="349" spans="1:22" x14ac:dyDescent="0.25">
      <c r="A349" s="6" t="s">
        <v>351</v>
      </c>
      <c r="B349" s="6" t="s">
        <v>23</v>
      </c>
      <c r="C349" s="30" t="s">
        <v>417</v>
      </c>
      <c r="D349" s="30" t="s">
        <v>417</v>
      </c>
      <c r="E349" s="22" t="s">
        <v>1676</v>
      </c>
      <c r="F349" s="22" t="s">
        <v>418</v>
      </c>
      <c r="G349" s="7"/>
      <c r="H349" s="22" t="s">
        <v>419</v>
      </c>
      <c r="I349" s="15" t="s">
        <v>53</v>
      </c>
      <c r="J349" s="19" t="s">
        <v>423</v>
      </c>
      <c r="K349" s="11">
        <v>15</v>
      </c>
      <c r="L349" s="9">
        <v>41.14</v>
      </c>
      <c r="M349" s="11">
        <v>617.1</v>
      </c>
      <c r="N349" s="11">
        <v>2099.85</v>
      </c>
      <c r="O349" s="10">
        <f t="shared" si="58"/>
        <v>15</v>
      </c>
      <c r="P349" s="11">
        <f t="shared" si="50"/>
        <v>51.041565386485168</v>
      </c>
      <c r="Q349" s="11">
        <f t="shared" si="51"/>
        <v>66.041565386485161</v>
      </c>
      <c r="R349" s="6" t="str">
        <f t="shared" si="52"/>
        <v>YES</v>
      </c>
      <c r="S349" s="6" t="str">
        <f t="shared" si="55"/>
        <v>YES</v>
      </c>
      <c r="T349" s="11">
        <f t="shared" si="56"/>
        <v>514.25</v>
      </c>
      <c r="U349" s="11">
        <f t="shared" si="53"/>
        <v>2716.95</v>
      </c>
      <c r="V349" s="11">
        <f t="shared" si="54"/>
        <v>-2202.6999999999998</v>
      </c>
    </row>
    <row r="350" spans="1:22" x14ac:dyDescent="0.25">
      <c r="A350" s="6" t="s">
        <v>351</v>
      </c>
      <c r="B350" s="6" t="s">
        <v>23</v>
      </c>
      <c r="C350" s="30" t="s">
        <v>417</v>
      </c>
      <c r="D350" s="30" t="s">
        <v>417</v>
      </c>
      <c r="E350" s="22" t="s">
        <v>1676</v>
      </c>
      <c r="F350" s="22" t="s">
        <v>418</v>
      </c>
      <c r="G350" s="7"/>
      <c r="H350" s="22" t="s">
        <v>419</v>
      </c>
      <c r="I350" s="15" t="s">
        <v>53</v>
      </c>
      <c r="J350" s="19" t="s">
        <v>423</v>
      </c>
      <c r="K350" s="11">
        <v>0.1</v>
      </c>
      <c r="L350" s="9">
        <v>0</v>
      </c>
      <c r="M350" s="11">
        <v>22.05</v>
      </c>
      <c r="O350" s="10" t="e">
        <f t="shared" si="58"/>
        <v>#DIV/0!</v>
      </c>
      <c r="P350" s="11" t="e">
        <f t="shared" si="50"/>
        <v>#DIV/0!</v>
      </c>
      <c r="Q350" s="11" t="e">
        <f t="shared" si="51"/>
        <v>#DIV/0!</v>
      </c>
      <c r="R350" s="6" t="e">
        <f t="shared" si="52"/>
        <v>#DIV/0!</v>
      </c>
      <c r="S350" s="6" t="e">
        <f t="shared" si="55"/>
        <v>#DIV/0!</v>
      </c>
      <c r="T350" s="11">
        <f t="shared" si="56"/>
        <v>0</v>
      </c>
      <c r="U350" s="11">
        <f t="shared" si="53"/>
        <v>22.05</v>
      </c>
      <c r="V350" s="11">
        <f t="shared" si="54"/>
        <v>-22.05</v>
      </c>
    </row>
    <row r="351" spans="1:22" x14ac:dyDescent="0.25">
      <c r="A351" s="6" t="s">
        <v>351</v>
      </c>
      <c r="B351" s="6" t="s">
        <v>23</v>
      </c>
      <c r="C351" s="30" t="s">
        <v>417</v>
      </c>
      <c r="D351" s="30" t="s">
        <v>417</v>
      </c>
      <c r="E351" s="22" t="s">
        <v>1676</v>
      </c>
      <c r="F351" s="22" t="s">
        <v>418</v>
      </c>
      <c r="G351" s="7"/>
      <c r="H351" s="22" t="s">
        <v>419</v>
      </c>
      <c r="I351" s="15" t="s">
        <v>53</v>
      </c>
      <c r="J351" s="19" t="s">
        <v>423</v>
      </c>
      <c r="K351" s="11">
        <v>5</v>
      </c>
      <c r="L351" s="9">
        <v>127.3</v>
      </c>
      <c r="M351" s="11">
        <v>636.5</v>
      </c>
      <c r="O351" s="10">
        <f t="shared" si="58"/>
        <v>5</v>
      </c>
      <c r="P351" s="11">
        <f t="shared" si="50"/>
        <v>0</v>
      </c>
      <c r="Q351" s="11">
        <f t="shared" si="51"/>
        <v>5</v>
      </c>
      <c r="R351" s="6" t="str">
        <f t="shared" si="52"/>
        <v>NO</v>
      </c>
      <c r="S351" s="6" t="str">
        <f t="shared" si="55"/>
        <v>YES</v>
      </c>
      <c r="T351" s="11">
        <f t="shared" si="56"/>
        <v>1591.25</v>
      </c>
      <c r="U351" s="11">
        <f t="shared" si="53"/>
        <v>636.5</v>
      </c>
      <c r="V351" s="11">
        <f t="shared" si="54"/>
        <v>954.75</v>
      </c>
    </row>
    <row r="352" spans="1:22" x14ac:dyDescent="0.25">
      <c r="A352" s="6" t="s">
        <v>351</v>
      </c>
      <c r="B352" s="6" t="s">
        <v>23</v>
      </c>
      <c r="C352" s="30" t="s">
        <v>417</v>
      </c>
      <c r="D352" s="30" t="s">
        <v>417</v>
      </c>
      <c r="E352" s="22" t="s">
        <v>1676</v>
      </c>
      <c r="F352" s="22" t="s">
        <v>418</v>
      </c>
      <c r="G352" s="7"/>
      <c r="H352" s="22" t="s">
        <v>419</v>
      </c>
      <c r="I352" s="15" t="s">
        <v>53</v>
      </c>
      <c r="J352" s="19" t="s">
        <v>423</v>
      </c>
      <c r="K352" s="11">
        <v>12.5</v>
      </c>
      <c r="L352" s="9">
        <v>7.72</v>
      </c>
      <c r="M352" s="11">
        <v>96.5</v>
      </c>
      <c r="O352" s="10">
        <f t="shared" si="58"/>
        <v>12.5</v>
      </c>
      <c r="P352" s="11">
        <f t="shared" si="50"/>
        <v>0</v>
      </c>
      <c r="Q352" s="11">
        <f t="shared" si="51"/>
        <v>12.5</v>
      </c>
      <c r="R352" s="6" t="str">
        <f t="shared" si="52"/>
        <v>YES</v>
      </c>
      <c r="S352" s="6" t="str">
        <f t="shared" si="55"/>
        <v>YES</v>
      </c>
      <c r="T352" s="11">
        <f t="shared" si="56"/>
        <v>96.5</v>
      </c>
      <c r="U352" s="11">
        <f t="shared" si="53"/>
        <v>96.5</v>
      </c>
      <c r="V352" s="11">
        <f t="shared" si="54"/>
        <v>0</v>
      </c>
    </row>
    <row r="353" spans="1:22" x14ac:dyDescent="0.25">
      <c r="A353" s="6" t="s">
        <v>351</v>
      </c>
      <c r="B353" s="6" t="s">
        <v>23</v>
      </c>
      <c r="C353" s="30" t="s">
        <v>417</v>
      </c>
      <c r="D353" s="30" t="s">
        <v>417</v>
      </c>
      <c r="E353" s="22" t="s">
        <v>1676</v>
      </c>
      <c r="F353" s="22" t="s">
        <v>418</v>
      </c>
      <c r="G353" s="7"/>
      <c r="H353" s="22" t="s">
        <v>419</v>
      </c>
      <c r="I353" s="15" t="s">
        <v>53</v>
      </c>
      <c r="J353" s="19" t="s">
        <v>424</v>
      </c>
      <c r="K353" s="11">
        <v>0.1</v>
      </c>
      <c r="L353" s="9">
        <v>0</v>
      </c>
      <c r="M353" s="11">
        <v>41.38</v>
      </c>
      <c r="O353" s="10" t="e">
        <f t="shared" si="58"/>
        <v>#DIV/0!</v>
      </c>
      <c r="P353" s="11" t="e">
        <f t="shared" si="50"/>
        <v>#DIV/0!</v>
      </c>
      <c r="Q353" s="11" t="e">
        <f t="shared" si="51"/>
        <v>#DIV/0!</v>
      </c>
      <c r="R353" s="6" t="e">
        <f t="shared" si="52"/>
        <v>#DIV/0!</v>
      </c>
      <c r="S353" s="6" t="e">
        <f t="shared" si="55"/>
        <v>#DIV/0!</v>
      </c>
      <c r="T353" s="11">
        <f t="shared" si="56"/>
        <v>0</v>
      </c>
      <c r="U353" s="11">
        <f t="shared" si="53"/>
        <v>41.38</v>
      </c>
      <c r="V353" s="11">
        <f t="shared" si="54"/>
        <v>-41.38</v>
      </c>
    </row>
    <row r="354" spans="1:22" x14ac:dyDescent="0.25">
      <c r="A354" s="6" t="s">
        <v>351</v>
      </c>
      <c r="B354" s="6" t="s">
        <v>23</v>
      </c>
      <c r="C354" s="30" t="s">
        <v>417</v>
      </c>
      <c r="D354" s="30" t="s">
        <v>417</v>
      </c>
      <c r="E354" s="22" t="s">
        <v>1676</v>
      </c>
      <c r="F354" s="22" t="s">
        <v>418</v>
      </c>
      <c r="G354" s="7"/>
      <c r="H354" s="22" t="s">
        <v>419</v>
      </c>
      <c r="I354" s="15" t="s">
        <v>53</v>
      </c>
      <c r="J354" s="19" t="s">
        <v>425</v>
      </c>
      <c r="K354" s="11">
        <v>5</v>
      </c>
      <c r="L354" s="9">
        <v>424.74</v>
      </c>
      <c r="M354" s="11">
        <v>2123.6999999999998</v>
      </c>
      <c r="N354" s="11">
        <v>15208.99</v>
      </c>
      <c r="O354" s="10">
        <f t="shared" si="58"/>
        <v>4.9999999999999991</v>
      </c>
      <c r="P354" s="11">
        <f t="shared" si="50"/>
        <v>35.807764750200121</v>
      </c>
      <c r="Q354" s="11">
        <f t="shared" si="51"/>
        <v>40.807764750200121</v>
      </c>
      <c r="R354" s="6" t="str">
        <f t="shared" si="52"/>
        <v>YES</v>
      </c>
      <c r="S354" s="6" t="str">
        <f t="shared" si="55"/>
        <v>YES</v>
      </c>
      <c r="T354" s="11">
        <f t="shared" si="56"/>
        <v>5309.25</v>
      </c>
      <c r="U354" s="11">
        <f t="shared" si="53"/>
        <v>17332.689999999999</v>
      </c>
      <c r="V354" s="11">
        <f t="shared" si="54"/>
        <v>-12023.439999999999</v>
      </c>
    </row>
    <row r="355" spans="1:22" x14ac:dyDescent="0.25">
      <c r="A355" s="6" t="s">
        <v>351</v>
      </c>
      <c r="B355" s="6" t="s">
        <v>23</v>
      </c>
      <c r="C355" s="30" t="s">
        <v>417</v>
      </c>
      <c r="D355" s="30" t="s">
        <v>417</v>
      </c>
      <c r="E355" s="22" t="s">
        <v>1676</v>
      </c>
      <c r="F355" s="22" t="s">
        <v>418</v>
      </c>
      <c r="G355" s="7"/>
      <c r="H355" s="22" t="s">
        <v>419</v>
      </c>
      <c r="I355" s="15" t="s">
        <v>53</v>
      </c>
      <c r="J355" s="19" t="s">
        <v>425</v>
      </c>
      <c r="K355" s="11">
        <v>0.1</v>
      </c>
      <c r="L355" s="9">
        <v>0</v>
      </c>
      <c r="M355" s="11">
        <v>51.22</v>
      </c>
      <c r="O355" s="10" t="e">
        <f t="shared" si="58"/>
        <v>#DIV/0!</v>
      </c>
      <c r="P355" s="11" t="e">
        <f t="shared" si="50"/>
        <v>#DIV/0!</v>
      </c>
      <c r="Q355" s="11" t="e">
        <f t="shared" si="51"/>
        <v>#DIV/0!</v>
      </c>
      <c r="R355" s="6" t="e">
        <f t="shared" si="52"/>
        <v>#DIV/0!</v>
      </c>
      <c r="S355" s="6" t="e">
        <f t="shared" si="55"/>
        <v>#DIV/0!</v>
      </c>
      <c r="T355" s="11">
        <f t="shared" si="56"/>
        <v>0</v>
      </c>
      <c r="U355" s="11">
        <f t="shared" si="53"/>
        <v>51.22</v>
      </c>
      <c r="V355" s="11">
        <f t="shared" si="54"/>
        <v>-51.22</v>
      </c>
    </row>
    <row r="356" spans="1:22" x14ac:dyDescent="0.25">
      <c r="A356" s="6" t="s">
        <v>351</v>
      </c>
      <c r="B356" s="6" t="s">
        <v>23</v>
      </c>
      <c r="C356" s="30" t="s">
        <v>417</v>
      </c>
      <c r="D356" s="30" t="s">
        <v>417</v>
      </c>
      <c r="E356" s="22" t="s">
        <v>1676</v>
      </c>
      <c r="F356" s="22" t="s">
        <v>418</v>
      </c>
      <c r="G356" s="7"/>
      <c r="H356" s="22" t="s">
        <v>419</v>
      </c>
      <c r="I356" s="15" t="s">
        <v>53</v>
      </c>
      <c r="J356" s="19" t="s">
        <v>425</v>
      </c>
      <c r="K356" s="11">
        <v>15</v>
      </c>
      <c r="L356" s="9">
        <v>14.42</v>
      </c>
      <c r="M356" s="11">
        <v>216.3</v>
      </c>
      <c r="O356" s="10">
        <f t="shared" si="58"/>
        <v>15</v>
      </c>
      <c r="P356" s="11">
        <f t="shared" si="50"/>
        <v>0</v>
      </c>
      <c r="Q356" s="11">
        <f t="shared" si="51"/>
        <v>15</v>
      </c>
      <c r="R356" s="6" t="str">
        <f t="shared" si="52"/>
        <v>YES</v>
      </c>
      <c r="S356" s="6" t="str">
        <f t="shared" si="55"/>
        <v>YES</v>
      </c>
      <c r="T356" s="11">
        <f t="shared" si="56"/>
        <v>180.25</v>
      </c>
      <c r="U356" s="11">
        <f t="shared" si="53"/>
        <v>216.3</v>
      </c>
      <c r="V356" s="11">
        <f t="shared" si="54"/>
        <v>-36.050000000000011</v>
      </c>
    </row>
    <row r="357" spans="1:22" x14ac:dyDescent="0.25">
      <c r="A357" s="6" t="s">
        <v>351</v>
      </c>
      <c r="B357" s="6" t="s">
        <v>23</v>
      </c>
      <c r="C357" s="30" t="s">
        <v>417</v>
      </c>
      <c r="D357" s="30" t="s">
        <v>417</v>
      </c>
      <c r="E357" s="22" t="s">
        <v>1676</v>
      </c>
      <c r="F357" s="22" t="s">
        <v>418</v>
      </c>
      <c r="G357" s="7"/>
      <c r="H357" s="22" t="s">
        <v>419</v>
      </c>
      <c r="I357" s="15" t="s">
        <v>53</v>
      </c>
      <c r="J357" s="19" t="s">
        <v>425</v>
      </c>
      <c r="K357" s="11">
        <v>12.5</v>
      </c>
      <c r="L357" s="9">
        <v>72.989999999999995</v>
      </c>
      <c r="M357" s="11">
        <v>912.38</v>
      </c>
      <c r="O357" s="10">
        <f t="shared" si="58"/>
        <v>12.500068502534594</v>
      </c>
      <c r="P357" s="11">
        <f t="shared" si="50"/>
        <v>0</v>
      </c>
      <c r="Q357" s="11">
        <f t="shared" si="51"/>
        <v>12.500068502534594</v>
      </c>
      <c r="R357" s="6" t="str">
        <f t="shared" si="52"/>
        <v>YES</v>
      </c>
      <c r="S357" s="6" t="str">
        <f t="shared" si="55"/>
        <v>YES</v>
      </c>
      <c r="T357" s="11">
        <f t="shared" si="56"/>
        <v>912.37499999999989</v>
      </c>
      <c r="U357" s="11">
        <f t="shared" si="53"/>
        <v>912.38</v>
      </c>
      <c r="V357" s="11">
        <f t="shared" si="54"/>
        <v>-5.0000000001091394E-3</v>
      </c>
    </row>
    <row r="358" spans="1:22" x14ac:dyDescent="0.25">
      <c r="A358" s="6" t="s">
        <v>351</v>
      </c>
      <c r="B358" s="6" t="s">
        <v>23</v>
      </c>
      <c r="C358" s="30" t="s">
        <v>417</v>
      </c>
      <c r="D358" s="30" t="s">
        <v>417</v>
      </c>
      <c r="E358" s="22" t="s">
        <v>1676</v>
      </c>
      <c r="F358" s="22" t="s">
        <v>418</v>
      </c>
      <c r="G358" s="7"/>
      <c r="H358" s="22" t="s">
        <v>419</v>
      </c>
      <c r="I358" s="15" t="s">
        <v>53</v>
      </c>
      <c r="J358" s="19" t="s">
        <v>426</v>
      </c>
      <c r="K358" s="11">
        <v>0.1</v>
      </c>
      <c r="L358" s="9">
        <v>0</v>
      </c>
      <c r="M358" s="11">
        <v>43.27</v>
      </c>
      <c r="O358" s="10" t="e">
        <f t="shared" si="58"/>
        <v>#DIV/0!</v>
      </c>
      <c r="P358" s="11" t="e">
        <f t="shared" si="50"/>
        <v>#DIV/0!</v>
      </c>
      <c r="Q358" s="11" t="e">
        <f t="shared" si="51"/>
        <v>#DIV/0!</v>
      </c>
      <c r="R358" s="6" t="e">
        <f t="shared" si="52"/>
        <v>#DIV/0!</v>
      </c>
      <c r="S358" s="6" t="e">
        <f t="shared" si="55"/>
        <v>#DIV/0!</v>
      </c>
      <c r="T358" s="11">
        <f t="shared" si="56"/>
        <v>0</v>
      </c>
      <c r="U358" s="11">
        <f t="shared" si="53"/>
        <v>43.27</v>
      </c>
      <c r="V358" s="11">
        <f t="shared" si="54"/>
        <v>-43.27</v>
      </c>
    </row>
    <row r="359" spans="1:22" x14ac:dyDescent="0.25">
      <c r="A359" s="6" t="s">
        <v>351</v>
      </c>
      <c r="B359" s="6" t="s">
        <v>23</v>
      </c>
      <c r="C359" s="30" t="s">
        <v>417</v>
      </c>
      <c r="D359" s="30" t="s">
        <v>417</v>
      </c>
      <c r="E359" s="22" t="s">
        <v>1676</v>
      </c>
      <c r="F359" s="22" t="s">
        <v>418</v>
      </c>
      <c r="G359" s="7"/>
      <c r="H359" s="22" t="s">
        <v>419</v>
      </c>
      <c r="I359" s="15" t="s">
        <v>53</v>
      </c>
      <c r="J359" s="19" t="s">
        <v>427</v>
      </c>
      <c r="K359" s="11">
        <v>15</v>
      </c>
      <c r="L359" s="9">
        <v>74.459999999999994</v>
      </c>
      <c r="M359" s="11">
        <v>1116.9000000000001</v>
      </c>
      <c r="O359" s="10">
        <f t="shared" si="58"/>
        <v>15.000000000000002</v>
      </c>
      <c r="P359" s="11">
        <f t="shared" si="50"/>
        <v>0</v>
      </c>
      <c r="Q359" s="11">
        <f t="shared" si="51"/>
        <v>15.000000000000002</v>
      </c>
      <c r="R359" s="6" t="str">
        <f t="shared" si="52"/>
        <v>YES</v>
      </c>
      <c r="S359" s="6" t="str">
        <f t="shared" si="55"/>
        <v>YES</v>
      </c>
      <c r="T359" s="11">
        <f t="shared" si="56"/>
        <v>930.74999999999989</v>
      </c>
      <c r="U359" s="11">
        <f t="shared" si="53"/>
        <v>1116.9000000000001</v>
      </c>
      <c r="V359" s="11">
        <f t="shared" si="54"/>
        <v>-186.1500000000002</v>
      </c>
    </row>
    <row r="360" spans="1:22" x14ac:dyDescent="0.25">
      <c r="A360" s="6" t="s">
        <v>351</v>
      </c>
      <c r="B360" s="6" t="s">
        <v>23</v>
      </c>
      <c r="C360" s="30" t="s">
        <v>417</v>
      </c>
      <c r="D360" s="30" t="s">
        <v>417</v>
      </c>
      <c r="E360" s="22" t="s">
        <v>1676</v>
      </c>
      <c r="F360" s="22" t="s">
        <v>418</v>
      </c>
      <c r="G360" s="7"/>
      <c r="H360" s="22" t="s">
        <v>419</v>
      </c>
      <c r="I360" s="15" t="s">
        <v>53</v>
      </c>
      <c r="J360" s="19" t="s">
        <v>427</v>
      </c>
      <c r="K360" s="11">
        <v>0.15</v>
      </c>
      <c r="L360" s="9">
        <v>0</v>
      </c>
      <c r="M360" s="11">
        <v>11.17</v>
      </c>
      <c r="O360" s="10" t="e">
        <f t="shared" si="58"/>
        <v>#DIV/0!</v>
      </c>
      <c r="P360" s="11" t="e">
        <f t="shared" si="50"/>
        <v>#DIV/0!</v>
      </c>
      <c r="Q360" s="11" t="e">
        <f t="shared" si="51"/>
        <v>#DIV/0!</v>
      </c>
      <c r="R360" s="6" t="e">
        <f t="shared" si="52"/>
        <v>#DIV/0!</v>
      </c>
      <c r="S360" s="6" t="e">
        <f t="shared" si="55"/>
        <v>#DIV/0!</v>
      </c>
      <c r="T360" s="11">
        <f t="shared" si="56"/>
        <v>0</v>
      </c>
      <c r="U360" s="11">
        <f t="shared" si="53"/>
        <v>11.17</v>
      </c>
      <c r="V360" s="11">
        <f t="shared" si="54"/>
        <v>-11.17</v>
      </c>
    </row>
    <row r="361" spans="1:22" x14ac:dyDescent="0.25">
      <c r="A361" s="6" t="s">
        <v>351</v>
      </c>
      <c r="B361" s="6" t="s">
        <v>23</v>
      </c>
      <c r="C361" s="30" t="s">
        <v>417</v>
      </c>
      <c r="D361" s="30" t="s">
        <v>417</v>
      </c>
      <c r="E361" s="22" t="s">
        <v>1676</v>
      </c>
      <c r="F361" s="22" t="s">
        <v>418</v>
      </c>
      <c r="G361" s="7"/>
      <c r="H361" s="22" t="s">
        <v>419</v>
      </c>
      <c r="I361" s="15" t="s">
        <v>53</v>
      </c>
      <c r="J361" s="19" t="s">
        <v>428</v>
      </c>
      <c r="K361" s="11">
        <v>5</v>
      </c>
      <c r="L361" s="9">
        <v>389.85</v>
      </c>
      <c r="M361" s="11">
        <v>1949.25</v>
      </c>
      <c r="N361" s="11">
        <v>8936.75</v>
      </c>
      <c r="O361" s="10">
        <f t="shared" si="58"/>
        <v>5</v>
      </c>
      <c r="P361" s="11">
        <f t="shared" si="50"/>
        <v>22.923560343721942</v>
      </c>
      <c r="Q361" s="11">
        <f t="shared" si="51"/>
        <v>27.923560343721942</v>
      </c>
      <c r="R361" s="6" t="str">
        <f t="shared" si="52"/>
        <v>YES</v>
      </c>
      <c r="S361" s="6" t="str">
        <f t="shared" si="55"/>
        <v>YES</v>
      </c>
      <c r="T361" s="11">
        <f t="shared" si="56"/>
        <v>4873.125</v>
      </c>
      <c r="U361" s="11">
        <f t="shared" si="53"/>
        <v>10886</v>
      </c>
      <c r="V361" s="11">
        <f t="shared" si="54"/>
        <v>-6012.875</v>
      </c>
    </row>
    <row r="362" spans="1:22" x14ac:dyDescent="0.25">
      <c r="A362" s="6" t="s">
        <v>351</v>
      </c>
      <c r="B362" s="6" t="s">
        <v>23</v>
      </c>
      <c r="C362" s="30" t="s">
        <v>417</v>
      </c>
      <c r="D362" s="30" t="s">
        <v>417</v>
      </c>
      <c r="E362" s="22" t="s">
        <v>1676</v>
      </c>
      <c r="F362" s="22" t="s">
        <v>418</v>
      </c>
      <c r="G362" s="7"/>
      <c r="H362" s="22" t="s">
        <v>419</v>
      </c>
      <c r="I362" s="15" t="s">
        <v>53</v>
      </c>
      <c r="J362" s="19" t="s">
        <v>428</v>
      </c>
      <c r="K362" s="11">
        <v>0.1</v>
      </c>
      <c r="M362" s="11">
        <v>42.68</v>
      </c>
      <c r="O362" s="10" t="e">
        <f t="shared" si="58"/>
        <v>#DIV/0!</v>
      </c>
      <c r="P362" s="11" t="e">
        <f t="shared" si="50"/>
        <v>#DIV/0!</v>
      </c>
      <c r="Q362" s="11" t="e">
        <f t="shared" si="51"/>
        <v>#DIV/0!</v>
      </c>
      <c r="R362" s="6" t="e">
        <f t="shared" si="52"/>
        <v>#DIV/0!</v>
      </c>
      <c r="S362" s="6" t="e">
        <f t="shared" si="55"/>
        <v>#DIV/0!</v>
      </c>
      <c r="T362" s="11">
        <f t="shared" si="56"/>
        <v>0</v>
      </c>
      <c r="U362" s="11">
        <f t="shared" si="53"/>
        <v>42.68</v>
      </c>
      <c r="V362" s="11">
        <f t="shared" si="54"/>
        <v>-42.68</v>
      </c>
    </row>
    <row r="363" spans="1:22" x14ac:dyDescent="0.25">
      <c r="A363" s="6" t="s">
        <v>351</v>
      </c>
      <c r="B363" s="6" t="s">
        <v>23</v>
      </c>
      <c r="C363" s="30" t="s">
        <v>417</v>
      </c>
      <c r="D363" s="30" t="s">
        <v>417</v>
      </c>
      <c r="E363" s="22" t="s">
        <v>1676</v>
      </c>
      <c r="F363" s="22" t="s">
        <v>418</v>
      </c>
      <c r="G363" s="7"/>
      <c r="H363" s="22" t="s">
        <v>419</v>
      </c>
      <c r="I363" s="15" t="s">
        <v>53</v>
      </c>
      <c r="J363" s="19" t="s">
        <v>428</v>
      </c>
      <c r="K363" s="11">
        <v>15</v>
      </c>
      <c r="L363" s="9">
        <v>7.16</v>
      </c>
      <c r="M363" s="11">
        <v>107.4</v>
      </c>
      <c r="O363" s="10">
        <f t="shared" si="58"/>
        <v>15</v>
      </c>
      <c r="P363" s="11">
        <f t="shared" si="50"/>
        <v>0</v>
      </c>
      <c r="Q363" s="11">
        <f t="shared" si="51"/>
        <v>15</v>
      </c>
      <c r="R363" s="6" t="str">
        <f t="shared" si="52"/>
        <v>YES</v>
      </c>
      <c r="S363" s="6" t="str">
        <f t="shared" si="55"/>
        <v>YES</v>
      </c>
      <c r="T363" s="11">
        <f t="shared" si="56"/>
        <v>89.5</v>
      </c>
      <c r="U363" s="11">
        <f t="shared" si="53"/>
        <v>107.4</v>
      </c>
      <c r="V363" s="11">
        <f t="shared" si="54"/>
        <v>-17.900000000000006</v>
      </c>
    </row>
    <row r="364" spans="1:22" x14ac:dyDescent="0.25">
      <c r="A364" s="6" t="s">
        <v>351</v>
      </c>
      <c r="B364" s="6" t="s">
        <v>23</v>
      </c>
      <c r="C364" s="30" t="s">
        <v>417</v>
      </c>
      <c r="D364" s="30" t="s">
        <v>417</v>
      </c>
      <c r="E364" s="22" t="s">
        <v>1676</v>
      </c>
      <c r="F364" s="22" t="s">
        <v>418</v>
      </c>
      <c r="G364" s="7"/>
      <c r="H364" s="22" t="s">
        <v>419</v>
      </c>
      <c r="I364" s="15" t="s">
        <v>53</v>
      </c>
      <c r="J364" s="19" t="s">
        <v>428</v>
      </c>
      <c r="K364" s="11">
        <v>12.5</v>
      </c>
      <c r="L364" s="9">
        <v>29.83</v>
      </c>
      <c r="M364" s="11">
        <v>372.88</v>
      </c>
      <c r="O364" s="10">
        <f t="shared" si="58"/>
        <v>12.500167616493464</v>
      </c>
      <c r="P364" s="11">
        <f t="shared" si="50"/>
        <v>0</v>
      </c>
      <c r="Q364" s="11">
        <f t="shared" si="51"/>
        <v>12.500167616493464</v>
      </c>
      <c r="R364" s="6" t="str">
        <f t="shared" si="52"/>
        <v>YES</v>
      </c>
      <c r="S364" s="6" t="str">
        <f t="shared" si="55"/>
        <v>YES</v>
      </c>
      <c r="T364" s="11">
        <f t="shared" si="56"/>
        <v>372.875</v>
      </c>
      <c r="U364" s="11">
        <f t="shared" si="53"/>
        <v>372.88</v>
      </c>
      <c r="V364" s="11">
        <f t="shared" si="54"/>
        <v>-4.9999999999954525E-3</v>
      </c>
    </row>
    <row r="365" spans="1:22" x14ac:dyDescent="0.25">
      <c r="A365" s="6" t="s">
        <v>351</v>
      </c>
      <c r="B365" s="6" t="s">
        <v>23</v>
      </c>
      <c r="C365" s="30" t="s">
        <v>417</v>
      </c>
      <c r="D365" s="30" t="s">
        <v>417</v>
      </c>
      <c r="E365" s="22" t="s">
        <v>1676</v>
      </c>
      <c r="F365" s="22" t="s">
        <v>418</v>
      </c>
      <c r="G365" s="7"/>
      <c r="H365" s="22" t="s">
        <v>419</v>
      </c>
      <c r="I365" s="15" t="s">
        <v>53</v>
      </c>
      <c r="J365" s="19" t="s">
        <v>429</v>
      </c>
      <c r="K365" s="11">
        <v>5</v>
      </c>
      <c r="L365" s="9">
        <v>446.45</v>
      </c>
      <c r="M365" s="11">
        <v>2232.25</v>
      </c>
      <c r="N365" s="11">
        <v>14090.78</v>
      </c>
      <c r="O365" s="10">
        <f t="shared" si="58"/>
        <v>5</v>
      </c>
      <c r="P365" s="11">
        <f t="shared" si="50"/>
        <v>31.561832232052865</v>
      </c>
      <c r="Q365" s="11">
        <f t="shared" si="51"/>
        <v>36.561832232052865</v>
      </c>
      <c r="R365" s="6" t="str">
        <f t="shared" si="52"/>
        <v>YES</v>
      </c>
      <c r="S365" s="6" t="str">
        <f t="shared" si="55"/>
        <v>YES</v>
      </c>
      <c r="T365" s="11">
        <f t="shared" si="56"/>
        <v>5580.625</v>
      </c>
      <c r="U365" s="11">
        <f t="shared" si="53"/>
        <v>16323.03</v>
      </c>
      <c r="V365" s="11">
        <f t="shared" si="54"/>
        <v>-10742.405000000001</v>
      </c>
    </row>
    <row r="366" spans="1:22" x14ac:dyDescent="0.25">
      <c r="A366" s="6" t="s">
        <v>351</v>
      </c>
      <c r="B366" s="6" t="s">
        <v>23</v>
      </c>
      <c r="C366" s="30" t="s">
        <v>417</v>
      </c>
      <c r="D366" s="30" t="s">
        <v>417</v>
      </c>
      <c r="E366" s="22" t="s">
        <v>1676</v>
      </c>
      <c r="F366" s="22" t="s">
        <v>418</v>
      </c>
      <c r="G366" s="7"/>
      <c r="H366" s="22" t="s">
        <v>419</v>
      </c>
      <c r="I366" s="15" t="s">
        <v>53</v>
      </c>
      <c r="J366" s="19" t="s">
        <v>429</v>
      </c>
      <c r="K366" s="11">
        <v>0.1</v>
      </c>
      <c r="M366" s="11">
        <v>49.08</v>
      </c>
      <c r="O366" s="10" t="e">
        <f t="shared" si="58"/>
        <v>#DIV/0!</v>
      </c>
      <c r="P366" s="11" t="e">
        <f t="shared" si="50"/>
        <v>#DIV/0!</v>
      </c>
      <c r="Q366" s="11" t="e">
        <f t="shared" si="51"/>
        <v>#DIV/0!</v>
      </c>
      <c r="R366" s="6" t="e">
        <f t="shared" si="52"/>
        <v>#DIV/0!</v>
      </c>
      <c r="S366" s="6" t="e">
        <f t="shared" si="55"/>
        <v>#DIV/0!</v>
      </c>
      <c r="T366" s="11">
        <f t="shared" si="56"/>
        <v>0</v>
      </c>
      <c r="U366" s="11">
        <f t="shared" si="53"/>
        <v>49.08</v>
      </c>
      <c r="V366" s="11">
        <f t="shared" si="54"/>
        <v>-49.08</v>
      </c>
    </row>
    <row r="367" spans="1:22" x14ac:dyDescent="0.25">
      <c r="A367" s="6" t="s">
        <v>351</v>
      </c>
      <c r="B367" s="6" t="s">
        <v>23</v>
      </c>
      <c r="C367" s="30" t="s">
        <v>417</v>
      </c>
      <c r="D367" s="30" t="s">
        <v>417</v>
      </c>
      <c r="E367" s="22" t="s">
        <v>1676</v>
      </c>
      <c r="F367" s="22" t="s">
        <v>418</v>
      </c>
      <c r="G367" s="7"/>
      <c r="H367" s="22" t="s">
        <v>419</v>
      </c>
      <c r="I367" s="15" t="s">
        <v>53</v>
      </c>
      <c r="J367" s="19" t="s">
        <v>429</v>
      </c>
      <c r="K367" s="11">
        <v>12.5</v>
      </c>
      <c r="L367" s="9">
        <v>29.73</v>
      </c>
      <c r="M367" s="11">
        <v>371.64</v>
      </c>
      <c r="O367" s="10">
        <f t="shared" si="58"/>
        <v>12.50050454086781</v>
      </c>
      <c r="P367" s="11">
        <f t="shared" si="50"/>
        <v>0</v>
      </c>
      <c r="Q367" s="11">
        <f t="shared" si="51"/>
        <v>12.50050454086781</v>
      </c>
      <c r="R367" s="6" t="str">
        <f t="shared" si="52"/>
        <v>YES</v>
      </c>
      <c r="S367" s="6" t="str">
        <f t="shared" si="55"/>
        <v>YES</v>
      </c>
      <c r="T367" s="11">
        <f t="shared" si="56"/>
        <v>371.625</v>
      </c>
      <c r="U367" s="11">
        <f t="shared" si="53"/>
        <v>371.64</v>
      </c>
      <c r="V367" s="11">
        <f t="shared" si="54"/>
        <v>-1.4999999999986358E-2</v>
      </c>
    </row>
    <row r="368" spans="1:22" x14ac:dyDescent="0.25">
      <c r="A368" s="6" t="s">
        <v>351</v>
      </c>
      <c r="B368" s="6" t="s">
        <v>23</v>
      </c>
      <c r="C368" s="30" t="s">
        <v>417</v>
      </c>
      <c r="D368" s="30" t="s">
        <v>417</v>
      </c>
      <c r="E368" s="22" t="s">
        <v>1676</v>
      </c>
      <c r="F368" s="22" t="s">
        <v>418</v>
      </c>
      <c r="G368" s="7"/>
      <c r="H368" s="22" t="s">
        <v>419</v>
      </c>
      <c r="I368" s="15" t="s">
        <v>53</v>
      </c>
      <c r="J368" s="19" t="s">
        <v>429</v>
      </c>
      <c r="K368" s="11">
        <v>15</v>
      </c>
      <c r="L368" s="9">
        <v>14.62</v>
      </c>
      <c r="M368" s="11">
        <v>219.3</v>
      </c>
      <c r="O368" s="10">
        <f t="shared" si="58"/>
        <v>15.000000000000002</v>
      </c>
      <c r="P368" s="11">
        <f t="shared" si="50"/>
        <v>0</v>
      </c>
      <c r="Q368" s="11">
        <f t="shared" si="51"/>
        <v>15.000000000000002</v>
      </c>
      <c r="R368" s="6" t="str">
        <f t="shared" si="52"/>
        <v>YES</v>
      </c>
      <c r="S368" s="6" t="str">
        <f t="shared" si="55"/>
        <v>YES</v>
      </c>
      <c r="T368" s="11">
        <f t="shared" si="56"/>
        <v>182.75</v>
      </c>
      <c r="U368" s="11">
        <f t="shared" si="53"/>
        <v>219.3</v>
      </c>
      <c r="V368" s="11">
        <f t="shared" si="54"/>
        <v>-36.550000000000011</v>
      </c>
    </row>
    <row r="369" spans="1:22" x14ac:dyDescent="0.25">
      <c r="A369" s="6" t="s">
        <v>351</v>
      </c>
      <c r="B369" s="6" t="s">
        <v>23</v>
      </c>
      <c r="C369" s="30" t="s">
        <v>417</v>
      </c>
      <c r="D369" s="30" t="s">
        <v>417</v>
      </c>
      <c r="E369" s="22" t="s">
        <v>1676</v>
      </c>
      <c r="F369" s="22" t="s">
        <v>418</v>
      </c>
      <c r="G369" s="7"/>
      <c r="H369" s="22" t="s">
        <v>419</v>
      </c>
      <c r="I369" s="15" t="s">
        <v>53</v>
      </c>
      <c r="J369" s="19" t="s">
        <v>430</v>
      </c>
      <c r="K369" s="11">
        <v>0.1</v>
      </c>
      <c r="M369" s="11">
        <v>22.67</v>
      </c>
      <c r="O369" s="10" t="e">
        <f t="shared" si="58"/>
        <v>#DIV/0!</v>
      </c>
      <c r="P369" s="11" t="e">
        <f t="shared" si="50"/>
        <v>#DIV/0!</v>
      </c>
      <c r="Q369" s="11" t="e">
        <f t="shared" si="51"/>
        <v>#DIV/0!</v>
      </c>
      <c r="R369" s="6" t="e">
        <f t="shared" si="52"/>
        <v>#DIV/0!</v>
      </c>
      <c r="S369" s="6" t="e">
        <f t="shared" si="55"/>
        <v>#DIV/0!</v>
      </c>
      <c r="T369" s="11">
        <f t="shared" si="56"/>
        <v>0</v>
      </c>
      <c r="U369" s="11">
        <f t="shared" si="53"/>
        <v>22.67</v>
      </c>
      <c r="V369" s="11">
        <f t="shared" si="54"/>
        <v>-22.67</v>
      </c>
    </row>
    <row r="370" spans="1:22" x14ac:dyDescent="0.25">
      <c r="A370" s="6" t="s">
        <v>351</v>
      </c>
      <c r="B370" s="6" t="s">
        <v>23</v>
      </c>
      <c r="C370" s="30" t="s">
        <v>417</v>
      </c>
      <c r="D370" s="30" t="s">
        <v>417</v>
      </c>
      <c r="E370" s="22" t="s">
        <v>1676</v>
      </c>
      <c r="F370" s="22" t="s">
        <v>418</v>
      </c>
      <c r="G370" s="7"/>
      <c r="H370" s="22" t="s">
        <v>419</v>
      </c>
      <c r="I370" s="15" t="s">
        <v>53</v>
      </c>
      <c r="J370" s="19" t="s">
        <v>431</v>
      </c>
      <c r="K370" s="11">
        <v>5</v>
      </c>
      <c r="L370" s="9">
        <v>218.76</v>
      </c>
      <c r="M370" s="11">
        <v>1093.8</v>
      </c>
      <c r="N370" s="11">
        <v>7009.91</v>
      </c>
      <c r="O370" s="10">
        <f t="shared" si="58"/>
        <v>5</v>
      </c>
      <c r="P370" s="11">
        <f t="shared" si="50"/>
        <v>32.043837995977327</v>
      </c>
      <c r="Q370" s="11">
        <f t="shared" si="51"/>
        <v>37.043837995977327</v>
      </c>
      <c r="R370" s="6" t="str">
        <f t="shared" si="52"/>
        <v>YES</v>
      </c>
      <c r="S370" s="6" t="str">
        <f t="shared" si="55"/>
        <v>YES</v>
      </c>
      <c r="T370" s="11">
        <f t="shared" si="56"/>
        <v>2734.5</v>
      </c>
      <c r="U370" s="11">
        <f t="shared" si="53"/>
        <v>8103.71</v>
      </c>
      <c r="V370" s="11">
        <f t="shared" si="54"/>
        <v>-5369.21</v>
      </c>
    </row>
    <row r="371" spans="1:22" x14ac:dyDescent="0.25">
      <c r="A371" s="6" t="s">
        <v>351</v>
      </c>
      <c r="B371" s="6" t="s">
        <v>23</v>
      </c>
      <c r="C371" s="30" t="s">
        <v>417</v>
      </c>
      <c r="D371" s="30" t="s">
        <v>417</v>
      </c>
      <c r="E371" s="22" t="s">
        <v>1676</v>
      </c>
      <c r="F371" s="22" t="s">
        <v>418</v>
      </c>
      <c r="G371" s="7"/>
      <c r="H371" s="22" t="s">
        <v>419</v>
      </c>
      <c r="I371" s="15" t="s">
        <v>53</v>
      </c>
      <c r="J371" s="19" t="s">
        <v>431</v>
      </c>
      <c r="K371" s="11">
        <v>0.1</v>
      </c>
      <c r="M371" s="11">
        <v>21.96</v>
      </c>
      <c r="O371" s="10" t="e">
        <f t="shared" si="58"/>
        <v>#DIV/0!</v>
      </c>
      <c r="P371" s="11" t="e">
        <f t="shared" si="50"/>
        <v>#DIV/0!</v>
      </c>
      <c r="Q371" s="11" t="e">
        <f t="shared" si="51"/>
        <v>#DIV/0!</v>
      </c>
      <c r="R371" s="6" t="e">
        <f t="shared" si="52"/>
        <v>#DIV/0!</v>
      </c>
      <c r="S371" s="6" t="e">
        <f t="shared" si="55"/>
        <v>#DIV/0!</v>
      </c>
      <c r="T371" s="11">
        <f t="shared" si="56"/>
        <v>0</v>
      </c>
      <c r="U371" s="11">
        <f t="shared" si="53"/>
        <v>21.96</v>
      </c>
      <c r="V371" s="11">
        <f t="shared" si="54"/>
        <v>-21.96</v>
      </c>
    </row>
    <row r="372" spans="1:22" x14ac:dyDescent="0.25">
      <c r="A372" s="6" t="s">
        <v>351</v>
      </c>
      <c r="B372" s="6" t="s">
        <v>23</v>
      </c>
      <c r="C372" s="30" t="s">
        <v>417</v>
      </c>
      <c r="D372" s="30" t="s">
        <v>417</v>
      </c>
      <c r="E372" s="22" t="s">
        <v>1676</v>
      </c>
      <c r="F372" s="22" t="s">
        <v>418</v>
      </c>
      <c r="G372" s="7"/>
      <c r="H372" s="22" t="s">
        <v>419</v>
      </c>
      <c r="I372" s="15" t="s">
        <v>53</v>
      </c>
      <c r="J372" s="19" t="s">
        <v>431</v>
      </c>
      <c r="K372" s="11">
        <v>15</v>
      </c>
      <c r="L372" s="9">
        <v>0.87</v>
      </c>
      <c r="M372" s="11">
        <v>13.05</v>
      </c>
      <c r="O372" s="10">
        <f t="shared" si="58"/>
        <v>15.000000000000002</v>
      </c>
      <c r="P372" s="11">
        <f t="shared" si="50"/>
        <v>0</v>
      </c>
      <c r="Q372" s="11">
        <f t="shared" si="51"/>
        <v>15.000000000000002</v>
      </c>
      <c r="R372" s="6" t="str">
        <f t="shared" si="52"/>
        <v>YES</v>
      </c>
      <c r="S372" s="6" t="str">
        <f t="shared" si="55"/>
        <v>YES</v>
      </c>
      <c r="T372" s="11">
        <f t="shared" si="56"/>
        <v>10.875</v>
      </c>
      <c r="U372" s="11">
        <f t="shared" si="53"/>
        <v>13.05</v>
      </c>
      <c r="V372" s="11">
        <f t="shared" si="54"/>
        <v>-2.1750000000000007</v>
      </c>
    </row>
    <row r="373" spans="1:22" x14ac:dyDescent="0.25">
      <c r="A373" s="6" t="s">
        <v>351</v>
      </c>
      <c r="B373" s="6" t="s">
        <v>23</v>
      </c>
      <c r="C373" s="30" t="s">
        <v>417</v>
      </c>
      <c r="D373" s="30" t="s">
        <v>417</v>
      </c>
      <c r="E373" s="22" t="s">
        <v>1676</v>
      </c>
      <c r="F373" s="22" t="s">
        <v>418</v>
      </c>
      <c r="G373" s="7"/>
      <c r="H373" s="22" t="s">
        <v>419</v>
      </c>
      <c r="I373" s="15" t="s">
        <v>53</v>
      </c>
      <c r="J373" s="19" t="s">
        <v>432</v>
      </c>
      <c r="K373" s="11">
        <v>0.1</v>
      </c>
      <c r="M373" s="11">
        <v>12.41</v>
      </c>
      <c r="O373" s="10" t="e">
        <f t="shared" si="58"/>
        <v>#DIV/0!</v>
      </c>
      <c r="P373" s="11" t="e">
        <f t="shared" si="50"/>
        <v>#DIV/0!</v>
      </c>
      <c r="Q373" s="11" t="e">
        <f t="shared" si="51"/>
        <v>#DIV/0!</v>
      </c>
      <c r="R373" s="6" t="e">
        <f t="shared" si="52"/>
        <v>#DIV/0!</v>
      </c>
      <c r="S373" s="6" t="e">
        <f t="shared" si="55"/>
        <v>#DIV/0!</v>
      </c>
      <c r="T373" s="11">
        <f t="shared" si="56"/>
        <v>0</v>
      </c>
      <c r="U373" s="11">
        <f t="shared" si="53"/>
        <v>12.41</v>
      </c>
      <c r="V373" s="11">
        <f t="shared" si="54"/>
        <v>-12.41</v>
      </c>
    </row>
    <row r="374" spans="1:22" x14ac:dyDescent="0.25">
      <c r="A374" s="6" t="s">
        <v>351</v>
      </c>
      <c r="B374" s="6" t="s">
        <v>23</v>
      </c>
      <c r="C374" s="30" t="s">
        <v>417</v>
      </c>
      <c r="D374" s="30" t="s">
        <v>417</v>
      </c>
      <c r="E374" s="22" t="s">
        <v>1676</v>
      </c>
      <c r="F374" s="22" t="s">
        <v>418</v>
      </c>
      <c r="G374" s="7"/>
      <c r="H374" s="22" t="s">
        <v>419</v>
      </c>
      <c r="I374" s="15" t="s">
        <v>53</v>
      </c>
      <c r="J374" s="19" t="s">
        <v>433</v>
      </c>
      <c r="K374" s="11">
        <v>15</v>
      </c>
      <c r="L374" s="9">
        <v>210.92</v>
      </c>
      <c r="M374" s="11">
        <v>3163.8</v>
      </c>
      <c r="O374" s="10">
        <f t="shared" si="58"/>
        <v>15.000000000000002</v>
      </c>
      <c r="P374" s="11">
        <f t="shared" si="50"/>
        <v>0</v>
      </c>
      <c r="Q374" s="11">
        <f t="shared" si="51"/>
        <v>15.000000000000002</v>
      </c>
      <c r="R374" s="6" t="str">
        <f t="shared" si="52"/>
        <v>YES</v>
      </c>
      <c r="S374" s="6" t="str">
        <f t="shared" si="55"/>
        <v>YES</v>
      </c>
      <c r="T374" s="11">
        <f t="shared" si="56"/>
        <v>2636.5</v>
      </c>
      <c r="U374" s="11">
        <f t="shared" si="53"/>
        <v>3163.8</v>
      </c>
      <c r="V374" s="11">
        <f t="shared" si="54"/>
        <v>-527.30000000000018</v>
      </c>
    </row>
    <row r="375" spans="1:22" x14ac:dyDescent="0.25">
      <c r="A375" s="6" t="s">
        <v>351</v>
      </c>
      <c r="B375" s="6" t="s">
        <v>23</v>
      </c>
      <c r="C375" s="30" t="s">
        <v>417</v>
      </c>
      <c r="D375" s="30" t="s">
        <v>417</v>
      </c>
      <c r="E375" s="22" t="s">
        <v>1676</v>
      </c>
      <c r="F375" s="22" t="s">
        <v>418</v>
      </c>
      <c r="G375" s="7"/>
      <c r="H375" s="22" t="s">
        <v>419</v>
      </c>
      <c r="I375" s="15" t="s">
        <v>53</v>
      </c>
      <c r="J375" s="19" t="s">
        <v>433</v>
      </c>
      <c r="K375" s="11">
        <v>0.15</v>
      </c>
      <c r="M375" s="11">
        <v>31.64</v>
      </c>
      <c r="O375" s="10" t="e">
        <f t="shared" si="58"/>
        <v>#DIV/0!</v>
      </c>
      <c r="P375" s="11" t="e">
        <f t="shared" si="50"/>
        <v>#DIV/0!</v>
      </c>
      <c r="Q375" s="11" t="e">
        <f t="shared" si="51"/>
        <v>#DIV/0!</v>
      </c>
      <c r="R375" s="6" t="e">
        <f t="shared" si="52"/>
        <v>#DIV/0!</v>
      </c>
      <c r="S375" s="6" t="e">
        <f t="shared" si="55"/>
        <v>#DIV/0!</v>
      </c>
      <c r="T375" s="11">
        <f t="shared" si="56"/>
        <v>0</v>
      </c>
      <c r="U375" s="11">
        <f t="shared" si="53"/>
        <v>31.64</v>
      </c>
      <c r="V375" s="11">
        <f t="shared" si="54"/>
        <v>-31.64</v>
      </c>
    </row>
    <row r="376" spans="1:22" x14ac:dyDescent="0.25">
      <c r="A376" s="6" t="s">
        <v>351</v>
      </c>
      <c r="B376" s="6" t="s">
        <v>23</v>
      </c>
      <c r="C376" s="30" t="s">
        <v>417</v>
      </c>
      <c r="D376" s="30" t="s">
        <v>417</v>
      </c>
      <c r="E376" s="22" t="s">
        <v>1676</v>
      </c>
      <c r="F376" s="22" t="s">
        <v>418</v>
      </c>
      <c r="G376" s="7"/>
      <c r="H376" s="22" t="s">
        <v>419</v>
      </c>
      <c r="I376" s="15" t="s">
        <v>53</v>
      </c>
      <c r="J376" s="19" t="s">
        <v>434</v>
      </c>
      <c r="K376" s="11">
        <v>0.1</v>
      </c>
      <c r="M376" s="11">
        <v>36.4</v>
      </c>
      <c r="O376" s="10" t="e">
        <f t="shared" si="58"/>
        <v>#DIV/0!</v>
      </c>
      <c r="P376" s="11" t="e">
        <f t="shared" si="50"/>
        <v>#DIV/0!</v>
      </c>
      <c r="Q376" s="11" t="e">
        <f t="shared" si="51"/>
        <v>#DIV/0!</v>
      </c>
      <c r="R376" s="6" t="e">
        <f t="shared" si="52"/>
        <v>#DIV/0!</v>
      </c>
      <c r="S376" s="6" t="e">
        <f t="shared" si="55"/>
        <v>#DIV/0!</v>
      </c>
      <c r="T376" s="11">
        <f t="shared" si="56"/>
        <v>0</v>
      </c>
      <c r="U376" s="11">
        <f t="shared" si="53"/>
        <v>36.4</v>
      </c>
      <c r="V376" s="11">
        <f t="shared" si="54"/>
        <v>-36.4</v>
      </c>
    </row>
    <row r="377" spans="1:22" x14ac:dyDescent="0.25">
      <c r="A377" s="6" t="s">
        <v>351</v>
      </c>
      <c r="B377" s="6" t="s">
        <v>23</v>
      </c>
      <c r="C377" s="30" t="s">
        <v>417</v>
      </c>
      <c r="D377" s="30" t="s">
        <v>417</v>
      </c>
      <c r="E377" s="22" t="s">
        <v>1676</v>
      </c>
      <c r="F377" s="22" t="s">
        <v>418</v>
      </c>
      <c r="G377" s="7"/>
      <c r="H377" s="22" t="s">
        <v>419</v>
      </c>
      <c r="I377" s="15" t="s">
        <v>53</v>
      </c>
      <c r="J377" s="19" t="s">
        <v>435</v>
      </c>
      <c r="K377" s="11">
        <v>0.15</v>
      </c>
      <c r="M377" s="11">
        <v>1513.74</v>
      </c>
      <c r="O377" s="10" t="e">
        <f t="shared" si="58"/>
        <v>#DIV/0!</v>
      </c>
      <c r="P377" s="11" t="e">
        <f t="shared" si="50"/>
        <v>#DIV/0!</v>
      </c>
      <c r="Q377" s="11" t="e">
        <f t="shared" si="51"/>
        <v>#DIV/0!</v>
      </c>
      <c r="R377" s="6" t="e">
        <f t="shared" si="52"/>
        <v>#DIV/0!</v>
      </c>
      <c r="S377" s="6" t="e">
        <f t="shared" si="55"/>
        <v>#DIV/0!</v>
      </c>
      <c r="T377" s="11">
        <f t="shared" si="56"/>
        <v>0</v>
      </c>
      <c r="U377" s="11">
        <f t="shared" si="53"/>
        <v>1513.74</v>
      </c>
      <c r="V377" s="11">
        <f t="shared" si="54"/>
        <v>-1513.74</v>
      </c>
    </row>
    <row r="378" spans="1:22" x14ac:dyDescent="0.25">
      <c r="A378" s="6" t="s">
        <v>351</v>
      </c>
      <c r="B378" s="6" t="s">
        <v>23</v>
      </c>
      <c r="C378" s="30" t="s">
        <v>417</v>
      </c>
      <c r="D378" s="30" t="s">
        <v>417</v>
      </c>
      <c r="E378" s="22" t="s">
        <v>1676</v>
      </c>
      <c r="F378" s="22" t="s">
        <v>418</v>
      </c>
      <c r="G378" s="7"/>
      <c r="H378" s="22" t="s">
        <v>419</v>
      </c>
      <c r="I378" s="15" t="s">
        <v>53</v>
      </c>
      <c r="J378" s="19" t="s">
        <v>436</v>
      </c>
      <c r="K378" s="11">
        <v>5</v>
      </c>
      <c r="L378" s="9">
        <v>420.61</v>
      </c>
      <c r="M378" s="11">
        <v>2103.0500000000002</v>
      </c>
      <c r="O378" s="10">
        <f t="shared" si="58"/>
        <v>5</v>
      </c>
      <c r="P378" s="11">
        <f t="shared" si="50"/>
        <v>0</v>
      </c>
      <c r="Q378" s="11">
        <f t="shared" si="51"/>
        <v>5</v>
      </c>
      <c r="R378" s="6" t="str">
        <f t="shared" si="52"/>
        <v>NO</v>
      </c>
      <c r="S378" s="6" t="str">
        <f t="shared" si="55"/>
        <v>YES</v>
      </c>
      <c r="T378" s="11">
        <f t="shared" si="56"/>
        <v>5257.625</v>
      </c>
      <c r="U378" s="11">
        <f t="shared" si="53"/>
        <v>2103.0500000000002</v>
      </c>
      <c r="V378" s="11">
        <f t="shared" si="54"/>
        <v>3154.5749999999998</v>
      </c>
    </row>
    <row r="379" spans="1:22" x14ac:dyDescent="0.25">
      <c r="A379" s="6" t="s">
        <v>351</v>
      </c>
      <c r="B379" s="6" t="s">
        <v>23</v>
      </c>
      <c r="C379" s="30" t="s">
        <v>417</v>
      </c>
      <c r="D379" s="30" t="s">
        <v>417</v>
      </c>
      <c r="E379" s="22" t="s">
        <v>1676</v>
      </c>
      <c r="F379" s="22" t="s">
        <v>418</v>
      </c>
      <c r="G379" s="7"/>
      <c r="H379" s="22" t="s">
        <v>419</v>
      </c>
      <c r="I379" s="15" t="s">
        <v>53</v>
      </c>
      <c r="J379" s="19" t="s">
        <v>436</v>
      </c>
      <c r="K379" s="11">
        <v>0.1</v>
      </c>
      <c r="M379" s="11">
        <v>43.16</v>
      </c>
      <c r="O379" s="10" t="e">
        <f t="shared" si="58"/>
        <v>#DIV/0!</v>
      </c>
      <c r="P379" s="11" t="e">
        <f t="shared" ref="P379:P442" si="59">N379/L379</f>
        <v>#DIV/0!</v>
      </c>
      <c r="Q379" s="11" t="e">
        <f t="shared" ref="Q379:Q442" si="60">(M379+N379)/L379</f>
        <v>#DIV/0!</v>
      </c>
      <c r="R379" s="6" t="e">
        <f t="shared" ref="R379:R442" si="61">IF(Q379&gt;12.49,"YES","NO")</f>
        <v>#DIV/0!</v>
      </c>
      <c r="S379" s="6" t="e">
        <f t="shared" si="55"/>
        <v>#DIV/0!</v>
      </c>
      <c r="T379" s="11">
        <f t="shared" si="56"/>
        <v>0</v>
      </c>
      <c r="U379" s="11">
        <f t="shared" ref="U379:U442" si="62">M379+N379</f>
        <v>43.16</v>
      </c>
      <c r="V379" s="11">
        <f t="shared" ref="V379:V442" si="63">T379-U379</f>
        <v>-43.16</v>
      </c>
    </row>
    <row r="380" spans="1:22" x14ac:dyDescent="0.25">
      <c r="A380" s="6" t="s">
        <v>351</v>
      </c>
      <c r="B380" s="6" t="s">
        <v>23</v>
      </c>
      <c r="C380" s="30" t="s">
        <v>417</v>
      </c>
      <c r="D380" s="30" t="s">
        <v>417</v>
      </c>
      <c r="E380" s="22" t="s">
        <v>1676</v>
      </c>
      <c r="F380" s="22" t="s">
        <v>418</v>
      </c>
      <c r="G380" s="7"/>
      <c r="H380" s="22" t="s">
        <v>419</v>
      </c>
      <c r="I380" s="15" t="s">
        <v>53</v>
      </c>
      <c r="J380" s="19" t="s">
        <v>436</v>
      </c>
      <c r="K380" s="11">
        <v>15</v>
      </c>
      <c r="L380" s="9">
        <v>1.47</v>
      </c>
      <c r="M380" s="11">
        <v>262.05</v>
      </c>
      <c r="O380" s="10">
        <f t="shared" si="58"/>
        <v>178.265306122449</v>
      </c>
      <c r="P380" s="11">
        <f t="shared" si="59"/>
        <v>0</v>
      </c>
      <c r="Q380" s="11">
        <f t="shared" si="60"/>
        <v>178.265306122449</v>
      </c>
      <c r="R380" s="6" t="str">
        <f t="shared" si="61"/>
        <v>YES</v>
      </c>
      <c r="S380" s="6" t="str">
        <f t="shared" si="55"/>
        <v>YES</v>
      </c>
      <c r="T380" s="11">
        <f t="shared" si="56"/>
        <v>18.375</v>
      </c>
      <c r="U380" s="11">
        <f t="shared" si="62"/>
        <v>262.05</v>
      </c>
      <c r="V380" s="11">
        <f t="shared" si="63"/>
        <v>-243.67500000000001</v>
      </c>
    </row>
    <row r="381" spans="1:22" x14ac:dyDescent="0.25">
      <c r="A381" s="6" t="s">
        <v>351</v>
      </c>
      <c r="B381" s="6" t="s">
        <v>23</v>
      </c>
      <c r="C381" s="30" t="s">
        <v>417</v>
      </c>
      <c r="D381" s="30" t="s">
        <v>417</v>
      </c>
      <c r="E381" s="22" t="s">
        <v>1676</v>
      </c>
      <c r="F381" s="22" t="s">
        <v>418</v>
      </c>
      <c r="G381" s="7"/>
      <c r="H381" s="22" t="s">
        <v>419</v>
      </c>
      <c r="I381" s="15" t="s">
        <v>53</v>
      </c>
      <c r="J381" s="19" t="s">
        <v>436</v>
      </c>
      <c r="K381" s="11">
        <v>12.5</v>
      </c>
      <c r="L381" s="9">
        <v>9.39</v>
      </c>
      <c r="M381" s="11">
        <v>117.38</v>
      </c>
      <c r="O381" s="10">
        <f t="shared" si="58"/>
        <v>12.500532481363152</v>
      </c>
      <c r="P381" s="11">
        <f t="shared" si="59"/>
        <v>0</v>
      </c>
      <c r="Q381" s="11">
        <f t="shared" si="60"/>
        <v>12.500532481363152</v>
      </c>
      <c r="R381" s="6" t="str">
        <f t="shared" si="61"/>
        <v>YES</v>
      </c>
      <c r="S381" s="6" t="str">
        <f t="shared" ref="S381:S444" si="64">IF(O381&gt;3.32,"YES","NO")</f>
        <v>YES</v>
      </c>
      <c r="T381" s="11">
        <f t="shared" ref="T381:T444" si="65">L381*12.5</f>
        <v>117.375</v>
      </c>
      <c r="U381" s="11">
        <f t="shared" si="62"/>
        <v>117.38</v>
      </c>
      <c r="V381" s="11">
        <f t="shared" si="63"/>
        <v>-4.9999999999954525E-3</v>
      </c>
    </row>
    <row r="382" spans="1:22" x14ac:dyDescent="0.25">
      <c r="A382" s="6" t="s">
        <v>351</v>
      </c>
      <c r="B382" s="6" t="s">
        <v>23</v>
      </c>
      <c r="C382" s="30" t="s">
        <v>417</v>
      </c>
      <c r="D382" s="30" t="s">
        <v>417</v>
      </c>
      <c r="E382" s="22" t="s">
        <v>1676</v>
      </c>
      <c r="F382" s="22" t="s">
        <v>418</v>
      </c>
      <c r="G382" s="7"/>
      <c r="H382" s="22" t="s">
        <v>419</v>
      </c>
      <c r="I382" s="15" t="s">
        <v>53</v>
      </c>
      <c r="J382" s="19" t="s">
        <v>437</v>
      </c>
      <c r="K382" s="11">
        <v>0.1</v>
      </c>
      <c r="M382" s="11">
        <v>41.67</v>
      </c>
      <c r="O382" s="10" t="e">
        <f t="shared" si="58"/>
        <v>#DIV/0!</v>
      </c>
      <c r="P382" s="11" t="e">
        <f t="shared" si="59"/>
        <v>#DIV/0!</v>
      </c>
      <c r="Q382" s="11" t="e">
        <f t="shared" si="60"/>
        <v>#DIV/0!</v>
      </c>
      <c r="R382" s="6" t="e">
        <f t="shared" si="61"/>
        <v>#DIV/0!</v>
      </c>
      <c r="S382" s="6" t="e">
        <f t="shared" si="64"/>
        <v>#DIV/0!</v>
      </c>
      <c r="T382" s="11">
        <f t="shared" si="65"/>
        <v>0</v>
      </c>
      <c r="U382" s="11">
        <f t="shared" si="62"/>
        <v>41.67</v>
      </c>
      <c r="V382" s="11">
        <f t="shared" si="63"/>
        <v>-41.67</v>
      </c>
    </row>
    <row r="383" spans="1:22" x14ac:dyDescent="0.25">
      <c r="A383" s="6" t="s">
        <v>351</v>
      </c>
      <c r="B383" s="6" t="s">
        <v>23</v>
      </c>
      <c r="C383" s="30" t="s">
        <v>417</v>
      </c>
      <c r="D383" s="30" t="s">
        <v>417</v>
      </c>
      <c r="E383" s="22" t="s">
        <v>1676</v>
      </c>
      <c r="F383" s="22" t="s">
        <v>418</v>
      </c>
      <c r="G383" s="7"/>
      <c r="H383" s="22" t="s">
        <v>419</v>
      </c>
      <c r="I383" s="15" t="s">
        <v>53</v>
      </c>
      <c r="J383" s="19" t="s">
        <v>438</v>
      </c>
      <c r="K383" s="11">
        <v>0.1</v>
      </c>
      <c r="M383" s="11">
        <v>44.87</v>
      </c>
      <c r="O383" s="10" t="e">
        <f t="shared" si="58"/>
        <v>#DIV/0!</v>
      </c>
      <c r="P383" s="11" t="e">
        <f t="shared" si="59"/>
        <v>#DIV/0!</v>
      </c>
      <c r="Q383" s="11" t="e">
        <f t="shared" si="60"/>
        <v>#DIV/0!</v>
      </c>
      <c r="R383" s="6" t="e">
        <f t="shared" si="61"/>
        <v>#DIV/0!</v>
      </c>
      <c r="S383" s="6" t="e">
        <f t="shared" si="64"/>
        <v>#DIV/0!</v>
      </c>
      <c r="T383" s="11">
        <f t="shared" si="65"/>
        <v>0</v>
      </c>
      <c r="U383" s="11">
        <f t="shared" si="62"/>
        <v>44.87</v>
      </c>
      <c r="V383" s="11">
        <f t="shared" si="63"/>
        <v>-44.87</v>
      </c>
    </row>
    <row r="384" spans="1:22" x14ac:dyDescent="0.25">
      <c r="A384" s="6" t="s">
        <v>351</v>
      </c>
      <c r="B384" s="6" t="s">
        <v>23</v>
      </c>
      <c r="C384" s="30" t="s">
        <v>417</v>
      </c>
      <c r="D384" s="30" t="s">
        <v>417</v>
      </c>
      <c r="E384" s="22" t="s">
        <v>1676</v>
      </c>
      <c r="F384" s="22" t="s">
        <v>418</v>
      </c>
      <c r="G384" s="7"/>
      <c r="H384" s="22" t="s">
        <v>419</v>
      </c>
      <c r="I384" s="15" t="s">
        <v>53</v>
      </c>
      <c r="J384" s="19" t="s">
        <v>439</v>
      </c>
      <c r="K384" s="11">
        <v>0.15</v>
      </c>
      <c r="M384" s="11">
        <v>71.790000000000006</v>
      </c>
      <c r="O384" s="10" t="e">
        <f t="shared" si="58"/>
        <v>#DIV/0!</v>
      </c>
      <c r="P384" s="11" t="e">
        <f t="shared" si="59"/>
        <v>#DIV/0!</v>
      </c>
      <c r="Q384" s="11" t="e">
        <f t="shared" si="60"/>
        <v>#DIV/0!</v>
      </c>
      <c r="R384" s="6" t="e">
        <f t="shared" si="61"/>
        <v>#DIV/0!</v>
      </c>
      <c r="S384" s="6" t="e">
        <f t="shared" si="64"/>
        <v>#DIV/0!</v>
      </c>
      <c r="T384" s="11">
        <f t="shared" si="65"/>
        <v>0</v>
      </c>
      <c r="U384" s="11">
        <f t="shared" si="62"/>
        <v>71.790000000000006</v>
      </c>
      <c r="V384" s="11">
        <f t="shared" si="63"/>
        <v>-71.790000000000006</v>
      </c>
    </row>
    <row r="385" spans="1:22" x14ac:dyDescent="0.25">
      <c r="A385" s="6" t="s">
        <v>351</v>
      </c>
      <c r="B385" s="6" t="s">
        <v>23</v>
      </c>
      <c r="C385" s="30" t="s">
        <v>417</v>
      </c>
      <c r="D385" s="30" t="s">
        <v>417</v>
      </c>
      <c r="E385" s="22" t="s">
        <v>1676</v>
      </c>
      <c r="F385" s="22" t="s">
        <v>418</v>
      </c>
      <c r="G385" s="7"/>
      <c r="H385" s="22" t="s">
        <v>419</v>
      </c>
      <c r="I385" s="15" t="s">
        <v>53</v>
      </c>
      <c r="J385" s="19" t="s">
        <v>440</v>
      </c>
      <c r="K385" s="11">
        <v>12</v>
      </c>
      <c r="L385" s="9">
        <v>331.05</v>
      </c>
      <c r="M385" s="11">
        <v>3972.6</v>
      </c>
      <c r="N385" s="11">
        <v>9661.84</v>
      </c>
      <c r="O385" s="10">
        <f t="shared" si="58"/>
        <v>12</v>
      </c>
      <c r="P385" s="11">
        <f t="shared" si="59"/>
        <v>29.185440265820873</v>
      </c>
      <c r="Q385" s="11">
        <f t="shared" si="60"/>
        <v>41.185440265820873</v>
      </c>
      <c r="R385" s="6" t="str">
        <f t="shared" si="61"/>
        <v>YES</v>
      </c>
      <c r="S385" s="6" t="str">
        <f t="shared" si="64"/>
        <v>YES</v>
      </c>
      <c r="T385" s="11">
        <f t="shared" si="65"/>
        <v>4138.125</v>
      </c>
      <c r="U385" s="11">
        <f t="shared" si="62"/>
        <v>13634.44</v>
      </c>
      <c r="V385" s="11">
        <f t="shared" si="63"/>
        <v>-9496.3150000000005</v>
      </c>
    </row>
    <row r="386" spans="1:22" x14ac:dyDescent="0.25">
      <c r="A386" s="6" t="s">
        <v>351</v>
      </c>
      <c r="B386" s="6" t="s">
        <v>23</v>
      </c>
      <c r="C386" s="30" t="s">
        <v>417</v>
      </c>
      <c r="D386" s="30" t="s">
        <v>417</v>
      </c>
      <c r="E386" s="22" t="s">
        <v>1676</v>
      </c>
      <c r="F386" s="22" t="s">
        <v>418</v>
      </c>
      <c r="G386" s="7"/>
      <c r="H386" s="22" t="s">
        <v>419</v>
      </c>
      <c r="I386" s="15" t="s">
        <v>53</v>
      </c>
      <c r="J386" s="19" t="s">
        <v>440</v>
      </c>
      <c r="K386" s="11">
        <v>5</v>
      </c>
      <c r="L386" s="9">
        <v>3.05</v>
      </c>
      <c r="M386" s="11">
        <v>15.25</v>
      </c>
      <c r="O386" s="10">
        <f t="shared" si="58"/>
        <v>5</v>
      </c>
      <c r="P386" s="11">
        <f t="shared" si="59"/>
        <v>0</v>
      </c>
      <c r="Q386" s="11">
        <f t="shared" si="60"/>
        <v>5</v>
      </c>
      <c r="R386" s="6" t="str">
        <f t="shared" si="61"/>
        <v>NO</v>
      </c>
      <c r="S386" s="6" t="str">
        <f t="shared" si="64"/>
        <v>YES</v>
      </c>
      <c r="T386" s="11">
        <f t="shared" si="65"/>
        <v>38.125</v>
      </c>
      <c r="U386" s="11">
        <f t="shared" si="62"/>
        <v>15.25</v>
      </c>
      <c r="V386" s="11">
        <f t="shared" si="63"/>
        <v>22.875</v>
      </c>
    </row>
    <row r="387" spans="1:22" x14ac:dyDescent="0.25">
      <c r="A387" s="6" t="s">
        <v>351</v>
      </c>
      <c r="B387" s="6" t="s">
        <v>23</v>
      </c>
      <c r="C387" s="30" t="s">
        <v>417</v>
      </c>
      <c r="D387" s="30" t="s">
        <v>417</v>
      </c>
      <c r="E387" s="22" t="s">
        <v>1676</v>
      </c>
      <c r="F387" s="22" t="s">
        <v>418</v>
      </c>
      <c r="G387" s="7"/>
      <c r="H387" s="22" t="s">
        <v>419</v>
      </c>
      <c r="I387" s="15" t="s">
        <v>53</v>
      </c>
      <c r="J387" s="19" t="s">
        <v>440</v>
      </c>
      <c r="K387" s="11">
        <v>0.15</v>
      </c>
      <c r="M387" s="11">
        <v>52.8</v>
      </c>
      <c r="O387" s="10" t="e">
        <f t="shared" si="58"/>
        <v>#DIV/0!</v>
      </c>
      <c r="P387" s="11" t="e">
        <f t="shared" si="59"/>
        <v>#DIV/0!</v>
      </c>
      <c r="Q387" s="11" t="e">
        <f t="shared" si="60"/>
        <v>#DIV/0!</v>
      </c>
      <c r="R387" s="6" t="e">
        <f t="shared" si="61"/>
        <v>#DIV/0!</v>
      </c>
      <c r="S387" s="6" t="e">
        <f t="shared" si="64"/>
        <v>#DIV/0!</v>
      </c>
      <c r="T387" s="11">
        <f t="shared" si="65"/>
        <v>0</v>
      </c>
      <c r="U387" s="11">
        <f t="shared" si="62"/>
        <v>52.8</v>
      </c>
      <c r="V387" s="11">
        <f t="shared" si="63"/>
        <v>-52.8</v>
      </c>
    </row>
    <row r="388" spans="1:22" x14ac:dyDescent="0.25">
      <c r="A388" s="6" t="s">
        <v>351</v>
      </c>
      <c r="B388" s="6" t="s">
        <v>23</v>
      </c>
      <c r="C388" s="30" t="s">
        <v>417</v>
      </c>
      <c r="D388" s="30" t="s">
        <v>417</v>
      </c>
      <c r="E388" s="22" t="s">
        <v>1676</v>
      </c>
      <c r="F388" s="22" t="s">
        <v>418</v>
      </c>
      <c r="G388" s="7"/>
      <c r="H388" s="22" t="s">
        <v>419</v>
      </c>
      <c r="I388" s="15" t="s">
        <v>53</v>
      </c>
      <c r="J388" s="19" t="s">
        <v>440</v>
      </c>
      <c r="K388" s="11">
        <v>15</v>
      </c>
      <c r="L388" s="9">
        <v>16.920000000000002</v>
      </c>
      <c r="M388" s="11">
        <v>253.8</v>
      </c>
      <c r="O388" s="10">
        <f t="shared" si="58"/>
        <v>15</v>
      </c>
      <c r="P388" s="11">
        <f t="shared" si="59"/>
        <v>0</v>
      </c>
      <c r="Q388" s="11">
        <f t="shared" si="60"/>
        <v>15</v>
      </c>
      <c r="R388" s="6" t="str">
        <f t="shared" si="61"/>
        <v>YES</v>
      </c>
      <c r="S388" s="6" t="str">
        <f t="shared" si="64"/>
        <v>YES</v>
      </c>
      <c r="T388" s="11">
        <f t="shared" si="65"/>
        <v>211.50000000000003</v>
      </c>
      <c r="U388" s="11">
        <f t="shared" si="62"/>
        <v>253.8</v>
      </c>
      <c r="V388" s="11">
        <f t="shared" si="63"/>
        <v>-42.299999999999983</v>
      </c>
    </row>
    <row r="389" spans="1:22" x14ac:dyDescent="0.25">
      <c r="A389" s="6" t="s">
        <v>351</v>
      </c>
      <c r="B389" s="6" t="s">
        <v>23</v>
      </c>
      <c r="C389" s="30" t="s">
        <v>417</v>
      </c>
      <c r="D389" s="30" t="s">
        <v>417</v>
      </c>
      <c r="E389" s="22" t="s">
        <v>1676</v>
      </c>
      <c r="F389" s="22" t="s">
        <v>418</v>
      </c>
      <c r="G389" s="7"/>
      <c r="H389" s="22" t="s">
        <v>419</v>
      </c>
      <c r="I389" s="15" t="s">
        <v>53</v>
      </c>
      <c r="J389" s="19" t="s">
        <v>441</v>
      </c>
      <c r="K389" s="11">
        <v>5</v>
      </c>
      <c r="L389" s="9">
        <v>363.73</v>
      </c>
      <c r="M389" s="11">
        <v>1818.65</v>
      </c>
      <c r="N389" s="11">
        <v>8540.25</v>
      </c>
      <c r="O389" s="10">
        <f t="shared" si="58"/>
        <v>5</v>
      </c>
      <c r="P389" s="11">
        <f t="shared" si="59"/>
        <v>23.479641492315729</v>
      </c>
      <c r="Q389" s="11">
        <f t="shared" si="60"/>
        <v>28.479641492315725</v>
      </c>
      <c r="R389" s="6" t="str">
        <f t="shared" si="61"/>
        <v>YES</v>
      </c>
      <c r="S389" s="6" t="str">
        <f t="shared" si="64"/>
        <v>YES</v>
      </c>
      <c r="T389" s="11">
        <f t="shared" si="65"/>
        <v>4546.625</v>
      </c>
      <c r="U389" s="11">
        <f t="shared" si="62"/>
        <v>10358.9</v>
      </c>
      <c r="V389" s="11">
        <f t="shared" si="63"/>
        <v>-5812.2749999999996</v>
      </c>
    </row>
    <row r="390" spans="1:22" x14ac:dyDescent="0.25">
      <c r="A390" s="6" t="s">
        <v>351</v>
      </c>
      <c r="B390" s="6" t="s">
        <v>23</v>
      </c>
      <c r="C390" s="30" t="s">
        <v>417</v>
      </c>
      <c r="D390" s="30" t="s">
        <v>417</v>
      </c>
      <c r="E390" s="22" t="s">
        <v>1676</v>
      </c>
      <c r="F390" s="22" t="s">
        <v>418</v>
      </c>
      <c r="G390" s="7"/>
      <c r="H390" s="22" t="s">
        <v>419</v>
      </c>
      <c r="I390" s="15" t="s">
        <v>53</v>
      </c>
      <c r="J390" s="19" t="s">
        <v>441</v>
      </c>
      <c r="K390" s="11">
        <v>0.1</v>
      </c>
      <c r="M390" s="11">
        <v>39.840000000000003</v>
      </c>
      <c r="O390" s="10" t="e">
        <f t="shared" si="58"/>
        <v>#DIV/0!</v>
      </c>
      <c r="P390" s="11" t="e">
        <f t="shared" si="59"/>
        <v>#DIV/0!</v>
      </c>
      <c r="Q390" s="11" t="e">
        <f t="shared" si="60"/>
        <v>#DIV/0!</v>
      </c>
      <c r="R390" s="6" t="e">
        <f t="shared" si="61"/>
        <v>#DIV/0!</v>
      </c>
      <c r="S390" s="6" t="e">
        <f t="shared" si="64"/>
        <v>#DIV/0!</v>
      </c>
      <c r="T390" s="11">
        <f t="shared" si="65"/>
        <v>0</v>
      </c>
      <c r="U390" s="11">
        <f t="shared" si="62"/>
        <v>39.840000000000003</v>
      </c>
      <c r="V390" s="11">
        <f t="shared" si="63"/>
        <v>-39.840000000000003</v>
      </c>
    </row>
    <row r="391" spans="1:22" x14ac:dyDescent="0.25">
      <c r="A391" s="6" t="s">
        <v>351</v>
      </c>
      <c r="B391" s="6" t="s">
        <v>23</v>
      </c>
      <c r="C391" s="30" t="s">
        <v>417</v>
      </c>
      <c r="D391" s="30" t="s">
        <v>417</v>
      </c>
      <c r="E391" s="22" t="s">
        <v>1676</v>
      </c>
      <c r="F391" s="22" t="s">
        <v>418</v>
      </c>
      <c r="G391" s="7"/>
      <c r="H391" s="22" t="s">
        <v>419</v>
      </c>
      <c r="I391" s="15" t="s">
        <v>53</v>
      </c>
      <c r="J391" s="19" t="s">
        <v>441</v>
      </c>
      <c r="K391" s="11">
        <v>15</v>
      </c>
      <c r="L391" s="9">
        <v>5.0599999999999996</v>
      </c>
      <c r="M391" s="11">
        <v>75.900000000000006</v>
      </c>
      <c r="O391" s="10">
        <f t="shared" si="58"/>
        <v>15.000000000000002</v>
      </c>
      <c r="P391" s="11">
        <f t="shared" si="59"/>
        <v>0</v>
      </c>
      <c r="Q391" s="11">
        <f t="shared" si="60"/>
        <v>15.000000000000002</v>
      </c>
      <c r="R391" s="6" t="str">
        <f t="shared" si="61"/>
        <v>YES</v>
      </c>
      <c r="S391" s="6" t="str">
        <f t="shared" si="64"/>
        <v>YES</v>
      </c>
      <c r="T391" s="11">
        <f t="shared" si="65"/>
        <v>63.249999999999993</v>
      </c>
      <c r="U391" s="11">
        <f t="shared" si="62"/>
        <v>75.900000000000006</v>
      </c>
      <c r="V391" s="11">
        <f t="shared" si="63"/>
        <v>-12.650000000000013</v>
      </c>
    </row>
    <row r="392" spans="1:22" x14ac:dyDescent="0.25">
      <c r="A392" s="6" t="s">
        <v>351</v>
      </c>
      <c r="B392" s="6" t="s">
        <v>23</v>
      </c>
      <c r="C392" s="30" t="s">
        <v>417</v>
      </c>
      <c r="D392" s="30" t="s">
        <v>417</v>
      </c>
      <c r="E392" s="22" t="s">
        <v>1676</v>
      </c>
      <c r="F392" s="22" t="s">
        <v>418</v>
      </c>
      <c r="G392" s="7"/>
      <c r="H392" s="22" t="s">
        <v>419</v>
      </c>
      <c r="I392" s="15" t="s">
        <v>53</v>
      </c>
      <c r="J392" s="19" t="s">
        <v>441</v>
      </c>
      <c r="K392" s="11">
        <v>12.5</v>
      </c>
      <c r="L392" s="9">
        <v>29.47</v>
      </c>
      <c r="M392" s="11">
        <v>368.38</v>
      </c>
      <c r="O392" s="10">
        <f t="shared" si="58"/>
        <v>12.500169664065151</v>
      </c>
      <c r="P392" s="11">
        <f t="shared" si="59"/>
        <v>0</v>
      </c>
      <c r="Q392" s="11">
        <f t="shared" si="60"/>
        <v>12.500169664065151</v>
      </c>
      <c r="R392" s="6" t="str">
        <f t="shared" si="61"/>
        <v>YES</v>
      </c>
      <c r="S392" s="6" t="str">
        <f t="shared" si="64"/>
        <v>YES</v>
      </c>
      <c r="T392" s="11">
        <f t="shared" si="65"/>
        <v>368.375</v>
      </c>
      <c r="U392" s="11">
        <f t="shared" si="62"/>
        <v>368.38</v>
      </c>
      <c r="V392" s="11">
        <f t="shared" si="63"/>
        <v>-4.9999999999954525E-3</v>
      </c>
    </row>
    <row r="393" spans="1:22" x14ac:dyDescent="0.25">
      <c r="A393" s="6" t="s">
        <v>351</v>
      </c>
      <c r="B393" s="6" t="s">
        <v>23</v>
      </c>
      <c r="C393" s="30" t="s">
        <v>417</v>
      </c>
      <c r="D393" s="30" t="s">
        <v>417</v>
      </c>
      <c r="E393" s="22" t="s">
        <v>1676</v>
      </c>
      <c r="F393" s="22" t="s">
        <v>418</v>
      </c>
      <c r="G393" s="7"/>
      <c r="H393" s="22" t="s">
        <v>419</v>
      </c>
      <c r="I393" s="15" t="s">
        <v>53</v>
      </c>
      <c r="J393" s="19" t="s">
        <v>442</v>
      </c>
      <c r="K393" s="11">
        <v>0.1</v>
      </c>
      <c r="M393" s="11">
        <v>44.63</v>
      </c>
      <c r="O393" s="10" t="e">
        <f t="shared" si="58"/>
        <v>#DIV/0!</v>
      </c>
      <c r="P393" s="11" t="e">
        <f t="shared" si="59"/>
        <v>#DIV/0!</v>
      </c>
      <c r="Q393" s="11" t="e">
        <f t="shared" si="60"/>
        <v>#DIV/0!</v>
      </c>
      <c r="R393" s="6" t="e">
        <f t="shared" si="61"/>
        <v>#DIV/0!</v>
      </c>
      <c r="S393" s="6" t="e">
        <f t="shared" si="64"/>
        <v>#DIV/0!</v>
      </c>
      <c r="T393" s="11">
        <f t="shared" si="65"/>
        <v>0</v>
      </c>
      <c r="U393" s="11">
        <f t="shared" si="62"/>
        <v>44.63</v>
      </c>
      <c r="V393" s="11">
        <f t="shared" si="63"/>
        <v>-44.63</v>
      </c>
    </row>
    <row r="394" spans="1:22" x14ac:dyDescent="0.25">
      <c r="A394" s="6" t="s">
        <v>351</v>
      </c>
      <c r="B394" s="6" t="s">
        <v>23</v>
      </c>
      <c r="C394" s="30" t="s">
        <v>417</v>
      </c>
      <c r="D394" s="30" t="s">
        <v>417</v>
      </c>
      <c r="E394" s="22" t="s">
        <v>1676</v>
      </c>
      <c r="F394" s="22" t="s">
        <v>418</v>
      </c>
      <c r="G394" s="7"/>
      <c r="H394" s="22" t="s">
        <v>419</v>
      </c>
      <c r="I394" s="15" t="s">
        <v>53</v>
      </c>
      <c r="J394" s="19" t="s">
        <v>443</v>
      </c>
      <c r="K394" s="11">
        <v>5</v>
      </c>
      <c r="L394" s="9">
        <v>426.74</v>
      </c>
      <c r="M394" s="11">
        <v>2133.6999999999998</v>
      </c>
      <c r="N394" s="11">
        <v>14845.02</v>
      </c>
      <c r="O394" s="10">
        <f t="shared" si="58"/>
        <v>4.9999999999999991</v>
      </c>
      <c r="P394" s="11">
        <f t="shared" si="59"/>
        <v>34.787036603083848</v>
      </c>
      <c r="Q394" s="11">
        <f t="shared" si="60"/>
        <v>39.787036603083848</v>
      </c>
      <c r="R394" s="6" t="str">
        <f t="shared" si="61"/>
        <v>YES</v>
      </c>
      <c r="S394" s="6" t="str">
        <f t="shared" si="64"/>
        <v>YES</v>
      </c>
      <c r="T394" s="11">
        <f t="shared" si="65"/>
        <v>5334.25</v>
      </c>
      <c r="U394" s="11">
        <f t="shared" si="62"/>
        <v>16978.72</v>
      </c>
      <c r="V394" s="11">
        <f t="shared" si="63"/>
        <v>-11644.470000000001</v>
      </c>
    </row>
    <row r="395" spans="1:22" x14ac:dyDescent="0.25">
      <c r="A395" s="6" t="s">
        <v>351</v>
      </c>
      <c r="B395" s="6" t="s">
        <v>23</v>
      </c>
      <c r="C395" s="30" t="s">
        <v>417</v>
      </c>
      <c r="D395" s="30" t="s">
        <v>417</v>
      </c>
      <c r="E395" s="22" t="s">
        <v>1676</v>
      </c>
      <c r="F395" s="22" t="s">
        <v>418</v>
      </c>
      <c r="G395" s="7"/>
      <c r="H395" s="22" t="s">
        <v>419</v>
      </c>
      <c r="I395" s="15" t="s">
        <v>53</v>
      </c>
      <c r="J395" s="19" t="s">
        <v>443</v>
      </c>
      <c r="K395" s="11">
        <v>0.1</v>
      </c>
      <c r="M395" s="11">
        <v>50.15</v>
      </c>
      <c r="O395" s="10" t="e">
        <f t="shared" si="58"/>
        <v>#DIV/0!</v>
      </c>
      <c r="P395" s="11" t="e">
        <f t="shared" si="59"/>
        <v>#DIV/0!</v>
      </c>
      <c r="Q395" s="11" t="e">
        <f t="shared" si="60"/>
        <v>#DIV/0!</v>
      </c>
      <c r="R395" s="6" t="e">
        <f t="shared" si="61"/>
        <v>#DIV/0!</v>
      </c>
      <c r="S395" s="6" t="e">
        <f t="shared" si="64"/>
        <v>#DIV/0!</v>
      </c>
      <c r="T395" s="11">
        <f t="shared" si="65"/>
        <v>0</v>
      </c>
      <c r="U395" s="11">
        <f t="shared" si="62"/>
        <v>50.15</v>
      </c>
      <c r="V395" s="11">
        <f t="shared" si="63"/>
        <v>-50.15</v>
      </c>
    </row>
    <row r="396" spans="1:22" x14ac:dyDescent="0.25">
      <c r="A396" s="6" t="s">
        <v>351</v>
      </c>
      <c r="B396" s="6" t="s">
        <v>23</v>
      </c>
      <c r="C396" s="30" t="s">
        <v>417</v>
      </c>
      <c r="D396" s="30" t="s">
        <v>417</v>
      </c>
      <c r="E396" s="22" t="s">
        <v>1676</v>
      </c>
      <c r="F396" s="22" t="s">
        <v>418</v>
      </c>
      <c r="G396" s="7"/>
      <c r="H396" s="22" t="s">
        <v>419</v>
      </c>
      <c r="I396" s="15" t="s">
        <v>53</v>
      </c>
      <c r="J396" s="19" t="s">
        <v>443</v>
      </c>
      <c r="K396" s="11">
        <v>15</v>
      </c>
      <c r="L396" s="9">
        <v>12.33</v>
      </c>
      <c r="M396" s="11">
        <v>184.95</v>
      </c>
      <c r="O396" s="10">
        <f t="shared" si="58"/>
        <v>14.999999999999998</v>
      </c>
      <c r="P396" s="11">
        <f t="shared" si="59"/>
        <v>0</v>
      </c>
      <c r="Q396" s="11">
        <f t="shared" si="60"/>
        <v>14.999999999999998</v>
      </c>
      <c r="R396" s="6" t="str">
        <f t="shared" si="61"/>
        <v>YES</v>
      </c>
      <c r="S396" s="6" t="str">
        <f t="shared" si="64"/>
        <v>YES</v>
      </c>
      <c r="T396" s="11">
        <f t="shared" si="65"/>
        <v>154.125</v>
      </c>
      <c r="U396" s="11">
        <f t="shared" si="62"/>
        <v>184.95</v>
      </c>
      <c r="V396" s="11">
        <f t="shared" si="63"/>
        <v>-30.824999999999989</v>
      </c>
    </row>
    <row r="397" spans="1:22" x14ac:dyDescent="0.25">
      <c r="A397" s="6" t="s">
        <v>351</v>
      </c>
      <c r="B397" s="6" t="s">
        <v>23</v>
      </c>
      <c r="C397" s="30" t="s">
        <v>417</v>
      </c>
      <c r="D397" s="30" t="s">
        <v>417</v>
      </c>
      <c r="E397" s="22" t="s">
        <v>1676</v>
      </c>
      <c r="F397" s="22" t="s">
        <v>418</v>
      </c>
      <c r="G397" s="7"/>
      <c r="H397" s="22" t="s">
        <v>419</v>
      </c>
      <c r="I397" s="15" t="s">
        <v>53</v>
      </c>
      <c r="J397" s="19" t="s">
        <v>443</v>
      </c>
      <c r="K397" s="11">
        <v>12.5</v>
      </c>
      <c r="L397" s="9">
        <v>62.3</v>
      </c>
      <c r="M397" s="11">
        <v>778.76</v>
      </c>
      <c r="O397" s="10">
        <f t="shared" si="58"/>
        <v>12.50016051364366</v>
      </c>
      <c r="P397" s="11">
        <f t="shared" si="59"/>
        <v>0</v>
      </c>
      <c r="Q397" s="11">
        <f t="shared" si="60"/>
        <v>12.50016051364366</v>
      </c>
      <c r="R397" s="6" t="str">
        <f t="shared" si="61"/>
        <v>YES</v>
      </c>
      <c r="S397" s="6" t="str">
        <f t="shared" si="64"/>
        <v>YES</v>
      </c>
      <c r="T397" s="11">
        <f t="shared" si="65"/>
        <v>778.75</v>
      </c>
      <c r="U397" s="11">
        <f t="shared" si="62"/>
        <v>778.76</v>
      </c>
      <c r="V397" s="11">
        <f t="shared" si="63"/>
        <v>-9.9999999999909051E-3</v>
      </c>
    </row>
    <row r="398" spans="1:22" x14ac:dyDescent="0.25">
      <c r="A398" s="6" t="s">
        <v>351</v>
      </c>
      <c r="B398" s="6" t="s">
        <v>23</v>
      </c>
      <c r="C398" s="30" t="s">
        <v>417</v>
      </c>
      <c r="D398" s="30" t="s">
        <v>417</v>
      </c>
      <c r="E398" s="22" t="s">
        <v>1676</v>
      </c>
      <c r="F398" s="22" t="s">
        <v>418</v>
      </c>
      <c r="G398" s="7"/>
      <c r="H398" s="22" t="s">
        <v>419</v>
      </c>
      <c r="I398" s="15" t="s">
        <v>53</v>
      </c>
      <c r="J398" s="19" t="s">
        <v>444</v>
      </c>
      <c r="K398" s="11">
        <v>15</v>
      </c>
      <c r="L398" s="9">
        <v>213.84</v>
      </c>
      <c r="M398" s="11">
        <v>3282.6</v>
      </c>
      <c r="O398" s="10">
        <f t="shared" si="58"/>
        <v>15.350729517396184</v>
      </c>
      <c r="P398" s="11">
        <f t="shared" si="59"/>
        <v>0</v>
      </c>
      <c r="Q398" s="11">
        <f t="shared" si="60"/>
        <v>15.350729517396184</v>
      </c>
      <c r="R398" s="6" t="str">
        <f t="shared" si="61"/>
        <v>YES</v>
      </c>
      <c r="S398" s="6" t="str">
        <f t="shared" si="64"/>
        <v>YES</v>
      </c>
      <c r="T398" s="11">
        <f t="shared" si="65"/>
        <v>2673</v>
      </c>
      <c r="U398" s="11">
        <f t="shared" si="62"/>
        <v>3282.6</v>
      </c>
      <c r="V398" s="11">
        <f t="shared" si="63"/>
        <v>-609.59999999999991</v>
      </c>
    </row>
    <row r="399" spans="1:22" x14ac:dyDescent="0.25">
      <c r="A399" s="6" t="s">
        <v>351</v>
      </c>
      <c r="B399" s="6" t="s">
        <v>23</v>
      </c>
      <c r="C399" s="30" t="s">
        <v>417</v>
      </c>
      <c r="D399" s="30" t="s">
        <v>417</v>
      </c>
      <c r="E399" s="22" t="s">
        <v>1676</v>
      </c>
      <c r="F399" s="22" t="s">
        <v>418</v>
      </c>
      <c r="G399" s="7"/>
      <c r="H399" s="22" t="s">
        <v>419</v>
      </c>
      <c r="I399" s="15" t="s">
        <v>53</v>
      </c>
      <c r="J399" s="19" t="s">
        <v>444</v>
      </c>
      <c r="K399" s="11">
        <v>0.15</v>
      </c>
      <c r="M399" s="11">
        <v>32.090000000000003</v>
      </c>
      <c r="O399" s="10" t="e">
        <f t="shared" si="58"/>
        <v>#DIV/0!</v>
      </c>
      <c r="P399" s="11" t="e">
        <f t="shared" si="59"/>
        <v>#DIV/0!</v>
      </c>
      <c r="Q399" s="11" t="e">
        <f t="shared" si="60"/>
        <v>#DIV/0!</v>
      </c>
      <c r="R399" s="6" t="e">
        <f t="shared" si="61"/>
        <v>#DIV/0!</v>
      </c>
      <c r="S399" s="6" t="e">
        <f t="shared" si="64"/>
        <v>#DIV/0!</v>
      </c>
      <c r="T399" s="11">
        <f t="shared" si="65"/>
        <v>0</v>
      </c>
      <c r="U399" s="11">
        <f t="shared" si="62"/>
        <v>32.090000000000003</v>
      </c>
      <c r="V399" s="11">
        <f t="shared" si="63"/>
        <v>-32.090000000000003</v>
      </c>
    </row>
    <row r="400" spans="1:22" x14ac:dyDescent="0.25">
      <c r="A400" s="6" t="s">
        <v>351</v>
      </c>
      <c r="B400" s="6" t="s">
        <v>23</v>
      </c>
      <c r="C400" s="30" t="s">
        <v>417</v>
      </c>
      <c r="D400" s="30" t="s">
        <v>417</v>
      </c>
      <c r="E400" s="22" t="s">
        <v>1676</v>
      </c>
      <c r="F400" s="22" t="s">
        <v>418</v>
      </c>
      <c r="G400" s="7"/>
      <c r="H400" s="22" t="s">
        <v>419</v>
      </c>
      <c r="I400" s="15" t="s">
        <v>53</v>
      </c>
      <c r="J400" s="19" t="s">
        <v>445</v>
      </c>
      <c r="K400" s="11">
        <v>0.1</v>
      </c>
      <c r="M400" s="11">
        <v>47.5</v>
      </c>
      <c r="O400" s="10" t="e">
        <f t="shared" si="58"/>
        <v>#DIV/0!</v>
      </c>
      <c r="P400" s="11" t="e">
        <f t="shared" si="59"/>
        <v>#DIV/0!</v>
      </c>
      <c r="Q400" s="11" t="e">
        <f t="shared" si="60"/>
        <v>#DIV/0!</v>
      </c>
      <c r="R400" s="6" t="e">
        <f t="shared" si="61"/>
        <v>#DIV/0!</v>
      </c>
      <c r="S400" s="6" t="e">
        <f t="shared" si="64"/>
        <v>#DIV/0!</v>
      </c>
      <c r="T400" s="11">
        <f t="shared" si="65"/>
        <v>0</v>
      </c>
      <c r="U400" s="11">
        <f t="shared" si="62"/>
        <v>47.5</v>
      </c>
      <c r="V400" s="11">
        <f t="shared" si="63"/>
        <v>-47.5</v>
      </c>
    </row>
    <row r="401" spans="1:22" x14ac:dyDescent="0.25">
      <c r="A401" s="6" t="s">
        <v>351</v>
      </c>
      <c r="B401" s="6" t="s">
        <v>23</v>
      </c>
      <c r="C401" s="30" t="s">
        <v>417</v>
      </c>
      <c r="D401" s="30" t="s">
        <v>417</v>
      </c>
      <c r="E401" s="22" t="s">
        <v>1676</v>
      </c>
      <c r="F401" s="22" t="s">
        <v>418</v>
      </c>
      <c r="G401" s="7"/>
      <c r="H401" s="22" t="s">
        <v>419</v>
      </c>
      <c r="I401" s="15" t="s">
        <v>53</v>
      </c>
      <c r="J401" s="19" t="s">
        <v>446</v>
      </c>
      <c r="K401" s="11">
        <v>0.1</v>
      </c>
      <c r="M401" s="11">
        <v>23.87</v>
      </c>
      <c r="O401" s="10" t="e">
        <f t="shared" si="58"/>
        <v>#DIV/0!</v>
      </c>
      <c r="P401" s="11" t="e">
        <f t="shared" si="59"/>
        <v>#DIV/0!</v>
      </c>
      <c r="Q401" s="11" t="e">
        <f t="shared" si="60"/>
        <v>#DIV/0!</v>
      </c>
      <c r="R401" s="6" t="e">
        <f t="shared" si="61"/>
        <v>#DIV/0!</v>
      </c>
      <c r="S401" s="6" t="e">
        <f t="shared" si="64"/>
        <v>#DIV/0!</v>
      </c>
      <c r="T401" s="11">
        <f t="shared" si="65"/>
        <v>0</v>
      </c>
      <c r="U401" s="11">
        <f t="shared" si="62"/>
        <v>23.87</v>
      </c>
      <c r="V401" s="11">
        <f t="shared" si="63"/>
        <v>-23.87</v>
      </c>
    </row>
    <row r="402" spans="1:22" x14ac:dyDescent="0.25">
      <c r="A402" s="6" t="s">
        <v>351</v>
      </c>
      <c r="B402" s="6" t="s">
        <v>23</v>
      </c>
      <c r="C402" s="30" t="s">
        <v>417</v>
      </c>
      <c r="D402" s="30" t="s">
        <v>417</v>
      </c>
      <c r="E402" s="22" t="s">
        <v>1676</v>
      </c>
      <c r="F402" s="22" t="s">
        <v>418</v>
      </c>
      <c r="G402" s="7"/>
      <c r="H402" s="22" t="s">
        <v>419</v>
      </c>
      <c r="I402" s="15" t="s">
        <v>53</v>
      </c>
      <c r="J402" s="19" t="s">
        <v>447</v>
      </c>
      <c r="K402" s="11">
        <v>5</v>
      </c>
      <c r="L402" s="9">
        <v>414.56</v>
      </c>
      <c r="M402" s="11">
        <v>2072.8000000000002</v>
      </c>
      <c r="N402" s="11">
        <v>18139.09</v>
      </c>
      <c r="O402" s="10">
        <f t="shared" si="58"/>
        <v>5</v>
      </c>
      <c r="P402" s="11">
        <f t="shared" si="59"/>
        <v>43.755041489772289</v>
      </c>
      <c r="Q402" s="11">
        <f t="shared" si="60"/>
        <v>48.755041489772289</v>
      </c>
      <c r="R402" s="6" t="str">
        <f t="shared" si="61"/>
        <v>YES</v>
      </c>
      <c r="S402" s="6" t="str">
        <f t="shared" si="64"/>
        <v>YES</v>
      </c>
      <c r="T402" s="11">
        <f t="shared" si="65"/>
        <v>5182</v>
      </c>
      <c r="U402" s="11">
        <f t="shared" si="62"/>
        <v>20211.89</v>
      </c>
      <c r="V402" s="11">
        <f t="shared" si="63"/>
        <v>-15029.89</v>
      </c>
    </row>
    <row r="403" spans="1:22" x14ac:dyDescent="0.25">
      <c r="A403" s="6" t="s">
        <v>351</v>
      </c>
      <c r="B403" s="6" t="s">
        <v>23</v>
      </c>
      <c r="C403" s="30" t="s">
        <v>417</v>
      </c>
      <c r="D403" s="30" t="s">
        <v>417</v>
      </c>
      <c r="E403" s="22" t="s">
        <v>1676</v>
      </c>
      <c r="F403" s="22" t="s">
        <v>418</v>
      </c>
      <c r="G403" s="7"/>
      <c r="H403" s="22" t="s">
        <v>419</v>
      </c>
      <c r="I403" s="15" t="s">
        <v>53</v>
      </c>
      <c r="J403" s="19" t="s">
        <v>447</v>
      </c>
      <c r="K403" s="11">
        <v>0.1</v>
      </c>
      <c r="M403" s="11">
        <v>43.67</v>
      </c>
      <c r="O403" s="10" t="e">
        <f t="shared" si="58"/>
        <v>#DIV/0!</v>
      </c>
      <c r="P403" s="11" t="e">
        <f t="shared" si="59"/>
        <v>#DIV/0!</v>
      </c>
      <c r="Q403" s="11" t="e">
        <f t="shared" si="60"/>
        <v>#DIV/0!</v>
      </c>
      <c r="R403" s="6" t="e">
        <f t="shared" si="61"/>
        <v>#DIV/0!</v>
      </c>
      <c r="S403" s="6" t="e">
        <f t="shared" si="64"/>
        <v>#DIV/0!</v>
      </c>
      <c r="T403" s="11">
        <f t="shared" si="65"/>
        <v>0</v>
      </c>
      <c r="U403" s="11">
        <f t="shared" si="62"/>
        <v>43.67</v>
      </c>
      <c r="V403" s="11">
        <f t="shared" si="63"/>
        <v>-43.67</v>
      </c>
    </row>
    <row r="404" spans="1:22" x14ac:dyDescent="0.25">
      <c r="A404" s="6" t="s">
        <v>351</v>
      </c>
      <c r="B404" s="6" t="s">
        <v>23</v>
      </c>
      <c r="C404" s="30" t="s">
        <v>417</v>
      </c>
      <c r="D404" s="30" t="s">
        <v>417</v>
      </c>
      <c r="E404" s="22" t="s">
        <v>1676</v>
      </c>
      <c r="F404" s="22" t="s">
        <v>418</v>
      </c>
      <c r="G404" s="7"/>
      <c r="H404" s="22" t="s">
        <v>419</v>
      </c>
      <c r="I404" s="15" t="s">
        <v>53</v>
      </c>
      <c r="J404" s="19" t="s">
        <v>447</v>
      </c>
      <c r="K404" s="11">
        <v>15</v>
      </c>
      <c r="L404" s="9">
        <v>4.6500000000000004</v>
      </c>
      <c r="M404" s="11">
        <v>84.75</v>
      </c>
      <c r="O404" s="10">
        <f t="shared" si="58"/>
        <v>18.2258064516129</v>
      </c>
      <c r="P404" s="11">
        <f t="shared" si="59"/>
        <v>0</v>
      </c>
      <c r="Q404" s="11">
        <f t="shared" si="60"/>
        <v>18.2258064516129</v>
      </c>
      <c r="R404" s="6" t="str">
        <f t="shared" si="61"/>
        <v>YES</v>
      </c>
      <c r="S404" s="6" t="str">
        <f t="shared" si="64"/>
        <v>YES</v>
      </c>
      <c r="T404" s="11">
        <f t="shared" si="65"/>
        <v>58.125000000000007</v>
      </c>
      <c r="U404" s="11">
        <f t="shared" si="62"/>
        <v>84.75</v>
      </c>
      <c r="V404" s="11">
        <f t="shared" si="63"/>
        <v>-26.624999999999993</v>
      </c>
    </row>
    <row r="405" spans="1:22" x14ac:dyDescent="0.25">
      <c r="A405" s="6" t="s">
        <v>351</v>
      </c>
      <c r="B405" s="6" t="s">
        <v>23</v>
      </c>
      <c r="C405" s="30" t="s">
        <v>417</v>
      </c>
      <c r="D405" s="30" t="s">
        <v>417</v>
      </c>
      <c r="E405" s="22" t="s">
        <v>1676</v>
      </c>
      <c r="F405" s="22" t="s">
        <v>418</v>
      </c>
      <c r="G405" s="7"/>
      <c r="H405" s="22" t="s">
        <v>419</v>
      </c>
      <c r="I405" s="15" t="s">
        <v>53</v>
      </c>
      <c r="J405" s="19" t="s">
        <v>447</v>
      </c>
      <c r="K405" s="11">
        <v>12.5</v>
      </c>
      <c r="L405" s="9">
        <v>17.43</v>
      </c>
      <c r="M405" s="11">
        <v>217.88</v>
      </c>
      <c r="O405" s="10">
        <f t="shared" ref="O405:O468" si="66">M405/L405</f>
        <v>12.500286861732645</v>
      </c>
      <c r="P405" s="11">
        <f t="shared" si="59"/>
        <v>0</v>
      </c>
      <c r="Q405" s="11">
        <f t="shared" si="60"/>
        <v>12.500286861732645</v>
      </c>
      <c r="R405" s="6" t="str">
        <f t="shared" si="61"/>
        <v>YES</v>
      </c>
      <c r="S405" s="6" t="str">
        <f t="shared" si="64"/>
        <v>YES</v>
      </c>
      <c r="T405" s="11">
        <f t="shared" si="65"/>
        <v>217.875</v>
      </c>
      <c r="U405" s="11">
        <f t="shared" si="62"/>
        <v>217.88</v>
      </c>
      <c r="V405" s="11">
        <f t="shared" si="63"/>
        <v>-4.9999999999954525E-3</v>
      </c>
    </row>
    <row r="406" spans="1:22" x14ac:dyDescent="0.25">
      <c r="A406" s="6" t="s">
        <v>351</v>
      </c>
      <c r="B406" s="6" t="s">
        <v>23</v>
      </c>
      <c r="C406" s="30" t="s">
        <v>417</v>
      </c>
      <c r="D406" s="30" t="s">
        <v>417</v>
      </c>
      <c r="E406" s="22" t="s">
        <v>1676</v>
      </c>
      <c r="F406" s="22" t="s">
        <v>418</v>
      </c>
      <c r="G406" s="7"/>
      <c r="H406" s="22" t="s">
        <v>419</v>
      </c>
      <c r="I406" s="15" t="s">
        <v>53</v>
      </c>
      <c r="J406" s="19" t="s">
        <v>448</v>
      </c>
      <c r="K406" s="11">
        <v>0.15</v>
      </c>
      <c r="M406" s="11">
        <v>71.25</v>
      </c>
      <c r="O406" s="10" t="e">
        <f t="shared" si="66"/>
        <v>#DIV/0!</v>
      </c>
      <c r="P406" s="11" t="e">
        <f t="shared" si="59"/>
        <v>#DIV/0!</v>
      </c>
      <c r="Q406" s="11" t="e">
        <f t="shared" si="60"/>
        <v>#DIV/0!</v>
      </c>
      <c r="R406" s="6" t="e">
        <f t="shared" si="61"/>
        <v>#DIV/0!</v>
      </c>
      <c r="S406" s="6" t="e">
        <f t="shared" si="64"/>
        <v>#DIV/0!</v>
      </c>
      <c r="T406" s="11">
        <f t="shared" si="65"/>
        <v>0</v>
      </c>
      <c r="U406" s="11">
        <f t="shared" si="62"/>
        <v>71.25</v>
      </c>
      <c r="V406" s="11">
        <f t="shared" si="63"/>
        <v>-71.25</v>
      </c>
    </row>
    <row r="407" spans="1:22" x14ac:dyDescent="0.25">
      <c r="A407" s="6" t="s">
        <v>351</v>
      </c>
      <c r="B407" s="6" t="s">
        <v>23</v>
      </c>
      <c r="C407" s="30" t="s">
        <v>417</v>
      </c>
      <c r="D407" s="30" t="s">
        <v>417</v>
      </c>
      <c r="E407" s="22" t="s">
        <v>1676</v>
      </c>
      <c r="F407" s="22" t="s">
        <v>418</v>
      </c>
      <c r="G407" s="7"/>
      <c r="H407" s="22" t="s">
        <v>419</v>
      </c>
      <c r="I407" s="15" t="s">
        <v>53</v>
      </c>
      <c r="J407" s="19" t="s">
        <v>449</v>
      </c>
      <c r="K407" s="11">
        <v>0.15</v>
      </c>
      <c r="M407" s="11">
        <v>67.959999999999994</v>
      </c>
      <c r="O407" s="10" t="e">
        <f t="shared" si="66"/>
        <v>#DIV/0!</v>
      </c>
      <c r="P407" s="11" t="e">
        <f t="shared" si="59"/>
        <v>#DIV/0!</v>
      </c>
      <c r="Q407" s="11" t="e">
        <f t="shared" si="60"/>
        <v>#DIV/0!</v>
      </c>
      <c r="R407" s="6" t="e">
        <f t="shared" si="61"/>
        <v>#DIV/0!</v>
      </c>
      <c r="S407" s="6" t="e">
        <f t="shared" si="64"/>
        <v>#DIV/0!</v>
      </c>
      <c r="T407" s="11">
        <f t="shared" si="65"/>
        <v>0</v>
      </c>
      <c r="U407" s="11">
        <f t="shared" si="62"/>
        <v>67.959999999999994</v>
      </c>
      <c r="V407" s="11">
        <f t="shared" si="63"/>
        <v>-67.959999999999994</v>
      </c>
    </row>
    <row r="408" spans="1:22" x14ac:dyDescent="0.25">
      <c r="A408" s="6" t="s">
        <v>351</v>
      </c>
      <c r="B408" s="6" t="s">
        <v>23</v>
      </c>
      <c r="C408" s="30" t="s">
        <v>417</v>
      </c>
      <c r="D408" s="30" t="s">
        <v>417</v>
      </c>
      <c r="E408" s="22" t="s">
        <v>1676</v>
      </c>
      <c r="F408" s="22" t="s">
        <v>418</v>
      </c>
      <c r="G408" s="7"/>
      <c r="H408" s="22" t="s">
        <v>419</v>
      </c>
      <c r="I408" s="15" t="s">
        <v>53</v>
      </c>
      <c r="J408" s="19" t="s">
        <v>450</v>
      </c>
      <c r="K408" s="11">
        <v>0.15</v>
      </c>
      <c r="M408" s="11">
        <v>68.98</v>
      </c>
      <c r="O408" s="10" t="e">
        <f t="shared" si="66"/>
        <v>#DIV/0!</v>
      </c>
      <c r="P408" s="11" t="e">
        <f t="shared" si="59"/>
        <v>#DIV/0!</v>
      </c>
      <c r="Q408" s="11" t="e">
        <f t="shared" si="60"/>
        <v>#DIV/0!</v>
      </c>
      <c r="R408" s="6" t="e">
        <f t="shared" si="61"/>
        <v>#DIV/0!</v>
      </c>
      <c r="S408" s="6" t="e">
        <f t="shared" si="64"/>
        <v>#DIV/0!</v>
      </c>
      <c r="T408" s="11">
        <f t="shared" si="65"/>
        <v>0</v>
      </c>
      <c r="U408" s="11">
        <f t="shared" si="62"/>
        <v>68.98</v>
      </c>
      <c r="V408" s="11">
        <f t="shared" si="63"/>
        <v>-68.98</v>
      </c>
    </row>
    <row r="409" spans="1:22" x14ac:dyDescent="0.25">
      <c r="A409" s="6" t="s">
        <v>351</v>
      </c>
      <c r="B409" s="6" t="s">
        <v>23</v>
      </c>
      <c r="C409" s="30" t="s">
        <v>417</v>
      </c>
      <c r="D409" s="30" t="s">
        <v>417</v>
      </c>
      <c r="E409" s="22" t="s">
        <v>1676</v>
      </c>
      <c r="F409" s="22" t="s">
        <v>418</v>
      </c>
      <c r="G409" s="7"/>
      <c r="H409" s="22" t="s">
        <v>419</v>
      </c>
      <c r="I409" s="15" t="s">
        <v>53</v>
      </c>
      <c r="J409" s="19" t="s">
        <v>451</v>
      </c>
      <c r="K409" s="11">
        <v>0.1</v>
      </c>
      <c r="M409" s="11">
        <v>48.6</v>
      </c>
      <c r="O409" s="10" t="e">
        <f t="shared" si="66"/>
        <v>#DIV/0!</v>
      </c>
      <c r="P409" s="11" t="e">
        <f t="shared" si="59"/>
        <v>#DIV/0!</v>
      </c>
      <c r="Q409" s="11" t="e">
        <f t="shared" si="60"/>
        <v>#DIV/0!</v>
      </c>
      <c r="R409" s="6" t="e">
        <f t="shared" si="61"/>
        <v>#DIV/0!</v>
      </c>
      <c r="S409" s="6" t="e">
        <f t="shared" si="64"/>
        <v>#DIV/0!</v>
      </c>
      <c r="T409" s="11">
        <f t="shared" si="65"/>
        <v>0</v>
      </c>
      <c r="U409" s="11">
        <f t="shared" si="62"/>
        <v>48.6</v>
      </c>
      <c r="V409" s="11">
        <f t="shared" si="63"/>
        <v>-48.6</v>
      </c>
    </row>
    <row r="410" spans="1:22" x14ac:dyDescent="0.25">
      <c r="A410" s="6" t="s">
        <v>351</v>
      </c>
      <c r="B410" s="6" t="s">
        <v>23</v>
      </c>
      <c r="C410" s="30" t="s">
        <v>417</v>
      </c>
      <c r="D410" s="30" t="s">
        <v>417</v>
      </c>
      <c r="E410" s="22" t="s">
        <v>1676</v>
      </c>
      <c r="F410" s="22" t="s">
        <v>418</v>
      </c>
      <c r="G410" s="7"/>
      <c r="H410" s="22" t="s">
        <v>419</v>
      </c>
      <c r="I410" s="15" t="s">
        <v>53</v>
      </c>
      <c r="J410" s="19" t="s">
        <v>452</v>
      </c>
      <c r="K410" s="11">
        <v>5</v>
      </c>
      <c r="L410" s="9">
        <v>453.17</v>
      </c>
      <c r="M410" s="11">
        <v>2265.85</v>
      </c>
      <c r="N410" s="11">
        <v>7460.02</v>
      </c>
      <c r="O410" s="10">
        <f t="shared" si="66"/>
        <v>5</v>
      </c>
      <c r="P410" s="11">
        <f t="shared" si="59"/>
        <v>16.461857581040228</v>
      </c>
      <c r="Q410" s="11">
        <f t="shared" si="60"/>
        <v>21.461857581040228</v>
      </c>
      <c r="R410" s="6" t="str">
        <f t="shared" si="61"/>
        <v>YES</v>
      </c>
      <c r="S410" s="6" t="str">
        <f t="shared" si="64"/>
        <v>YES</v>
      </c>
      <c r="T410" s="11">
        <f t="shared" si="65"/>
        <v>5664.625</v>
      </c>
      <c r="U410" s="11">
        <f t="shared" si="62"/>
        <v>9725.8700000000008</v>
      </c>
      <c r="V410" s="11">
        <f t="shared" si="63"/>
        <v>-4061.2450000000008</v>
      </c>
    </row>
    <row r="411" spans="1:22" x14ac:dyDescent="0.25">
      <c r="A411" s="6" t="s">
        <v>351</v>
      </c>
      <c r="B411" s="6" t="s">
        <v>23</v>
      </c>
      <c r="C411" s="30" t="s">
        <v>417</v>
      </c>
      <c r="D411" s="30" t="s">
        <v>417</v>
      </c>
      <c r="E411" s="22" t="s">
        <v>1676</v>
      </c>
      <c r="F411" s="22" t="s">
        <v>418</v>
      </c>
      <c r="G411" s="7"/>
      <c r="H411" s="22" t="s">
        <v>419</v>
      </c>
      <c r="I411" s="15" t="s">
        <v>53</v>
      </c>
      <c r="J411" s="19" t="s">
        <v>452</v>
      </c>
      <c r="K411" s="11">
        <v>0.1</v>
      </c>
      <c r="M411" s="11">
        <v>49.78</v>
      </c>
      <c r="O411" s="10" t="e">
        <f t="shared" si="66"/>
        <v>#DIV/0!</v>
      </c>
      <c r="P411" s="11" t="e">
        <f t="shared" si="59"/>
        <v>#DIV/0!</v>
      </c>
      <c r="Q411" s="11" t="e">
        <f t="shared" si="60"/>
        <v>#DIV/0!</v>
      </c>
      <c r="R411" s="6" t="e">
        <f t="shared" si="61"/>
        <v>#DIV/0!</v>
      </c>
      <c r="S411" s="6" t="e">
        <f t="shared" si="64"/>
        <v>#DIV/0!</v>
      </c>
      <c r="T411" s="11">
        <f t="shared" si="65"/>
        <v>0</v>
      </c>
      <c r="U411" s="11">
        <f t="shared" si="62"/>
        <v>49.78</v>
      </c>
      <c r="V411" s="11">
        <f t="shared" si="63"/>
        <v>-49.78</v>
      </c>
    </row>
    <row r="412" spans="1:22" x14ac:dyDescent="0.25">
      <c r="A412" s="6" t="s">
        <v>351</v>
      </c>
      <c r="B412" s="6" t="s">
        <v>23</v>
      </c>
      <c r="C412" s="30" t="s">
        <v>417</v>
      </c>
      <c r="D412" s="30" t="s">
        <v>417</v>
      </c>
      <c r="E412" s="22" t="s">
        <v>1676</v>
      </c>
      <c r="F412" s="22" t="s">
        <v>418</v>
      </c>
      <c r="G412" s="7"/>
      <c r="H412" s="22" t="s">
        <v>419</v>
      </c>
      <c r="I412" s="15" t="s">
        <v>53</v>
      </c>
      <c r="J412" s="19" t="s">
        <v>452</v>
      </c>
      <c r="K412" s="11">
        <v>12.5</v>
      </c>
      <c r="L412" s="9">
        <v>42.86</v>
      </c>
      <c r="M412" s="11">
        <v>535.76</v>
      </c>
      <c r="O412" s="10">
        <f t="shared" si="66"/>
        <v>12.500233317778815</v>
      </c>
      <c r="P412" s="11">
        <f t="shared" si="59"/>
        <v>0</v>
      </c>
      <c r="Q412" s="11">
        <f t="shared" si="60"/>
        <v>12.500233317778815</v>
      </c>
      <c r="R412" s="6" t="str">
        <f t="shared" si="61"/>
        <v>YES</v>
      </c>
      <c r="S412" s="6" t="str">
        <f t="shared" si="64"/>
        <v>YES</v>
      </c>
      <c r="T412" s="11">
        <f t="shared" si="65"/>
        <v>535.75</v>
      </c>
      <c r="U412" s="11">
        <f t="shared" si="62"/>
        <v>535.76</v>
      </c>
      <c r="V412" s="11">
        <f t="shared" si="63"/>
        <v>-9.9999999999909051E-3</v>
      </c>
    </row>
    <row r="413" spans="1:22" x14ac:dyDescent="0.25">
      <c r="A413" s="6" t="s">
        <v>351</v>
      </c>
      <c r="B413" s="6" t="s">
        <v>23</v>
      </c>
      <c r="C413" s="30" t="s">
        <v>417</v>
      </c>
      <c r="D413" s="30" t="s">
        <v>417</v>
      </c>
      <c r="E413" s="22" t="s">
        <v>1676</v>
      </c>
      <c r="F413" s="22" t="s">
        <v>418</v>
      </c>
      <c r="G413" s="7"/>
      <c r="H413" s="22" t="s">
        <v>419</v>
      </c>
      <c r="I413" s="15" t="s">
        <v>53</v>
      </c>
      <c r="J413" s="19" t="s">
        <v>452</v>
      </c>
      <c r="K413" s="11">
        <v>15</v>
      </c>
      <c r="L413" s="9">
        <v>1.87</v>
      </c>
      <c r="M413" s="11">
        <v>28.05</v>
      </c>
      <c r="O413" s="10">
        <f t="shared" si="66"/>
        <v>15</v>
      </c>
      <c r="P413" s="11">
        <f t="shared" si="59"/>
        <v>0</v>
      </c>
      <c r="Q413" s="11">
        <f t="shared" si="60"/>
        <v>15</v>
      </c>
      <c r="R413" s="6" t="str">
        <f t="shared" si="61"/>
        <v>YES</v>
      </c>
      <c r="S413" s="6" t="str">
        <f t="shared" si="64"/>
        <v>YES</v>
      </c>
      <c r="T413" s="11">
        <f t="shared" si="65"/>
        <v>23.375</v>
      </c>
      <c r="U413" s="11">
        <f t="shared" si="62"/>
        <v>28.05</v>
      </c>
      <c r="V413" s="11">
        <f t="shared" si="63"/>
        <v>-4.6750000000000007</v>
      </c>
    </row>
    <row r="414" spans="1:22" x14ac:dyDescent="0.25">
      <c r="A414" s="6" t="s">
        <v>351</v>
      </c>
      <c r="B414" s="6" t="s">
        <v>23</v>
      </c>
      <c r="C414" s="30" t="s">
        <v>417</v>
      </c>
      <c r="D414" s="30" t="s">
        <v>417</v>
      </c>
      <c r="E414" s="22" t="s">
        <v>1676</v>
      </c>
      <c r="F414" s="22" t="s">
        <v>418</v>
      </c>
      <c r="G414" s="7"/>
      <c r="H414" s="22" t="s">
        <v>419</v>
      </c>
      <c r="I414" s="15" t="s">
        <v>53</v>
      </c>
      <c r="J414" s="19" t="s">
        <v>453</v>
      </c>
      <c r="K414" s="11">
        <v>15</v>
      </c>
      <c r="L414" s="9">
        <v>346.28</v>
      </c>
      <c r="M414" s="11">
        <v>5194.2</v>
      </c>
      <c r="O414" s="10">
        <f t="shared" si="66"/>
        <v>15</v>
      </c>
      <c r="P414" s="11">
        <f t="shared" si="59"/>
        <v>0</v>
      </c>
      <c r="Q414" s="11">
        <f t="shared" si="60"/>
        <v>15</v>
      </c>
      <c r="R414" s="6" t="str">
        <f t="shared" si="61"/>
        <v>YES</v>
      </c>
      <c r="S414" s="6" t="str">
        <f t="shared" si="64"/>
        <v>YES</v>
      </c>
      <c r="T414" s="11">
        <f t="shared" si="65"/>
        <v>4328.5</v>
      </c>
      <c r="U414" s="11">
        <f t="shared" si="62"/>
        <v>5194.2</v>
      </c>
      <c r="V414" s="11">
        <f t="shared" si="63"/>
        <v>-865.69999999999982</v>
      </c>
    </row>
    <row r="415" spans="1:22" x14ac:dyDescent="0.25">
      <c r="A415" s="6" t="s">
        <v>351</v>
      </c>
      <c r="B415" s="6" t="s">
        <v>23</v>
      </c>
      <c r="C415" s="30" t="s">
        <v>417</v>
      </c>
      <c r="D415" s="30" t="s">
        <v>417</v>
      </c>
      <c r="E415" s="22" t="s">
        <v>1676</v>
      </c>
      <c r="F415" s="22" t="s">
        <v>418</v>
      </c>
      <c r="G415" s="7"/>
      <c r="H415" s="22" t="s">
        <v>419</v>
      </c>
      <c r="I415" s="15" t="s">
        <v>53</v>
      </c>
      <c r="J415" s="19" t="s">
        <v>453</v>
      </c>
      <c r="K415" s="11">
        <v>0.1</v>
      </c>
      <c r="M415" s="11">
        <v>34.630000000000003</v>
      </c>
      <c r="O415" s="10" t="e">
        <f t="shared" si="66"/>
        <v>#DIV/0!</v>
      </c>
      <c r="P415" s="11" t="e">
        <f t="shared" si="59"/>
        <v>#DIV/0!</v>
      </c>
      <c r="Q415" s="11" t="e">
        <f t="shared" si="60"/>
        <v>#DIV/0!</v>
      </c>
      <c r="R415" s="6" t="e">
        <f t="shared" si="61"/>
        <v>#DIV/0!</v>
      </c>
      <c r="S415" s="6" t="e">
        <f t="shared" si="64"/>
        <v>#DIV/0!</v>
      </c>
      <c r="T415" s="11">
        <f t="shared" si="65"/>
        <v>0</v>
      </c>
      <c r="U415" s="11">
        <f t="shared" si="62"/>
        <v>34.630000000000003</v>
      </c>
      <c r="V415" s="11">
        <f t="shared" si="63"/>
        <v>-34.630000000000003</v>
      </c>
    </row>
    <row r="416" spans="1:22" x14ac:dyDescent="0.25">
      <c r="A416" s="6" t="s">
        <v>351</v>
      </c>
      <c r="B416" s="6" t="s">
        <v>23</v>
      </c>
      <c r="C416" s="30" t="s">
        <v>417</v>
      </c>
      <c r="D416" s="30" t="s">
        <v>417</v>
      </c>
      <c r="E416" s="22" t="s">
        <v>1676</v>
      </c>
      <c r="F416" s="22" t="s">
        <v>418</v>
      </c>
      <c r="G416" s="7"/>
      <c r="H416" s="22" t="s">
        <v>419</v>
      </c>
      <c r="I416" s="15" t="s">
        <v>53</v>
      </c>
      <c r="J416" s="19" t="s">
        <v>454</v>
      </c>
      <c r="K416" s="11">
        <v>15</v>
      </c>
      <c r="L416" s="9">
        <v>40</v>
      </c>
      <c r="M416" s="11">
        <v>1200</v>
      </c>
      <c r="O416" s="10">
        <f t="shared" si="66"/>
        <v>30</v>
      </c>
      <c r="P416" s="11">
        <f t="shared" si="59"/>
        <v>0</v>
      </c>
      <c r="Q416" s="11">
        <f t="shared" si="60"/>
        <v>30</v>
      </c>
      <c r="R416" s="6" t="str">
        <f t="shared" si="61"/>
        <v>YES</v>
      </c>
      <c r="S416" s="6" t="str">
        <f t="shared" si="64"/>
        <v>YES</v>
      </c>
      <c r="T416" s="11">
        <f t="shared" si="65"/>
        <v>500</v>
      </c>
      <c r="U416" s="11">
        <f t="shared" si="62"/>
        <v>1200</v>
      </c>
      <c r="V416" s="11">
        <f t="shared" si="63"/>
        <v>-700</v>
      </c>
    </row>
    <row r="417" spans="1:22" x14ac:dyDescent="0.25">
      <c r="A417" s="6" t="s">
        <v>351</v>
      </c>
      <c r="B417" s="6" t="s">
        <v>23</v>
      </c>
      <c r="C417" s="30" t="s">
        <v>417</v>
      </c>
      <c r="D417" s="30" t="s">
        <v>417</v>
      </c>
      <c r="E417" s="22" t="s">
        <v>1676</v>
      </c>
      <c r="F417" s="22" t="s">
        <v>418</v>
      </c>
      <c r="G417" s="7"/>
      <c r="H417" s="22" t="s">
        <v>419</v>
      </c>
      <c r="I417" s="15" t="s">
        <v>53</v>
      </c>
      <c r="J417" s="19" t="s">
        <v>454</v>
      </c>
      <c r="K417" s="11">
        <v>0.1</v>
      </c>
      <c r="M417" s="11">
        <v>4.16</v>
      </c>
      <c r="O417" s="10" t="e">
        <f t="shared" si="66"/>
        <v>#DIV/0!</v>
      </c>
      <c r="P417" s="11" t="e">
        <f t="shared" si="59"/>
        <v>#DIV/0!</v>
      </c>
      <c r="Q417" s="11" t="e">
        <f t="shared" si="60"/>
        <v>#DIV/0!</v>
      </c>
      <c r="R417" s="6" t="e">
        <f t="shared" si="61"/>
        <v>#DIV/0!</v>
      </c>
      <c r="S417" s="6" t="e">
        <f t="shared" si="64"/>
        <v>#DIV/0!</v>
      </c>
      <c r="T417" s="11">
        <f t="shared" si="65"/>
        <v>0</v>
      </c>
      <c r="U417" s="11">
        <f t="shared" si="62"/>
        <v>4.16</v>
      </c>
      <c r="V417" s="11">
        <f t="shared" si="63"/>
        <v>-4.16</v>
      </c>
    </row>
    <row r="418" spans="1:22" x14ac:dyDescent="0.25">
      <c r="A418" s="6" t="s">
        <v>351</v>
      </c>
      <c r="B418" s="6" t="s">
        <v>23</v>
      </c>
      <c r="C418" s="30" t="s">
        <v>417</v>
      </c>
      <c r="D418" s="30" t="s">
        <v>417</v>
      </c>
      <c r="E418" s="22" t="s">
        <v>1676</v>
      </c>
      <c r="F418" s="22" t="s">
        <v>418</v>
      </c>
      <c r="G418" s="7"/>
      <c r="H418" s="22" t="s">
        <v>419</v>
      </c>
      <c r="I418" s="15" t="s">
        <v>53</v>
      </c>
      <c r="J418" s="19" t="s">
        <v>455</v>
      </c>
      <c r="K418" s="11">
        <v>5</v>
      </c>
      <c r="L418" s="9">
        <v>260.31</v>
      </c>
      <c r="M418" s="11">
        <v>1301.55</v>
      </c>
      <c r="N418" s="11">
        <v>4266.53</v>
      </c>
      <c r="O418" s="10">
        <f t="shared" si="66"/>
        <v>5</v>
      </c>
      <c r="P418" s="11">
        <f t="shared" si="59"/>
        <v>16.390188621259266</v>
      </c>
      <c r="Q418" s="11">
        <f t="shared" si="60"/>
        <v>21.390188621259266</v>
      </c>
      <c r="R418" s="6" t="str">
        <f t="shared" si="61"/>
        <v>YES</v>
      </c>
      <c r="S418" s="6" t="str">
        <f t="shared" si="64"/>
        <v>YES</v>
      </c>
      <c r="T418" s="11">
        <f t="shared" si="65"/>
        <v>3253.875</v>
      </c>
      <c r="U418" s="11">
        <f t="shared" si="62"/>
        <v>5568.08</v>
      </c>
      <c r="V418" s="11">
        <f t="shared" si="63"/>
        <v>-2314.2049999999999</v>
      </c>
    </row>
    <row r="419" spans="1:22" x14ac:dyDescent="0.25">
      <c r="A419" s="6" t="s">
        <v>351</v>
      </c>
      <c r="B419" s="6" t="s">
        <v>23</v>
      </c>
      <c r="C419" s="30" t="s">
        <v>417</v>
      </c>
      <c r="D419" s="30" t="s">
        <v>417</v>
      </c>
      <c r="E419" s="22" t="s">
        <v>1676</v>
      </c>
      <c r="F419" s="22" t="s">
        <v>418</v>
      </c>
      <c r="G419" s="7"/>
      <c r="H419" s="22" t="s">
        <v>419</v>
      </c>
      <c r="I419" s="15" t="s">
        <v>53</v>
      </c>
      <c r="J419" s="19" t="s">
        <v>455</v>
      </c>
      <c r="K419" s="11">
        <v>0.1</v>
      </c>
      <c r="M419" s="11">
        <v>26.42</v>
      </c>
      <c r="O419" s="10" t="e">
        <f t="shared" si="66"/>
        <v>#DIV/0!</v>
      </c>
      <c r="P419" s="11" t="e">
        <f t="shared" si="59"/>
        <v>#DIV/0!</v>
      </c>
      <c r="Q419" s="11" t="e">
        <f t="shared" si="60"/>
        <v>#DIV/0!</v>
      </c>
      <c r="R419" s="6" t="e">
        <f t="shared" si="61"/>
        <v>#DIV/0!</v>
      </c>
      <c r="S419" s="6" t="e">
        <f t="shared" si="64"/>
        <v>#DIV/0!</v>
      </c>
      <c r="T419" s="11">
        <f t="shared" si="65"/>
        <v>0</v>
      </c>
      <c r="U419" s="11">
        <f t="shared" si="62"/>
        <v>26.42</v>
      </c>
      <c r="V419" s="11">
        <f t="shared" si="63"/>
        <v>-26.42</v>
      </c>
    </row>
    <row r="420" spans="1:22" x14ac:dyDescent="0.25">
      <c r="A420" s="6" t="s">
        <v>351</v>
      </c>
      <c r="B420" s="6" t="s">
        <v>23</v>
      </c>
      <c r="C420" s="30" t="s">
        <v>417</v>
      </c>
      <c r="D420" s="30" t="s">
        <v>417</v>
      </c>
      <c r="E420" s="22" t="s">
        <v>1676</v>
      </c>
      <c r="F420" s="22" t="s">
        <v>418</v>
      </c>
      <c r="G420" s="7"/>
      <c r="H420" s="22" t="s">
        <v>419</v>
      </c>
      <c r="I420" s="15" t="s">
        <v>53</v>
      </c>
      <c r="J420" s="19" t="s">
        <v>455</v>
      </c>
      <c r="K420" s="11">
        <v>12.5</v>
      </c>
      <c r="L420" s="9">
        <v>2.63</v>
      </c>
      <c r="M420" s="11">
        <v>32.880000000000003</v>
      </c>
      <c r="O420" s="10">
        <f t="shared" si="66"/>
        <v>12.501901140684412</v>
      </c>
      <c r="P420" s="11">
        <f t="shared" si="59"/>
        <v>0</v>
      </c>
      <c r="Q420" s="11">
        <f t="shared" si="60"/>
        <v>12.501901140684412</v>
      </c>
      <c r="R420" s="6" t="str">
        <f t="shared" si="61"/>
        <v>YES</v>
      </c>
      <c r="S420" s="6" t="str">
        <f t="shared" si="64"/>
        <v>YES</v>
      </c>
      <c r="T420" s="11">
        <f t="shared" si="65"/>
        <v>32.875</v>
      </c>
      <c r="U420" s="11">
        <f t="shared" si="62"/>
        <v>32.880000000000003</v>
      </c>
      <c r="V420" s="11">
        <f t="shared" si="63"/>
        <v>-5.000000000002558E-3</v>
      </c>
    </row>
    <row r="421" spans="1:22" x14ac:dyDescent="0.25">
      <c r="A421" s="6" t="s">
        <v>351</v>
      </c>
      <c r="B421" s="6" t="s">
        <v>23</v>
      </c>
      <c r="C421" s="30" t="s">
        <v>417</v>
      </c>
      <c r="D421" s="30" t="s">
        <v>417</v>
      </c>
      <c r="E421" s="22" t="s">
        <v>1676</v>
      </c>
      <c r="F421" s="22" t="s">
        <v>418</v>
      </c>
      <c r="G421" s="7"/>
      <c r="H421" s="22" t="s">
        <v>419</v>
      </c>
      <c r="I421" s="15" t="s">
        <v>53</v>
      </c>
      <c r="J421" s="19" t="s">
        <v>455</v>
      </c>
      <c r="K421" s="11">
        <v>15</v>
      </c>
      <c r="L421" s="9">
        <v>1.23</v>
      </c>
      <c r="M421" s="11">
        <v>18.45</v>
      </c>
      <c r="O421" s="10">
        <f t="shared" si="66"/>
        <v>15</v>
      </c>
      <c r="P421" s="11">
        <f t="shared" si="59"/>
        <v>0</v>
      </c>
      <c r="Q421" s="11">
        <f t="shared" si="60"/>
        <v>15</v>
      </c>
      <c r="R421" s="6" t="str">
        <f t="shared" si="61"/>
        <v>YES</v>
      </c>
      <c r="S421" s="6" t="str">
        <f t="shared" si="64"/>
        <v>YES</v>
      </c>
      <c r="T421" s="11">
        <f t="shared" si="65"/>
        <v>15.375</v>
      </c>
      <c r="U421" s="11">
        <f t="shared" si="62"/>
        <v>18.45</v>
      </c>
      <c r="V421" s="11">
        <f t="shared" si="63"/>
        <v>-3.0749999999999993</v>
      </c>
    </row>
    <row r="422" spans="1:22" x14ac:dyDescent="0.25">
      <c r="A422" s="6" t="s">
        <v>351</v>
      </c>
      <c r="B422" s="6" t="s">
        <v>23</v>
      </c>
      <c r="C422" s="30" t="s">
        <v>417</v>
      </c>
      <c r="D422" s="30" t="s">
        <v>417</v>
      </c>
      <c r="E422" s="22" t="s">
        <v>1676</v>
      </c>
      <c r="F422" s="22" t="s">
        <v>418</v>
      </c>
      <c r="G422" s="7"/>
      <c r="H422" s="22" t="s">
        <v>419</v>
      </c>
      <c r="I422" s="15" t="s">
        <v>53</v>
      </c>
      <c r="J422" s="19" t="s">
        <v>456</v>
      </c>
      <c r="K422" s="11">
        <v>0.1</v>
      </c>
      <c r="M422" s="11">
        <v>39.700000000000003</v>
      </c>
      <c r="O422" s="10" t="e">
        <f t="shared" si="66"/>
        <v>#DIV/0!</v>
      </c>
      <c r="P422" s="11" t="e">
        <f t="shared" si="59"/>
        <v>#DIV/0!</v>
      </c>
      <c r="Q422" s="11" t="e">
        <f t="shared" si="60"/>
        <v>#DIV/0!</v>
      </c>
      <c r="R422" s="6" t="e">
        <f t="shared" si="61"/>
        <v>#DIV/0!</v>
      </c>
      <c r="S422" s="6" t="e">
        <f t="shared" si="64"/>
        <v>#DIV/0!</v>
      </c>
      <c r="T422" s="11">
        <f t="shared" si="65"/>
        <v>0</v>
      </c>
      <c r="U422" s="11">
        <f t="shared" si="62"/>
        <v>39.700000000000003</v>
      </c>
      <c r="V422" s="11">
        <f t="shared" si="63"/>
        <v>-39.700000000000003</v>
      </c>
    </row>
    <row r="423" spans="1:22" x14ac:dyDescent="0.25">
      <c r="A423" s="6" t="s">
        <v>351</v>
      </c>
      <c r="B423" s="6" t="s">
        <v>23</v>
      </c>
      <c r="C423" s="30" t="s">
        <v>417</v>
      </c>
      <c r="D423" s="30" t="s">
        <v>417</v>
      </c>
      <c r="E423" s="22" t="s">
        <v>1676</v>
      </c>
      <c r="F423" s="22" t="s">
        <v>418</v>
      </c>
      <c r="G423" s="7"/>
      <c r="H423" s="22" t="s">
        <v>419</v>
      </c>
      <c r="I423" s="15" t="s">
        <v>53</v>
      </c>
      <c r="J423" s="19" t="s">
        <v>456</v>
      </c>
      <c r="K423" s="11">
        <v>15</v>
      </c>
      <c r="M423" s="11">
        <v>16.8</v>
      </c>
      <c r="O423" s="10" t="e">
        <f t="shared" si="66"/>
        <v>#DIV/0!</v>
      </c>
      <c r="P423" s="11" t="e">
        <f t="shared" si="59"/>
        <v>#DIV/0!</v>
      </c>
      <c r="Q423" s="11" t="e">
        <f t="shared" si="60"/>
        <v>#DIV/0!</v>
      </c>
      <c r="R423" s="6" t="e">
        <f t="shared" si="61"/>
        <v>#DIV/0!</v>
      </c>
      <c r="S423" s="6" t="e">
        <f t="shared" si="64"/>
        <v>#DIV/0!</v>
      </c>
      <c r="T423" s="11">
        <f t="shared" si="65"/>
        <v>0</v>
      </c>
      <c r="U423" s="11">
        <f t="shared" si="62"/>
        <v>16.8</v>
      </c>
      <c r="V423" s="11">
        <f t="shared" si="63"/>
        <v>-16.8</v>
      </c>
    </row>
    <row r="424" spans="1:22" x14ac:dyDescent="0.25">
      <c r="A424" s="6" t="s">
        <v>351</v>
      </c>
      <c r="B424" s="6" t="s">
        <v>23</v>
      </c>
      <c r="C424" s="30" t="s">
        <v>417</v>
      </c>
      <c r="D424" s="30" t="s">
        <v>417</v>
      </c>
      <c r="E424" s="22" t="s">
        <v>1676</v>
      </c>
      <c r="F424" s="22" t="s">
        <v>418</v>
      </c>
      <c r="G424" s="7"/>
      <c r="H424" s="22" t="s">
        <v>419</v>
      </c>
      <c r="I424" s="15" t="s">
        <v>53</v>
      </c>
      <c r="J424" s="19" t="s">
        <v>457</v>
      </c>
      <c r="K424" s="11">
        <v>5</v>
      </c>
      <c r="L424" s="9">
        <v>301.08999999999997</v>
      </c>
      <c r="M424" s="11">
        <v>1505.45</v>
      </c>
      <c r="N424" s="11">
        <v>10222.68</v>
      </c>
      <c r="O424" s="10">
        <f t="shared" si="66"/>
        <v>5.0000000000000009</v>
      </c>
      <c r="P424" s="11">
        <f t="shared" si="59"/>
        <v>33.952240193961941</v>
      </c>
      <c r="Q424" s="11">
        <f t="shared" si="60"/>
        <v>38.952240193961941</v>
      </c>
      <c r="R424" s="6" t="str">
        <f t="shared" si="61"/>
        <v>YES</v>
      </c>
      <c r="S424" s="6" t="str">
        <f t="shared" si="64"/>
        <v>YES</v>
      </c>
      <c r="T424" s="11">
        <f t="shared" si="65"/>
        <v>3763.6249999999995</v>
      </c>
      <c r="U424" s="11">
        <f t="shared" si="62"/>
        <v>11728.130000000001</v>
      </c>
      <c r="V424" s="11">
        <f t="shared" si="63"/>
        <v>-7964.505000000001</v>
      </c>
    </row>
    <row r="425" spans="1:22" x14ac:dyDescent="0.25">
      <c r="A425" s="6" t="s">
        <v>351</v>
      </c>
      <c r="B425" s="6" t="s">
        <v>23</v>
      </c>
      <c r="C425" s="30" t="s">
        <v>417</v>
      </c>
      <c r="D425" s="30" t="s">
        <v>417</v>
      </c>
      <c r="E425" s="22" t="s">
        <v>1676</v>
      </c>
      <c r="F425" s="22" t="s">
        <v>418</v>
      </c>
      <c r="G425" s="7"/>
      <c r="H425" s="22" t="s">
        <v>419</v>
      </c>
      <c r="I425" s="15" t="s">
        <v>53</v>
      </c>
      <c r="J425" s="19" t="s">
        <v>457</v>
      </c>
      <c r="K425" s="11">
        <v>0.1</v>
      </c>
      <c r="M425" s="11">
        <v>31.3</v>
      </c>
      <c r="O425" s="10" t="e">
        <f t="shared" si="66"/>
        <v>#DIV/0!</v>
      </c>
      <c r="P425" s="11" t="e">
        <f t="shared" si="59"/>
        <v>#DIV/0!</v>
      </c>
      <c r="Q425" s="11" t="e">
        <f t="shared" si="60"/>
        <v>#DIV/0!</v>
      </c>
      <c r="R425" s="6" t="e">
        <f t="shared" si="61"/>
        <v>#DIV/0!</v>
      </c>
      <c r="S425" s="6" t="e">
        <f t="shared" si="64"/>
        <v>#DIV/0!</v>
      </c>
      <c r="T425" s="11">
        <f t="shared" si="65"/>
        <v>0</v>
      </c>
      <c r="U425" s="11">
        <f t="shared" si="62"/>
        <v>31.3</v>
      </c>
      <c r="V425" s="11">
        <f t="shared" si="63"/>
        <v>-31.3</v>
      </c>
    </row>
    <row r="426" spans="1:22" x14ac:dyDescent="0.25">
      <c r="A426" s="6" t="s">
        <v>351</v>
      </c>
      <c r="B426" s="6" t="s">
        <v>23</v>
      </c>
      <c r="C426" s="30" t="s">
        <v>417</v>
      </c>
      <c r="D426" s="30" t="s">
        <v>417</v>
      </c>
      <c r="E426" s="22" t="s">
        <v>1676</v>
      </c>
      <c r="F426" s="22" t="s">
        <v>418</v>
      </c>
      <c r="G426" s="7"/>
      <c r="H426" s="22" t="s">
        <v>419</v>
      </c>
      <c r="I426" s="15" t="s">
        <v>53</v>
      </c>
      <c r="J426" s="19" t="s">
        <v>457</v>
      </c>
      <c r="K426" s="11">
        <v>15</v>
      </c>
      <c r="L426" s="9">
        <v>11.89</v>
      </c>
      <c r="M426" s="11">
        <v>178.35</v>
      </c>
      <c r="O426" s="10">
        <f t="shared" si="66"/>
        <v>14.999999999999998</v>
      </c>
      <c r="P426" s="11">
        <f t="shared" si="59"/>
        <v>0</v>
      </c>
      <c r="Q426" s="11">
        <f t="shared" si="60"/>
        <v>14.999999999999998</v>
      </c>
      <c r="R426" s="6" t="str">
        <f t="shared" si="61"/>
        <v>YES</v>
      </c>
      <c r="S426" s="6" t="str">
        <f t="shared" si="64"/>
        <v>YES</v>
      </c>
      <c r="T426" s="11">
        <f t="shared" si="65"/>
        <v>148.625</v>
      </c>
      <c r="U426" s="11">
        <f t="shared" si="62"/>
        <v>178.35</v>
      </c>
      <c r="V426" s="11">
        <f t="shared" si="63"/>
        <v>-29.724999999999994</v>
      </c>
    </row>
    <row r="427" spans="1:22" x14ac:dyDescent="0.25">
      <c r="A427" s="6" t="s">
        <v>351</v>
      </c>
      <c r="B427" s="6" t="s">
        <v>23</v>
      </c>
      <c r="C427" s="30" t="s">
        <v>417</v>
      </c>
      <c r="D427" s="30" t="s">
        <v>417</v>
      </c>
      <c r="E427" s="22" t="s">
        <v>1676</v>
      </c>
      <c r="F427" s="22" t="s">
        <v>418</v>
      </c>
      <c r="G427" s="7"/>
      <c r="H427" s="22" t="s">
        <v>419</v>
      </c>
      <c r="I427" s="15" t="s">
        <v>53</v>
      </c>
      <c r="J427" s="19" t="s">
        <v>458</v>
      </c>
      <c r="K427" s="11">
        <v>5</v>
      </c>
      <c r="L427" s="9">
        <v>139.63</v>
      </c>
      <c r="M427" s="11">
        <v>698.15</v>
      </c>
      <c r="N427" s="11">
        <v>3741.23</v>
      </c>
      <c r="O427" s="10">
        <f t="shared" si="66"/>
        <v>5</v>
      </c>
      <c r="P427" s="11">
        <f t="shared" si="59"/>
        <v>26.793883835851894</v>
      </c>
      <c r="Q427" s="11">
        <f t="shared" si="60"/>
        <v>31.793883835851897</v>
      </c>
      <c r="R427" s="6" t="str">
        <f t="shared" si="61"/>
        <v>YES</v>
      </c>
      <c r="S427" s="6" t="str">
        <f t="shared" si="64"/>
        <v>YES</v>
      </c>
      <c r="T427" s="11">
        <f t="shared" si="65"/>
        <v>1745.375</v>
      </c>
      <c r="U427" s="11">
        <f t="shared" si="62"/>
        <v>4439.38</v>
      </c>
      <c r="V427" s="11">
        <f t="shared" si="63"/>
        <v>-2694.0050000000001</v>
      </c>
    </row>
    <row r="428" spans="1:22" x14ac:dyDescent="0.25">
      <c r="A428" s="6" t="s">
        <v>351</v>
      </c>
      <c r="B428" s="6" t="s">
        <v>23</v>
      </c>
      <c r="C428" s="30" t="s">
        <v>417</v>
      </c>
      <c r="D428" s="30" t="s">
        <v>417</v>
      </c>
      <c r="E428" s="22" t="s">
        <v>1676</v>
      </c>
      <c r="F428" s="22" t="s">
        <v>418</v>
      </c>
      <c r="G428" s="7"/>
      <c r="H428" s="22" t="s">
        <v>419</v>
      </c>
      <c r="I428" s="15" t="s">
        <v>53</v>
      </c>
      <c r="J428" s="19" t="s">
        <v>458</v>
      </c>
      <c r="K428" s="11">
        <v>12.5</v>
      </c>
      <c r="L428" s="9">
        <v>1</v>
      </c>
      <c r="M428" s="11">
        <v>12.5</v>
      </c>
      <c r="O428" s="10">
        <f t="shared" si="66"/>
        <v>12.5</v>
      </c>
      <c r="P428" s="11">
        <f t="shared" si="59"/>
        <v>0</v>
      </c>
      <c r="Q428" s="11">
        <f t="shared" si="60"/>
        <v>12.5</v>
      </c>
      <c r="R428" s="6" t="str">
        <f t="shared" si="61"/>
        <v>YES</v>
      </c>
      <c r="S428" s="6" t="str">
        <f t="shared" si="64"/>
        <v>YES</v>
      </c>
      <c r="T428" s="11">
        <f t="shared" si="65"/>
        <v>12.5</v>
      </c>
      <c r="U428" s="11">
        <f t="shared" si="62"/>
        <v>12.5</v>
      </c>
      <c r="V428" s="11">
        <f t="shared" si="63"/>
        <v>0</v>
      </c>
    </row>
    <row r="429" spans="1:22" x14ac:dyDescent="0.25">
      <c r="A429" s="6" t="s">
        <v>351</v>
      </c>
      <c r="B429" s="6" t="s">
        <v>23</v>
      </c>
      <c r="C429" s="30" t="s">
        <v>417</v>
      </c>
      <c r="D429" s="30" t="s">
        <v>417</v>
      </c>
      <c r="E429" s="22" t="s">
        <v>1676</v>
      </c>
      <c r="F429" s="22" t="s">
        <v>418</v>
      </c>
      <c r="G429" s="7"/>
      <c r="H429" s="22" t="s">
        <v>419</v>
      </c>
      <c r="I429" s="15" t="s">
        <v>53</v>
      </c>
      <c r="J429" s="19" t="s">
        <v>458</v>
      </c>
      <c r="K429" s="11">
        <v>0.1</v>
      </c>
      <c r="M429" s="11">
        <v>14.26</v>
      </c>
      <c r="O429" s="10" t="e">
        <f t="shared" si="66"/>
        <v>#DIV/0!</v>
      </c>
      <c r="P429" s="11" t="e">
        <f t="shared" si="59"/>
        <v>#DIV/0!</v>
      </c>
      <c r="Q429" s="11" t="e">
        <f t="shared" si="60"/>
        <v>#DIV/0!</v>
      </c>
      <c r="R429" s="6" t="e">
        <f t="shared" si="61"/>
        <v>#DIV/0!</v>
      </c>
      <c r="S429" s="6" t="e">
        <f t="shared" si="64"/>
        <v>#DIV/0!</v>
      </c>
      <c r="T429" s="11">
        <f t="shared" si="65"/>
        <v>0</v>
      </c>
      <c r="U429" s="11">
        <f t="shared" si="62"/>
        <v>14.26</v>
      </c>
      <c r="V429" s="11">
        <f t="shared" si="63"/>
        <v>-14.26</v>
      </c>
    </row>
    <row r="430" spans="1:22" x14ac:dyDescent="0.25">
      <c r="A430" s="6" t="s">
        <v>351</v>
      </c>
      <c r="B430" s="6" t="s">
        <v>23</v>
      </c>
      <c r="C430" s="30" t="s">
        <v>417</v>
      </c>
      <c r="D430" s="30" t="s">
        <v>417</v>
      </c>
      <c r="E430" s="22" t="s">
        <v>1676</v>
      </c>
      <c r="F430" s="22" t="s">
        <v>418</v>
      </c>
      <c r="G430" s="7"/>
      <c r="H430" s="22" t="s">
        <v>419</v>
      </c>
      <c r="I430" s="15" t="s">
        <v>53</v>
      </c>
      <c r="J430" s="19" t="s">
        <v>458</v>
      </c>
      <c r="K430" s="11">
        <v>15</v>
      </c>
      <c r="L430" s="9">
        <v>1.95</v>
      </c>
      <c r="M430" s="11">
        <v>44.25</v>
      </c>
      <c r="O430" s="10">
        <f t="shared" si="66"/>
        <v>22.692307692307693</v>
      </c>
      <c r="P430" s="11">
        <f t="shared" si="59"/>
        <v>0</v>
      </c>
      <c r="Q430" s="11">
        <f t="shared" si="60"/>
        <v>22.692307692307693</v>
      </c>
      <c r="R430" s="6" t="str">
        <f t="shared" si="61"/>
        <v>YES</v>
      </c>
      <c r="S430" s="6" t="str">
        <f t="shared" si="64"/>
        <v>YES</v>
      </c>
      <c r="T430" s="11">
        <f t="shared" si="65"/>
        <v>24.375</v>
      </c>
      <c r="U430" s="11">
        <f t="shared" si="62"/>
        <v>44.25</v>
      </c>
      <c r="V430" s="11">
        <f t="shared" si="63"/>
        <v>-19.875</v>
      </c>
    </row>
    <row r="431" spans="1:22" x14ac:dyDescent="0.25">
      <c r="A431" s="6" t="s">
        <v>351</v>
      </c>
      <c r="B431" s="6" t="s">
        <v>23</v>
      </c>
      <c r="C431" s="30" t="s">
        <v>417</v>
      </c>
      <c r="D431" s="30" t="s">
        <v>417</v>
      </c>
      <c r="E431" s="22" t="s">
        <v>1676</v>
      </c>
      <c r="F431" s="22" t="s">
        <v>418</v>
      </c>
      <c r="G431" s="7"/>
      <c r="H431" s="22" t="s">
        <v>419</v>
      </c>
      <c r="I431" s="15" t="s">
        <v>53</v>
      </c>
      <c r="J431" s="19" t="s">
        <v>459</v>
      </c>
      <c r="K431" s="11">
        <v>0.1</v>
      </c>
      <c r="M431" s="11">
        <v>18.149999999999999</v>
      </c>
      <c r="O431" s="10" t="e">
        <f t="shared" si="66"/>
        <v>#DIV/0!</v>
      </c>
      <c r="P431" s="11" t="e">
        <f t="shared" si="59"/>
        <v>#DIV/0!</v>
      </c>
      <c r="Q431" s="11" t="e">
        <f t="shared" si="60"/>
        <v>#DIV/0!</v>
      </c>
      <c r="R431" s="6" t="e">
        <f t="shared" si="61"/>
        <v>#DIV/0!</v>
      </c>
      <c r="S431" s="6" t="e">
        <f t="shared" si="64"/>
        <v>#DIV/0!</v>
      </c>
      <c r="T431" s="11">
        <f t="shared" si="65"/>
        <v>0</v>
      </c>
      <c r="U431" s="11">
        <f t="shared" si="62"/>
        <v>18.149999999999999</v>
      </c>
      <c r="V431" s="11">
        <f t="shared" si="63"/>
        <v>-18.149999999999999</v>
      </c>
    </row>
    <row r="432" spans="1:22" x14ac:dyDescent="0.25">
      <c r="A432" s="6" t="s">
        <v>351</v>
      </c>
      <c r="B432" s="6" t="s">
        <v>23</v>
      </c>
      <c r="C432" s="30" t="s">
        <v>417</v>
      </c>
      <c r="D432" s="30" t="s">
        <v>417</v>
      </c>
      <c r="E432" s="22" t="s">
        <v>1676</v>
      </c>
      <c r="F432" s="22" t="s">
        <v>418</v>
      </c>
      <c r="G432" s="7"/>
      <c r="H432" s="22" t="s">
        <v>419</v>
      </c>
      <c r="I432" s="15" t="s">
        <v>53</v>
      </c>
      <c r="J432" s="19" t="s">
        <v>460</v>
      </c>
      <c r="K432" s="11">
        <v>5</v>
      </c>
      <c r="L432" s="9">
        <v>240.5</v>
      </c>
      <c r="M432" s="11">
        <v>1202.5</v>
      </c>
      <c r="N432" s="11">
        <v>8504.7000000000007</v>
      </c>
      <c r="O432" s="10">
        <f t="shared" si="66"/>
        <v>5</v>
      </c>
      <c r="P432" s="11">
        <f t="shared" si="59"/>
        <v>35.362577962577966</v>
      </c>
      <c r="Q432" s="11">
        <f t="shared" si="60"/>
        <v>40.362577962577966</v>
      </c>
      <c r="R432" s="6" t="str">
        <f t="shared" si="61"/>
        <v>YES</v>
      </c>
      <c r="S432" s="6" t="str">
        <f t="shared" si="64"/>
        <v>YES</v>
      </c>
      <c r="T432" s="11">
        <f t="shared" si="65"/>
        <v>3006.25</v>
      </c>
      <c r="U432" s="11">
        <f t="shared" si="62"/>
        <v>9707.2000000000007</v>
      </c>
      <c r="V432" s="11">
        <f t="shared" si="63"/>
        <v>-6700.9500000000007</v>
      </c>
    </row>
    <row r="433" spans="1:22" x14ac:dyDescent="0.25">
      <c r="A433" s="6" t="s">
        <v>351</v>
      </c>
      <c r="B433" s="6" t="s">
        <v>23</v>
      </c>
      <c r="C433" s="30" t="s">
        <v>417</v>
      </c>
      <c r="D433" s="30" t="s">
        <v>417</v>
      </c>
      <c r="E433" s="22" t="s">
        <v>1676</v>
      </c>
      <c r="F433" s="22" t="s">
        <v>418</v>
      </c>
      <c r="G433" s="7"/>
      <c r="H433" s="22" t="s">
        <v>419</v>
      </c>
      <c r="I433" s="15" t="s">
        <v>53</v>
      </c>
      <c r="J433" s="19" t="s">
        <v>460</v>
      </c>
      <c r="K433" s="11">
        <v>0.1</v>
      </c>
      <c r="M433" s="11">
        <v>26.95</v>
      </c>
      <c r="O433" s="10" t="e">
        <f t="shared" si="66"/>
        <v>#DIV/0!</v>
      </c>
      <c r="P433" s="11" t="e">
        <f t="shared" si="59"/>
        <v>#DIV/0!</v>
      </c>
      <c r="Q433" s="11" t="e">
        <f t="shared" si="60"/>
        <v>#DIV/0!</v>
      </c>
      <c r="R433" s="6" t="e">
        <f t="shared" si="61"/>
        <v>#DIV/0!</v>
      </c>
      <c r="S433" s="6" t="e">
        <f t="shared" si="64"/>
        <v>#DIV/0!</v>
      </c>
      <c r="T433" s="11">
        <f t="shared" si="65"/>
        <v>0</v>
      </c>
      <c r="U433" s="11">
        <f t="shared" si="62"/>
        <v>26.95</v>
      </c>
      <c r="V433" s="11">
        <f t="shared" si="63"/>
        <v>-26.95</v>
      </c>
    </row>
    <row r="434" spans="1:22" x14ac:dyDescent="0.25">
      <c r="A434" s="6" t="s">
        <v>351</v>
      </c>
      <c r="B434" s="6" t="s">
        <v>23</v>
      </c>
      <c r="C434" s="30" t="s">
        <v>417</v>
      </c>
      <c r="D434" s="30" t="s">
        <v>417</v>
      </c>
      <c r="E434" s="22" t="s">
        <v>1676</v>
      </c>
      <c r="F434" s="22" t="s">
        <v>418</v>
      </c>
      <c r="G434" s="7"/>
      <c r="H434" s="22" t="s">
        <v>419</v>
      </c>
      <c r="I434" s="15" t="s">
        <v>53</v>
      </c>
      <c r="J434" s="19" t="s">
        <v>460</v>
      </c>
      <c r="K434" s="11">
        <v>15</v>
      </c>
      <c r="L434" s="9">
        <v>5.88</v>
      </c>
      <c r="M434" s="11">
        <v>88.2</v>
      </c>
      <c r="O434" s="10">
        <f t="shared" si="66"/>
        <v>15</v>
      </c>
      <c r="P434" s="11">
        <f t="shared" si="59"/>
        <v>0</v>
      </c>
      <c r="Q434" s="11">
        <f t="shared" si="60"/>
        <v>15</v>
      </c>
      <c r="R434" s="6" t="str">
        <f t="shared" si="61"/>
        <v>YES</v>
      </c>
      <c r="S434" s="6" t="str">
        <f t="shared" si="64"/>
        <v>YES</v>
      </c>
      <c r="T434" s="11">
        <f t="shared" si="65"/>
        <v>73.5</v>
      </c>
      <c r="U434" s="11">
        <f t="shared" si="62"/>
        <v>88.2</v>
      </c>
      <c r="V434" s="11">
        <f t="shared" si="63"/>
        <v>-14.700000000000003</v>
      </c>
    </row>
    <row r="435" spans="1:22" x14ac:dyDescent="0.25">
      <c r="A435" s="6" t="s">
        <v>351</v>
      </c>
      <c r="B435" s="6" t="s">
        <v>23</v>
      </c>
      <c r="C435" s="30" t="s">
        <v>417</v>
      </c>
      <c r="D435" s="30" t="s">
        <v>417</v>
      </c>
      <c r="E435" s="22" t="s">
        <v>1676</v>
      </c>
      <c r="F435" s="22" t="s">
        <v>418</v>
      </c>
      <c r="G435" s="7"/>
      <c r="H435" s="22" t="s">
        <v>419</v>
      </c>
      <c r="I435" s="15" t="s">
        <v>53</v>
      </c>
      <c r="J435" s="19" t="s">
        <v>460</v>
      </c>
      <c r="K435" s="11">
        <v>12.5</v>
      </c>
      <c r="L435" s="9">
        <v>23.08</v>
      </c>
      <c r="M435" s="11">
        <v>288.51</v>
      </c>
      <c r="O435" s="10">
        <f t="shared" si="66"/>
        <v>12.500433275563259</v>
      </c>
      <c r="P435" s="11">
        <f t="shared" si="59"/>
        <v>0</v>
      </c>
      <c r="Q435" s="11">
        <f t="shared" si="60"/>
        <v>12.500433275563259</v>
      </c>
      <c r="R435" s="6" t="str">
        <f t="shared" si="61"/>
        <v>YES</v>
      </c>
      <c r="S435" s="6" t="str">
        <f t="shared" si="64"/>
        <v>YES</v>
      </c>
      <c r="T435" s="11">
        <f t="shared" si="65"/>
        <v>288.5</v>
      </c>
      <c r="U435" s="11">
        <f t="shared" si="62"/>
        <v>288.51</v>
      </c>
      <c r="V435" s="11">
        <f t="shared" si="63"/>
        <v>-9.9999999999909051E-3</v>
      </c>
    </row>
    <row r="436" spans="1:22" x14ac:dyDescent="0.25">
      <c r="A436" s="6" t="s">
        <v>351</v>
      </c>
      <c r="B436" s="6" t="s">
        <v>23</v>
      </c>
      <c r="C436" s="30" t="s">
        <v>417</v>
      </c>
      <c r="D436" s="30" t="s">
        <v>417</v>
      </c>
      <c r="E436" s="22" t="s">
        <v>1676</v>
      </c>
      <c r="F436" s="22" t="s">
        <v>418</v>
      </c>
      <c r="G436" s="7"/>
      <c r="H436" s="22" t="s">
        <v>419</v>
      </c>
      <c r="I436" s="15" t="s">
        <v>53</v>
      </c>
      <c r="J436" s="19" t="s">
        <v>461</v>
      </c>
      <c r="K436" s="11">
        <v>0.1</v>
      </c>
      <c r="M436" s="11">
        <v>7.28</v>
      </c>
      <c r="O436" s="10" t="e">
        <f t="shared" si="66"/>
        <v>#DIV/0!</v>
      </c>
      <c r="P436" s="11" t="e">
        <f t="shared" si="59"/>
        <v>#DIV/0!</v>
      </c>
      <c r="Q436" s="11" t="e">
        <f t="shared" si="60"/>
        <v>#DIV/0!</v>
      </c>
      <c r="R436" s="6" t="e">
        <f t="shared" si="61"/>
        <v>#DIV/0!</v>
      </c>
      <c r="S436" s="6" t="e">
        <f t="shared" si="64"/>
        <v>#DIV/0!</v>
      </c>
      <c r="T436" s="11">
        <f t="shared" si="65"/>
        <v>0</v>
      </c>
      <c r="U436" s="11">
        <f t="shared" si="62"/>
        <v>7.28</v>
      </c>
      <c r="V436" s="11">
        <f t="shared" si="63"/>
        <v>-7.28</v>
      </c>
    </row>
    <row r="437" spans="1:22" x14ac:dyDescent="0.25">
      <c r="A437" s="6" t="s">
        <v>351</v>
      </c>
      <c r="B437" s="6" t="s">
        <v>23</v>
      </c>
      <c r="C437" s="30" t="s">
        <v>417</v>
      </c>
      <c r="D437" s="30" t="s">
        <v>417</v>
      </c>
      <c r="E437" s="22" t="s">
        <v>1676</v>
      </c>
      <c r="F437" s="22" t="s">
        <v>418</v>
      </c>
      <c r="G437" s="7"/>
      <c r="H437" s="22" t="s">
        <v>419</v>
      </c>
      <c r="I437" s="15" t="s">
        <v>53</v>
      </c>
      <c r="J437" s="19" t="s">
        <v>462</v>
      </c>
      <c r="K437" s="11">
        <v>5</v>
      </c>
      <c r="L437" s="9">
        <v>420.59</v>
      </c>
      <c r="M437" s="11">
        <v>2102.9499999999998</v>
      </c>
      <c r="N437" s="11">
        <v>9737.1200000000008</v>
      </c>
      <c r="O437" s="10">
        <f t="shared" si="66"/>
        <v>5</v>
      </c>
      <c r="P437" s="11">
        <f t="shared" si="59"/>
        <v>23.151097268123355</v>
      </c>
      <c r="Q437" s="11">
        <f t="shared" si="60"/>
        <v>28.151097268123351</v>
      </c>
      <c r="R437" s="6" t="str">
        <f t="shared" si="61"/>
        <v>YES</v>
      </c>
      <c r="S437" s="6" t="str">
        <f t="shared" si="64"/>
        <v>YES</v>
      </c>
      <c r="T437" s="11">
        <f t="shared" si="65"/>
        <v>5257.375</v>
      </c>
      <c r="U437" s="11">
        <f t="shared" si="62"/>
        <v>11840.07</v>
      </c>
      <c r="V437" s="11">
        <f t="shared" si="63"/>
        <v>-6582.6949999999997</v>
      </c>
    </row>
    <row r="438" spans="1:22" x14ac:dyDescent="0.25">
      <c r="A438" s="6" t="s">
        <v>351</v>
      </c>
      <c r="B438" s="6" t="s">
        <v>23</v>
      </c>
      <c r="C438" s="30" t="s">
        <v>417</v>
      </c>
      <c r="D438" s="30" t="s">
        <v>417</v>
      </c>
      <c r="E438" s="22" t="s">
        <v>1676</v>
      </c>
      <c r="F438" s="22" t="s">
        <v>418</v>
      </c>
      <c r="G438" s="7"/>
      <c r="H438" s="22" t="s">
        <v>419</v>
      </c>
      <c r="I438" s="15" t="s">
        <v>53</v>
      </c>
      <c r="J438" s="19" t="s">
        <v>462</v>
      </c>
      <c r="K438" s="11">
        <v>0.1</v>
      </c>
      <c r="M438" s="11">
        <v>47.5</v>
      </c>
      <c r="O438" s="10" t="e">
        <f t="shared" si="66"/>
        <v>#DIV/0!</v>
      </c>
      <c r="P438" s="11" t="e">
        <f t="shared" si="59"/>
        <v>#DIV/0!</v>
      </c>
      <c r="Q438" s="11" t="e">
        <f t="shared" si="60"/>
        <v>#DIV/0!</v>
      </c>
      <c r="R438" s="6" t="e">
        <f t="shared" si="61"/>
        <v>#DIV/0!</v>
      </c>
      <c r="S438" s="6" t="e">
        <f t="shared" si="64"/>
        <v>#DIV/0!</v>
      </c>
      <c r="T438" s="11">
        <f t="shared" si="65"/>
        <v>0</v>
      </c>
      <c r="U438" s="11">
        <f t="shared" si="62"/>
        <v>47.5</v>
      </c>
      <c r="V438" s="11">
        <f t="shared" si="63"/>
        <v>-47.5</v>
      </c>
    </row>
    <row r="439" spans="1:22" x14ac:dyDescent="0.25">
      <c r="A439" s="6" t="s">
        <v>351</v>
      </c>
      <c r="B439" s="6" t="s">
        <v>23</v>
      </c>
      <c r="C439" s="30" t="s">
        <v>417</v>
      </c>
      <c r="D439" s="30" t="s">
        <v>417</v>
      </c>
      <c r="E439" s="22" t="s">
        <v>1676</v>
      </c>
      <c r="F439" s="22" t="s">
        <v>418</v>
      </c>
      <c r="G439" s="7"/>
      <c r="H439" s="22" t="s">
        <v>419</v>
      </c>
      <c r="I439" s="15" t="s">
        <v>53</v>
      </c>
      <c r="J439" s="19" t="s">
        <v>462</v>
      </c>
      <c r="K439" s="11">
        <v>15</v>
      </c>
      <c r="L439" s="9">
        <v>7.14</v>
      </c>
      <c r="M439" s="11">
        <v>107.1</v>
      </c>
      <c r="O439" s="10">
        <f t="shared" si="66"/>
        <v>15</v>
      </c>
      <c r="P439" s="11">
        <f t="shared" si="59"/>
        <v>0</v>
      </c>
      <c r="Q439" s="11">
        <f t="shared" si="60"/>
        <v>15</v>
      </c>
      <c r="R439" s="6" t="str">
        <f t="shared" si="61"/>
        <v>YES</v>
      </c>
      <c r="S439" s="6" t="str">
        <f t="shared" si="64"/>
        <v>YES</v>
      </c>
      <c r="T439" s="11">
        <f t="shared" si="65"/>
        <v>89.25</v>
      </c>
      <c r="U439" s="11">
        <f t="shared" si="62"/>
        <v>107.1</v>
      </c>
      <c r="V439" s="11">
        <f t="shared" si="63"/>
        <v>-17.849999999999994</v>
      </c>
    </row>
    <row r="440" spans="1:22" x14ac:dyDescent="0.25">
      <c r="A440" s="6" t="s">
        <v>351</v>
      </c>
      <c r="B440" s="6" t="s">
        <v>23</v>
      </c>
      <c r="C440" s="30" t="s">
        <v>417</v>
      </c>
      <c r="D440" s="30" t="s">
        <v>417</v>
      </c>
      <c r="E440" s="22" t="s">
        <v>1676</v>
      </c>
      <c r="F440" s="22" t="s">
        <v>418</v>
      </c>
      <c r="G440" s="7"/>
      <c r="H440" s="22" t="s">
        <v>419</v>
      </c>
      <c r="I440" s="15" t="s">
        <v>53</v>
      </c>
      <c r="J440" s="19" t="s">
        <v>462</v>
      </c>
      <c r="K440" s="11">
        <v>12.5</v>
      </c>
      <c r="L440" s="9">
        <v>47.17</v>
      </c>
      <c r="M440" s="11">
        <v>589.63</v>
      </c>
      <c r="O440" s="10">
        <f t="shared" si="66"/>
        <v>12.500105999576002</v>
      </c>
      <c r="P440" s="11">
        <f t="shared" si="59"/>
        <v>0</v>
      </c>
      <c r="Q440" s="11">
        <f t="shared" si="60"/>
        <v>12.500105999576002</v>
      </c>
      <c r="R440" s="6" t="str">
        <f t="shared" si="61"/>
        <v>YES</v>
      </c>
      <c r="S440" s="6" t="str">
        <f t="shared" si="64"/>
        <v>YES</v>
      </c>
      <c r="T440" s="11">
        <f t="shared" si="65"/>
        <v>589.625</v>
      </c>
      <c r="U440" s="11">
        <f t="shared" si="62"/>
        <v>589.63</v>
      </c>
      <c r="V440" s="11">
        <f t="shared" si="63"/>
        <v>-4.9999999999954525E-3</v>
      </c>
    </row>
    <row r="441" spans="1:22" x14ac:dyDescent="0.25">
      <c r="A441" s="6" t="s">
        <v>351</v>
      </c>
      <c r="B441" s="6" t="s">
        <v>23</v>
      </c>
      <c r="C441" s="30" t="s">
        <v>417</v>
      </c>
      <c r="D441" s="30" t="s">
        <v>417</v>
      </c>
      <c r="E441" s="22" t="s">
        <v>1676</v>
      </c>
      <c r="F441" s="22" t="s">
        <v>418</v>
      </c>
      <c r="G441" s="7"/>
      <c r="H441" s="22" t="s">
        <v>419</v>
      </c>
      <c r="I441" s="15" t="s">
        <v>53</v>
      </c>
      <c r="J441" s="19" t="s">
        <v>463</v>
      </c>
      <c r="K441" s="11">
        <v>0.1</v>
      </c>
      <c r="M441" s="11">
        <v>13.94</v>
      </c>
      <c r="O441" s="10" t="e">
        <f t="shared" si="66"/>
        <v>#DIV/0!</v>
      </c>
      <c r="P441" s="11" t="e">
        <f t="shared" si="59"/>
        <v>#DIV/0!</v>
      </c>
      <c r="Q441" s="11" t="e">
        <f t="shared" si="60"/>
        <v>#DIV/0!</v>
      </c>
      <c r="R441" s="6" t="e">
        <f t="shared" si="61"/>
        <v>#DIV/0!</v>
      </c>
      <c r="S441" s="6" t="e">
        <f t="shared" si="64"/>
        <v>#DIV/0!</v>
      </c>
      <c r="T441" s="11">
        <f t="shared" si="65"/>
        <v>0</v>
      </c>
      <c r="U441" s="11">
        <f t="shared" si="62"/>
        <v>13.94</v>
      </c>
      <c r="V441" s="11">
        <f t="shared" si="63"/>
        <v>-13.94</v>
      </c>
    </row>
    <row r="442" spans="1:22" x14ac:dyDescent="0.25">
      <c r="A442" s="6" t="s">
        <v>351</v>
      </c>
      <c r="B442" s="6" t="s">
        <v>23</v>
      </c>
      <c r="C442" s="30" t="s">
        <v>417</v>
      </c>
      <c r="D442" s="30" t="s">
        <v>417</v>
      </c>
      <c r="E442" s="22" t="s">
        <v>1676</v>
      </c>
      <c r="F442" s="22" t="s">
        <v>418</v>
      </c>
      <c r="G442" s="7"/>
      <c r="H442" s="22" t="s">
        <v>419</v>
      </c>
      <c r="I442" s="15" t="s">
        <v>53</v>
      </c>
      <c r="J442" s="19" t="s">
        <v>464</v>
      </c>
      <c r="K442" s="11">
        <v>15</v>
      </c>
      <c r="L442" s="9">
        <v>41.99</v>
      </c>
      <c r="M442" s="11">
        <v>629.85</v>
      </c>
      <c r="O442" s="10">
        <f t="shared" si="66"/>
        <v>15</v>
      </c>
      <c r="P442" s="11">
        <f t="shared" si="59"/>
        <v>0</v>
      </c>
      <c r="Q442" s="11">
        <f t="shared" si="60"/>
        <v>15</v>
      </c>
      <c r="R442" s="6" t="str">
        <f t="shared" si="61"/>
        <v>YES</v>
      </c>
      <c r="S442" s="6" t="str">
        <f t="shared" si="64"/>
        <v>YES</v>
      </c>
      <c r="T442" s="11">
        <f t="shared" si="65"/>
        <v>524.875</v>
      </c>
      <c r="U442" s="11">
        <f t="shared" si="62"/>
        <v>629.85</v>
      </c>
      <c r="V442" s="11">
        <f t="shared" si="63"/>
        <v>-104.97500000000002</v>
      </c>
    </row>
    <row r="443" spans="1:22" x14ac:dyDescent="0.25">
      <c r="A443" s="6" t="s">
        <v>351</v>
      </c>
      <c r="B443" s="6" t="s">
        <v>23</v>
      </c>
      <c r="C443" s="30" t="s">
        <v>417</v>
      </c>
      <c r="D443" s="30" t="s">
        <v>417</v>
      </c>
      <c r="E443" s="22" t="s">
        <v>1676</v>
      </c>
      <c r="F443" s="22" t="s">
        <v>418</v>
      </c>
      <c r="G443" s="7"/>
      <c r="H443" s="22" t="s">
        <v>419</v>
      </c>
      <c r="I443" s="15" t="s">
        <v>53</v>
      </c>
      <c r="J443" s="19" t="s">
        <v>464</v>
      </c>
      <c r="K443" s="11">
        <v>0.1</v>
      </c>
      <c r="M443" s="11">
        <v>4.2</v>
      </c>
      <c r="O443" s="10" t="e">
        <f t="shared" si="66"/>
        <v>#DIV/0!</v>
      </c>
      <c r="P443" s="11" t="e">
        <f t="shared" ref="P443:P506" si="67">N443/L443</f>
        <v>#DIV/0!</v>
      </c>
      <c r="Q443" s="11" t="e">
        <f t="shared" ref="Q443:Q506" si="68">(M443+N443)/L443</f>
        <v>#DIV/0!</v>
      </c>
      <c r="R443" s="6" t="e">
        <f t="shared" ref="R443:R506" si="69">IF(Q443&gt;12.49,"YES","NO")</f>
        <v>#DIV/0!</v>
      </c>
      <c r="S443" s="6" t="e">
        <f t="shared" si="64"/>
        <v>#DIV/0!</v>
      </c>
      <c r="T443" s="11">
        <f t="shared" si="65"/>
        <v>0</v>
      </c>
      <c r="U443" s="11">
        <f t="shared" ref="U443:U506" si="70">M443+N443</f>
        <v>4.2</v>
      </c>
      <c r="V443" s="11">
        <f t="shared" ref="V443:V506" si="71">T443-U443</f>
        <v>-4.2</v>
      </c>
    </row>
    <row r="444" spans="1:22" x14ac:dyDescent="0.25">
      <c r="A444" s="6" t="s">
        <v>351</v>
      </c>
      <c r="B444" s="6" t="s">
        <v>23</v>
      </c>
      <c r="C444" s="30" t="s">
        <v>417</v>
      </c>
      <c r="D444" s="30" t="s">
        <v>417</v>
      </c>
      <c r="E444" s="22" t="s">
        <v>1676</v>
      </c>
      <c r="F444" s="22" t="s">
        <v>418</v>
      </c>
      <c r="G444" s="7"/>
      <c r="H444" s="22" t="s">
        <v>419</v>
      </c>
      <c r="I444" s="15" t="s">
        <v>53</v>
      </c>
      <c r="J444" s="19" t="s">
        <v>465</v>
      </c>
      <c r="K444" s="11">
        <v>5</v>
      </c>
      <c r="L444" s="9">
        <v>363.93</v>
      </c>
      <c r="M444" s="11">
        <v>1819.65</v>
      </c>
      <c r="N444" s="11">
        <v>12597.72</v>
      </c>
      <c r="O444" s="10">
        <f t="shared" si="66"/>
        <v>5</v>
      </c>
      <c r="P444" s="11">
        <f t="shared" si="67"/>
        <v>34.615777759459235</v>
      </c>
      <c r="Q444" s="11">
        <f t="shared" si="68"/>
        <v>39.615777759459235</v>
      </c>
      <c r="R444" s="6" t="str">
        <f t="shared" si="69"/>
        <v>YES</v>
      </c>
      <c r="S444" s="6" t="str">
        <f t="shared" si="64"/>
        <v>YES</v>
      </c>
      <c r="T444" s="11">
        <f t="shared" si="65"/>
        <v>4549.125</v>
      </c>
      <c r="U444" s="11">
        <f t="shared" si="70"/>
        <v>14417.369999999999</v>
      </c>
      <c r="V444" s="11">
        <f t="shared" si="71"/>
        <v>-9868.244999999999</v>
      </c>
    </row>
    <row r="445" spans="1:22" x14ac:dyDescent="0.25">
      <c r="A445" s="6" t="s">
        <v>351</v>
      </c>
      <c r="B445" s="6" t="s">
        <v>23</v>
      </c>
      <c r="C445" s="30" t="s">
        <v>417</v>
      </c>
      <c r="D445" s="30" t="s">
        <v>417</v>
      </c>
      <c r="E445" s="22" t="s">
        <v>1676</v>
      </c>
      <c r="F445" s="22" t="s">
        <v>418</v>
      </c>
      <c r="G445" s="7"/>
      <c r="H445" s="22" t="s">
        <v>419</v>
      </c>
      <c r="I445" s="15" t="s">
        <v>53</v>
      </c>
      <c r="J445" s="19" t="s">
        <v>465</v>
      </c>
      <c r="K445" s="11">
        <v>0.1</v>
      </c>
      <c r="M445" s="11">
        <v>41.39</v>
      </c>
      <c r="O445" s="10" t="e">
        <f t="shared" si="66"/>
        <v>#DIV/0!</v>
      </c>
      <c r="P445" s="11" t="e">
        <f t="shared" si="67"/>
        <v>#DIV/0!</v>
      </c>
      <c r="Q445" s="11" t="e">
        <f t="shared" si="68"/>
        <v>#DIV/0!</v>
      </c>
      <c r="R445" s="6" t="e">
        <f t="shared" si="69"/>
        <v>#DIV/0!</v>
      </c>
      <c r="S445" s="6" t="e">
        <f t="shared" ref="S445:S508" si="72">IF(O445&gt;3.32,"YES","NO")</f>
        <v>#DIV/0!</v>
      </c>
      <c r="T445" s="11">
        <f t="shared" ref="T445:T508" si="73">L445*12.5</f>
        <v>0</v>
      </c>
      <c r="U445" s="11">
        <f t="shared" si="70"/>
        <v>41.39</v>
      </c>
      <c r="V445" s="11">
        <f t="shared" si="71"/>
        <v>-41.39</v>
      </c>
    </row>
    <row r="446" spans="1:22" x14ac:dyDescent="0.25">
      <c r="A446" s="6" t="s">
        <v>351</v>
      </c>
      <c r="B446" s="6" t="s">
        <v>23</v>
      </c>
      <c r="C446" s="30" t="s">
        <v>417</v>
      </c>
      <c r="D446" s="30" t="s">
        <v>417</v>
      </c>
      <c r="E446" s="22" t="s">
        <v>1676</v>
      </c>
      <c r="F446" s="22" t="s">
        <v>418</v>
      </c>
      <c r="G446" s="7"/>
      <c r="H446" s="22" t="s">
        <v>419</v>
      </c>
      <c r="I446" s="15" t="s">
        <v>53</v>
      </c>
      <c r="J446" s="19" t="s">
        <v>465</v>
      </c>
      <c r="K446" s="11">
        <v>12.5</v>
      </c>
      <c r="L446" s="9">
        <v>41.95</v>
      </c>
      <c r="M446" s="11">
        <v>524.39</v>
      </c>
      <c r="O446" s="10">
        <f t="shared" si="66"/>
        <v>12.500357568533968</v>
      </c>
      <c r="P446" s="11">
        <f t="shared" si="67"/>
        <v>0</v>
      </c>
      <c r="Q446" s="11">
        <f t="shared" si="68"/>
        <v>12.500357568533968</v>
      </c>
      <c r="R446" s="6" t="str">
        <f t="shared" si="69"/>
        <v>YES</v>
      </c>
      <c r="S446" s="6" t="str">
        <f t="shared" si="72"/>
        <v>YES</v>
      </c>
      <c r="T446" s="11">
        <f t="shared" si="73"/>
        <v>524.375</v>
      </c>
      <c r="U446" s="11">
        <f t="shared" si="70"/>
        <v>524.39</v>
      </c>
      <c r="V446" s="11">
        <f t="shared" si="71"/>
        <v>-1.4999999999986358E-2</v>
      </c>
    </row>
    <row r="447" spans="1:22" x14ac:dyDescent="0.25">
      <c r="A447" s="6" t="s">
        <v>351</v>
      </c>
      <c r="B447" s="6" t="s">
        <v>23</v>
      </c>
      <c r="C447" s="30" t="s">
        <v>417</v>
      </c>
      <c r="D447" s="30" t="s">
        <v>417</v>
      </c>
      <c r="E447" s="22" t="s">
        <v>1676</v>
      </c>
      <c r="F447" s="22" t="s">
        <v>418</v>
      </c>
      <c r="G447" s="7"/>
      <c r="H447" s="22" t="s">
        <v>419</v>
      </c>
      <c r="I447" s="15" t="s">
        <v>53</v>
      </c>
      <c r="J447" s="19" t="s">
        <v>465</v>
      </c>
      <c r="K447" s="11">
        <v>15</v>
      </c>
      <c r="L447" s="9">
        <v>7.95</v>
      </c>
      <c r="M447" s="11">
        <v>239.25</v>
      </c>
      <c r="O447" s="10">
        <f t="shared" si="66"/>
        <v>30.09433962264151</v>
      </c>
      <c r="P447" s="11">
        <f t="shared" si="67"/>
        <v>0</v>
      </c>
      <c r="Q447" s="11">
        <f t="shared" si="68"/>
        <v>30.09433962264151</v>
      </c>
      <c r="R447" s="6" t="str">
        <f t="shared" si="69"/>
        <v>YES</v>
      </c>
      <c r="S447" s="6" t="str">
        <f t="shared" si="72"/>
        <v>YES</v>
      </c>
      <c r="T447" s="11">
        <f t="shared" si="73"/>
        <v>99.375</v>
      </c>
      <c r="U447" s="11">
        <f t="shared" si="70"/>
        <v>239.25</v>
      </c>
      <c r="V447" s="11">
        <f t="shared" si="71"/>
        <v>-139.875</v>
      </c>
    </row>
    <row r="448" spans="1:22" x14ac:dyDescent="0.25">
      <c r="A448" s="6" t="s">
        <v>351</v>
      </c>
      <c r="B448" s="6" t="s">
        <v>23</v>
      </c>
      <c r="C448" s="30" t="s">
        <v>417</v>
      </c>
      <c r="D448" s="30" t="s">
        <v>417</v>
      </c>
      <c r="E448" s="22" t="s">
        <v>1676</v>
      </c>
      <c r="F448" s="22" t="s">
        <v>418</v>
      </c>
      <c r="G448" s="7"/>
      <c r="H448" s="22" t="s">
        <v>419</v>
      </c>
      <c r="I448" s="15" t="s">
        <v>53</v>
      </c>
      <c r="J448" s="19" t="s">
        <v>466</v>
      </c>
      <c r="K448" s="11">
        <v>15</v>
      </c>
      <c r="L448" s="9">
        <v>461.84</v>
      </c>
      <c r="M448" s="11">
        <v>6297.6</v>
      </c>
      <c r="O448" s="10">
        <f t="shared" si="66"/>
        <v>13.635891217737747</v>
      </c>
      <c r="P448" s="11">
        <f t="shared" si="67"/>
        <v>0</v>
      </c>
      <c r="Q448" s="11">
        <f t="shared" si="68"/>
        <v>13.635891217737747</v>
      </c>
      <c r="R448" s="6" t="str">
        <f t="shared" si="69"/>
        <v>YES</v>
      </c>
      <c r="S448" s="6" t="str">
        <f t="shared" si="72"/>
        <v>YES</v>
      </c>
      <c r="T448" s="11">
        <f t="shared" si="73"/>
        <v>5773</v>
      </c>
      <c r="U448" s="11">
        <f t="shared" si="70"/>
        <v>6297.6</v>
      </c>
      <c r="V448" s="11">
        <f t="shared" si="71"/>
        <v>-524.60000000000036</v>
      </c>
    </row>
    <row r="449" spans="1:22" x14ac:dyDescent="0.25">
      <c r="A449" s="6" t="s">
        <v>351</v>
      </c>
      <c r="B449" s="6" t="s">
        <v>23</v>
      </c>
      <c r="C449" s="30" t="s">
        <v>417</v>
      </c>
      <c r="D449" s="30" t="s">
        <v>417</v>
      </c>
      <c r="E449" s="22" t="s">
        <v>1676</v>
      </c>
      <c r="F449" s="22" t="s">
        <v>418</v>
      </c>
      <c r="G449" s="7"/>
      <c r="H449" s="22" t="s">
        <v>419</v>
      </c>
      <c r="I449" s="15" t="s">
        <v>53</v>
      </c>
      <c r="J449" s="19" t="s">
        <v>466</v>
      </c>
      <c r="K449" s="11">
        <v>0.1</v>
      </c>
      <c r="M449" s="11">
        <v>49.19</v>
      </c>
      <c r="O449" s="10" t="e">
        <f t="shared" si="66"/>
        <v>#DIV/0!</v>
      </c>
      <c r="P449" s="11" t="e">
        <f t="shared" si="67"/>
        <v>#DIV/0!</v>
      </c>
      <c r="Q449" s="11" t="e">
        <f t="shared" si="68"/>
        <v>#DIV/0!</v>
      </c>
      <c r="R449" s="6" t="e">
        <f t="shared" si="69"/>
        <v>#DIV/0!</v>
      </c>
      <c r="S449" s="6" t="e">
        <f t="shared" si="72"/>
        <v>#DIV/0!</v>
      </c>
      <c r="T449" s="11">
        <f t="shared" si="73"/>
        <v>0</v>
      </c>
      <c r="U449" s="11">
        <f t="shared" si="70"/>
        <v>49.19</v>
      </c>
      <c r="V449" s="11">
        <f t="shared" si="71"/>
        <v>-49.19</v>
      </c>
    </row>
    <row r="450" spans="1:22" x14ac:dyDescent="0.25">
      <c r="A450" s="6" t="s">
        <v>351</v>
      </c>
      <c r="B450" s="6" t="s">
        <v>23</v>
      </c>
      <c r="C450" s="30" t="s">
        <v>417</v>
      </c>
      <c r="D450" s="30" t="s">
        <v>417</v>
      </c>
      <c r="E450" s="22" t="s">
        <v>1676</v>
      </c>
      <c r="F450" s="22" t="s">
        <v>418</v>
      </c>
      <c r="G450" s="7"/>
      <c r="H450" s="22" t="s">
        <v>419</v>
      </c>
      <c r="I450" s="15" t="s">
        <v>53</v>
      </c>
      <c r="J450" s="19" t="s">
        <v>467</v>
      </c>
      <c r="K450" s="11">
        <v>0.15</v>
      </c>
      <c r="M450" s="11">
        <v>38.4</v>
      </c>
      <c r="O450" s="10" t="e">
        <f t="shared" si="66"/>
        <v>#DIV/0!</v>
      </c>
      <c r="P450" s="11" t="e">
        <f t="shared" si="67"/>
        <v>#DIV/0!</v>
      </c>
      <c r="Q450" s="11" t="e">
        <f t="shared" si="68"/>
        <v>#DIV/0!</v>
      </c>
      <c r="R450" s="6" t="e">
        <f t="shared" si="69"/>
        <v>#DIV/0!</v>
      </c>
      <c r="S450" s="6" t="e">
        <f t="shared" si="72"/>
        <v>#DIV/0!</v>
      </c>
      <c r="T450" s="11">
        <f t="shared" si="73"/>
        <v>0</v>
      </c>
      <c r="U450" s="11">
        <f t="shared" si="70"/>
        <v>38.4</v>
      </c>
      <c r="V450" s="11">
        <f t="shared" si="71"/>
        <v>-38.4</v>
      </c>
    </row>
    <row r="451" spans="1:22" x14ac:dyDescent="0.25">
      <c r="A451" s="6" t="s">
        <v>351</v>
      </c>
      <c r="B451" s="6" t="s">
        <v>23</v>
      </c>
      <c r="C451" s="30" t="s">
        <v>417</v>
      </c>
      <c r="D451" s="30" t="s">
        <v>417</v>
      </c>
      <c r="E451" s="22" t="s">
        <v>1676</v>
      </c>
      <c r="F451" s="22" t="s">
        <v>418</v>
      </c>
      <c r="G451" s="7"/>
      <c r="H451" s="22" t="s">
        <v>419</v>
      </c>
      <c r="I451" s="15" t="s">
        <v>53</v>
      </c>
      <c r="J451" s="19" t="s">
        <v>468</v>
      </c>
      <c r="K451" s="11">
        <v>0.15</v>
      </c>
      <c r="M451" s="11">
        <v>67.8</v>
      </c>
      <c r="O451" s="10" t="e">
        <f t="shared" si="66"/>
        <v>#DIV/0!</v>
      </c>
      <c r="P451" s="11" t="e">
        <f t="shared" si="67"/>
        <v>#DIV/0!</v>
      </c>
      <c r="Q451" s="11" t="e">
        <f t="shared" si="68"/>
        <v>#DIV/0!</v>
      </c>
      <c r="R451" s="6" t="e">
        <f t="shared" si="69"/>
        <v>#DIV/0!</v>
      </c>
      <c r="S451" s="6" t="e">
        <f t="shared" si="72"/>
        <v>#DIV/0!</v>
      </c>
      <c r="T451" s="11">
        <f t="shared" si="73"/>
        <v>0</v>
      </c>
      <c r="U451" s="11">
        <f t="shared" si="70"/>
        <v>67.8</v>
      </c>
      <c r="V451" s="11">
        <f t="shared" si="71"/>
        <v>-67.8</v>
      </c>
    </row>
    <row r="452" spans="1:22" x14ac:dyDescent="0.25">
      <c r="A452" s="6" t="s">
        <v>351</v>
      </c>
      <c r="B452" s="6" t="s">
        <v>23</v>
      </c>
      <c r="C452" s="30" t="s">
        <v>417</v>
      </c>
      <c r="D452" s="30" t="s">
        <v>417</v>
      </c>
      <c r="E452" s="22" t="s">
        <v>1676</v>
      </c>
      <c r="F452" s="22" t="s">
        <v>418</v>
      </c>
      <c r="G452" s="7"/>
      <c r="H452" s="22" t="s">
        <v>419</v>
      </c>
      <c r="I452" s="15" t="s">
        <v>53</v>
      </c>
      <c r="J452" s="19" t="s">
        <v>469</v>
      </c>
      <c r="K452" s="11">
        <v>15</v>
      </c>
      <c r="L452" s="9">
        <v>210.19</v>
      </c>
      <c r="M452" s="11">
        <v>3152.85</v>
      </c>
      <c r="O452" s="10">
        <f t="shared" si="66"/>
        <v>15</v>
      </c>
      <c r="P452" s="11">
        <f t="shared" si="67"/>
        <v>0</v>
      </c>
      <c r="Q452" s="11">
        <f t="shared" si="68"/>
        <v>15</v>
      </c>
      <c r="R452" s="6" t="str">
        <f t="shared" si="69"/>
        <v>YES</v>
      </c>
      <c r="S452" s="6" t="str">
        <f t="shared" si="72"/>
        <v>YES</v>
      </c>
      <c r="T452" s="11">
        <f t="shared" si="73"/>
        <v>2627.375</v>
      </c>
      <c r="U452" s="11">
        <f t="shared" si="70"/>
        <v>3152.85</v>
      </c>
      <c r="V452" s="11">
        <f t="shared" si="71"/>
        <v>-525.47499999999991</v>
      </c>
    </row>
    <row r="453" spans="1:22" x14ac:dyDescent="0.25">
      <c r="A453" s="6" t="s">
        <v>351</v>
      </c>
      <c r="B453" s="6" t="s">
        <v>23</v>
      </c>
      <c r="C453" s="30" t="s">
        <v>417</v>
      </c>
      <c r="D453" s="30" t="s">
        <v>417</v>
      </c>
      <c r="E453" s="22" t="s">
        <v>1676</v>
      </c>
      <c r="F453" s="22" t="s">
        <v>418</v>
      </c>
      <c r="G453" s="7"/>
      <c r="H453" s="22" t="s">
        <v>419</v>
      </c>
      <c r="I453" s="15" t="s">
        <v>53</v>
      </c>
      <c r="J453" s="19" t="s">
        <v>469</v>
      </c>
      <c r="K453" s="11">
        <v>0.1</v>
      </c>
      <c r="M453" s="11">
        <v>21.03</v>
      </c>
      <c r="O453" s="10" t="e">
        <f t="shared" si="66"/>
        <v>#DIV/0!</v>
      </c>
      <c r="P453" s="11" t="e">
        <f t="shared" si="67"/>
        <v>#DIV/0!</v>
      </c>
      <c r="Q453" s="11" t="e">
        <f t="shared" si="68"/>
        <v>#DIV/0!</v>
      </c>
      <c r="R453" s="6" t="e">
        <f t="shared" si="69"/>
        <v>#DIV/0!</v>
      </c>
      <c r="S453" s="6" t="e">
        <f t="shared" si="72"/>
        <v>#DIV/0!</v>
      </c>
      <c r="T453" s="11">
        <f t="shared" si="73"/>
        <v>0</v>
      </c>
      <c r="U453" s="11">
        <f t="shared" si="70"/>
        <v>21.03</v>
      </c>
      <c r="V453" s="11">
        <f t="shared" si="71"/>
        <v>-21.03</v>
      </c>
    </row>
    <row r="454" spans="1:22" x14ac:dyDescent="0.25">
      <c r="A454" s="6" t="s">
        <v>351</v>
      </c>
      <c r="B454" s="6" t="s">
        <v>23</v>
      </c>
      <c r="C454" s="30" t="s">
        <v>417</v>
      </c>
      <c r="D454" s="30" t="s">
        <v>417</v>
      </c>
      <c r="E454" s="22" t="s">
        <v>1676</v>
      </c>
      <c r="F454" s="22" t="s">
        <v>418</v>
      </c>
      <c r="G454" s="7"/>
      <c r="H454" s="22" t="s">
        <v>419</v>
      </c>
      <c r="I454" s="15" t="s">
        <v>53</v>
      </c>
      <c r="J454" s="19" t="s">
        <v>470</v>
      </c>
      <c r="K454" s="11">
        <v>5</v>
      </c>
      <c r="L454" s="9">
        <v>293.37</v>
      </c>
      <c r="M454" s="11">
        <v>1466.85</v>
      </c>
      <c r="N454" s="11">
        <v>9939.49</v>
      </c>
      <c r="O454" s="10">
        <f t="shared" si="66"/>
        <v>5</v>
      </c>
      <c r="P454" s="11">
        <f t="shared" si="67"/>
        <v>33.880389951256092</v>
      </c>
      <c r="Q454" s="11">
        <f t="shared" si="68"/>
        <v>38.880389951256092</v>
      </c>
      <c r="R454" s="6" t="str">
        <f t="shared" si="69"/>
        <v>YES</v>
      </c>
      <c r="S454" s="6" t="str">
        <f t="shared" si="72"/>
        <v>YES</v>
      </c>
      <c r="T454" s="11">
        <f t="shared" si="73"/>
        <v>3667.125</v>
      </c>
      <c r="U454" s="11">
        <f t="shared" si="70"/>
        <v>11406.34</v>
      </c>
      <c r="V454" s="11">
        <f t="shared" si="71"/>
        <v>-7739.2150000000001</v>
      </c>
    </row>
    <row r="455" spans="1:22" x14ac:dyDescent="0.25">
      <c r="A455" s="6" t="s">
        <v>351</v>
      </c>
      <c r="B455" s="6" t="s">
        <v>23</v>
      </c>
      <c r="C455" s="30" t="s">
        <v>417</v>
      </c>
      <c r="D455" s="30" t="s">
        <v>417</v>
      </c>
      <c r="E455" s="22" t="s">
        <v>1676</v>
      </c>
      <c r="F455" s="22" t="s">
        <v>418</v>
      </c>
      <c r="G455" s="7"/>
      <c r="H455" s="22" t="s">
        <v>419</v>
      </c>
      <c r="I455" s="15" t="s">
        <v>53</v>
      </c>
      <c r="J455" s="19" t="s">
        <v>470</v>
      </c>
      <c r="K455" s="11">
        <v>0.1</v>
      </c>
      <c r="M455" s="11">
        <v>32.01</v>
      </c>
      <c r="O455" s="10" t="e">
        <f t="shared" si="66"/>
        <v>#DIV/0!</v>
      </c>
      <c r="P455" s="11" t="e">
        <f t="shared" si="67"/>
        <v>#DIV/0!</v>
      </c>
      <c r="Q455" s="11" t="e">
        <f t="shared" si="68"/>
        <v>#DIV/0!</v>
      </c>
      <c r="R455" s="6" t="e">
        <f t="shared" si="69"/>
        <v>#DIV/0!</v>
      </c>
      <c r="S455" s="6" t="e">
        <f t="shared" si="72"/>
        <v>#DIV/0!</v>
      </c>
      <c r="T455" s="11">
        <f t="shared" si="73"/>
        <v>0</v>
      </c>
      <c r="U455" s="11">
        <f t="shared" si="70"/>
        <v>32.01</v>
      </c>
      <c r="V455" s="11">
        <f t="shared" si="71"/>
        <v>-32.01</v>
      </c>
    </row>
    <row r="456" spans="1:22" x14ac:dyDescent="0.25">
      <c r="A456" s="6" t="s">
        <v>351</v>
      </c>
      <c r="B456" s="6" t="s">
        <v>23</v>
      </c>
      <c r="C456" s="30" t="s">
        <v>417</v>
      </c>
      <c r="D456" s="30" t="s">
        <v>417</v>
      </c>
      <c r="E456" s="22" t="s">
        <v>1676</v>
      </c>
      <c r="F456" s="22" t="s">
        <v>418</v>
      </c>
      <c r="G456" s="7"/>
      <c r="H456" s="22" t="s">
        <v>419</v>
      </c>
      <c r="I456" s="15" t="s">
        <v>53</v>
      </c>
      <c r="J456" s="19" t="s">
        <v>470</v>
      </c>
      <c r="K456" s="11">
        <v>15</v>
      </c>
      <c r="L456" s="9">
        <v>14.62</v>
      </c>
      <c r="M456" s="11">
        <v>219.3</v>
      </c>
      <c r="O456" s="10">
        <f t="shared" si="66"/>
        <v>15.000000000000002</v>
      </c>
      <c r="P456" s="11">
        <f t="shared" si="67"/>
        <v>0</v>
      </c>
      <c r="Q456" s="11">
        <f t="shared" si="68"/>
        <v>15.000000000000002</v>
      </c>
      <c r="R456" s="6" t="str">
        <f t="shared" si="69"/>
        <v>YES</v>
      </c>
      <c r="S456" s="6" t="str">
        <f t="shared" si="72"/>
        <v>YES</v>
      </c>
      <c r="T456" s="11">
        <f t="shared" si="73"/>
        <v>182.75</v>
      </c>
      <c r="U456" s="11">
        <f t="shared" si="70"/>
        <v>219.3</v>
      </c>
      <c r="V456" s="11">
        <f t="shared" si="71"/>
        <v>-36.550000000000011</v>
      </c>
    </row>
    <row r="457" spans="1:22" x14ac:dyDescent="0.25">
      <c r="A457" s="6" t="s">
        <v>351</v>
      </c>
      <c r="B457" s="6" t="s">
        <v>23</v>
      </c>
      <c r="C457" s="30" t="s">
        <v>417</v>
      </c>
      <c r="D457" s="30" t="s">
        <v>417</v>
      </c>
      <c r="E457" s="22" t="s">
        <v>1676</v>
      </c>
      <c r="F457" s="22" t="s">
        <v>418</v>
      </c>
      <c r="G457" s="7"/>
      <c r="H457" s="22" t="s">
        <v>419</v>
      </c>
      <c r="I457" s="15" t="s">
        <v>53</v>
      </c>
      <c r="J457" s="19" t="s">
        <v>470</v>
      </c>
      <c r="K457" s="11">
        <v>12.5</v>
      </c>
      <c r="L457" s="9">
        <v>12.07</v>
      </c>
      <c r="M457" s="11">
        <v>150.88</v>
      </c>
      <c r="O457" s="10">
        <f t="shared" si="66"/>
        <v>12.500414250207124</v>
      </c>
      <c r="P457" s="11">
        <f t="shared" si="67"/>
        <v>0</v>
      </c>
      <c r="Q457" s="11">
        <f t="shared" si="68"/>
        <v>12.500414250207124</v>
      </c>
      <c r="R457" s="6" t="str">
        <f t="shared" si="69"/>
        <v>YES</v>
      </c>
      <c r="S457" s="6" t="str">
        <f t="shared" si="72"/>
        <v>YES</v>
      </c>
      <c r="T457" s="11">
        <f t="shared" si="73"/>
        <v>150.875</v>
      </c>
      <c r="U457" s="11">
        <f t="shared" si="70"/>
        <v>150.88</v>
      </c>
      <c r="V457" s="11">
        <f t="shared" si="71"/>
        <v>-4.9999999999954525E-3</v>
      </c>
    </row>
    <row r="458" spans="1:22" x14ac:dyDescent="0.25">
      <c r="A458" s="6" t="s">
        <v>351</v>
      </c>
      <c r="B458" s="6" t="s">
        <v>23</v>
      </c>
      <c r="C458" s="30" t="s">
        <v>417</v>
      </c>
      <c r="D458" s="30" t="s">
        <v>417</v>
      </c>
      <c r="E458" s="22" t="s">
        <v>1676</v>
      </c>
      <c r="F458" s="22" t="s">
        <v>418</v>
      </c>
      <c r="G458" s="7"/>
      <c r="H458" s="22" t="s">
        <v>419</v>
      </c>
      <c r="I458" s="15" t="s">
        <v>53</v>
      </c>
      <c r="J458" s="19" t="s">
        <v>471</v>
      </c>
      <c r="K458" s="11">
        <v>0.15</v>
      </c>
      <c r="M458" s="11">
        <v>67.650000000000006</v>
      </c>
      <c r="O458" s="10" t="e">
        <f t="shared" si="66"/>
        <v>#DIV/0!</v>
      </c>
      <c r="P458" s="11" t="e">
        <f t="shared" si="67"/>
        <v>#DIV/0!</v>
      </c>
      <c r="Q458" s="11" t="e">
        <f t="shared" si="68"/>
        <v>#DIV/0!</v>
      </c>
      <c r="R458" s="6" t="e">
        <f t="shared" si="69"/>
        <v>#DIV/0!</v>
      </c>
      <c r="S458" s="6" t="e">
        <f t="shared" si="72"/>
        <v>#DIV/0!</v>
      </c>
      <c r="T458" s="11">
        <f t="shared" si="73"/>
        <v>0</v>
      </c>
      <c r="U458" s="11">
        <f t="shared" si="70"/>
        <v>67.650000000000006</v>
      </c>
      <c r="V458" s="11">
        <f t="shared" si="71"/>
        <v>-67.650000000000006</v>
      </c>
    </row>
    <row r="459" spans="1:22" x14ac:dyDescent="0.25">
      <c r="A459" s="6" t="s">
        <v>351</v>
      </c>
      <c r="B459" s="6" t="s">
        <v>23</v>
      </c>
      <c r="C459" s="30" t="s">
        <v>417</v>
      </c>
      <c r="D459" s="30" t="s">
        <v>417</v>
      </c>
      <c r="E459" s="22" t="s">
        <v>1676</v>
      </c>
      <c r="F459" s="22" t="s">
        <v>418</v>
      </c>
      <c r="G459" s="7"/>
      <c r="H459" s="22" t="s">
        <v>419</v>
      </c>
      <c r="I459" s="15" t="s">
        <v>53</v>
      </c>
      <c r="J459" s="19" t="s">
        <v>472</v>
      </c>
      <c r="K459" s="11">
        <v>5</v>
      </c>
      <c r="L459" s="9">
        <v>254.65</v>
      </c>
      <c r="M459" s="11">
        <v>1273.25</v>
      </c>
      <c r="N459" s="11">
        <v>9018.7099999999991</v>
      </c>
      <c r="O459" s="10">
        <f t="shared" si="66"/>
        <v>5</v>
      </c>
      <c r="P459" s="11">
        <f t="shared" si="67"/>
        <v>35.416100530139403</v>
      </c>
      <c r="Q459" s="11">
        <f t="shared" si="68"/>
        <v>40.416100530139403</v>
      </c>
      <c r="R459" s="6" t="str">
        <f t="shared" si="69"/>
        <v>YES</v>
      </c>
      <c r="S459" s="6" t="str">
        <f t="shared" si="72"/>
        <v>YES</v>
      </c>
      <c r="T459" s="11">
        <f t="shared" si="73"/>
        <v>3183.125</v>
      </c>
      <c r="U459" s="11">
        <f t="shared" si="70"/>
        <v>10291.959999999999</v>
      </c>
      <c r="V459" s="11">
        <f t="shared" si="71"/>
        <v>-7108.8349999999991</v>
      </c>
    </row>
    <row r="460" spans="1:22" x14ac:dyDescent="0.25">
      <c r="A460" s="6" t="s">
        <v>351</v>
      </c>
      <c r="B460" s="6" t="s">
        <v>23</v>
      </c>
      <c r="C460" s="30" t="s">
        <v>417</v>
      </c>
      <c r="D460" s="30" t="s">
        <v>417</v>
      </c>
      <c r="E460" s="22" t="s">
        <v>1676</v>
      </c>
      <c r="F460" s="22" t="s">
        <v>418</v>
      </c>
      <c r="G460" s="7"/>
      <c r="H460" s="22" t="s">
        <v>419</v>
      </c>
      <c r="I460" s="15" t="s">
        <v>53</v>
      </c>
      <c r="J460" s="19" t="s">
        <v>472</v>
      </c>
      <c r="K460" s="11">
        <v>15</v>
      </c>
      <c r="L460" s="9">
        <v>36</v>
      </c>
      <c r="M460" s="11">
        <v>1140</v>
      </c>
      <c r="O460" s="10">
        <f t="shared" si="66"/>
        <v>31.666666666666668</v>
      </c>
      <c r="P460" s="11">
        <f t="shared" si="67"/>
        <v>0</v>
      </c>
      <c r="Q460" s="11">
        <f t="shared" si="68"/>
        <v>31.666666666666668</v>
      </c>
      <c r="R460" s="6" t="str">
        <f t="shared" si="69"/>
        <v>YES</v>
      </c>
      <c r="S460" s="6" t="str">
        <f t="shared" si="72"/>
        <v>YES</v>
      </c>
      <c r="T460" s="11">
        <f t="shared" si="73"/>
        <v>450</v>
      </c>
      <c r="U460" s="11">
        <f t="shared" si="70"/>
        <v>1140</v>
      </c>
      <c r="V460" s="11">
        <f t="shared" si="71"/>
        <v>-690</v>
      </c>
    </row>
    <row r="461" spans="1:22" x14ac:dyDescent="0.25">
      <c r="A461" s="6" t="s">
        <v>351</v>
      </c>
      <c r="B461" s="6" t="s">
        <v>23</v>
      </c>
      <c r="C461" s="30" t="s">
        <v>417</v>
      </c>
      <c r="D461" s="30" t="s">
        <v>417</v>
      </c>
      <c r="E461" s="22" t="s">
        <v>1676</v>
      </c>
      <c r="F461" s="22" t="s">
        <v>418</v>
      </c>
      <c r="G461" s="7"/>
      <c r="H461" s="22" t="s">
        <v>419</v>
      </c>
      <c r="I461" s="15" t="s">
        <v>53</v>
      </c>
      <c r="J461" s="19" t="s">
        <v>472</v>
      </c>
      <c r="K461" s="11">
        <v>0.1</v>
      </c>
      <c r="M461" s="11">
        <v>30.08</v>
      </c>
      <c r="O461" s="10" t="e">
        <f t="shared" si="66"/>
        <v>#DIV/0!</v>
      </c>
      <c r="P461" s="11" t="e">
        <f t="shared" si="67"/>
        <v>#DIV/0!</v>
      </c>
      <c r="Q461" s="11" t="e">
        <f t="shared" si="68"/>
        <v>#DIV/0!</v>
      </c>
      <c r="R461" s="6" t="e">
        <f t="shared" si="69"/>
        <v>#DIV/0!</v>
      </c>
      <c r="S461" s="6" t="e">
        <f t="shared" si="72"/>
        <v>#DIV/0!</v>
      </c>
      <c r="T461" s="11">
        <f t="shared" si="73"/>
        <v>0</v>
      </c>
      <c r="U461" s="11">
        <f t="shared" si="70"/>
        <v>30.08</v>
      </c>
      <c r="V461" s="11">
        <f t="shared" si="71"/>
        <v>-30.08</v>
      </c>
    </row>
    <row r="462" spans="1:22" x14ac:dyDescent="0.25">
      <c r="A462" s="6" t="s">
        <v>351</v>
      </c>
      <c r="B462" s="6" t="s">
        <v>23</v>
      </c>
      <c r="C462" s="30" t="s">
        <v>417</v>
      </c>
      <c r="D462" s="30" t="s">
        <v>417</v>
      </c>
      <c r="E462" s="22" t="s">
        <v>1676</v>
      </c>
      <c r="F462" s="22" t="s">
        <v>418</v>
      </c>
      <c r="G462" s="7"/>
      <c r="H462" s="22" t="s">
        <v>419</v>
      </c>
      <c r="I462" s="15" t="s">
        <v>53</v>
      </c>
      <c r="J462" s="19" t="s">
        <v>472</v>
      </c>
      <c r="K462" s="11">
        <v>12.5</v>
      </c>
      <c r="L462" s="9">
        <v>10.210000000000001</v>
      </c>
      <c r="M462" s="11">
        <v>127.63</v>
      </c>
      <c r="O462" s="10">
        <f t="shared" si="66"/>
        <v>12.500489715964738</v>
      </c>
      <c r="P462" s="11">
        <f t="shared" si="67"/>
        <v>0</v>
      </c>
      <c r="Q462" s="11">
        <f t="shared" si="68"/>
        <v>12.500489715964738</v>
      </c>
      <c r="R462" s="6" t="str">
        <f t="shared" si="69"/>
        <v>YES</v>
      </c>
      <c r="S462" s="6" t="str">
        <f t="shared" si="72"/>
        <v>YES</v>
      </c>
      <c r="T462" s="11">
        <f t="shared" si="73"/>
        <v>127.62500000000001</v>
      </c>
      <c r="U462" s="11">
        <f t="shared" si="70"/>
        <v>127.63</v>
      </c>
      <c r="V462" s="11">
        <f t="shared" si="71"/>
        <v>-4.9999999999812417E-3</v>
      </c>
    </row>
    <row r="463" spans="1:22" x14ac:dyDescent="0.25">
      <c r="A463" s="6" t="s">
        <v>351</v>
      </c>
      <c r="B463" s="6" t="s">
        <v>23</v>
      </c>
      <c r="C463" s="30" t="s">
        <v>417</v>
      </c>
      <c r="D463" s="30" t="s">
        <v>417</v>
      </c>
      <c r="E463" s="22" t="s">
        <v>1676</v>
      </c>
      <c r="F463" s="22" t="s">
        <v>418</v>
      </c>
      <c r="G463" s="7"/>
      <c r="H463" s="22" t="s">
        <v>419</v>
      </c>
      <c r="I463" s="15" t="s">
        <v>53</v>
      </c>
      <c r="J463" s="19" t="s">
        <v>473</v>
      </c>
      <c r="K463" s="11">
        <v>0.15</v>
      </c>
      <c r="M463" s="11">
        <v>72</v>
      </c>
      <c r="O463" s="10" t="e">
        <f t="shared" si="66"/>
        <v>#DIV/0!</v>
      </c>
      <c r="P463" s="11" t="e">
        <f t="shared" si="67"/>
        <v>#DIV/0!</v>
      </c>
      <c r="Q463" s="11" t="e">
        <f t="shared" si="68"/>
        <v>#DIV/0!</v>
      </c>
      <c r="R463" s="6" t="e">
        <f t="shared" si="69"/>
        <v>#DIV/0!</v>
      </c>
      <c r="S463" s="6" t="e">
        <f t="shared" si="72"/>
        <v>#DIV/0!</v>
      </c>
      <c r="T463" s="11">
        <f t="shared" si="73"/>
        <v>0</v>
      </c>
      <c r="U463" s="11">
        <f t="shared" si="70"/>
        <v>72</v>
      </c>
      <c r="V463" s="11">
        <f t="shared" si="71"/>
        <v>-72</v>
      </c>
    </row>
    <row r="464" spans="1:22" x14ac:dyDescent="0.25">
      <c r="A464" s="6" t="s">
        <v>351</v>
      </c>
      <c r="B464" s="6" t="s">
        <v>23</v>
      </c>
      <c r="C464" s="30" t="s">
        <v>417</v>
      </c>
      <c r="D464" s="30" t="s">
        <v>417</v>
      </c>
      <c r="E464" s="22" t="s">
        <v>1676</v>
      </c>
      <c r="F464" s="22" t="s">
        <v>418</v>
      </c>
      <c r="G464" s="7"/>
      <c r="H464" s="22" t="s">
        <v>419</v>
      </c>
      <c r="I464" s="15" t="s">
        <v>53</v>
      </c>
      <c r="J464" s="19" t="s">
        <v>474</v>
      </c>
      <c r="K464" s="11">
        <v>0.15</v>
      </c>
      <c r="M464" s="11">
        <v>57.18</v>
      </c>
      <c r="O464" s="10" t="e">
        <f t="shared" si="66"/>
        <v>#DIV/0!</v>
      </c>
      <c r="P464" s="11" t="e">
        <f t="shared" si="67"/>
        <v>#DIV/0!</v>
      </c>
      <c r="Q464" s="11" t="e">
        <f t="shared" si="68"/>
        <v>#DIV/0!</v>
      </c>
      <c r="R464" s="6" t="e">
        <f t="shared" si="69"/>
        <v>#DIV/0!</v>
      </c>
      <c r="S464" s="6" t="e">
        <f t="shared" si="72"/>
        <v>#DIV/0!</v>
      </c>
      <c r="T464" s="11">
        <f t="shared" si="73"/>
        <v>0</v>
      </c>
      <c r="U464" s="11">
        <f t="shared" si="70"/>
        <v>57.18</v>
      </c>
      <c r="V464" s="11">
        <f t="shared" si="71"/>
        <v>-57.18</v>
      </c>
    </row>
    <row r="465" spans="1:22" x14ac:dyDescent="0.25">
      <c r="A465" s="6" t="s">
        <v>351</v>
      </c>
      <c r="B465" s="6" t="s">
        <v>23</v>
      </c>
      <c r="C465" s="30" t="s">
        <v>417</v>
      </c>
      <c r="D465" s="30" t="s">
        <v>417</v>
      </c>
      <c r="E465" s="22" t="s">
        <v>1676</v>
      </c>
      <c r="F465" s="22" t="s">
        <v>418</v>
      </c>
      <c r="G465" s="7"/>
      <c r="H465" s="22" t="s">
        <v>419</v>
      </c>
      <c r="I465" s="15" t="s">
        <v>53</v>
      </c>
      <c r="J465" s="19" t="s">
        <v>475</v>
      </c>
      <c r="K465" s="11">
        <v>0.1</v>
      </c>
      <c r="M465" s="11">
        <v>22.49</v>
      </c>
      <c r="O465" s="10" t="e">
        <f t="shared" si="66"/>
        <v>#DIV/0!</v>
      </c>
      <c r="P465" s="11" t="e">
        <f t="shared" si="67"/>
        <v>#DIV/0!</v>
      </c>
      <c r="Q465" s="11" t="e">
        <f t="shared" si="68"/>
        <v>#DIV/0!</v>
      </c>
      <c r="R465" s="6" t="e">
        <f t="shared" si="69"/>
        <v>#DIV/0!</v>
      </c>
      <c r="S465" s="6" t="e">
        <f t="shared" si="72"/>
        <v>#DIV/0!</v>
      </c>
      <c r="T465" s="11">
        <f t="shared" si="73"/>
        <v>0</v>
      </c>
      <c r="U465" s="11">
        <f t="shared" si="70"/>
        <v>22.49</v>
      </c>
      <c r="V465" s="11">
        <f t="shared" si="71"/>
        <v>-22.49</v>
      </c>
    </row>
    <row r="466" spans="1:22" x14ac:dyDescent="0.25">
      <c r="A466" s="6" t="s">
        <v>351</v>
      </c>
      <c r="B466" s="6" t="s">
        <v>23</v>
      </c>
      <c r="C466" s="30" t="s">
        <v>417</v>
      </c>
      <c r="D466" s="30" t="s">
        <v>417</v>
      </c>
      <c r="E466" s="22" t="s">
        <v>1676</v>
      </c>
      <c r="F466" s="22" t="s">
        <v>418</v>
      </c>
      <c r="G466" s="7"/>
      <c r="H466" s="22" t="s">
        <v>419</v>
      </c>
      <c r="I466" s="15" t="s">
        <v>53</v>
      </c>
      <c r="J466" s="19" t="s">
        <v>476</v>
      </c>
      <c r="K466" s="11">
        <v>0.15</v>
      </c>
      <c r="M466" s="11">
        <v>67.2</v>
      </c>
      <c r="O466" s="10" t="e">
        <f t="shared" si="66"/>
        <v>#DIV/0!</v>
      </c>
      <c r="P466" s="11" t="e">
        <f t="shared" si="67"/>
        <v>#DIV/0!</v>
      </c>
      <c r="Q466" s="11" t="e">
        <f t="shared" si="68"/>
        <v>#DIV/0!</v>
      </c>
      <c r="R466" s="6" t="e">
        <f t="shared" si="69"/>
        <v>#DIV/0!</v>
      </c>
      <c r="S466" s="6" t="e">
        <f t="shared" si="72"/>
        <v>#DIV/0!</v>
      </c>
      <c r="T466" s="11">
        <f t="shared" si="73"/>
        <v>0</v>
      </c>
      <c r="U466" s="11">
        <f t="shared" si="70"/>
        <v>67.2</v>
      </c>
      <c r="V466" s="11">
        <f t="shared" si="71"/>
        <v>-67.2</v>
      </c>
    </row>
    <row r="467" spans="1:22" x14ac:dyDescent="0.25">
      <c r="A467" s="6" t="s">
        <v>351</v>
      </c>
      <c r="B467" s="6" t="s">
        <v>23</v>
      </c>
      <c r="C467" s="30" t="s">
        <v>417</v>
      </c>
      <c r="D467" s="30" t="s">
        <v>417</v>
      </c>
      <c r="E467" s="22" t="s">
        <v>1676</v>
      </c>
      <c r="F467" s="22" t="s">
        <v>418</v>
      </c>
      <c r="G467" s="7"/>
      <c r="H467" s="22" t="s">
        <v>419</v>
      </c>
      <c r="I467" s="15" t="s">
        <v>53</v>
      </c>
      <c r="J467" s="19" t="s">
        <v>477</v>
      </c>
      <c r="K467" s="11">
        <v>0.1</v>
      </c>
      <c r="M467" s="11">
        <v>42.36</v>
      </c>
      <c r="O467" s="10" t="e">
        <f t="shared" si="66"/>
        <v>#DIV/0!</v>
      </c>
      <c r="P467" s="11" t="e">
        <f t="shared" si="67"/>
        <v>#DIV/0!</v>
      </c>
      <c r="Q467" s="11" t="e">
        <f t="shared" si="68"/>
        <v>#DIV/0!</v>
      </c>
      <c r="R467" s="6" t="e">
        <f t="shared" si="69"/>
        <v>#DIV/0!</v>
      </c>
      <c r="S467" s="6" t="e">
        <f t="shared" si="72"/>
        <v>#DIV/0!</v>
      </c>
      <c r="T467" s="11">
        <f t="shared" si="73"/>
        <v>0</v>
      </c>
      <c r="U467" s="11">
        <f t="shared" si="70"/>
        <v>42.36</v>
      </c>
      <c r="V467" s="11">
        <f t="shared" si="71"/>
        <v>-42.36</v>
      </c>
    </row>
    <row r="468" spans="1:22" x14ac:dyDescent="0.25">
      <c r="A468" s="6" t="s">
        <v>351</v>
      </c>
      <c r="B468" s="6" t="s">
        <v>23</v>
      </c>
      <c r="C468" s="30" t="s">
        <v>417</v>
      </c>
      <c r="D468" s="30" t="s">
        <v>417</v>
      </c>
      <c r="E468" s="22" t="s">
        <v>1676</v>
      </c>
      <c r="F468" s="22" t="s">
        <v>418</v>
      </c>
      <c r="G468" s="7"/>
      <c r="H468" s="22" t="s">
        <v>419</v>
      </c>
      <c r="I468" s="15" t="s">
        <v>53</v>
      </c>
      <c r="J468" s="19" t="s">
        <v>478</v>
      </c>
      <c r="K468" s="11">
        <v>5</v>
      </c>
      <c r="L468" s="9">
        <v>76.28</v>
      </c>
      <c r="M468" s="11">
        <v>381.4</v>
      </c>
      <c r="N468" s="11">
        <v>2297.29</v>
      </c>
      <c r="O468" s="10">
        <f t="shared" si="66"/>
        <v>5</v>
      </c>
      <c r="P468" s="11">
        <f t="shared" si="67"/>
        <v>30.116544310435238</v>
      </c>
      <c r="Q468" s="11">
        <f t="shared" si="68"/>
        <v>35.116544310435238</v>
      </c>
      <c r="R468" s="6" t="str">
        <f t="shared" si="69"/>
        <v>YES</v>
      </c>
      <c r="S468" s="6" t="str">
        <f t="shared" si="72"/>
        <v>YES</v>
      </c>
      <c r="T468" s="11">
        <f t="shared" si="73"/>
        <v>953.5</v>
      </c>
      <c r="U468" s="11">
        <f t="shared" si="70"/>
        <v>2678.69</v>
      </c>
      <c r="V468" s="11">
        <f t="shared" si="71"/>
        <v>-1725.19</v>
      </c>
    </row>
    <row r="469" spans="1:22" x14ac:dyDescent="0.25">
      <c r="A469" s="6" t="s">
        <v>351</v>
      </c>
      <c r="B469" s="6" t="s">
        <v>23</v>
      </c>
      <c r="C469" s="30" t="s">
        <v>417</v>
      </c>
      <c r="D469" s="30" t="s">
        <v>417</v>
      </c>
      <c r="E469" s="22" t="s">
        <v>1676</v>
      </c>
      <c r="F469" s="22" t="s">
        <v>418</v>
      </c>
      <c r="G469" s="7"/>
      <c r="H469" s="22" t="s">
        <v>419</v>
      </c>
      <c r="I469" s="15" t="s">
        <v>53</v>
      </c>
      <c r="J469" s="19" t="s">
        <v>478</v>
      </c>
      <c r="K469" s="11">
        <v>0.1</v>
      </c>
      <c r="M469" s="11">
        <v>7.63</v>
      </c>
      <c r="O469" s="10" t="e">
        <f t="shared" ref="O469:O532" si="74">M469/L469</f>
        <v>#DIV/0!</v>
      </c>
      <c r="P469" s="11" t="e">
        <f t="shared" si="67"/>
        <v>#DIV/0!</v>
      </c>
      <c r="Q469" s="11" t="e">
        <f t="shared" si="68"/>
        <v>#DIV/0!</v>
      </c>
      <c r="R469" s="6" t="e">
        <f t="shared" si="69"/>
        <v>#DIV/0!</v>
      </c>
      <c r="S469" s="6" t="e">
        <f t="shared" si="72"/>
        <v>#DIV/0!</v>
      </c>
      <c r="T469" s="11">
        <f t="shared" si="73"/>
        <v>0</v>
      </c>
      <c r="U469" s="11">
        <f t="shared" si="70"/>
        <v>7.63</v>
      </c>
      <c r="V469" s="11">
        <f t="shared" si="71"/>
        <v>-7.63</v>
      </c>
    </row>
    <row r="470" spans="1:22" x14ac:dyDescent="0.25">
      <c r="A470" s="6" t="s">
        <v>351</v>
      </c>
      <c r="B470" s="6" t="s">
        <v>23</v>
      </c>
      <c r="C470" s="30" t="s">
        <v>417</v>
      </c>
      <c r="D470" s="30" t="s">
        <v>417</v>
      </c>
      <c r="E470" s="22" t="s">
        <v>1676</v>
      </c>
      <c r="F470" s="22" t="s">
        <v>418</v>
      </c>
      <c r="G470" s="7"/>
      <c r="H470" s="22" t="s">
        <v>419</v>
      </c>
      <c r="I470" s="15" t="s">
        <v>53</v>
      </c>
      <c r="J470" s="19" t="s">
        <v>479</v>
      </c>
      <c r="K470" s="11">
        <v>0.15</v>
      </c>
      <c r="M470" s="11">
        <v>72</v>
      </c>
      <c r="O470" s="10" t="e">
        <f t="shared" si="74"/>
        <v>#DIV/0!</v>
      </c>
      <c r="P470" s="11" t="e">
        <f t="shared" si="67"/>
        <v>#DIV/0!</v>
      </c>
      <c r="Q470" s="11" t="e">
        <f t="shared" si="68"/>
        <v>#DIV/0!</v>
      </c>
      <c r="R470" s="6" t="e">
        <f t="shared" si="69"/>
        <v>#DIV/0!</v>
      </c>
      <c r="S470" s="6" t="e">
        <f t="shared" si="72"/>
        <v>#DIV/0!</v>
      </c>
      <c r="T470" s="11">
        <f t="shared" si="73"/>
        <v>0</v>
      </c>
      <c r="U470" s="11">
        <f t="shared" si="70"/>
        <v>72</v>
      </c>
      <c r="V470" s="11">
        <f t="shared" si="71"/>
        <v>-72</v>
      </c>
    </row>
    <row r="471" spans="1:22" x14ac:dyDescent="0.25">
      <c r="A471" s="6" t="s">
        <v>351</v>
      </c>
      <c r="B471" s="6" t="s">
        <v>23</v>
      </c>
      <c r="C471" s="30" t="s">
        <v>417</v>
      </c>
      <c r="D471" s="30" t="s">
        <v>417</v>
      </c>
      <c r="E471" s="22" t="s">
        <v>1676</v>
      </c>
      <c r="F471" s="22" t="s">
        <v>418</v>
      </c>
      <c r="G471" s="7"/>
      <c r="H471" s="22" t="s">
        <v>419</v>
      </c>
      <c r="I471" s="15" t="s">
        <v>53</v>
      </c>
      <c r="J471" s="19" t="s">
        <v>480</v>
      </c>
      <c r="K471" s="11">
        <v>0.1</v>
      </c>
      <c r="M471" s="11">
        <v>29.67</v>
      </c>
      <c r="O471" s="10" t="e">
        <f t="shared" si="74"/>
        <v>#DIV/0!</v>
      </c>
      <c r="P471" s="11" t="e">
        <f t="shared" si="67"/>
        <v>#DIV/0!</v>
      </c>
      <c r="Q471" s="11" t="e">
        <f t="shared" si="68"/>
        <v>#DIV/0!</v>
      </c>
      <c r="R471" s="6" t="e">
        <f t="shared" si="69"/>
        <v>#DIV/0!</v>
      </c>
      <c r="S471" s="6" t="e">
        <f t="shared" si="72"/>
        <v>#DIV/0!</v>
      </c>
      <c r="T471" s="11">
        <f t="shared" si="73"/>
        <v>0</v>
      </c>
      <c r="U471" s="11">
        <f t="shared" si="70"/>
        <v>29.67</v>
      </c>
      <c r="V471" s="11">
        <f t="shared" si="71"/>
        <v>-29.67</v>
      </c>
    </row>
    <row r="472" spans="1:22" x14ac:dyDescent="0.25">
      <c r="A472" s="6" t="s">
        <v>351</v>
      </c>
      <c r="B472" s="6" t="s">
        <v>23</v>
      </c>
      <c r="C472" s="30" t="s">
        <v>417</v>
      </c>
      <c r="D472" s="30" t="s">
        <v>417</v>
      </c>
      <c r="E472" s="22" t="s">
        <v>1676</v>
      </c>
      <c r="F472" s="22" t="s">
        <v>418</v>
      </c>
      <c r="G472" s="7"/>
      <c r="H472" s="22" t="s">
        <v>419</v>
      </c>
      <c r="I472" s="15" t="s">
        <v>53</v>
      </c>
      <c r="J472" s="19" t="s">
        <v>481</v>
      </c>
      <c r="K472" s="11">
        <v>15</v>
      </c>
      <c r="L472" s="9">
        <v>304.91000000000003</v>
      </c>
      <c r="M472" s="11">
        <v>4612.05</v>
      </c>
      <c r="O472" s="10">
        <f t="shared" si="74"/>
        <v>15.125938801613589</v>
      </c>
      <c r="P472" s="11">
        <f t="shared" si="67"/>
        <v>0</v>
      </c>
      <c r="Q472" s="11">
        <f t="shared" si="68"/>
        <v>15.125938801613589</v>
      </c>
      <c r="R472" s="6" t="str">
        <f t="shared" si="69"/>
        <v>YES</v>
      </c>
      <c r="S472" s="6" t="str">
        <f t="shared" si="72"/>
        <v>YES</v>
      </c>
      <c r="T472" s="11">
        <f t="shared" si="73"/>
        <v>3811.3750000000005</v>
      </c>
      <c r="U472" s="11">
        <f t="shared" si="70"/>
        <v>4612.05</v>
      </c>
      <c r="V472" s="11">
        <f t="shared" si="71"/>
        <v>-800.67499999999973</v>
      </c>
    </row>
    <row r="473" spans="1:22" x14ac:dyDescent="0.25">
      <c r="A473" s="6" t="s">
        <v>351</v>
      </c>
      <c r="B473" s="6" t="s">
        <v>23</v>
      </c>
      <c r="C473" s="30" t="s">
        <v>417</v>
      </c>
      <c r="D473" s="30" t="s">
        <v>417</v>
      </c>
      <c r="E473" s="22" t="s">
        <v>1676</v>
      </c>
      <c r="F473" s="22" t="s">
        <v>418</v>
      </c>
      <c r="G473" s="7"/>
      <c r="H473" s="22" t="s">
        <v>419</v>
      </c>
      <c r="I473" s="15" t="s">
        <v>53</v>
      </c>
      <c r="J473" s="19" t="s">
        <v>481</v>
      </c>
      <c r="K473" s="11">
        <v>0.1</v>
      </c>
      <c r="M473" s="11">
        <v>31.23</v>
      </c>
      <c r="O473" s="10" t="e">
        <f t="shared" si="74"/>
        <v>#DIV/0!</v>
      </c>
      <c r="P473" s="11" t="e">
        <f t="shared" si="67"/>
        <v>#DIV/0!</v>
      </c>
      <c r="Q473" s="11" t="e">
        <f t="shared" si="68"/>
        <v>#DIV/0!</v>
      </c>
      <c r="R473" s="6" t="e">
        <f t="shared" si="69"/>
        <v>#DIV/0!</v>
      </c>
      <c r="S473" s="6" t="e">
        <f t="shared" si="72"/>
        <v>#DIV/0!</v>
      </c>
      <c r="T473" s="11">
        <f t="shared" si="73"/>
        <v>0</v>
      </c>
      <c r="U473" s="11">
        <f t="shared" si="70"/>
        <v>31.23</v>
      </c>
      <c r="V473" s="11">
        <f t="shared" si="71"/>
        <v>-31.23</v>
      </c>
    </row>
    <row r="474" spans="1:22" x14ac:dyDescent="0.25">
      <c r="A474" s="6" t="s">
        <v>351</v>
      </c>
      <c r="B474" s="6" t="s">
        <v>23</v>
      </c>
      <c r="C474" s="30" t="s">
        <v>417</v>
      </c>
      <c r="D474" s="30" t="s">
        <v>417</v>
      </c>
      <c r="E474" s="22" t="s">
        <v>1676</v>
      </c>
      <c r="F474" s="22" t="s">
        <v>418</v>
      </c>
      <c r="G474" s="7"/>
      <c r="H474" s="22" t="s">
        <v>419</v>
      </c>
      <c r="I474" s="15" t="s">
        <v>53</v>
      </c>
      <c r="J474" s="19" t="s">
        <v>482</v>
      </c>
      <c r="K474" s="11">
        <v>5</v>
      </c>
      <c r="L474" s="9">
        <v>146.66</v>
      </c>
      <c r="M474" s="11">
        <v>733.3</v>
      </c>
      <c r="N474" s="11">
        <v>2496.3000000000002</v>
      </c>
      <c r="O474" s="10">
        <f t="shared" si="74"/>
        <v>5</v>
      </c>
      <c r="P474" s="11">
        <f t="shared" si="67"/>
        <v>17.021000954588846</v>
      </c>
      <c r="Q474" s="11">
        <f t="shared" si="68"/>
        <v>22.02100095458885</v>
      </c>
      <c r="R474" s="6" t="str">
        <f t="shared" si="69"/>
        <v>YES</v>
      </c>
      <c r="S474" s="6" t="str">
        <f t="shared" si="72"/>
        <v>YES</v>
      </c>
      <c r="T474" s="11">
        <f t="shared" si="73"/>
        <v>1833.25</v>
      </c>
      <c r="U474" s="11">
        <f t="shared" si="70"/>
        <v>3229.6000000000004</v>
      </c>
      <c r="V474" s="11">
        <f t="shared" si="71"/>
        <v>-1396.3500000000004</v>
      </c>
    </row>
    <row r="475" spans="1:22" x14ac:dyDescent="0.25">
      <c r="A475" s="6" t="s">
        <v>351</v>
      </c>
      <c r="B475" s="6" t="s">
        <v>23</v>
      </c>
      <c r="C475" s="30" t="s">
        <v>417</v>
      </c>
      <c r="D475" s="30" t="s">
        <v>417</v>
      </c>
      <c r="E475" s="22" t="s">
        <v>1676</v>
      </c>
      <c r="F475" s="22" t="s">
        <v>418</v>
      </c>
      <c r="G475" s="7"/>
      <c r="H475" s="22" t="s">
        <v>419</v>
      </c>
      <c r="I475" s="15" t="s">
        <v>53</v>
      </c>
      <c r="J475" s="19" t="s">
        <v>482</v>
      </c>
      <c r="K475" s="11">
        <v>0.1</v>
      </c>
      <c r="M475" s="11">
        <v>14.67</v>
      </c>
      <c r="O475" s="10" t="e">
        <f t="shared" si="74"/>
        <v>#DIV/0!</v>
      </c>
      <c r="P475" s="11" t="e">
        <f t="shared" si="67"/>
        <v>#DIV/0!</v>
      </c>
      <c r="Q475" s="11" t="e">
        <f t="shared" si="68"/>
        <v>#DIV/0!</v>
      </c>
      <c r="R475" s="6" t="e">
        <f t="shared" si="69"/>
        <v>#DIV/0!</v>
      </c>
      <c r="S475" s="6" t="e">
        <f t="shared" si="72"/>
        <v>#DIV/0!</v>
      </c>
      <c r="T475" s="11">
        <f t="shared" si="73"/>
        <v>0</v>
      </c>
      <c r="U475" s="11">
        <f t="shared" si="70"/>
        <v>14.67</v>
      </c>
      <c r="V475" s="11">
        <f t="shared" si="71"/>
        <v>-14.67</v>
      </c>
    </row>
    <row r="476" spans="1:22" x14ac:dyDescent="0.25">
      <c r="A476" s="6" t="s">
        <v>351</v>
      </c>
      <c r="B476" s="6" t="s">
        <v>23</v>
      </c>
      <c r="C476" s="30" t="s">
        <v>417</v>
      </c>
      <c r="D476" s="30" t="s">
        <v>417</v>
      </c>
      <c r="E476" s="22" t="s">
        <v>1676</v>
      </c>
      <c r="F476" s="22" t="s">
        <v>418</v>
      </c>
      <c r="G476" s="7"/>
      <c r="H476" s="22" t="s">
        <v>419</v>
      </c>
      <c r="I476" s="15" t="s">
        <v>53</v>
      </c>
      <c r="J476" s="19" t="s">
        <v>483</v>
      </c>
      <c r="K476" s="11">
        <v>0.1</v>
      </c>
      <c r="M476" s="11">
        <v>48</v>
      </c>
      <c r="O476" s="10" t="e">
        <f t="shared" si="74"/>
        <v>#DIV/0!</v>
      </c>
      <c r="P476" s="11" t="e">
        <f t="shared" si="67"/>
        <v>#DIV/0!</v>
      </c>
      <c r="Q476" s="11" t="e">
        <f t="shared" si="68"/>
        <v>#DIV/0!</v>
      </c>
      <c r="R476" s="6" t="e">
        <f t="shared" si="69"/>
        <v>#DIV/0!</v>
      </c>
      <c r="S476" s="6" t="e">
        <f t="shared" si="72"/>
        <v>#DIV/0!</v>
      </c>
      <c r="T476" s="11">
        <f t="shared" si="73"/>
        <v>0</v>
      </c>
      <c r="U476" s="11">
        <f t="shared" si="70"/>
        <v>48</v>
      </c>
      <c r="V476" s="11">
        <f t="shared" si="71"/>
        <v>-48</v>
      </c>
    </row>
    <row r="477" spans="1:22" x14ac:dyDescent="0.25">
      <c r="A477" s="6" t="s">
        <v>351</v>
      </c>
      <c r="B477" s="6" t="s">
        <v>23</v>
      </c>
      <c r="C477" s="30" t="s">
        <v>417</v>
      </c>
      <c r="D477" s="30" t="s">
        <v>417</v>
      </c>
      <c r="E477" s="22" t="s">
        <v>1676</v>
      </c>
      <c r="F477" s="22" t="s">
        <v>418</v>
      </c>
      <c r="G477" s="7"/>
      <c r="H477" s="22" t="s">
        <v>419</v>
      </c>
      <c r="I477" s="15" t="s">
        <v>53</v>
      </c>
      <c r="J477" s="19" t="s">
        <v>484</v>
      </c>
      <c r="K477" s="11">
        <v>15</v>
      </c>
      <c r="L477" s="9">
        <v>468.87</v>
      </c>
      <c r="M477" s="11">
        <v>7033.05</v>
      </c>
      <c r="O477" s="10">
        <f t="shared" si="74"/>
        <v>15</v>
      </c>
      <c r="P477" s="11">
        <f t="shared" si="67"/>
        <v>0</v>
      </c>
      <c r="Q477" s="11">
        <f t="shared" si="68"/>
        <v>15</v>
      </c>
      <c r="R477" s="6" t="str">
        <f t="shared" si="69"/>
        <v>YES</v>
      </c>
      <c r="S477" s="6" t="str">
        <f t="shared" si="72"/>
        <v>YES</v>
      </c>
      <c r="T477" s="11">
        <f t="shared" si="73"/>
        <v>5860.875</v>
      </c>
      <c r="U477" s="11">
        <f t="shared" si="70"/>
        <v>7033.05</v>
      </c>
      <c r="V477" s="11">
        <f t="shared" si="71"/>
        <v>-1172.1750000000002</v>
      </c>
    </row>
    <row r="478" spans="1:22" x14ac:dyDescent="0.25">
      <c r="A478" s="6" t="s">
        <v>351</v>
      </c>
      <c r="B478" s="6" t="s">
        <v>23</v>
      </c>
      <c r="C478" s="30" t="s">
        <v>417</v>
      </c>
      <c r="D478" s="30" t="s">
        <v>417</v>
      </c>
      <c r="E478" s="22" t="s">
        <v>1676</v>
      </c>
      <c r="F478" s="22" t="s">
        <v>418</v>
      </c>
      <c r="G478" s="7"/>
      <c r="H478" s="22" t="s">
        <v>419</v>
      </c>
      <c r="I478" s="15" t="s">
        <v>53</v>
      </c>
      <c r="J478" s="19" t="s">
        <v>484</v>
      </c>
      <c r="K478" s="11">
        <v>0.1</v>
      </c>
      <c r="M478" s="11">
        <v>53.01</v>
      </c>
      <c r="O478" s="10" t="e">
        <f t="shared" si="74"/>
        <v>#DIV/0!</v>
      </c>
      <c r="P478" s="11" t="e">
        <f t="shared" si="67"/>
        <v>#DIV/0!</v>
      </c>
      <c r="Q478" s="11" t="e">
        <f t="shared" si="68"/>
        <v>#DIV/0!</v>
      </c>
      <c r="R478" s="6" t="e">
        <f t="shared" si="69"/>
        <v>#DIV/0!</v>
      </c>
      <c r="S478" s="6" t="e">
        <f t="shared" si="72"/>
        <v>#DIV/0!</v>
      </c>
      <c r="T478" s="11">
        <f t="shared" si="73"/>
        <v>0</v>
      </c>
      <c r="U478" s="11">
        <f t="shared" si="70"/>
        <v>53.01</v>
      </c>
      <c r="V478" s="11">
        <f t="shared" si="71"/>
        <v>-53.01</v>
      </c>
    </row>
    <row r="479" spans="1:22" x14ac:dyDescent="0.25">
      <c r="A479" s="6" t="s">
        <v>351</v>
      </c>
      <c r="B479" s="6" t="s">
        <v>23</v>
      </c>
      <c r="C479" s="30" t="s">
        <v>417</v>
      </c>
      <c r="D479" s="30" t="s">
        <v>417</v>
      </c>
      <c r="E479" s="22" t="s">
        <v>1676</v>
      </c>
      <c r="F479" s="22" t="s">
        <v>418</v>
      </c>
      <c r="G479" s="7"/>
      <c r="H479" s="22" t="s">
        <v>419</v>
      </c>
      <c r="I479" s="15" t="s">
        <v>53</v>
      </c>
      <c r="J479" s="19" t="s">
        <v>485</v>
      </c>
      <c r="K479" s="11">
        <v>0.1</v>
      </c>
      <c r="M479" s="11">
        <v>6.13</v>
      </c>
      <c r="O479" s="10" t="e">
        <f t="shared" si="74"/>
        <v>#DIV/0!</v>
      </c>
      <c r="P479" s="11" t="e">
        <f t="shared" si="67"/>
        <v>#DIV/0!</v>
      </c>
      <c r="Q479" s="11" t="e">
        <f t="shared" si="68"/>
        <v>#DIV/0!</v>
      </c>
      <c r="R479" s="6" t="e">
        <f t="shared" si="69"/>
        <v>#DIV/0!</v>
      </c>
      <c r="S479" s="6" t="e">
        <f t="shared" si="72"/>
        <v>#DIV/0!</v>
      </c>
      <c r="T479" s="11">
        <f t="shared" si="73"/>
        <v>0</v>
      </c>
      <c r="U479" s="11">
        <f t="shared" si="70"/>
        <v>6.13</v>
      </c>
      <c r="V479" s="11">
        <f t="shared" si="71"/>
        <v>-6.13</v>
      </c>
    </row>
    <row r="480" spans="1:22" x14ac:dyDescent="0.25">
      <c r="A480" s="6" t="s">
        <v>351</v>
      </c>
      <c r="B480" s="6" t="s">
        <v>23</v>
      </c>
      <c r="C480" s="30" t="s">
        <v>417</v>
      </c>
      <c r="D480" s="30" t="s">
        <v>417</v>
      </c>
      <c r="E480" s="22" t="s">
        <v>1676</v>
      </c>
      <c r="F480" s="22" t="s">
        <v>418</v>
      </c>
      <c r="G480" s="7"/>
      <c r="H480" s="22" t="s">
        <v>419</v>
      </c>
      <c r="I480" s="15" t="s">
        <v>53</v>
      </c>
      <c r="J480" s="19" t="s">
        <v>487</v>
      </c>
      <c r="K480" s="11">
        <v>0.1</v>
      </c>
      <c r="M480" s="11">
        <v>0.98</v>
      </c>
      <c r="O480" s="10" t="e">
        <f t="shared" si="74"/>
        <v>#DIV/0!</v>
      </c>
      <c r="P480" s="11" t="e">
        <f t="shared" si="67"/>
        <v>#DIV/0!</v>
      </c>
      <c r="Q480" s="11" t="e">
        <f t="shared" si="68"/>
        <v>#DIV/0!</v>
      </c>
      <c r="R480" s="6" t="e">
        <f t="shared" si="69"/>
        <v>#DIV/0!</v>
      </c>
      <c r="S480" s="6" t="e">
        <f t="shared" si="72"/>
        <v>#DIV/0!</v>
      </c>
      <c r="T480" s="11">
        <f t="shared" si="73"/>
        <v>0</v>
      </c>
      <c r="U480" s="11">
        <f t="shared" si="70"/>
        <v>0.98</v>
      </c>
      <c r="V480" s="11">
        <f t="shared" si="71"/>
        <v>-0.98</v>
      </c>
    </row>
    <row r="481" spans="1:22" x14ac:dyDescent="0.25">
      <c r="A481" s="6" t="s">
        <v>351</v>
      </c>
      <c r="B481" s="6" t="s">
        <v>23</v>
      </c>
      <c r="C481" s="30" t="s">
        <v>417</v>
      </c>
      <c r="D481" s="30" t="s">
        <v>417</v>
      </c>
      <c r="E481" s="22" t="s">
        <v>1676</v>
      </c>
      <c r="F481" s="22" t="s">
        <v>418</v>
      </c>
      <c r="G481" s="7"/>
      <c r="H481" s="22" t="s">
        <v>419</v>
      </c>
      <c r="I481" s="15" t="s">
        <v>53</v>
      </c>
      <c r="J481" s="19" t="s">
        <v>486</v>
      </c>
      <c r="K481" s="11">
        <v>5</v>
      </c>
      <c r="L481" s="9">
        <v>303.11</v>
      </c>
      <c r="M481" s="11">
        <v>1515.55</v>
      </c>
      <c r="N481" s="11">
        <v>10163.67</v>
      </c>
      <c r="O481" s="10">
        <f t="shared" si="74"/>
        <v>5</v>
      </c>
      <c r="P481" s="11">
        <f t="shared" si="67"/>
        <v>33.531292270132951</v>
      </c>
      <c r="Q481" s="11">
        <f t="shared" si="68"/>
        <v>38.531292270132951</v>
      </c>
      <c r="R481" s="6" t="str">
        <f t="shared" si="69"/>
        <v>YES</v>
      </c>
      <c r="S481" s="6" t="str">
        <f t="shared" si="72"/>
        <v>YES</v>
      </c>
      <c r="T481" s="11">
        <f t="shared" si="73"/>
        <v>3788.875</v>
      </c>
      <c r="U481" s="11">
        <f t="shared" si="70"/>
        <v>11679.22</v>
      </c>
      <c r="V481" s="11">
        <f t="shared" si="71"/>
        <v>-7890.3449999999993</v>
      </c>
    </row>
    <row r="482" spans="1:22" x14ac:dyDescent="0.25">
      <c r="A482" s="6" t="s">
        <v>351</v>
      </c>
      <c r="B482" s="6" t="s">
        <v>23</v>
      </c>
      <c r="C482" s="30" t="s">
        <v>417</v>
      </c>
      <c r="D482" s="30" t="s">
        <v>417</v>
      </c>
      <c r="E482" s="22" t="s">
        <v>1676</v>
      </c>
      <c r="F482" s="22" t="s">
        <v>418</v>
      </c>
      <c r="G482" s="7"/>
      <c r="H482" s="22" t="s">
        <v>419</v>
      </c>
      <c r="I482" s="15" t="s">
        <v>53</v>
      </c>
      <c r="J482" s="19" t="s">
        <v>486</v>
      </c>
      <c r="K482" s="11">
        <v>12.5</v>
      </c>
      <c r="L482" s="9">
        <v>5.53</v>
      </c>
      <c r="M482" s="11">
        <v>69.14</v>
      </c>
      <c r="O482" s="10">
        <f t="shared" si="74"/>
        <v>12.502712477396022</v>
      </c>
      <c r="P482" s="11">
        <f t="shared" si="67"/>
        <v>0</v>
      </c>
      <c r="Q482" s="11">
        <f t="shared" si="68"/>
        <v>12.502712477396022</v>
      </c>
      <c r="R482" s="6" t="str">
        <f t="shared" si="69"/>
        <v>YES</v>
      </c>
      <c r="S482" s="6" t="str">
        <f t="shared" si="72"/>
        <v>YES</v>
      </c>
      <c r="T482" s="11">
        <f t="shared" si="73"/>
        <v>69.125</v>
      </c>
      <c r="U482" s="11">
        <f t="shared" si="70"/>
        <v>69.14</v>
      </c>
      <c r="V482" s="11">
        <f t="shared" si="71"/>
        <v>-1.5000000000000568E-2</v>
      </c>
    </row>
    <row r="483" spans="1:22" x14ac:dyDescent="0.25">
      <c r="A483" s="6" t="s">
        <v>351</v>
      </c>
      <c r="B483" s="6" t="s">
        <v>23</v>
      </c>
      <c r="C483" s="30" t="s">
        <v>417</v>
      </c>
      <c r="D483" s="30" t="s">
        <v>417</v>
      </c>
      <c r="E483" s="22" t="s">
        <v>1676</v>
      </c>
      <c r="F483" s="22" t="s">
        <v>418</v>
      </c>
      <c r="G483" s="7"/>
      <c r="H483" s="22" t="s">
        <v>419</v>
      </c>
      <c r="I483" s="15" t="s">
        <v>53</v>
      </c>
      <c r="J483" s="19" t="s">
        <v>486</v>
      </c>
      <c r="K483" s="11">
        <v>15</v>
      </c>
      <c r="L483" s="9">
        <v>26.92</v>
      </c>
      <c r="M483" s="11">
        <v>883.8</v>
      </c>
      <c r="O483" s="10">
        <f t="shared" si="74"/>
        <v>32.83060921248142</v>
      </c>
      <c r="P483" s="11">
        <f t="shared" si="67"/>
        <v>0</v>
      </c>
      <c r="Q483" s="11">
        <f t="shared" si="68"/>
        <v>32.83060921248142</v>
      </c>
      <c r="R483" s="6" t="str">
        <f t="shared" si="69"/>
        <v>YES</v>
      </c>
      <c r="S483" s="6" t="str">
        <f t="shared" si="72"/>
        <v>YES</v>
      </c>
      <c r="T483" s="11">
        <f t="shared" si="73"/>
        <v>336.5</v>
      </c>
      <c r="U483" s="11">
        <f t="shared" si="70"/>
        <v>883.8</v>
      </c>
      <c r="V483" s="11">
        <f t="shared" si="71"/>
        <v>-547.29999999999995</v>
      </c>
    </row>
    <row r="484" spans="1:22" x14ac:dyDescent="0.25">
      <c r="A484" s="6" t="s">
        <v>351</v>
      </c>
      <c r="B484" s="6" t="s">
        <v>23</v>
      </c>
      <c r="C484" s="30" t="s">
        <v>417</v>
      </c>
      <c r="D484" s="30" t="s">
        <v>417</v>
      </c>
      <c r="E484" s="22" t="s">
        <v>1676</v>
      </c>
      <c r="F484" s="22" t="s">
        <v>418</v>
      </c>
      <c r="G484" s="7"/>
      <c r="H484" s="22" t="s">
        <v>419</v>
      </c>
      <c r="I484" s="15" t="s">
        <v>53</v>
      </c>
      <c r="J484" s="19" t="s">
        <v>486</v>
      </c>
      <c r="K484" s="11">
        <v>0.1</v>
      </c>
      <c r="M484" s="11">
        <v>36.75</v>
      </c>
      <c r="O484" s="10" t="e">
        <f t="shared" si="74"/>
        <v>#DIV/0!</v>
      </c>
      <c r="P484" s="11" t="e">
        <f t="shared" si="67"/>
        <v>#DIV/0!</v>
      </c>
      <c r="Q484" s="11" t="e">
        <f t="shared" si="68"/>
        <v>#DIV/0!</v>
      </c>
      <c r="R484" s="6" t="e">
        <f t="shared" si="69"/>
        <v>#DIV/0!</v>
      </c>
      <c r="S484" s="6" t="e">
        <f t="shared" si="72"/>
        <v>#DIV/0!</v>
      </c>
      <c r="T484" s="11">
        <f t="shared" si="73"/>
        <v>0</v>
      </c>
      <c r="U484" s="11">
        <f t="shared" si="70"/>
        <v>36.75</v>
      </c>
      <c r="V484" s="11">
        <f t="shared" si="71"/>
        <v>-36.75</v>
      </c>
    </row>
    <row r="485" spans="1:22" x14ac:dyDescent="0.25">
      <c r="A485" s="6" t="s">
        <v>351</v>
      </c>
      <c r="B485" s="6" t="s">
        <v>23</v>
      </c>
      <c r="C485" s="30" t="s">
        <v>417</v>
      </c>
      <c r="D485" s="30" t="s">
        <v>417</v>
      </c>
      <c r="E485" s="22" t="s">
        <v>1676</v>
      </c>
      <c r="F485" s="22" t="s">
        <v>418</v>
      </c>
      <c r="G485" s="7"/>
      <c r="H485" s="22" t="s">
        <v>419</v>
      </c>
      <c r="I485" s="15" t="s">
        <v>53</v>
      </c>
      <c r="J485" s="19" t="s">
        <v>488</v>
      </c>
      <c r="K485" s="11">
        <v>15</v>
      </c>
      <c r="L485" s="9">
        <v>7.67</v>
      </c>
      <c r="M485" s="11">
        <v>115.05</v>
      </c>
      <c r="O485" s="10">
        <f t="shared" si="74"/>
        <v>15</v>
      </c>
      <c r="P485" s="11">
        <f t="shared" si="67"/>
        <v>0</v>
      </c>
      <c r="Q485" s="11">
        <f t="shared" si="68"/>
        <v>15</v>
      </c>
      <c r="R485" s="6" t="str">
        <f t="shared" si="69"/>
        <v>YES</v>
      </c>
      <c r="S485" s="6" t="str">
        <f t="shared" si="72"/>
        <v>YES</v>
      </c>
      <c r="T485" s="11">
        <f t="shared" si="73"/>
        <v>95.875</v>
      </c>
      <c r="U485" s="11">
        <f t="shared" si="70"/>
        <v>115.05</v>
      </c>
      <c r="V485" s="11">
        <f t="shared" si="71"/>
        <v>-19.174999999999997</v>
      </c>
    </row>
    <row r="486" spans="1:22" x14ac:dyDescent="0.25">
      <c r="A486" s="6" t="s">
        <v>351</v>
      </c>
      <c r="B486" s="6" t="s">
        <v>23</v>
      </c>
      <c r="C486" s="30" t="s">
        <v>417</v>
      </c>
      <c r="D486" s="30" t="s">
        <v>417</v>
      </c>
      <c r="E486" s="22" t="s">
        <v>1676</v>
      </c>
      <c r="F486" s="22" t="s">
        <v>418</v>
      </c>
      <c r="G486" s="7"/>
      <c r="H486" s="22" t="s">
        <v>419</v>
      </c>
      <c r="I486" s="15" t="s">
        <v>53</v>
      </c>
      <c r="J486" s="19" t="s">
        <v>488</v>
      </c>
      <c r="K486" s="11">
        <v>0.1</v>
      </c>
      <c r="M486" s="11">
        <v>0.77</v>
      </c>
      <c r="O486" s="10" t="e">
        <f t="shared" si="74"/>
        <v>#DIV/0!</v>
      </c>
      <c r="P486" s="11" t="e">
        <f t="shared" si="67"/>
        <v>#DIV/0!</v>
      </c>
      <c r="Q486" s="11" t="e">
        <f t="shared" si="68"/>
        <v>#DIV/0!</v>
      </c>
      <c r="R486" s="6" t="e">
        <f t="shared" si="69"/>
        <v>#DIV/0!</v>
      </c>
      <c r="S486" s="6" t="e">
        <f t="shared" si="72"/>
        <v>#DIV/0!</v>
      </c>
      <c r="T486" s="11">
        <f t="shared" si="73"/>
        <v>0</v>
      </c>
      <c r="U486" s="11">
        <f t="shared" si="70"/>
        <v>0.77</v>
      </c>
      <c r="V486" s="11">
        <f t="shared" si="71"/>
        <v>-0.77</v>
      </c>
    </row>
    <row r="487" spans="1:22" x14ac:dyDescent="0.25">
      <c r="A487" s="6" t="s">
        <v>351</v>
      </c>
      <c r="B487" s="6" t="s">
        <v>23</v>
      </c>
      <c r="C487" s="30" t="s">
        <v>417</v>
      </c>
      <c r="D487" s="30" t="s">
        <v>417</v>
      </c>
      <c r="E487" s="22" t="s">
        <v>1676</v>
      </c>
      <c r="F487" s="22" t="s">
        <v>418</v>
      </c>
      <c r="G487" s="7"/>
      <c r="H487" s="22" t="s">
        <v>419</v>
      </c>
      <c r="I487" s="15" t="s">
        <v>53</v>
      </c>
      <c r="J487" s="19" t="s">
        <v>489</v>
      </c>
      <c r="K487" s="11">
        <v>0.15</v>
      </c>
      <c r="M487" s="11">
        <v>6.04</v>
      </c>
      <c r="O487" s="10" t="e">
        <f t="shared" si="74"/>
        <v>#DIV/0!</v>
      </c>
      <c r="P487" s="11" t="e">
        <f t="shared" si="67"/>
        <v>#DIV/0!</v>
      </c>
      <c r="Q487" s="11" t="e">
        <f t="shared" si="68"/>
        <v>#DIV/0!</v>
      </c>
      <c r="R487" s="6" t="e">
        <f t="shared" si="69"/>
        <v>#DIV/0!</v>
      </c>
      <c r="S487" s="6" t="e">
        <f t="shared" si="72"/>
        <v>#DIV/0!</v>
      </c>
      <c r="T487" s="11">
        <f t="shared" si="73"/>
        <v>0</v>
      </c>
      <c r="U487" s="11">
        <f t="shared" si="70"/>
        <v>6.04</v>
      </c>
      <c r="V487" s="11">
        <f t="shared" si="71"/>
        <v>-6.04</v>
      </c>
    </row>
    <row r="488" spans="1:22" x14ac:dyDescent="0.25">
      <c r="A488" s="6" t="s">
        <v>351</v>
      </c>
      <c r="B488" s="6" t="s">
        <v>23</v>
      </c>
      <c r="C488" s="30" t="s">
        <v>417</v>
      </c>
      <c r="D488" s="30" t="s">
        <v>417</v>
      </c>
      <c r="E488" s="22" t="s">
        <v>1676</v>
      </c>
      <c r="F488" s="22" t="s">
        <v>418</v>
      </c>
      <c r="G488" s="7"/>
      <c r="H488" s="22" t="s">
        <v>419</v>
      </c>
      <c r="I488" s="15" t="s">
        <v>53</v>
      </c>
      <c r="J488" s="19" t="s">
        <v>490</v>
      </c>
      <c r="K488" s="11">
        <v>15</v>
      </c>
      <c r="L488" s="9">
        <v>297.10000000000002</v>
      </c>
      <c r="M488" s="11">
        <v>4456.5</v>
      </c>
      <c r="O488" s="10">
        <f t="shared" si="74"/>
        <v>14.999999999999998</v>
      </c>
      <c r="P488" s="11">
        <f t="shared" si="67"/>
        <v>0</v>
      </c>
      <c r="Q488" s="11">
        <f t="shared" si="68"/>
        <v>14.999999999999998</v>
      </c>
      <c r="R488" s="6" t="str">
        <f t="shared" si="69"/>
        <v>YES</v>
      </c>
      <c r="S488" s="6" t="str">
        <f t="shared" si="72"/>
        <v>YES</v>
      </c>
      <c r="T488" s="11">
        <f t="shared" si="73"/>
        <v>3713.7500000000005</v>
      </c>
      <c r="U488" s="11">
        <f t="shared" si="70"/>
        <v>4456.5</v>
      </c>
      <c r="V488" s="11">
        <f t="shared" si="71"/>
        <v>-742.74999999999955</v>
      </c>
    </row>
    <row r="489" spans="1:22" x14ac:dyDescent="0.25">
      <c r="A489" s="6" t="s">
        <v>351</v>
      </c>
      <c r="B489" s="6" t="s">
        <v>23</v>
      </c>
      <c r="C489" s="30" t="s">
        <v>417</v>
      </c>
      <c r="D489" s="30" t="s">
        <v>417</v>
      </c>
      <c r="E489" s="22" t="s">
        <v>1676</v>
      </c>
      <c r="F489" s="22" t="s">
        <v>418</v>
      </c>
      <c r="G489" s="7"/>
      <c r="H489" s="22" t="s">
        <v>419</v>
      </c>
      <c r="I489" s="15" t="s">
        <v>53</v>
      </c>
      <c r="J489" s="19" t="s">
        <v>490</v>
      </c>
      <c r="K489" s="11">
        <v>0.1</v>
      </c>
      <c r="M489" s="11">
        <v>29.77</v>
      </c>
      <c r="O489" s="10" t="e">
        <f t="shared" si="74"/>
        <v>#DIV/0!</v>
      </c>
      <c r="P489" s="11" t="e">
        <f t="shared" si="67"/>
        <v>#DIV/0!</v>
      </c>
      <c r="Q489" s="11" t="e">
        <f t="shared" si="68"/>
        <v>#DIV/0!</v>
      </c>
      <c r="R489" s="6" t="e">
        <f t="shared" si="69"/>
        <v>#DIV/0!</v>
      </c>
      <c r="S489" s="6" t="e">
        <f t="shared" si="72"/>
        <v>#DIV/0!</v>
      </c>
      <c r="T489" s="11">
        <f t="shared" si="73"/>
        <v>0</v>
      </c>
      <c r="U489" s="11">
        <f t="shared" si="70"/>
        <v>29.77</v>
      </c>
      <c r="V489" s="11">
        <f t="shared" si="71"/>
        <v>-29.77</v>
      </c>
    </row>
    <row r="490" spans="1:22" x14ac:dyDescent="0.25">
      <c r="A490" s="6" t="s">
        <v>351</v>
      </c>
      <c r="B490" s="6" t="s">
        <v>23</v>
      </c>
      <c r="C490" s="30" t="s">
        <v>417</v>
      </c>
      <c r="D490" s="30" t="s">
        <v>417</v>
      </c>
      <c r="E490" s="22" t="s">
        <v>1676</v>
      </c>
      <c r="F490" s="22" t="s">
        <v>418</v>
      </c>
      <c r="G490" s="7"/>
      <c r="H490" s="22" t="s">
        <v>419</v>
      </c>
      <c r="I490" s="15" t="s">
        <v>53</v>
      </c>
      <c r="J490" s="19" t="s">
        <v>491</v>
      </c>
      <c r="K490" s="11">
        <v>0.1</v>
      </c>
      <c r="M490" s="11">
        <v>47.82</v>
      </c>
      <c r="O490" s="10" t="e">
        <f t="shared" si="74"/>
        <v>#DIV/0!</v>
      </c>
      <c r="P490" s="11" t="e">
        <f t="shared" si="67"/>
        <v>#DIV/0!</v>
      </c>
      <c r="Q490" s="11" t="e">
        <f t="shared" si="68"/>
        <v>#DIV/0!</v>
      </c>
      <c r="R490" s="6" t="e">
        <f t="shared" si="69"/>
        <v>#DIV/0!</v>
      </c>
      <c r="S490" s="6" t="e">
        <f t="shared" si="72"/>
        <v>#DIV/0!</v>
      </c>
      <c r="T490" s="11">
        <f t="shared" si="73"/>
        <v>0</v>
      </c>
      <c r="U490" s="11">
        <f t="shared" si="70"/>
        <v>47.82</v>
      </c>
      <c r="V490" s="11">
        <f t="shared" si="71"/>
        <v>-47.82</v>
      </c>
    </row>
    <row r="491" spans="1:22" x14ac:dyDescent="0.25">
      <c r="A491" s="6" t="s">
        <v>351</v>
      </c>
      <c r="B491" s="6" t="s">
        <v>23</v>
      </c>
      <c r="C491" s="30" t="s">
        <v>417</v>
      </c>
      <c r="D491" s="30" t="s">
        <v>417</v>
      </c>
      <c r="E491" s="22" t="s">
        <v>1676</v>
      </c>
      <c r="F491" s="22" t="s">
        <v>418</v>
      </c>
      <c r="G491" s="7"/>
      <c r="H491" s="22" t="s">
        <v>419</v>
      </c>
      <c r="I491" s="15" t="s">
        <v>53</v>
      </c>
      <c r="J491" s="19" t="s">
        <v>492</v>
      </c>
      <c r="K491" s="11">
        <v>0.1</v>
      </c>
      <c r="M491" s="11">
        <v>37.020000000000003</v>
      </c>
      <c r="O491" s="10" t="e">
        <f t="shared" si="74"/>
        <v>#DIV/0!</v>
      </c>
      <c r="P491" s="11" t="e">
        <f t="shared" si="67"/>
        <v>#DIV/0!</v>
      </c>
      <c r="Q491" s="11" t="e">
        <f t="shared" si="68"/>
        <v>#DIV/0!</v>
      </c>
      <c r="R491" s="6" t="e">
        <f t="shared" si="69"/>
        <v>#DIV/0!</v>
      </c>
      <c r="S491" s="6" t="e">
        <f t="shared" si="72"/>
        <v>#DIV/0!</v>
      </c>
      <c r="T491" s="11">
        <f t="shared" si="73"/>
        <v>0</v>
      </c>
      <c r="U491" s="11">
        <f t="shared" si="70"/>
        <v>37.020000000000003</v>
      </c>
      <c r="V491" s="11">
        <f t="shared" si="71"/>
        <v>-37.020000000000003</v>
      </c>
    </row>
    <row r="492" spans="1:22" x14ac:dyDescent="0.25">
      <c r="A492" s="6" t="s">
        <v>351</v>
      </c>
      <c r="B492" s="6" t="s">
        <v>23</v>
      </c>
      <c r="C492" s="30" t="s">
        <v>417</v>
      </c>
      <c r="D492" s="30" t="s">
        <v>417</v>
      </c>
      <c r="E492" s="22" t="s">
        <v>1676</v>
      </c>
      <c r="F492" s="22" t="s">
        <v>418</v>
      </c>
      <c r="G492" s="7"/>
      <c r="H492" s="22" t="s">
        <v>419</v>
      </c>
      <c r="I492" s="15" t="s">
        <v>53</v>
      </c>
      <c r="J492" s="19" t="s">
        <v>493</v>
      </c>
      <c r="K492" s="11">
        <v>0.15</v>
      </c>
      <c r="M492" s="11">
        <v>53.09</v>
      </c>
      <c r="O492" s="10" t="e">
        <f t="shared" si="74"/>
        <v>#DIV/0!</v>
      </c>
      <c r="P492" s="11" t="e">
        <f t="shared" si="67"/>
        <v>#DIV/0!</v>
      </c>
      <c r="Q492" s="11" t="e">
        <f t="shared" si="68"/>
        <v>#DIV/0!</v>
      </c>
      <c r="R492" s="6" t="e">
        <f t="shared" si="69"/>
        <v>#DIV/0!</v>
      </c>
      <c r="S492" s="6" t="e">
        <f t="shared" si="72"/>
        <v>#DIV/0!</v>
      </c>
      <c r="T492" s="11">
        <f t="shared" si="73"/>
        <v>0</v>
      </c>
      <c r="U492" s="11">
        <f t="shared" si="70"/>
        <v>53.09</v>
      </c>
      <c r="V492" s="11">
        <f t="shared" si="71"/>
        <v>-53.09</v>
      </c>
    </row>
    <row r="493" spans="1:22" x14ac:dyDescent="0.25">
      <c r="A493" s="6" t="s">
        <v>351</v>
      </c>
      <c r="B493" s="6" t="s">
        <v>23</v>
      </c>
      <c r="C493" s="30" t="s">
        <v>417</v>
      </c>
      <c r="D493" s="30" t="s">
        <v>417</v>
      </c>
      <c r="E493" s="22" t="s">
        <v>1676</v>
      </c>
      <c r="F493" s="22" t="s">
        <v>418</v>
      </c>
      <c r="G493" s="7"/>
      <c r="H493" s="22" t="s">
        <v>419</v>
      </c>
      <c r="I493" s="15" t="s">
        <v>53</v>
      </c>
      <c r="J493" s="19" t="s">
        <v>494</v>
      </c>
      <c r="K493" s="11">
        <v>0.1</v>
      </c>
      <c r="M493" s="11">
        <v>12.05</v>
      </c>
      <c r="O493" s="10" t="e">
        <f t="shared" si="74"/>
        <v>#DIV/0!</v>
      </c>
      <c r="P493" s="11" t="e">
        <f t="shared" si="67"/>
        <v>#DIV/0!</v>
      </c>
      <c r="Q493" s="11" t="e">
        <f t="shared" si="68"/>
        <v>#DIV/0!</v>
      </c>
      <c r="R493" s="6" t="e">
        <f t="shared" si="69"/>
        <v>#DIV/0!</v>
      </c>
      <c r="S493" s="6" t="e">
        <f t="shared" si="72"/>
        <v>#DIV/0!</v>
      </c>
      <c r="T493" s="11">
        <f t="shared" si="73"/>
        <v>0</v>
      </c>
      <c r="U493" s="11">
        <f t="shared" si="70"/>
        <v>12.05</v>
      </c>
      <c r="V493" s="11">
        <f t="shared" si="71"/>
        <v>-12.05</v>
      </c>
    </row>
    <row r="494" spans="1:22" x14ac:dyDescent="0.25">
      <c r="A494" s="6" t="s">
        <v>351</v>
      </c>
      <c r="B494" s="6" t="s">
        <v>23</v>
      </c>
      <c r="C494" s="30" t="s">
        <v>417</v>
      </c>
      <c r="D494" s="30" t="s">
        <v>417</v>
      </c>
      <c r="E494" s="22" t="s">
        <v>1676</v>
      </c>
      <c r="F494" s="22" t="s">
        <v>418</v>
      </c>
      <c r="G494" s="7"/>
      <c r="H494" s="22" t="s">
        <v>419</v>
      </c>
      <c r="I494" s="15" t="s">
        <v>53</v>
      </c>
      <c r="J494" s="19" t="s">
        <v>494</v>
      </c>
      <c r="K494" s="11">
        <v>15</v>
      </c>
      <c r="M494" s="11">
        <v>15</v>
      </c>
      <c r="O494" s="10" t="e">
        <f t="shared" si="74"/>
        <v>#DIV/0!</v>
      </c>
      <c r="P494" s="11" t="e">
        <f t="shared" si="67"/>
        <v>#DIV/0!</v>
      </c>
      <c r="Q494" s="11" t="e">
        <f t="shared" si="68"/>
        <v>#DIV/0!</v>
      </c>
      <c r="R494" s="6" t="e">
        <f t="shared" si="69"/>
        <v>#DIV/0!</v>
      </c>
      <c r="S494" s="6" t="e">
        <f t="shared" si="72"/>
        <v>#DIV/0!</v>
      </c>
      <c r="T494" s="11">
        <f t="shared" si="73"/>
        <v>0</v>
      </c>
      <c r="U494" s="11">
        <f t="shared" si="70"/>
        <v>15</v>
      </c>
      <c r="V494" s="11">
        <f t="shared" si="71"/>
        <v>-15</v>
      </c>
    </row>
    <row r="495" spans="1:22" x14ac:dyDescent="0.25">
      <c r="A495" s="6" t="s">
        <v>351</v>
      </c>
      <c r="B495" s="6" t="s">
        <v>23</v>
      </c>
      <c r="C495" s="30" t="s">
        <v>417</v>
      </c>
      <c r="D495" s="30" t="s">
        <v>417</v>
      </c>
      <c r="E495" s="22" t="s">
        <v>1676</v>
      </c>
      <c r="F495" s="22" t="s">
        <v>418</v>
      </c>
      <c r="G495" s="7"/>
      <c r="H495" s="22" t="s">
        <v>419</v>
      </c>
      <c r="I495" s="15" t="s">
        <v>53</v>
      </c>
      <c r="J495" s="19" t="s">
        <v>495</v>
      </c>
      <c r="K495" s="11">
        <v>0.1</v>
      </c>
      <c r="M495" s="11">
        <v>66.87</v>
      </c>
      <c r="O495" s="10" t="e">
        <f t="shared" si="74"/>
        <v>#DIV/0!</v>
      </c>
      <c r="P495" s="11" t="e">
        <f t="shared" si="67"/>
        <v>#DIV/0!</v>
      </c>
      <c r="Q495" s="11" t="e">
        <f t="shared" si="68"/>
        <v>#DIV/0!</v>
      </c>
      <c r="R495" s="6" t="e">
        <f t="shared" si="69"/>
        <v>#DIV/0!</v>
      </c>
      <c r="S495" s="6" t="e">
        <f t="shared" si="72"/>
        <v>#DIV/0!</v>
      </c>
      <c r="T495" s="11">
        <f t="shared" si="73"/>
        <v>0</v>
      </c>
      <c r="U495" s="11">
        <f t="shared" si="70"/>
        <v>66.87</v>
      </c>
      <c r="V495" s="11">
        <f t="shared" si="71"/>
        <v>-66.87</v>
      </c>
    </row>
    <row r="496" spans="1:22" x14ac:dyDescent="0.25">
      <c r="A496" s="6" t="s">
        <v>351</v>
      </c>
      <c r="B496" s="6" t="s">
        <v>23</v>
      </c>
      <c r="C496" s="30" t="s">
        <v>417</v>
      </c>
      <c r="D496" s="30" t="s">
        <v>417</v>
      </c>
      <c r="E496" s="22" t="s">
        <v>1676</v>
      </c>
      <c r="F496" s="22" t="s">
        <v>418</v>
      </c>
      <c r="G496" s="7"/>
      <c r="H496" s="22" t="s">
        <v>419</v>
      </c>
      <c r="I496" s="15" t="s">
        <v>53</v>
      </c>
      <c r="J496" s="19" t="s">
        <v>496</v>
      </c>
      <c r="K496" s="11">
        <v>15</v>
      </c>
      <c r="L496" s="9">
        <v>458.81</v>
      </c>
      <c r="M496" s="11">
        <v>6882.15</v>
      </c>
      <c r="O496" s="10">
        <f t="shared" si="74"/>
        <v>15</v>
      </c>
      <c r="P496" s="11">
        <f t="shared" si="67"/>
        <v>0</v>
      </c>
      <c r="Q496" s="11">
        <f t="shared" si="68"/>
        <v>15</v>
      </c>
      <c r="R496" s="6" t="str">
        <f t="shared" si="69"/>
        <v>YES</v>
      </c>
      <c r="S496" s="6" t="str">
        <f t="shared" si="72"/>
        <v>YES</v>
      </c>
      <c r="T496" s="11">
        <f t="shared" si="73"/>
        <v>5735.125</v>
      </c>
      <c r="U496" s="11">
        <f t="shared" si="70"/>
        <v>6882.15</v>
      </c>
      <c r="V496" s="11">
        <f t="shared" si="71"/>
        <v>-1147.0249999999996</v>
      </c>
    </row>
    <row r="497" spans="1:22" x14ac:dyDescent="0.25">
      <c r="A497" s="6" t="s">
        <v>351</v>
      </c>
      <c r="B497" s="6" t="s">
        <v>23</v>
      </c>
      <c r="C497" s="30" t="s">
        <v>417</v>
      </c>
      <c r="D497" s="30" t="s">
        <v>417</v>
      </c>
      <c r="E497" s="22" t="s">
        <v>1676</v>
      </c>
      <c r="F497" s="22" t="s">
        <v>418</v>
      </c>
      <c r="G497" s="7"/>
      <c r="H497" s="22" t="s">
        <v>419</v>
      </c>
      <c r="I497" s="15" t="s">
        <v>53</v>
      </c>
      <c r="J497" s="19" t="s">
        <v>496</v>
      </c>
      <c r="K497" s="11">
        <v>0.1</v>
      </c>
      <c r="M497" s="11">
        <v>57.91</v>
      </c>
      <c r="O497" s="10" t="e">
        <f t="shared" si="74"/>
        <v>#DIV/0!</v>
      </c>
      <c r="P497" s="11" t="e">
        <f t="shared" si="67"/>
        <v>#DIV/0!</v>
      </c>
      <c r="Q497" s="11" t="e">
        <f t="shared" si="68"/>
        <v>#DIV/0!</v>
      </c>
      <c r="R497" s="6" t="e">
        <f t="shared" si="69"/>
        <v>#DIV/0!</v>
      </c>
      <c r="S497" s="6" t="e">
        <f t="shared" si="72"/>
        <v>#DIV/0!</v>
      </c>
      <c r="T497" s="11">
        <f t="shared" si="73"/>
        <v>0</v>
      </c>
      <c r="U497" s="11">
        <f t="shared" si="70"/>
        <v>57.91</v>
      </c>
      <c r="V497" s="11">
        <f t="shared" si="71"/>
        <v>-57.91</v>
      </c>
    </row>
    <row r="498" spans="1:22" x14ac:dyDescent="0.25">
      <c r="A498" s="6" t="s">
        <v>351</v>
      </c>
      <c r="B498" s="6" t="s">
        <v>23</v>
      </c>
      <c r="C498" s="30" t="s">
        <v>417</v>
      </c>
      <c r="D498" s="30" t="s">
        <v>417</v>
      </c>
      <c r="E498" s="22" t="s">
        <v>1676</v>
      </c>
      <c r="F498" s="22" t="s">
        <v>418</v>
      </c>
      <c r="G498" s="7"/>
      <c r="H498" s="22" t="s">
        <v>419</v>
      </c>
      <c r="I498" s="15" t="s">
        <v>53</v>
      </c>
      <c r="J498" s="19" t="s">
        <v>497</v>
      </c>
      <c r="K498" s="11">
        <v>5</v>
      </c>
      <c r="L498" s="9">
        <v>188.59</v>
      </c>
      <c r="M498" s="11">
        <v>942.95</v>
      </c>
      <c r="N498" s="11">
        <v>8229.68</v>
      </c>
      <c r="O498" s="10">
        <f t="shared" si="74"/>
        <v>5</v>
      </c>
      <c r="P498" s="11">
        <f t="shared" si="67"/>
        <v>43.637944747865738</v>
      </c>
      <c r="Q498" s="11">
        <f t="shared" si="68"/>
        <v>48.637944747865745</v>
      </c>
      <c r="R498" s="6" t="str">
        <f t="shared" si="69"/>
        <v>YES</v>
      </c>
      <c r="S498" s="6" t="str">
        <f t="shared" si="72"/>
        <v>YES</v>
      </c>
      <c r="T498" s="11">
        <f t="shared" si="73"/>
        <v>2357.375</v>
      </c>
      <c r="U498" s="11">
        <f t="shared" si="70"/>
        <v>9172.630000000001</v>
      </c>
      <c r="V498" s="11">
        <f t="shared" si="71"/>
        <v>-6815.255000000001</v>
      </c>
    </row>
    <row r="499" spans="1:22" x14ac:dyDescent="0.25">
      <c r="A499" s="6" t="s">
        <v>351</v>
      </c>
      <c r="B499" s="6" t="s">
        <v>23</v>
      </c>
      <c r="C499" s="30" t="s">
        <v>417</v>
      </c>
      <c r="D499" s="30" t="s">
        <v>417</v>
      </c>
      <c r="E499" s="22" t="s">
        <v>1676</v>
      </c>
      <c r="F499" s="22" t="s">
        <v>418</v>
      </c>
      <c r="G499" s="7"/>
      <c r="H499" s="22" t="s">
        <v>419</v>
      </c>
      <c r="I499" s="15" t="s">
        <v>53</v>
      </c>
      <c r="J499" s="19" t="s">
        <v>497</v>
      </c>
      <c r="K499" s="11">
        <v>12.5</v>
      </c>
      <c r="L499" s="9">
        <v>66.13</v>
      </c>
      <c r="M499" s="11">
        <v>826.63</v>
      </c>
      <c r="O499" s="10">
        <f t="shared" si="74"/>
        <v>12.500075608649631</v>
      </c>
      <c r="P499" s="11">
        <f t="shared" si="67"/>
        <v>0</v>
      </c>
      <c r="Q499" s="11">
        <f t="shared" si="68"/>
        <v>12.500075608649631</v>
      </c>
      <c r="R499" s="6" t="str">
        <f t="shared" si="69"/>
        <v>YES</v>
      </c>
      <c r="S499" s="6" t="str">
        <f t="shared" si="72"/>
        <v>YES</v>
      </c>
      <c r="T499" s="11">
        <f t="shared" si="73"/>
        <v>826.625</v>
      </c>
      <c r="U499" s="11">
        <f t="shared" si="70"/>
        <v>826.63</v>
      </c>
      <c r="V499" s="11">
        <f t="shared" si="71"/>
        <v>-4.9999999999954525E-3</v>
      </c>
    </row>
    <row r="500" spans="1:22" x14ac:dyDescent="0.25">
      <c r="A500" s="6" t="s">
        <v>351</v>
      </c>
      <c r="B500" s="6" t="s">
        <v>23</v>
      </c>
      <c r="C500" s="30" t="s">
        <v>417</v>
      </c>
      <c r="D500" s="30" t="s">
        <v>417</v>
      </c>
      <c r="E500" s="22" t="s">
        <v>1676</v>
      </c>
      <c r="F500" s="22" t="s">
        <v>418</v>
      </c>
      <c r="G500" s="7"/>
      <c r="H500" s="22" t="s">
        <v>419</v>
      </c>
      <c r="I500" s="15" t="s">
        <v>53</v>
      </c>
      <c r="J500" s="19" t="s">
        <v>497</v>
      </c>
      <c r="K500" s="11">
        <v>15</v>
      </c>
      <c r="L500" s="9">
        <v>38.35</v>
      </c>
      <c r="M500" s="11">
        <v>575.25</v>
      </c>
      <c r="O500" s="10">
        <f t="shared" si="74"/>
        <v>15</v>
      </c>
      <c r="P500" s="11">
        <f t="shared" si="67"/>
        <v>0</v>
      </c>
      <c r="Q500" s="11">
        <f t="shared" si="68"/>
        <v>15</v>
      </c>
      <c r="R500" s="6" t="str">
        <f t="shared" si="69"/>
        <v>YES</v>
      </c>
      <c r="S500" s="6" t="str">
        <f t="shared" si="72"/>
        <v>YES</v>
      </c>
      <c r="T500" s="11">
        <f t="shared" si="73"/>
        <v>479.375</v>
      </c>
      <c r="U500" s="11">
        <f t="shared" si="70"/>
        <v>575.25</v>
      </c>
      <c r="V500" s="11">
        <f t="shared" si="71"/>
        <v>-95.875</v>
      </c>
    </row>
    <row r="501" spans="1:22" x14ac:dyDescent="0.25">
      <c r="A501" s="6" t="s">
        <v>351</v>
      </c>
      <c r="B501" s="6" t="s">
        <v>23</v>
      </c>
      <c r="C501" s="30" t="s">
        <v>417</v>
      </c>
      <c r="D501" s="30" t="s">
        <v>417</v>
      </c>
      <c r="E501" s="22" t="s">
        <v>1676</v>
      </c>
      <c r="F501" s="22" t="s">
        <v>418</v>
      </c>
      <c r="G501" s="7"/>
      <c r="H501" s="22" t="s">
        <v>419</v>
      </c>
      <c r="I501" s="15" t="s">
        <v>53</v>
      </c>
      <c r="J501" s="19" t="s">
        <v>497</v>
      </c>
      <c r="K501" s="11">
        <v>0.1</v>
      </c>
      <c r="M501" s="11">
        <v>29.31</v>
      </c>
      <c r="O501" s="10" t="e">
        <f t="shared" si="74"/>
        <v>#DIV/0!</v>
      </c>
      <c r="P501" s="11" t="e">
        <f t="shared" si="67"/>
        <v>#DIV/0!</v>
      </c>
      <c r="Q501" s="11" t="e">
        <f t="shared" si="68"/>
        <v>#DIV/0!</v>
      </c>
      <c r="R501" s="6" t="e">
        <f t="shared" si="69"/>
        <v>#DIV/0!</v>
      </c>
      <c r="S501" s="6" t="e">
        <f t="shared" si="72"/>
        <v>#DIV/0!</v>
      </c>
      <c r="T501" s="11">
        <f t="shared" si="73"/>
        <v>0</v>
      </c>
      <c r="U501" s="11">
        <f t="shared" si="70"/>
        <v>29.31</v>
      </c>
      <c r="V501" s="11">
        <f t="shared" si="71"/>
        <v>-29.31</v>
      </c>
    </row>
    <row r="502" spans="1:22" x14ac:dyDescent="0.25">
      <c r="A502" s="6" t="s">
        <v>351</v>
      </c>
      <c r="B502" s="6" t="s">
        <v>23</v>
      </c>
      <c r="C502" s="30" t="s">
        <v>417</v>
      </c>
      <c r="D502" s="30" t="s">
        <v>417</v>
      </c>
      <c r="E502" s="22" t="s">
        <v>1676</v>
      </c>
      <c r="F502" s="22" t="s">
        <v>418</v>
      </c>
      <c r="G502" s="7"/>
      <c r="H502" s="22" t="s">
        <v>419</v>
      </c>
      <c r="I502" s="15" t="s">
        <v>53</v>
      </c>
      <c r="J502" s="19" t="s">
        <v>498</v>
      </c>
      <c r="K502" s="11">
        <v>5</v>
      </c>
      <c r="L502" s="9">
        <v>345.87</v>
      </c>
      <c r="M502" s="11">
        <v>1729.35</v>
      </c>
      <c r="N502" s="11">
        <v>12908.04</v>
      </c>
      <c r="O502" s="10">
        <f t="shared" si="74"/>
        <v>5</v>
      </c>
      <c r="P502" s="11">
        <f t="shared" si="67"/>
        <v>37.320496140168274</v>
      </c>
      <c r="Q502" s="11">
        <f t="shared" si="68"/>
        <v>42.320496140168274</v>
      </c>
      <c r="R502" s="6" t="str">
        <f t="shared" si="69"/>
        <v>YES</v>
      </c>
      <c r="S502" s="6" t="str">
        <f t="shared" si="72"/>
        <v>YES</v>
      </c>
      <c r="T502" s="11">
        <f t="shared" si="73"/>
        <v>4323.375</v>
      </c>
      <c r="U502" s="11">
        <f t="shared" si="70"/>
        <v>14637.390000000001</v>
      </c>
      <c r="V502" s="11">
        <f t="shared" si="71"/>
        <v>-10314.015000000001</v>
      </c>
    </row>
    <row r="503" spans="1:22" x14ac:dyDescent="0.25">
      <c r="A503" s="6" t="s">
        <v>351</v>
      </c>
      <c r="B503" s="6" t="s">
        <v>23</v>
      </c>
      <c r="C503" s="30" t="s">
        <v>417</v>
      </c>
      <c r="D503" s="30" t="s">
        <v>417</v>
      </c>
      <c r="E503" s="22" t="s">
        <v>1676</v>
      </c>
      <c r="F503" s="22" t="s">
        <v>418</v>
      </c>
      <c r="G503" s="7"/>
      <c r="H503" s="22" t="s">
        <v>419</v>
      </c>
      <c r="I503" s="15" t="s">
        <v>53</v>
      </c>
      <c r="J503" s="19" t="s">
        <v>498</v>
      </c>
      <c r="K503" s="11">
        <v>0.1</v>
      </c>
      <c r="M503" s="11">
        <v>42.69</v>
      </c>
      <c r="O503" s="10" t="e">
        <f t="shared" si="74"/>
        <v>#DIV/0!</v>
      </c>
      <c r="P503" s="11" t="e">
        <f t="shared" si="67"/>
        <v>#DIV/0!</v>
      </c>
      <c r="Q503" s="11" t="e">
        <f t="shared" si="68"/>
        <v>#DIV/0!</v>
      </c>
      <c r="R503" s="6" t="e">
        <f t="shared" si="69"/>
        <v>#DIV/0!</v>
      </c>
      <c r="S503" s="6" t="e">
        <f t="shared" si="72"/>
        <v>#DIV/0!</v>
      </c>
      <c r="T503" s="11">
        <f t="shared" si="73"/>
        <v>0</v>
      </c>
      <c r="U503" s="11">
        <f t="shared" si="70"/>
        <v>42.69</v>
      </c>
      <c r="V503" s="11">
        <f t="shared" si="71"/>
        <v>-42.69</v>
      </c>
    </row>
    <row r="504" spans="1:22" x14ac:dyDescent="0.25">
      <c r="A504" s="6" t="s">
        <v>351</v>
      </c>
      <c r="B504" s="6" t="s">
        <v>23</v>
      </c>
      <c r="C504" s="30" t="s">
        <v>417</v>
      </c>
      <c r="D504" s="30" t="s">
        <v>417</v>
      </c>
      <c r="E504" s="22" t="s">
        <v>1676</v>
      </c>
      <c r="F504" s="22" t="s">
        <v>418</v>
      </c>
      <c r="G504" s="7"/>
      <c r="H504" s="22" t="s">
        <v>419</v>
      </c>
      <c r="I504" s="15" t="s">
        <v>53</v>
      </c>
      <c r="J504" s="19" t="s">
        <v>498</v>
      </c>
      <c r="K504" s="11">
        <v>15</v>
      </c>
      <c r="L504" s="9">
        <v>14.19</v>
      </c>
      <c r="M504" s="11">
        <v>452.85</v>
      </c>
      <c r="O504" s="10">
        <f t="shared" si="74"/>
        <v>31.913319238900637</v>
      </c>
      <c r="P504" s="11">
        <f t="shared" si="67"/>
        <v>0</v>
      </c>
      <c r="Q504" s="11">
        <f t="shared" si="68"/>
        <v>31.913319238900637</v>
      </c>
      <c r="R504" s="6" t="str">
        <f t="shared" si="69"/>
        <v>YES</v>
      </c>
      <c r="S504" s="6" t="str">
        <f t="shared" si="72"/>
        <v>YES</v>
      </c>
      <c r="T504" s="11">
        <f t="shared" si="73"/>
        <v>177.375</v>
      </c>
      <c r="U504" s="11">
        <f t="shared" si="70"/>
        <v>452.85</v>
      </c>
      <c r="V504" s="11">
        <f t="shared" si="71"/>
        <v>-275.47500000000002</v>
      </c>
    </row>
    <row r="505" spans="1:22" x14ac:dyDescent="0.25">
      <c r="A505" s="6" t="s">
        <v>351</v>
      </c>
      <c r="B505" s="6" t="s">
        <v>23</v>
      </c>
      <c r="C505" s="30" t="s">
        <v>417</v>
      </c>
      <c r="D505" s="30" t="s">
        <v>417</v>
      </c>
      <c r="E505" s="22" t="s">
        <v>1676</v>
      </c>
      <c r="F505" s="22" t="s">
        <v>418</v>
      </c>
      <c r="G505" s="7"/>
      <c r="H505" s="22" t="s">
        <v>419</v>
      </c>
      <c r="I505" s="15" t="s">
        <v>53</v>
      </c>
      <c r="J505" s="19" t="s">
        <v>498</v>
      </c>
      <c r="K505" s="11">
        <v>12.5</v>
      </c>
      <c r="L505" s="9">
        <v>66.819999999999993</v>
      </c>
      <c r="M505" s="11">
        <v>835.26</v>
      </c>
      <c r="O505" s="10">
        <f t="shared" si="74"/>
        <v>12.500149655791681</v>
      </c>
      <c r="P505" s="11">
        <f t="shared" si="67"/>
        <v>0</v>
      </c>
      <c r="Q505" s="11">
        <f t="shared" si="68"/>
        <v>12.500149655791681</v>
      </c>
      <c r="R505" s="6" t="str">
        <f t="shared" si="69"/>
        <v>YES</v>
      </c>
      <c r="S505" s="6" t="str">
        <f t="shared" si="72"/>
        <v>YES</v>
      </c>
      <c r="T505" s="11">
        <f t="shared" si="73"/>
        <v>835.24999999999989</v>
      </c>
      <c r="U505" s="11">
        <f t="shared" si="70"/>
        <v>835.26</v>
      </c>
      <c r="V505" s="11">
        <f t="shared" si="71"/>
        <v>-1.0000000000104592E-2</v>
      </c>
    </row>
    <row r="506" spans="1:22" x14ac:dyDescent="0.25">
      <c r="A506" s="6" t="s">
        <v>351</v>
      </c>
      <c r="B506" s="6" t="s">
        <v>23</v>
      </c>
      <c r="C506" s="30" t="s">
        <v>417</v>
      </c>
      <c r="D506" s="30" t="s">
        <v>417</v>
      </c>
      <c r="E506" s="22" t="s">
        <v>1676</v>
      </c>
      <c r="F506" s="22" t="s">
        <v>418</v>
      </c>
      <c r="G506" s="7"/>
      <c r="H506" s="22" t="s">
        <v>419</v>
      </c>
      <c r="I506" s="15" t="s">
        <v>53</v>
      </c>
      <c r="J506" s="19" t="s">
        <v>499</v>
      </c>
      <c r="K506" s="11">
        <v>5</v>
      </c>
      <c r="L506" s="9">
        <v>86.12</v>
      </c>
      <c r="M506" s="11">
        <v>430.6</v>
      </c>
      <c r="N506" s="11">
        <v>4916.7299999999996</v>
      </c>
      <c r="O506" s="10">
        <f t="shared" si="74"/>
        <v>5</v>
      </c>
      <c r="P506" s="11">
        <f t="shared" si="67"/>
        <v>57.091616349280066</v>
      </c>
      <c r="Q506" s="11">
        <f t="shared" si="68"/>
        <v>62.091616349280073</v>
      </c>
      <c r="R506" s="6" t="str">
        <f t="shared" si="69"/>
        <v>YES</v>
      </c>
      <c r="S506" s="6" t="str">
        <f t="shared" si="72"/>
        <v>YES</v>
      </c>
      <c r="T506" s="11">
        <f t="shared" si="73"/>
        <v>1076.5</v>
      </c>
      <c r="U506" s="11">
        <f t="shared" si="70"/>
        <v>5347.33</v>
      </c>
      <c r="V506" s="11">
        <f t="shared" si="71"/>
        <v>-4270.83</v>
      </c>
    </row>
    <row r="507" spans="1:22" x14ac:dyDescent="0.25">
      <c r="A507" s="6" t="s">
        <v>351</v>
      </c>
      <c r="B507" s="6" t="s">
        <v>23</v>
      </c>
      <c r="C507" s="30" t="s">
        <v>417</v>
      </c>
      <c r="D507" s="30" t="s">
        <v>417</v>
      </c>
      <c r="E507" s="22" t="s">
        <v>1676</v>
      </c>
      <c r="F507" s="22" t="s">
        <v>418</v>
      </c>
      <c r="G507" s="7"/>
      <c r="H507" s="22" t="s">
        <v>419</v>
      </c>
      <c r="I507" s="15" t="s">
        <v>53</v>
      </c>
      <c r="J507" s="19" t="s">
        <v>499</v>
      </c>
      <c r="K507" s="11">
        <v>0.15</v>
      </c>
      <c r="M507" s="11">
        <v>12.92</v>
      </c>
      <c r="O507" s="10" t="e">
        <f t="shared" si="74"/>
        <v>#DIV/0!</v>
      </c>
      <c r="P507" s="11" t="e">
        <f t="shared" ref="P507:P570" si="75">N507/L507</f>
        <v>#DIV/0!</v>
      </c>
      <c r="Q507" s="11" t="e">
        <f t="shared" ref="Q507:Q570" si="76">(M507+N507)/L507</f>
        <v>#DIV/0!</v>
      </c>
      <c r="R507" s="6" t="e">
        <f t="shared" ref="R507:R570" si="77">IF(Q507&gt;12.49,"YES","NO")</f>
        <v>#DIV/0!</v>
      </c>
      <c r="S507" s="6" t="e">
        <f t="shared" si="72"/>
        <v>#DIV/0!</v>
      </c>
      <c r="T507" s="11">
        <f t="shared" si="73"/>
        <v>0</v>
      </c>
      <c r="U507" s="11">
        <f t="shared" ref="U507:U570" si="78">M507+N507</f>
        <v>12.92</v>
      </c>
      <c r="V507" s="11">
        <f t="shared" ref="V507:V570" si="79">T507-U507</f>
        <v>-12.92</v>
      </c>
    </row>
    <row r="508" spans="1:22" x14ac:dyDescent="0.25">
      <c r="A508" s="6" t="s">
        <v>351</v>
      </c>
      <c r="B508" s="6" t="s">
        <v>23</v>
      </c>
      <c r="C508" s="30" t="s">
        <v>417</v>
      </c>
      <c r="D508" s="30" t="s">
        <v>417</v>
      </c>
      <c r="E508" s="22" t="s">
        <v>1676</v>
      </c>
      <c r="F508" s="22" t="s">
        <v>418</v>
      </c>
      <c r="G508" s="7"/>
      <c r="H508" s="22" t="s">
        <v>419</v>
      </c>
      <c r="I508" s="15" t="s">
        <v>53</v>
      </c>
      <c r="J508" s="19" t="s">
        <v>500</v>
      </c>
      <c r="K508" s="11">
        <v>0.15</v>
      </c>
      <c r="M508" s="11">
        <v>4.38</v>
      </c>
      <c r="O508" s="10" t="e">
        <f t="shared" si="74"/>
        <v>#DIV/0!</v>
      </c>
      <c r="P508" s="11" t="e">
        <f t="shared" si="75"/>
        <v>#DIV/0!</v>
      </c>
      <c r="Q508" s="11" t="e">
        <f t="shared" si="76"/>
        <v>#DIV/0!</v>
      </c>
      <c r="R508" s="6" t="e">
        <f t="shared" si="77"/>
        <v>#DIV/0!</v>
      </c>
      <c r="S508" s="6" t="e">
        <f t="shared" si="72"/>
        <v>#DIV/0!</v>
      </c>
      <c r="T508" s="11">
        <f t="shared" si="73"/>
        <v>0</v>
      </c>
      <c r="U508" s="11">
        <f t="shared" si="78"/>
        <v>4.38</v>
      </c>
      <c r="V508" s="11">
        <f t="shared" si="79"/>
        <v>-4.38</v>
      </c>
    </row>
    <row r="509" spans="1:22" x14ac:dyDescent="0.25">
      <c r="A509" s="6" t="s">
        <v>351</v>
      </c>
      <c r="B509" s="6" t="s">
        <v>23</v>
      </c>
      <c r="C509" s="30" t="s">
        <v>417</v>
      </c>
      <c r="D509" s="30" t="s">
        <v>417</v>
      </c>
      <c r="E509" s="22" t="s">
        <v>1676</v>
      </c>
      <c r="F509" s="22" t="s">
        <v>418</v>
      </c>
      <c r="G509" s="7"/>
      <c r="H509" s="22" t="s">
        <v>419</v>
      </c>
      <c r="I509" s="15" t="s">
        <v>53</v>
      </c>
      <c r="J509" s="19" t="s">
        <v>501</v>
      </c>
      <c r="K509" s="11">
        <v>5</v>
      </c>
      <c r="L509" s="9">
        <v>226.58</v>
      </c>
      <c r="M509" s="11">
        <v>1132.9000000000001</v>
      </c>
      <c r="N509" s="11">
        <v>7274.5</v>
      </c>
      <c r="O509" s="10">
        <f t="shared" si="74"/>
        <v>5</v>
      </c>
      <c r="P509" s="11">
        <f t="shared" si="75"/>
        <v>32.105658045723366</v>
      </c>
      <c r="Q509" s="11">
        <f t="shared" si="76"/>
        <v>37.105658045723359</v>
      </c>
      <c r="R509" s="6" t="str">
        <f t="shared" si="77"/>
        <v>YES</v>
      </c>
      <c r="S509" s="6" t="str">
        <f t="shared" ref="S509:S572" si="80">IF(O509&gt;3.32,"YES","NO")</f>
        <v>YES</v>
      </c>
      <c r="T509" s="11">
        <f t="shared" ref="T509:T572" si="81">L509*12.5</f>
        <v>2832.25</v>
      </c>
      <c r="U509" s="11">
        <f t="shared" si="78"/>
        <v>8407.4</v>
      </c>
      <c r="V509" s="11">
        <f t="shared" si="79"/>
        <v>-5575.15</v>
      </c>
    </row>
    <row r="510" spans="1:22" x14ac:dyDescent="0.25">
      <c r="A510" s="6" t="s">
        <v>351</v>
      </c>
      <c r="B510" s="6" t="s">
        <v>23</v>
      </c>
      <c r="C510" s="30" t="s">
        <v>417</v>
      </c>
      <c r="D510" s="30" t="s">
        <v>417</v>
      </c>
      <c r="E510" s="22" t="s">
        <v>1676</v>
      </c>
      <c r="F510" s="22" t="s">
        <v>418</v>
      </c>
      <c r="G510" s="7"/>
      <c r="H510" s="22" t="s">
        <v>419</v>
      </c>
      <c r="I510" s="15" t="s">
        <v>53</v>
      </c>
      <c r="J510" s="19" t="s">
        <v>501</v>
      </c>
      <c r="K510" s="11">
        <v>0.1</v>
      </c>
      <c r="M510" s="11">
        <v>25.24</v>
      </c>
      <c r="O510" s="10" t="e">
        <f t="shared" si="74"/>
        <v>#DIV/0!</v>
      </c>
      <c r="P510" s="11" t="e">
        <f t="shared" si="75"/>
        <v>#DIV/0!</v>
      </c>
      <c r="Q510" s="11" t="e">
        <f t="shared" si="76"/>
        <v>#DIV/0!</v>
      </c>
      <c r="R510" s="6" t="e">
        <f t="shared" si="77"/>
        <v>#DIV/0!</v>
      </c>
      <c r="S510" s="6" t="e">
        <f t="shared" si="80"/>
        <v>#DIV/0!</v>
      </c>
      <c r="T510" s="11">
        <f t="shared" si="81"/>
        <v>0</v>
      </c>
      <c r="U510" s="11">
        <f t="shared" si="78"/>
        <v>25.24</v>
      </c>
      <c r="V510" s="11">
        <f t="shared" si="79"/>
        <v>-25.24</v>
      </c>
    </row>
    <row r="511" spans="1:22" x14ac:dyDescent="0.25">
      <c r="A511" s="6" t="s">
        <v>351</v>
      </c>
      <c r="B511" s="6" t="s">
        <v>23</v>
      </c>
      <c r="C511" s="30" t="s">
        <v>417</v>
      </c>
      <c r="D511" s="30" t="s">
        <v>417</v>
      </c>
      <c r="E511" s="22" t="s">
        <v>1676</v>
      </c>
      <c r="F511" s="22" t="s">
        <v>418</v>
      </c>
      <c r="G511" s="7"/>
      <c r="H511" s="22" t="s">
        <v>419</v>
      </c>
      <c r="I511" s="15" t="s">
        <v>53</v>
      </c>
      <c r="J511" s="19" t="s">
        <v>501</v>
      </c>
      <c r="K511" s="11">
        <v>15</v>
      </c>
      <c r="L511" s="9">
        <v>10.87</v>
      </c>
      <c r="M511" s="11">
        <v>192.75</v>
      </c>
      <c r="O511" s="10">
        <f t="shared" si="74"/>
        <v>17.732290708371668</v>
      </c>
      <c r="P511" s="11">
        <f t="shared" si="75"/>
        <v>0</v>
      </c>
      <c r="Q511" s="11">
        <f t="shared" si="76"/>
        <v>17.732290708371668</v>
      </c>
      <c r="R511" s="6" t="str">
        <f t="shared" si="77"/>
        <v>YES</v>
      </c>
      <c r="S511" s="6" t="str">
        <f t="shared" si="80"/>
        <v>YES</v>
      </c>
      <c r="T511" s="11">
        <f t="shared" si="81"/>
        <v>135.875</v>
      </c>
      <c r="U511" s="11">
        <f t="shared" si="78"/>
        <v>192.75</v>
      </c>
      <c r="V511" s="11">
        <f t="shared" si="79"/>
        <v>-56.875</v>
      </c>
    </row>
    <row r="512" spans="1:22" x14ac:dyDescent="0.25">
      <c r="A512" s="6" t="s">
        <v>351</v>
      </c>
      <c r="B512" s="6" t="s">
        <v>23</v>
      </c>
      <c r="C512" s="30" t="s">
        <v>417</v>
      </c>
      <c r="D512" s="30" t="s">
        <v>417</v>
      </c>
      <c r="E512" s="22" t="s">
        <v>1676</v>
      </c>
      <c r="F512" s="22" t="s">
        <v>418</v>
      </c>
      <c r="G512" s="7"/>
      <c r="H512" s="22" t="s">
        <v>419</v>
      </c>
      <c r="I512" s="15" t="s">
        <v>53</v>
      </c>
      <c r="J512" s="19" t="s">
        <v>501</v>
      </c>
      <c r="K512" s="11">
        <v>12.5</v>
      </c>
      <c r="L512" s="9">
        <v>14.97</v>
      </c>
      <c r="M512" s="11">
        <v>187.13</v>
      </c>
      <c r="O512" s="10">
        <f t="shared" si="74"/>
        <v>12.500334001336004</v>
      </c>
      <c r="P512" s="11">
        <f t="shared" si="75"/>
        <v>0</v>
      </c>
      <c r="Q512" s="11">
        <f t="shared" si="76"/>
        <v>12.500334001336004</v>
      </c>
      <c r="R512" s="6" t="str">
        <f t="shared" si="77"/>
        <v>YES</v>
      </c>
      <c r="S512" s="6" t="str">
        <f t="shared" si="80"/>
        <v>YES</v>
      </c>
      <c r="T512" s="11">
        <f t="shared" si="81"/>
        <v>187.125</v>
      </c>
      <c r="U512" s="11">
        <f t="shared" si="78"/>
        <v>187.13</v>
      </c>
      <c r="V512" s="11">
        <f t="shared" si="79"/>
        <v>-4.9999999999954525E-3</v>
      </c>
    </row>
    <row r="513" spans="1:22" x14ac:dyDescent="0.25">
      <c r="A513" s="6" t="s">
        <v>351</v>
      </c>
      <c r="B513" s="6" t="s">
        <v>23</v>
      </c>
      <c r="C513" s="30" t="s">
        <v>417</v>
      </c>
      <c r="D513" s="30" t="s">
        <v>417</v>
      </c>
      <c r="E513" s="22" t="s">
        <v>1676</v>
      </c>
      <c r="F513" s="22" t="s">
        <v>418</v>
      </c>
      <c r="G513" s="7"/>
      <c r="H513" s="22" t="s">
        <v>419</v>
      </c>
      <c r="I513" s="15" t="s">
        <v>53</v>
      </c>
      <c r="J513" s="19" t="s">
        <v>502</v>
      </c>
      <c r="K513" s="11">
        <v>5</v>
      </c>
      <c r="L513" s="9">
        <v>189.61</v>
      </c>
      <c r="M513" s="11">
        <v>948.05</v>
      </c>
      <c r="N513" s="11">
        <v>5715.37</v>
      </c>
      <c r="O513" s="10">
        <f t="shared" si="74"/>
        <v>4.9999999999999991</v>
      </c>
      <c r="P513" s="11">
        <f t="shared" si="75"/>
        <v>30.142766731712459</v>
      </c>
      <c r="Q513" s="11">
        <f t="shared" si="76"/>
        <v>35.142766731712463</v>
      </c>
      <c r="R513" s="6" t="str">
        <f t="shared" si="77"/>
        <v>YES</v>
      </c>
      <c r="S513" s="6" t="str">
        <f t="shared" si="80"/>
        <v>YES</v>
      </c>
      <c r="T513" s="11">
        <f t="shared" si="81"/>
        <v>2370.125</v>
      </c>
      <c r="U513" s="11">
        <f t="shared" si="78"/>
        <v>6663.42</v>
      </c>
      <c r="V513" s="11">
        <f t="shared" si="79"/>
        <v>-4293.2950000000001</v>
      </c>
    </row>
    <row r="514" spans="1:22" x14ac:dyDescent="0.25">
      <c r="A514" s="6" t="s">
        <v>351</v>
      </c>
      <c r="B514" s="6" t="s">
        <v>23</v>
      </c>
      <c r="C514" s="30" t="s">
        <v>417</v>
      </c>
      <c r="D514" s="30" t="s">
        <v>417</v>
      </c>
      <c r="E514" s="22" t="s">
        <v>1676</v>
      </c>
      <c r="F514" s="22" t="s">
        <v>418</v>
      </c>
      <c r="G514" s="7"/>
      <c r="H514" s="22" t="s">
        <v>419</v>
      </c>
      <c r="I514" s="15" t="s">
        <v>53</v>
      </c>
      <c r="J514" s="19" t="s">
        <v>502</v>
      </c>
      <c r="K514" s="11">
        <v>15</v>
      </c>
      <c r="L514" s="9">
        <v>8.59</v>
      </c>
      <c r="M514" s="11">
        <v>128.08500000000001</v>
      </c>
      <c r="O514" s="10">
        <f t="shared" si="74"/>
        <v>14.910942956926661</v>
      </c>
      <c r="P514" s="11">
        <f t="shared" si="75"/>
        <v>0</v>
      </c>
      <c r="Q514" s="11">
        <f t="shared" si="76"/>
        <v>14.910942956926661</v>
      </c>
      <c r="R514" s="6" t="str">
        <f t="shared" si="77"/>
        <v>YES</v>
      </c>
      <c r="S514" s="6" t="str">
        <f t="shared" si="80"/>
        <v>YES</v>
      </c>
      <c r="T514" s="11">
        <f t="shared" si="81"/>
        <v>107.375</v>
      </c>
      <c r="U514" s="11">
        <f t="shared" si="78"/>
        <v>128.08500000000001</v>
      </c>
      <c r="V514" s="11">
        <f t="shared" si="79"/>
        <v>-20.710000000000008</v>
      </c>
    </row>
    <row r="515" spans="1:22" x14ac:dyDescent="0.25">
      <c r="A515" s="6" t="s">
        <v>351</v>
      </c>
      <c r="B515" s="6" t="s">
        <v>23</v>
      </c>
      <c r="C515" s="30" t="s">
        <v>417</v>
      </c>
      <c r="D515" s="30" t="s">
        <v>417</v>
      </c>
      <c r="E515" s="22" t="s">
        <v>1676</v>
      </c>
      <c r="F515" s="22" t="s">
        <v>418</v>
      </c>
      <c r="G515" s="7"/>
      <c r="H515" s="22" t="s">
        <v>419</v>
      </c>
      <c r="I515" s="15" t="s">
        <v>53</v>
      </c>
      <c r="J515" s="19" t="s">
        <v>502</v>
      </c>
      <c r="K515" s="11">
        <v>0.1</v>
      </c>
      <c r="M515" s="11">
        <v>20.93</v>
      </c>
      <c r="O515" s="10" t="e">
        <f t="shared" si="74"/>
        <v>#DIV/0!</v>
      </c>
      <c r="P515" s="11" t="e">
        <f t="shared" si="75"/>
        <v>#DIV/0!</v>
      </c>
      <c r="Q515" s="11" t="e">
        <f t="shared" si="76"/>
        <v>#DIV/0!</v>
      </c>
      <c r="R515" s="6" t="e">
        <f t="shared" si="77"/>
        <v>#DIV/0!</v>
      </c>
      <c r="S515" s="6" t="e">
        <f t="shared" si="80"/>
        <v>#DIV/0!</v>
      </c>
      <c r="T515" s="11">
        <f t="shared" si="81"/>
        <v>0</v>
      </c>
      <c r="U515" s="11">
        <f t="shared" si="78"/>
        <v>20.93</v>
      </c>
      <c r="V515" s="11">
        <f t="shared" si="79"/>
        <v>-20.93</v>
      </c>
    </row>
    <row r="516" spans="1:22" x14ac:dyDescent="0.25">
      <c r="A516" s="6" t="s">
        <v>351</v>
      </c>
      <c r="B516" s="6" t="s">
        <v>23</v>
      </c>
      <c r="C516" s="30" t="s">
        <v>417</v>
      </c>
      <c r="D516" s="30" t="s">
        <v>417</v>
      </c>
      <c r="E516" s="22" t="s">
        <v>1676</v>
      </c>
      <c r="F516" s="22" t="s">
        <v>418</v>
      </c>
      <c r="G516" s="7"/>
      <c r="H516" s="22" t="s">
        <v>419</v>
      </c>
      <c r="I516" s="15" t="s">
        <v>53</v>
      </c>
      <c r="J516" s="19" t="s">
        <v>502</v>
      </c>
      <c r="K516" s="11">
        <v>12.5</v>
      </c>
      <c r="L516" s="9">
        <v>11.06</v>
      </c>
      <c r="M516" s="11">
        <v>138.25</v>
      </c>
      <c r="O516" s="10">
        <f t="shared" si="74"/>
        <v>12.5</v>
      </c>
      <c r="P516" s="11">
        <f t="shared" si="75"/>
        <v>0</v>
      </c>
      <c r="Q516" s="11">
        <f t="shared" si="76"/>
        <v>12.5</v>
      </c>
      <c r="R516" s="6" t="str">
        <f t="shared" si="77"/>
        <v>YES</v>
      </c>
      <c r="S516" s="6" t="str">
        <f t="shared" si="80"/>
        <v>YES</v>
      </c>
      <c r="T516" s="11">
        <f t="shared" si="81"/>
        <v>138.25</v>
      </c>
      <c r="U516" s="11">
        <f t="shared" si="78"/>
        <v>138.25</v>
      </c>
      <c r="V516" s="11">
        <f t="shared" si="79"/>
        <v>0</v>
      </c>
    </row>
    <row r="517" spans="1:22" x14ac:dyDescent="0.25">
      <c r="A517" s="6" t="s">
        <v>351</v>
      </c>
      <c r="B517" s="6" t="s">
        <v>23</v>
      </c>
      <c r="C517" s="30" t="s">
        <v>417</v>
      </c>
      <c r="D517" s="30" t="s">
        <v>417</v>
      </c>
      <c r="E517" s="22" t="s">
        <v>1676</v>
      </c>
      <c r="F517" s="22" t="s">
        <v>418</v>
      </c>
      <c r="G517" s="7"/>
      <c r="H517" s="22" t="s">
        <v>419</v>
      </c>
      <c r="I517" s="15" t="s">
        <v>53</v>
      </c>
      <c r="J517" s="19" t="s">
        <v>503</v>
      </c>
      <c r="K517" s="11">
        <v>5</v>
      </c>
      <c r="L517" s="9">
        <v>409.88</v>
      </c>
      <c r="M517" s="11">
        <v>2049.4</v>
      </c>
      <c r="N517" s="11">
        <v>14603.07</v>
      </c>
      <c r="O517" s="10">
        <f t="shared" si="74"/>
        <v>5</v>
      </c>
      <c r="P517" s="11">
        <f t="shared" si="75"/>
        <v>35.627671513613741</v>
      </c>
      <c r="Q517" s="11">
        <f t="shared" si="76"/>
        <v>40.627671513613741</v>
      </c>
      <c r="R517" s="6" t="str">
        <f t="shared" si="77"/>
        <v>YES</v>
      </c>
      <c r="S517" s="6" t="str">
        <f t="shared" si="80"/>
        <v>YES</v>
      </c>
      <c r="T517" s="11">
        <f t="shared" si="81"/>
        <v>5123.5</v>
      </c>
      <c r="U517" s="11">
        <f t="shared" si="78"/>
        <v>16652.47</v>
      </c>
      <c r="V517" s="11">
        <f t="shared" si="79"/>
        <v>-11528.970000000001</v>
      </c>
    </row>
    <row r="518" spans="1:22" x14ac:dyDescent="0.25">
      <c r="A518" s="6" t="s">
        <v>351</v>
      </c>
      <c r="B518" s="6" t="s">
        <v>23</v>
      </c>
      <c r="C518" s="30" t="s">
        <v>417</v>
      </c>
      <c r="D518" s="30" t="s">
        <v>417</v>
      </c>
      <c r="E518" s="22" t="s">
        <v>1676</v>
      </c>
      <c r="F518" s="22" t="s">
        <v>418</v>
      </c>
      <c r="G518" s="7"/>
      <c r="H518" s="22" t="s">
        <v>419</v>
      </c>
      <c r="I518" s="15" t="s">
        <v>53</v>
      </c>
      <c r="J518" s="19" t="s">
        <v>503</v>
      </c>
      <c r="K518" s="11">
        <v>0.1</v>
      </c>
      <c r="M518" s="11">
        <v>50.42</v>
      </c>
      <c r="O518" s="10" t="e">
        <f t="shared" si="74"/>
        <v>#DIV/0!</v>
      </c>
      <c r="P518" s="11" t="e">
        <f t="shared" si="75"/>
        <v>#DIV/0!</v>
      </c>
      <c r="Q518" s="11" t="e">
        <f t="shared" si="76"/>
        <v>#DIV/0!</v>
      </c>
      <c r="R518" s="6" t="e">
        <f t="shared" si="77"/>
        <v>#DIV/0!</v>
      </c>
      <c r="S518" s="6" t="e">
        <f t="shared" si="80"/>
        <v>#DIV/0!</v>
      </c>
      <c r="T518" s="11">
        <f t="shared" si="81"/>
        <v>0</v>
      </c>
      <c r="U518" s="11">
        <f t="shared" si="78"/>
        <v>50.42</v>
      </c>
      <c r="V518" s="11">
        <f t="shared" si="79"/>
        <v>-50.42</v>
      </c>
    </row>
    <row r="519" spans="1:22" x14ac:dyDescent="0.25">
      <c r="A519" s="6" t="s">
        <v>351</v>
      </c>
      <c r="B519" s="6" t="s">
        <v>23</v>
      </c>
      <c r="C519" s="30" t="s">
        <v>417</v>
      </c>
      <c r="D519" s="30" t="s">
        <v>417</v>
      </c>
      <c r="E519" s="22" t="s">
        <v>1676</v>
      </c>
      <c r="F519" s="22" t="s">
        <v>418</v>
      </c>
      <c r="G519" s="7"/>
      <c r="H519" s="22" t="s">
        <v>419</v>
      </c>
      <c r="I519" s="15" t="s">
        <v>53</v>
      </c>
      <c r="J519" s="19" t="s">
        <v>503</v>
      </c>
      <c r="K519" s="11">
        <v>15</v>
      </c>
      <c r="L519" s="9">
        <v>19.63</v>
      </c>
      <c r="M519" s="11">
        <v>324.45</v>
      </c>
      <c r="O519" s="10">
        <f t="shared" si="74"/>
        <v>16.528273051451858</v>
      </c>
      <c r="P519" s="11">
        <f t="shared" si="75"/>
        <v>0</v>
      </c>
      <c r="Q519" s="11">
        <f t="shared" si="76"/>
        <v>16.528273051451858</v>
      </c>
      <c r="R519" s="6" t="str">
        <f t="shared" si="77"/>
        <v>YES</v>
      </c>
      <c r="S519" s="6" t="str">
        <f t="shared" si="80"/>
        <v>YES</v>
      </c>
      <c r="T519" s="11">
        <f t="shared" si="81"/>
        <v>245.375</v>
      </c>
      <c r="U519" s="11">
        <f t="shared" si="78"/>
        <v>324.45</v>
      </c>
      <c r="V519" s="11">
        <f t="shared" si="79"/>
        <v>-79.074999999999989</v>
      </c>
    </row>
    <row r="520" spans="1:22" x14ac:dyDescent="0.25">
      <c r="A520" s="6" t="s">
        <v>351</v>
      </c>
      <c r="B520" s="6" t="s">
        <v>23</v>
      </c>
      <c r="C520" s="30" t="s">
        <v>417</v>
      </c>
      <c r="D520" s="30" t="s">
        <v>417</v>
      </c>
      <c r="E520" s="22" t="s">
        <v>1676</v>
      </c>
      <c r="F520" s="22" t="s">
        <v>418</v>
      </c>
      <c r="G520" s="7"/>
      <c r="H520" s="22" t="s">
        <v>419</v>
      </c>
      <c r="I520" s="15" t="s">
        <v>53</v>
      </c>
      <c r="J520" s="19" t="s">
        <v>503</v>
      </c>
      <c r="K520" s="11">
        <v>12.5</v>
      </c>
      <c r="L520" s="9">
        <v>74.680000000000007</v>
      </c>
      <c r="M520" s="11">
        <v>933.5</v>
      </c>
      <c r="O520" s="10">
        <f t="shared" si="74"/>
        <v>12.499999999999998</v>
      </c>
      <c r="P520" s="11">
        <f t="shared" si="75"/>
        <v>0</v>
      </c>
      <c r="Q520" s="11">
        <f t="shared" si="76"/>
        <v>12.499999999999998</v>
      </c>
      <c r="R520" s="6" t="str">
        <f t="shared" si="77"/>
        <v>YES</v>
      </c>
      <c r="S520" s="6" t="str">
        <f t="shared" si="80"/>
        <v>YES</v>
      </c>
      <c r="T520" s="11">
        <f t="shared" si="81"/>
        <v>933.50000000000011</v>
      </c>
      <c r="U520" s="11">
        <f t="shared" si="78"/>
        <v>933.5</v>
      </c>
      <c r="V520" s="11">
        <f t="shared" si="79"/>
        <v>0</v>
      </c>
    </row>
    <row r="521" spans="1:22" x14ac:dyDescent="0.25">
      <c r="A521" s="6" t="s">
        <v>351</v>
      </c>
      <c r="B521" s="6" t="s">
        <v>23</v>
      </c>
      <c r="C521" s="30" t="s">
        <v>417</v>
      </c>
      <c r="D521" s="30" t="s">
        <v>417</v>
      </c>
      <c r="E521" s="22" t="s">
        <v>1676</v>
      </c>
      <c r="F521" s="22" t="s">
        <v>418</v>
      </c>
      <c r="G521" s="7"/>
      <c r="H521" s="22" t="s">
        <v>419</v>
      </c>
      <c r="I521" s="15" t="s">
        <v>53</v>
      </c>
      <c r="J521" s="19" t="s">
        <v>504</v>
      </c>
      <c r="K521" s="11">
        <v>0.1</v>
      </c>
      <c r="M521" s="11">
        <v>5.87</v>
      </c>
      <c r="O521" s="10" t="e">
        <f t="shared" si="74"/>
        <v>#DIV/0!</v>
      </c>
      <c r="P521" s="11" t="e">
        <f t="shared" si="75"/>
        <v>#DIV/0!</v>
      </c>
      <c r="Q521" s="11" t="e">
        <f t="shared" si="76"/>
        <v>#DIV/0!</v>
      </c>
      <c r="R521" s="6" t="e">
        <f t="shared" si="77"/>
        <v>#DIV/0!</v>
      </c>
      <c r="S521" s="6" t="e">
        <f t="shared" si="80"/>
        <v>#DIV/0!</v>
      </c>
      <c r="T521" s="11">
        <f t="shared" si="81"/>
        <v>0</v>
      </c>
      <c r="U521" s="11">
        <f t="shared" si="78"/>
        <v>5.87</v>
      </c>
      <c r="V521" s="11">
        <f t="shared" si="79"/>
        <v>-5.87</v>
      </c>
    </row>
    <row r="522" spans="1:22" x14ac:dyDescent="0.25">
      <c r="A522" s="6" t="s">
        <v>351</v>
      </c>
      <c r="B522" s="6" t="s">
        <v>23</v>
      </c>
      <c r="C522" s="30" t="s">
        <v>417</v>
      </c>
      <c r="D522" s="30" t="s">
        <v>417</v>
      </c>
      <c r="E522" s="22" t="s">
        <v>1676</v>
      </c>
      <c r="F522" s="22" t="s">
        <v>418</v>
      </c>
      <c r="G522" s="7"/>
      <c r="H522" s="22" t="s">
        <v>419</v>
      </c>
      <c r="I522" s="15" t="s">
        <v>53</v>
      </c>
      <c r="J522" s="19" t="s">
        <v>505</v>
      </c>
      <c r="K522" s="11">
        <v>15</v>
      </c>
      <c r="L522" s="9">
        <v>203.87</v>
      </c>
      <c r="M522" s="11">
        <v>3058.05</v>
      </c>
      <c r="O522" s="10">
        <f t="shared" si="74"/>
        <v>15</v>
      </c>
      <c r="P522" s="11">
        <f t="shared" si="75"/>
        <v>0</v>
      </c>
      <c r="Q522" s="11">
        <f t="shared" si="76"/>
        <v>15</v>
      </c>
      <c r="R522" s="6" t="str">
        <f t="shared" si="77"/>
        <v>YES</v>
      </c>
      <c r="S522" s="6" t="str">
        <f t="shared" si="80"/>
        <v>YES</v>
      </c>
      <c r="T522" s="11">
        <f t="shared" si="81"/>
        <v>2548.375</v>
      </c>
      <c r="U522" s="11">
        <f t="shared" si="78"/>
        <v>3058.05</v>
      </c>
      <c r="V522" s="11">
        <f t="shared" si="79"/>
        <v>-509.67500000000018</v>
      </c>
    </row>
    <row r="523" spans="1:22" x14ac:dyDescent="0.25">
      <c r="A523" s="6" t="s">
        <v>351</v>
      </c>
      <c r="B523" s="6" t="s">
        <v>23</v>
      </c>
      <c r="C523" s="30" t="s">
        <v>417</v>
      </c>
      <c r="D523" s="30" t="s">
        <v>417</v>
      </c>
      <c r="E523" s="22" t="s">
        <v>1676</v>
      </c>
      <c r="F523" s="22" t="s">
        <v>418</v>
      </c>
      <c r="G523" s="7"/>
      <c r="H523" s="22" t="s">
        <v>419</v>
      </c>
      <c r="I523" s="15" t="s">
        <v>53</v>
      </c>
      <c r="J523" s="19" t="s">
        <v>505</v>
      </c>
      <c r="K523" s="11">
        <v>0.1</v>
      </c>
      <c r="M523" s="11">
        <v>20.39</v>
      </c>
      <c r="O523" s="10" t="e">
        <f t="shared" si="74"/>
        <v>#DIV/0!</v>
      </c>
      <c r="P523" s="11" t="e">
        <f t="shared" si="75"/>
        <v>#DIV/0!</v>
      </c>
      <c r="Q523" s="11" t="e">
        <f t="shared" si="76"/>
        <v>#DIV/0!</v>
      </c>
      <c r="R523" s="6" t="e">
        <f t="shared" si="77"/>
        <v>#DIV/0!</v>
      </c>
      <c r="S523" s="6" t="e">
        <f t="shared" si="80"/>
        <v>#DIV/0!</v>
      </c>
      <c r="T523" s="11">
        <f t="shared" si="81"/>
        <v>0</v>
      </c>
      <c r="U523" s="11">
        <f t="shared" si="78"/>
        <v>20.39</v>
      </c>
      <c r="V523" s="11">
        <f t="shared" si="79"/>
        <v>-20.39</v>
      </c>
    </row>
    <row r="524" spans="1:22" x14ac:dyDescent="0.25">
      <c r="A524" s="6" t="s">
        <v>351</v>
      </c>
      <c r="B524" s="6" t="s">
        <v>23</v>
      </c>
      <c r="C524" s="30" t="s">
        <v>417</v>
      </c>
      <c r="D524" s="30" t="s">
        <v>417</v>
      </c>
      <c r="E524" s="22" t="s">
        <v>1676</v>
      </c>
      <c r="F524" s="22" t="s">
        <v>418</v>
      </c>
      <c r="G524" s="7"/>
      <c r="H524" s="22" t="s">
        <v>419</v>
      </c>
      <c r="I524" s="15" t="s">
        <v>53</v>
      </c>
      <c r="J524" s="19" t="s">
        <v>506</v>
      </c>
      <c r="K524" s="11">
        <v>0.1</v>
      </c>
      <c r="M524" s="11">
        <v>44</v>
      </c>
      <c r="O524" s="10" t="e">
        <f t="shared" si="74"/>
        <v>#DIV/0!</v>
      </c>
      <c r="P524" s="11" t="e">
        <f t="shared" si="75"/>
        <v>#DIV/0!</v>
      </c>
      <c r="Q524" s="11" t="e">
        <f t="shared" si="76"/>
        <v>#DIV/0!</v>
      </c>
      <c r="R524" s="6" t="e">
        <f t="shared" si="77"/>
        <v>#DIV/0!</v>
      </c>
      <c r="S524" s="6" t="e">
        <f t="shared" si="80"/>
        <v>#DIV/0!</v>
      </c>
      <c r="T524" s="11">
        <f t="shared" si="81"/>
        <v>0</v>
      </c>
      <c r="U524" s="11">
        <f t="shared" si="78"/>
        <v>44</v>
      </c>
      <c r="V524" s="11">
        <f t="shared" si="79"/>
        <v>-44</v>
      </c>
    </row>
    <row r="525" spans="1:22" x14ac:dyDescent="0.25">
      <c r="A525" s="6" t="s">
        <v>351</v>
      </c>
      <c r="B525" s="6" t="s">
        <v>23</v>
      </c>
      <c r="C525" s="30" t="s">
        <v>417</v>
      </c>
      <c r="D525" s="30" t="s">
        <v>417</v>
      </c>
      <c r="E525" s="22" t="s">
        <v>1676</v>
      </c>
      <c r="F525" s="22" t="s">
        <v>418</v>
      </c>
      <c r="G525" s="7"/>
      <c r="H525" s="22" t="s">
        <v>419</v>
      </c>
      <c r="I525" s="15" t="s">
        <v>53</v>
      </c>
      <c r="J525" s="19" t="s">
        <v>507</v>
      </c>
      <c r="K525" s="11">
        <v>0.1</v>
      </c>
      <c r="M525" s="11">
        <v>5.38</v>
      </c>
      <c r="O525" s="10" t="e">
        <f t="shared" si="74"/>
        <v>#DIV/0!</v>
      </c>
      <c r="P525" s="11" t="e">
        <f t="shared" si="75"/>
        <v>#DIV/0!</v>
      </c>
      <c r="Q525" s="11" t="e">
        <f t="shared" si="76"/>
        <v>#DIV/0!</v>
      </c>
      <c r="R525" s="6" t="e">
        <f t="shared" si="77"/>
        <v>#DIV/0!</v>
      </c>
      <c r="S525" s="6" t="e">
        <f t="shared" si="80"/>
        <v>#DIV/0!</v>
      </c>
      <c r="T525" s="11">
        <f t="shared" si="81"/>
        <v>0</v>
      </c>
      <c r="U525" s="11">
        <f t="shared" si="78"/>
        <v>5.38</v>
      </c>
      <c r="V525" s="11">
        <f t="shared" si="79"/>
        <v>-5.38</v>
      </c>
    </row>
    <row r="526" spans="1:22" x14ac:dyDescent="0.25">
      <c r="A526" s="6" t="s">
        <v>351</v>
      </c>
      <c r="B526" s="6" t="s">
        <v>23</v>
      </c>
      <c r="C526" s="30" t="s">
        <v>417</v>
      </c>
      <c r="D526" s="30" t="s">
        <v>417</v>
      </c>
      <c r="E526" s="22" t="s">
        <v>1676</v>
      </c>
      <c r="F526" s="22" t="s">
        <v>418</v>
      </c>
      <c r="G526" s="7"/>
      <c r="H526" s="22" t="s">
        <v>419</v>
      </c>
      <c r="I526" s="15" t="s">
        <v>53</v>
      </c>
      <c r="J526" s="19" t="s">
        <v>508</v>
      </c>
      <c r="K526" s="11">
        <v>0.1</v>
      </c>
      <c r="M526" s="11">
        <v>36</v>
      </c>
      <c r="O526" s="10" t="e">
        <f t="shared" si="74"/>
        <v>#DIV/0!</v>
      </c>
      <c r="P526" s="11" t="e">
        <f t="shared" si="75"/>
        <v>#DIV/0!</v>
      </c>
      <c r="Q526" s="11" t="e">
        <f t="shared" si="76"/>
        <v>#DIV/0!</v>
      </c>
      <c r="R526" s="6" t="e">
        <f t="shared" si="77"/>
        <v>#DIV/0!</v>
      </c>
      <c r="S526" s="6" t="e">
        <f t="shared" si="80"/>
        <v>#DIV/0!</v>
      </c>
      <c r="T526" s="11">
        <f t="shared" si="81"/>
        <v>0</v>
      </c>
      <c r="U526" s="11">
        <f t="shared" si="78"/>
        <v>36</v>
      </c>
      <c r="V526" s="11">
        <f t="shared" si="79"/>
        <v>-36</v>
      </c>
    </row>
    <row r="527" spans="1:22" x14ac:dyDescent="0.25">
      <c r="A527" s="6" t="s">
        <v>351</v>
      </c>
      <c r="B527" s="6" t="s">
        <v>23</v>
      </c>
      <c r="C527" s="30" t="s">
        <v>417</v>
      </c>
      <c r="D527" s="30" t="s">
        <v>417</v>
      </c>
      <c r="E527" s="22" t="s">
        <v>1676</v>
      </c>
      <c r="F527" s="22" t="s">
        <v>418</v>
      </c>
      <c r="G527" s="7"/>
      <c r="H527" s="22" t="s">
        <v>419</v>
      </c>
      <c r="I527" s="15" t="s">
        <v>53</v>
      </c>
      <c r="J527" s="19" t="s">
        <v>461</v>
      </c>
      <c r="K527" s="11">
        <v>15</v>
      </c>
      <c r="L527" s="9">
        <v>295.85000000000002</v>
      </c>
      <c r="M527" s="11">
        <v>4437.75</v>
      </c>
      <c r="O527" s="10">
        <f t="shared" si="74"/>
        <v>14.999999999999998</v>
      </c>
      <c r="P527" s="11">
        <f t="shared" si="75"/>
        <v>0</v>
      </c>
      <c r="Q527" s="11">
        <f t="shared" si="76"/>
        <v>14.999999999999998</v>
      </c>
      <c r="R527" s="6" t="str">
        <f t="shared" si="77"/>
        <v>YES</v>
      </c>
      <c r="S527" s="6" t="str">
        <f t="shared" si="80"/>
        <v>YES</v>
      </c>
      <c r="T527" s="11">
        <f t="shared" si="81"/>
        <v>3698.1250000000005</v>
      </c>
      <c r="U527" s="11">
        <f t="shared" si="78"/>
        <v>4437.75</v>
      </c>
      <c r="V527" s="11">
        <f t="shared" si="79"/>
        <v>-739.62499999999955</v>
      </c>
    </row>
    <row r="528" spans="1:22" x14ac:dyDescent="0.25">
      <c r="A528" s="6" t="s">
        <v>351</v>
      </c>
      <c r="B528" s="6" t="s">
        <v>23</v>
      </c>
      <c r="C528" s="30" t="s">
        <v>417</v>
      </c>
      <c r="D528" s="30" t="s">
        <v>417</v>
      </c>
      <c r="E528" s="22" t="s">
        <v>1676</v>
      </c>
      <c r="F528" s="22" t="s">
        <v>418</v>
      </c>
      <c r="G528" s="7"/>
      <c r="H528" s="22" t="s">
        <v>419</v>
      </c>
      <c r="I528" s="15" t="s">
        <v>53</v>
      </c>
      <c r="J528" s="19" t="s">
        <v>461</v>
      </c>
      <c r="K528" s="11">
        <v>0.1</v>
      </c>
      <c r="M528" s="11">
        <v>32.22</v>
      </c>
      <c r="O528" s="10" t="e">
        <f t="shared" si="74"/>
        <v>#DIV/0!</v>
      </c>
      <c r="P528" s="11" t="e">
        <f t="shared" si="75"/>
        <v>#DIV/0!</v>
      </c>
      <c r="Q528" s="11" t="e">
        <f t="shared" si="76"/>
        <v>#DIV/0!</v>
      </c>
      <c r="R528" s="6" t="e">
        <f t="shared" si="77"/>
        <v>#DIV/0!</v>
      </c>
      <c r="S528" s="6" t="e">
        <f t="shared" si="80"/>
        <v>#DIV/0!</v>
      </c>
      <c r="T528" s="11">
        <f t="shared" si="81"/>
        <v>0</v>
      </c>
      <c r="U528" s="11">
        <f t="shared" si="78"/>
        <v>32.22</v>
      </c>
      <c r="V528" s="11">
        <f t="shared" si="79"/>
        <v>-32.22</v>
      </c>
    </row>
    <row r="529" spans="1:22" x14ac:dyDescent="0.25">
      <c r="A529" s="6" t="s">
        <v>351</v>
      </c>
      <c r="B529" s="6" t="s">
        <v>23</v>
      </c>
      <c r="C529" s="30" t="s">
        <v>417</v>
      </c>
      <c r="D529" s="30" t="s">
        <v>417</v>
      </c>
      <c r="E529" s="22" t="s">
        <v>1676</v>
      </c>
      <c r="F529" s="22" t="s">
        <v>418</v>
      </c>
      <c r="G529" s="7"/>
      <c r="H529" s="22" t="s">
        <v>419</v>
      </c>
      <c r="I529" s="15" t="s">
        <v>53</v>
      </c>
      <c r="J529" s="19" t="s">
        <v>509</v>
      </c>
      <c r="K529" s="11">
        <v>5</v>
      </c>
      <c r="L529" s="9">
        <v>453.69</v>
      </c>
      <c r="M529" s="11">
        <v>2268.4499999999998</v>
      </c>
      <c r="N529" s="11">
        <v>18084.25</v>
      </c>
      <c r="O529" s="10">
        <f t="shared" si="74"/>
        <v>5</v>
      </c>
      <c r="P529" s="11">
        <f t="shared" si="75"/>
        <v>39.860367211091273</v>
      </c>
      <c r="Q529" s="11">
        <f t="shared" si="76"/>
        <v>44.860367211091273</v>
      </c>
      <c r="R529" s="6" t="str">
        <f t="shared" si="77"/>
        <v>YES</v>
      </c>
      <c r="S529" s="6" t="str">
        <f t="shared" si="80"/>
        <v>YES</v>
      </c>
      <c r="T529" s="11">
        <f t="shared" si="81"/>
        <v>5671.125</v>
      </c>
      <c r="U529" s="11">
        <f t="shared" si="78"/>
        <v>20352.7</v>
      </c>
      <c r="V529" s="11">
        <f t="shared" si="79"/>
        <v>-14681.575000000001</v>
      </c>
    </row>
    <row r="530" spans="1:22" x14ac:dyDescent="0.25">
      <c r="A530" s="6" t="s">
        <v>351</v>
      </c>
      <c r="B530" s="6" t="s">
        <v>23</v>
      </c>
      <c r="C530" s="30" t="s">
        <v>417</v>
      </c>
      <c r="D530" s="30" t="s">
        <v>417</v>
      </c>
      <c r="E530" s="22" t="s">
        <v>1676</v>
      </c>
      <c r="F530" s="22" t="s">
        <v>418</v>
      </c>
      <c r="G530" s="7"/>
      <c r="H530" s="22" t="s">
        <v>419</v>
      </c>
      <c r="I530" s="15" t="s">
        <v>53</v>
      </c>
      <c r="J530" s="19" t="s">
        <v>509</v>
      </c>
      <c r="K530" s="11">
        <v>12.5</v>
      </c>
      <c r="L530" s="9">
        <v>137.49</v>
      </c>
      <c r="M530" s="11">
        <v>1718.63</v>
      </c>
      <c r="O530" s="10">
        <f t="shared" si="74"/>
        <v>12.500036366281185</v>
      </c>
      <c r="P530" s="11">
        <f t="shared" si="75"/>
        <v>0</v>
      </c>
      <c r="Q530" s="11">
        <f t="shared" si="76"/>
        <v>12.500036366281185</v>
      </c>
      <c r="R530" s="6" t="str">
        <f t="shared" si="77"/>
        <v>YES</v>
      </c>
      <c r="S530" s="6" t="str">
        <f t="shared" si="80"/>
        <v>YES</v>
      </c>
      <c r="T530" s="11">
        <f t="shared" si="81"/>
        <v>1718.625</v>
      </c>
      <c r="U530" s="11">
        <f t="shared" si="78"/>
        <v>1718.63</v>
      </c>
      <c r="V530" s="11">
        <f t="shared" si="79"/>
        <v>-5.0000000001091394E-3</v>
      </c>
    </row>
    <row r="531" spans="1:22" x14ac:dyDescent="0.25">
      <c r="A531" s="6" t="s">
        <v>351</v>
      </c>
      <c r="B531" s="6" t="s">
        <v>23</v>
      </c>
      <c r="C531" s="30" t="s">
        <v>417</v>
      </c>
      <c r="D531" s="30" t="s">
        <v>417</v>
      </c>
      <c r="E531" s="22" t="s">
        <v>1676</v>
      </c>
      <c r="F531" s="22" t="s">
        <v>418</v>
      </c>
      <c r="G531" s="7"/>
      <c r="H531" s="22" t="s">
        <v>419</v>
      </c>
      <c r="I531" s="15" t="s">
        <v>53</v>
      </c>
      <c r="J531" s="19" t="s">
        <v>509</v>
      </c>
      <c r="K531" s="11">
        <v>0.1</v>
      </c>
      <c r="M531" s="11">
        <v>60.38</v>
      </c>
      <c r="O531" s="10" t="e">
        <f t="shared" si="74"/>
        <v>#DIV/0!</v>
      </c>
      <c r="P531" s="11" t="e">
        <f t="shared" si="75"/>
        <v>#DIV/0!</v>
      </c>
      <c r="Q531" s="11" t="e">
        <f t="shared" si="76"/>
        <v>#DIV/0!</v>
      </c>
      <c r="R531" s="6" t="e">
        <f t="shared" si="77"/>
        <v>#DIV/0!</v>
      </c>
      <c r="S531" s="6" t="e">
        <f t="shared" si="80"/>
        <v>#DIV/0!</v>
      </c>
      <c r="T531" s="11">
        <f t="shared" si="81"/>
        <v>0</v>
      </c>
      <c r="U531" s="11">
        <f t="shared" si="78"/>
        <v>60.38</v>
      </c>
      <c r="V531" s="11">
        <f t="shared" si="79"/>
        <v>-60.38</v>
      </c>
    </row>
    <row r="532" spans="1:22" x14ac:dyDescent="0.25">
      <c r="A532" s="6" t="s">
        <v>351</v>
      </c>
      <c r="B532" s="6" t="s">
        <v>23</v>
      </c>
      <c r="C532" s="30" t="s">
        <v>417</v>
      </c>
      <c r="D532" s="30" t="s">
        <v>417</v>
      </c>
      <c r="E532" s="22" t="s">
        <v>1676</v>
      </c>
      <c r="F532" s="22" t="s">
        <v>418</v>
      </c>
      <c r="G532" s="7"/>
      <c r="H532" s="22" t="s">
        <v>419</v>
      </c>
      <c r="I532" s="15" t="s">
        <v>53</v>
      </c>
      <c r="J532" s="19" t="s">
        <v>509</v>
      </c>
      <c r="K532" s="11">
        <v>15</v>
      </c>
      <c r="L532" s="9">
        <v>12.6</v>
      </c>
      <c r="M532" s="11">
        <v>189</v>
      </c>
      <c r="O532" s="10">
        <f t="shared" si="74"/>
        <v>15</v>
      </c>
      <c r="P532" s="11">
        <f t="shared" si="75"/>
        <v>0</v>
      </c>
      <c r="Q532" s="11">
        <f t="shared" si="76"/>
        <v>15</v>
      </c>
      <c r="R532" s="6" t="str">
        <f t="shared" si="77"/>
        <v>YES</v>
      </c>
      <c r="S532" s="6" t="str">
        <f t="shared" si="80"/>
        <v>YES</v>
      </c>
      <c r="T532" s="11">
        <f t="shared" si="81"/>
        <v>157.5</v>
      </c>
      <c r="U532" s="11">
        <f t="shared" si="78"/>
        <v>189</v>
      </c>
      <c r="V532" s="11">
        <f t="shared" si="79"/>
        <v>-31.5</v>
      </c>
    </row>
    <row r="533" spans="1:22" x14ac:dyDescent="0.25">
      <c r="A533" s="6" t="s">
        <v>351</v>
      </c>
      <c r="B533" s="6" t="s">
        <v>23</v>
      </c>
      <c r="C533" s="30" t="s">
        <v>417</v>
      </c>
      <c r="D533" s="30" t="s">
        <v>417</v>
      </c>
      <c r="E533" s="22" t="s">
        <v>1676</v>
      </c>
      <c r="F533" s="22" t="s">
        <v>418</v>
      </c>
      <c r="G533" s="7"/>
      <c r="H533" s="22" t="s">
        <v>419</v>
      </c>
      <c r="I533" s="15" t="s">
        <v>53</v>
      </c>
      <c r="J533" s="19" t="s">
        <v>510</v>
      </c>
      <c r="K533" s="11">
        <v>0.15</v>
      </c>
      <c r="M533" s="11">
        <v>49.99</v>
      </c>
      <c r="O533" s="10" t="e">
        <f t="shared" ref="O533:O596" si="82">M533/L533</f>
        <v>#DIV/0!</v>
      </c>
      <c r="P533" s="11" t="e">
        <f t="shared" si="75"/>
        <v>#DIV/0!</v>
      </c>
      <c r="Q533" s="11" t="e">
        <f t="shared" si="76"/>
        <v>#DIV/0!</v>
      </c>
      <c r="R533" s="6" t="e">
        <f t="shared" si="77"/>
        <v>#DIV/0!</v>
      </c>
      <c r="S533" s="6" t="e">
        <f t="shared" si="80"/>
        <v>#DIV/0!</v>
      </c>
      <c r="T533" s="11">
        <f t="shared" si="81"/>
        <v>0</v>
      </c>
      <c r="U533" s="11">
        <f t="shared" si="78"/>
        <v>49.99</v>
      </c>
      <c r="V533" s="11">
        <f t="shared" si="79"/>
        <v>-49.99</v>
      </c>
    </row>
    <row r="534" spans="1:22" x14ac:dyDescent="0.25">
      <c r="A534" s="6" t="s">
        <v>351</v>
      </c>
      <c r="B534" s="6" t="s">
        <v>23</v>
      </c>
      <c r="C534" s="30" t="s">
        <v>417</v>
      </c>
      <c r="D534" s="30" t="s">
        <v>417</v>
      </c>
      <c r="E534" s="22" t="s">
        <v>1676</v>
      </c>
      <c r="F534" s="22" t="s">
        <v>418</v>
      </c>
      <c r="G534" s="7"/>
      <c r="H534" s="22" t="s">
        <v>419</v>
      </c>
      <c r="I534" s="15" t="s">
        <v>53</v>
      </c>
      <c r="J534" s="19" t="s">
        <v>511</v>
      </c>
      <c r="K534" s="11">
        <v>15</v>
      </c>
      <c r="M534" s="11">
        <v>7.2</v>
      </c>
      <c r="O534" s="10" t="e">
        <f t="shared" si="82"/>
        <v>#DIV/0!</v>
      </c>
      <c r="P534" s="11" t="e">
        <f t="shared" si="75"/>
        <v>#DIV/0!</v>
      </c>
      <c r="Q534" s="11" t="e">
        <f t="shared" si="76"/>
        <v>#DIV/0!</v>
      </c>
      <c r="R534" s="6" t="e">
        <f t="shared" si="77"/>
        <v>#DIV/0!</v>
      </c>
      <c r="S534" s="6" t="e">
        <f t="shared" si="80"/>
        <v>#DIV/0!</v>
      </c>
      <c r="T534" s="11">
        <f t="shared" si="81"/>
        <v>0</v>
      </c>
      <c r="U534" s="11">
        <f t="shared" si="78"/>
        <v>7.2</v>
      </c>
      <c r="V534" s="11">
        <f t="shared" si="79"/>
        <v>-7.2</v>
      </c>
    </row>
    <row r="535" spans="1:22" x14ac:dyDescent="0.25">
      <c r="A535" s="6" t="s">
        <v>351</v>
      </c>
      <c r="B535" s="6" t="s">
        <v>23</v>
      </c>
      <c r="C535" s="30" t="s">
        <v>417</v>
      </c>
      <c r="D535" s="30" t="s">
        <v>417</v>
      </c>
      <c r="E535" s="22" t="s">
        <v>1676</v>
      </c>
      <c r="F535" s="22" t="s">
        <v>418</v>
      </c>
      <c r="G535" s="7"/>
      <c r="H535" s="22" t="s">
        <v>419</v>
      </c>
      <c r="I535" s="15" t="s">
        <v>53</v>
      </c>
      <c r="J535" s="19" t="s">
        <v>511</v>
      </c>
      <c r="K535" s="11">
        <v>0.1</v>
      </c>
      <c r="M535" s="11">
        <v>0.35</v>
      </c>
      <c r="O535" s="10" t="e">
        <f t="shared" si="82"/>
        <v>#DIV/0!</v>
      </c>
      <c r="P535" s="11" t="e">
        <f t="shared" si="75"/>
        <v>#DIV/0!</v>
      </c>
      <c r="Q535" s="11" t="e">
        <f t="shared" si="76"/>
        <v>#DIV/0!</v>
      </c>
      <c r="R535" s="6" t="e">
        <f t="shared" si="77"/>
        <v>#DIV/0!</v>
      </c>
      <c r="S535" s="6" t="e">
        <f t="shared" si="80"/>
        <v>#DIV/0!</v>
      </c>
      <c r="T535" s="11">
        <f t="shared" si="81"/>
        <v>0</v>
      </c>
      <c r="U535" s="11">
        <f t="shared" si="78"/>
        <v>0.35</v>
      </c>
      <c r="V535" s="11">
        <f t="shared" si="79"/>
        <v>-0.35</v>
      </c>
    </row>
    <row r="536" spans="1:22" x14ac:dyDescent="0.25">
      <c r="A536" s="6" t="s">
        <v>351</v>
      </c>
      <c r="B536" s="6" t="s">
        <v>23</v>
      </c>
      <c r="C536" s="30" t="s">
        <v>417</v>
      </c>
      <c r="D536" s="30" t="s">
        <v>417</v>
      </c>
      <c r="E536" s="22" t="s">
        <v>1676</v>
      </c>
      <c r="F536" s="22" t="s">
        <v>418</v>
      </c>
      <c r="G536" s="7"/>
      <c r="H536" s="22" t="s">
        <v>419</v>
      </c>
      <c r="I536" s="15" t="s">
        <v>53</v>
      </c>
      <c r="J536" s="19" t="s">
        <v>512</v>
      </c>
      <c r="K536" s="11">
        <v>0.1</v>
      </c>
      <c r="M536" s="11">
        <v>45.57</v>
      </c>
      <c r="O536" s="10" t="e">
        <f t="shared" si="82"/>
        <v>#DIV/0!</v>
      </c>
      <c r="P536" s="11" t="e">
        <f t="shared" si="75"/>
        <v>#DIV/0!</v>
      </c>
      <c r="Q536" s="11" t="e">
        <f t="shared" si="76"/>
        <v>#DIV/0!</v>
      </c>
      <c r="R536" s="6" t="e">
        <f t="shared" si="77"/>
        <v>#DIV/0!</v>
      </c>
      <c r="S536" s="6" t="e">
        <f t="shared" si="80"/>
        <v>#DIV/0!</v>
      </c>
      <c r="T536" s="11">
        <f t="shared" si="81"/>
        <v>0</v>
      </c>
      <c r="U536" s="11">
        <f t="shared" si="78"/>
        <v>45.57</v>
      </c>
      <c r="V536" s="11">
        <f t="shared" si="79"/>
        <v>-45.57</v>
      </c>
    </row>
    <row r="537" spans="1:22" x14ac:dyDescent="0.25">
      <c r="A537" s="6" t="s">
        <v>351</v>
      </c>
      <c r="B537" s="6" t="s">
        <v>23</v>
      </c>
      <c r="C537" s="30" t="s">
        <v>417</v>
      </c>
      <c r="D537" s="30" t="s">
        <v>417</v>
      </c>
      <c r="E537" s="22" t="s">
        <v>1676</v>
      </c>
      <c r="F537" s="22" t="s">
        <v>418</v>
      </c>
      <c r="G537" s="7"/>
      <c r="H537" s="22" t="s">
        <v>419</v>
      </c>
      <c r="I537" s="15" t="s">
        <v>53</v>
      </c>
      <c r="J537" s="19" t="s">
        <v>513</v>
      </c>
      <c r="K537" s="11">
        <v>15</v>
      </c>
      <c r="L537" s="9">
        <v>200.56</v>
      </c>
      <c r="M537" s="11">
        <v>3008.4</v>
      </c>
      <c r="O537" s="10">
        <f t="shared" si="82"/>
        <v>15</v>
      </c>
      <c r="P537" s="11">
        <f t="shared" si="75"/>
        <v>0</v>
      </c>
      <c r="Q537" s="11">
        <f t="shared" si="76"/>
        <v>15</v>
      </c>
      <c r="R537" s="6" t="str">
        <f t="shared" si="77"/>
        <v>YES</v>
      </c>
      <c r="S537" s="6" t="str">
        <f t="shared" si="80"/>
        <v>YES</v>
      </c>
      <c r="T537" s="11">
        <f t="shared" si="81"/>
        <v>2507</v>
      </c>
      <c r="U537" s="11">
        <f t="shared" si="78"/>
        <v>3008.4</v>
      </c>
      <c r="V537" s="11">
        <f t="shared" si="79"/>
        <v>-501.40000000000009</v>
      </c>
    </row>
    <row r="538" spans="1:22" x14ac:dyDescent="0.25">
      <c r="A538" s="6" t="s">
        <v>351</v>
      </c>
      <c r="B538" s="6" t="s">
        <v>23</v>
      </c>
      <c r="C538" s="30" t="s">
        <v>417</v>
      </c>
      <c r="D538" s="30" t="s">
        <v>417</v>
      </c>
      <c r="E538" s="22" t="s">
        <v>1676</v>
      </c>
      <c r="F538" s="22" t="s">
        <v>418</v>
      </c>
      <c r="G538" s="7"/>
      <c r="H538" s="22" t="s">
        <v>419</v>
      </c>
      <c r="I538" s="15" t="s">
        <v>53</v>
      </c>
      <c r="J538" s="19" t="s">
        <v>513</v>
      </c>
      <c r="K538" s="11">
        <v>0.1</v>
      </c>
      <c r="M538" s="11">
        <v>20.059999999999999</v>
      </c>
      <c r="O538" s="10" t="e">
        <f t="shared" si="82"/>
        <v>#DIV/0!</v>
      </c>
      <c r="P538" s="11" t="e">
        <f t="shared" si="75"/>
        <v>#DIV/0!</v>
      </c>
      <c r="Q538" s="11" t="e">
        <f t="shared" si="76"/>
        <v>#DIV/0!</v>
      </c>
      <c r="R538" s="6" t="e">
        <f t="shared" si="77"/>
        <v>#DIV/0!</v>
      </c>
      <c r="S538" s="6" t="e">
        <f t="shared" si="80"/>
        <v>#DIV/0!</v>
      </c>
      <c r="T538" s="11">
        <f t="shared" si="81"/>
        <v>0</v>
      </c>
      <c r="U538" s="11">
        <f t="shared" si="78"/>
        <v>20.059999999999999</v>
      </c>
      <c r="V538" s="11">
        <f t="shared" si="79"/>
        <v>-20.059999999999999</v>
      </c>
    </row>
    <row r="539" spans="1:22" x14ac:dyDescent="0.25">
      <c r="A539" s="6" t="s">
        <v>351</v>
      </c>
      <c r="B539" s="6" t="s">
        <v>23</v>
      </c>
      <c r="C539" s="30" t="s">
        <v>417</v>
      </c>
      <c r="D539" s="30" t="s">
        <v>417</v>
      </c>
      <c r="E539" s="22" t="s">
        <v>1676</v>
      </c>
      <c r="F539" s="22" t="s">
        <v>418</v>
      </c>
      <c r="G539" s="7"/>
      <c r="H539" s="22" t="s">
        <v>419</v>
      </c>
      <c r="I539" s="15" t="s">
        <v>53</v>
      </c>
      <c r="J539" s="19" t="s">
        <v>514</v>
      </c>
      <c r="K539" s="11">
        <v>0.1</v>
      </c>
      <c r="M539" s="11">
        <v>44.72</v>
      </c>
      <c r="O539" s="10" t="e">
        <f t="shared" si="82"/>
        <v>#DIV/0!</v>
      </c>
      <c r="P539" s="11" t="e">
        <f t="shared" si="75"/>
        <v>#DIV/0!</v>
      </c>
      <c r="Q539" s="11" t="e">
        <f t="shared" si="76"/>
        <v>#DIV/0!</v>
      </c>
      <c r="R539" s="6" t="e">
        <f t="shared" si="77"/>
        <v>#DIV/0!</v>
      </c>
      <c r="S539" s="6" t="e">
        <f t="shared" si="80"/>
        <v>#DIV/0!</v>
      </c>
      <c r="T539" s="11">
        <f t="shared" si="81"/>
        <v>0</v>
      </c>
      <c r="U539" s="11">
        <f t="shared" si="78"/>
        <v>44.72</v>
      </c>
      <c r="V539" s="11">
        <f t="shared" si="79"/>
        <v>-44.72</v>
      </c>
    </row>
    <row r="540" spans="1:22" x14ac:dyDescent="0.25">
      <c r="A540" s="6" t="s">
        <v>351</v>
      </c>
      <c r="B540" s="6" t="s">
        <v>23</v>
      </c>
      <c r="C540" s="30" t="s">
        <v>417</v>
      </c>
      <c r="D540" s="30" t="s">
        <v>417</v>
      </c>
      <c r="E540" s="22" t="s">
        <v>1676</v>
      </c>
      <c r="F540" s="22" t="s">
        <v>418</v>
      </c>
      <c r="G540" s="7"/>
      <c r="H540" s="22" t="s">
        <v>419</v>
      </c>
      <c r="I540" s="15" t="s">
        <v>53</v>
      </c>
      <c r="J540" s="19" t="s">
        <v>514</v>
      </c>
      <c r="K540" s="11">
        <v>15</v>
      </c>
      <c r="M540" s="11">
        <v>15</v>
      </c>
      <c r="O540" s="10" t="e">
        <f t="shared" si="82"/>
        <v>#DIV/0!</v>
      </c>
      <c r="P540" s="11" t="e">
        <f t="shared" si="75"/>
        <v>#DIV/0!</v>
      </c>
      <c r="Q540" s="11" t="e">
        <f t="shared" si="76"/>
        <v>#DIV/0!</v>
      </c>
      <c r="R540" s="6" t="e">
        <f t="shared" si="77"/>
        <v>#DIV/0!</v>
      </c>
      <c r="S540" s="6" t="e">
        <f t="shared" si="80"/>
        <v>#DIV/0!</v>
      </c>
      <c r="T540" s="11">
        <f t="shared" si="81"/>
        <v>0</v>
      </c>
      <c r="U540" s="11">
        <f t="shared" si="78"/>
        <v>15</v>
      </c>
      <c r="V540" s="11">
        <f t="shared" si="79"/>
        <v>-15</v>
      </c>
    </row>
    <row r="541" spans="1:22" x14ac:dyDescent="0.25">
      <c r="A541" s="6" t="s">
        <v>351</v>
      </c>
      <c r="B541" s="6" t="s">
        <v>23</v>
      </c>
      <c r="C541" s="30" t="s">
        <v>417</v>
      </c>
      <c r="D541" s="30" t="s">
        <v>417</v>
      </c>
      <c r="E541" s="22" t="s">
        <v>1676</v>
      </c>
      <c r="F541" s="22" t="s">
        <v>418</v>
      </c>
      <c r="G541" s="7"/>
      <c r="H541" s="22" t="s">
        <v>419</v>
      </c>
      <c r="I541" s="15" t="s">
        <v>53</v>
      </c>
      <c r="J541" s="19" t="s">
        <v>515</v>
      </c>
      <c r="K541" s="11">
        <v>0.1</v>
      </c>
      <c r="M541" s="11">
        <v>45.46</v>
      </c>
      <c r="O541" s="10" t="e">
        <f t="shared" si="82"/>
        <v>#DIV/0!</v>
      </c>
      <c r="P541" s="11" t="e">
        <f t="shared" si="75"/>
        <v>#DIV/0!</v>
      </c>
      <c r="Q541" s="11" t="e">
        <f t="shared" si="76"/>
        <v>#DIV/0!</v>
      </c>
      <c r="R541" s="6" t="e">
        <f t="shared" si="77"/>
        <v>#DIV/0!</v>
      </c>
      <c r="S541" s="6" t="e">
        <f t="shared" si="80"/>
        <v>#DIV/0!</v>
      </c>
      <c r="T541" s="11">
        <f t="shared" si="81"/>
        <v>0</v>
      </c>
      <c r="U541" s="11">
        <f t="shared" si="78"/>
        <v>45.46</v>
      </c>
      <c r="V541" s="11">
        <f t="shared" si="79"/>
        <v>-45.46</v>
      </c>
    </row>
    <row r="542" spans="1:22" x14ac:dyDescent="0.25">
      <c r="A542" s="6" t="s">
        <v>351</v>
      </c>
      <c r="B542" s="6" t="s">
        <v>23</v>
      </c>
      <c r="C542" s="30" t="s">
        <v>417</v>
      </c>
      <c r="D542" s="30" t="s">
        <v>417</v>
      </c>
      <c r="E542" s="22" t="s">
        <v>1676</v>
      </c>
      <c r="F542" s="22" t="s">
        <v>418</v>
      </c>
      <c r="G542" s="7"/>
      <c r="H542" s="22" t="s">
        <v>419</v>
      </c>
      <c r="I542" s="15" t="s">
        <v>53</v>
      </c>
      <c r="J542" s="19" t="s">
        <v>516</v>
      </c>
      <c r="K542" s="11">
        <v>0.1</v>
      </c>
      <c r="M542" s="11">
        <v>38.950000000000003</v>
      </c>
      <c r="O542" s="10" t="e">
        <f t="shared" si="82"/>
        <v>#DIV/0!</v>
      </c>
      <c r="P542" s="11" t="e">
        <f t="shared" si="75"/>
        <v>#DIV/0!</v>
      </c>
      <c r="Q542" s="11" t="e">
        <f t="shared" si="76"/>
        <v>#DIV/0!</v>
      </c>
      <c r="R542" s="6" t="e">
        <f t="shared" si="77"/>
        <v>#DIV/0!</v>
      </c>
      <c r="S542" s="6" t="e">
        <f t="shared" si="80"/>
        <v>#DIV/0!</v>
      </c>
      <c r="T542" s="11">
        <f t="shared" si="81"/>
        <v>0</v>
      </c>
      <c r="U542" s="11">
        <f t="shared" si="78"/>
        <v>38.950000000000003</v>
      </c>
      <c r="V542" s="11">
        <f t="shared" si="79"/>
        <v>-38.950000000000003</v>
      </c>
    </row>
    <row r="543" spans="1:22" x14ac:dyDescent="0.25">
      <c r="A543" s="6" t="s">
        <v>351</v>
      </c>
      <c r="B543" s="6" t="s">
        <v>23</v>
      </c>
      <c r="C543" s="30" t="s">
        <v>417</v>
      </c>
      <c r="D543" s="30" t="s">
        <v>417</v>
      </c>
      <c r="E543" s="22" t="s">
        <v>1676</v>
      </c>
      <c r="F543" s="22" t="s">
        <v>418</v>
      </c>
      <c r="G543" s="7"/>
      <c r="H543" s="22" t="s">
        <v>419</v>
      </c>
      <c r="I543" s="15" t="s">
        <v>53</v>
      </c>
      <c r="J543" s="19" t="s">
        <v>517</v>
      </c>
      <c r="K543" s="11">
        <v>15</v>
      </c>
      <c r="L543" s="9">
        <v>256.39999999999998</v>
      </c>
      <c r="M543" s="11">
        <v>3846</v>
      </c>
      <c r="O543" s="10">
        <f t="shared" si="82"/>
        <v>15.000000000000002</v>
      </c>
      <c r="P543" s="11">
        <f t="shared" si="75"/>
        <v>0</v>
      </c>
      <c r="Q543" s="11">
        <f t="shared" si="76"/>
        <v>15.000000000000002</v>
      </c>
      <c r="R543" s="6" t="str">
        <f t="shared" si="77"/>
        <v>YES</v>
      </c>
      <c r="S543" s="6" t="str">
        <f t="shared" si="80"/>
        <v>YES</v>
      </c>
      <c r="T543" s="11">
        <f t="shared" si="81"/>
        <v>3204.9999999999995</v>
      </c>
      <c r="U543" s="11">
        <f t="shared" si="78"/>
        <v>3846</v>
      </c>
      <c r="V543" s="11">
        <f t="shared" si="79"/>
        <v>-641.00000000000045</v>
      </c>
    </row>
    <row r="544" spans="1:22" x14ac:dyDescent="0.25">
      <c r="A544" s="6" t="s">
        <v>351</v>
      </c>
      <c r="B544" s="6" t="s">
        <v>23</v>
      </c>
      <c r="C544" s="30" t="s">
        <v>417</v>
      </c>
      <c r="D544" s="30" t="s">
        <v>417</v>
      </c>
      <c r="E544" s="22" t="s">
        <v>1676</v>
      </c>
      <c r="F544" s="22" t="s">
        <v>418</v>
      </c>
      <c r="G544" s="7"/>
      <c r="H544" s="22" t="s">
        <v>419</v>
      </c>
      <c r="I544" s="15" t="s">
        <v>53</v>
      </c>
      <c r="J544" s="19" t="s">
        <v>517</v>
      </c>
      <c r="K544" s="11">
        <v>0.1</v>
      </c>
      <c r="M544" s="11">
        <v>27.19</v>
      </c>
      <c r="O544" s="10" t="e">
        <f t="shared" si="82"/>
        <v>#DIV/0!</v>
      </c>
      <c r="P544" s="11" t="e">
        <f t="shared" si="75"/>
        <v>#DIV/0!</v>
      </c>
      <c r="Q544" s="11" t="e">
        <f t="shared" si="76"/>
        <v>#DIV/0!</v>
      </c>
      <c r="R544" s="6" t="e">
        <f t="shared" si="77"/>
        <v>#DIV/0!</v>
      </c>
      <c r="S544" s="6" t="e">
        <f t="shared" si="80"/>
        <v>#DIV/0!</v>
      </c>
      <c r="T544" s="11">
        <f t="shared" si="81"/>
        <v>0</v>
      </c>
      <c r="U544" s="11">
        <f t="shared" si="78"/>
        <v>27.19</v>
      </c>
      <c r="V544" s="11">
        <f t="shared" si="79"/>
        <v>-27.19</v>
      </c>
    </row>
    <row r="545" spans="1:22" x14ac:dyDescent="0.25">
      <c r="A545" s="6" t="s">
        <v>351</v>
      </c>
      <c r="B545" s="6" t="s">
        <v>23</v>
      </c>
      <c r="C545" s="30" t="s">
        <v>417</v>
      </c>
      <c r="D545" s="30" t="s">
        <v>417</v>
      </c>
      <c r="E545" s="22" t="s">
        <v>1676</v>
      </c>
      <c r="F545" s="22" t="s">
        <v>418</v>
      </c>
      <c r="G545" s="7"/>
      <c r="H545" s="22" t="s">
        <v>419</v>
      </c>
      <c r="I545" s="15" t="s">
        <v>53</v>
      </c>
      <c r="J545" s="19" t="s">
        <v>518</v>
      </c>
      <c r="K545" s="11">
        <v>0.1</v>
      </c>
      <c r="M545" s="11">
        <v>5.14</v>
      </c>
      <c r="O545" s="10" t="e">
        <f t="shared" si="82"/>
        <v>#DIV/0!</v>
      </c>
      <c r="P545" s="11" t="e">
        <f t="shared" si="75"/>
        <v>#DIV/0!</v>
      </c>
      <c r="Q545" s="11" t="e">
        <f t="shared" si="76"/>
        <v>#DIV/0!</v>
      </c>
      <c r="R545" s="6" t="e">
        <f t="shared" si="77"/>
        <v>#DIV/0!</v>
      </c>
      <c r="S545" s="6" t="e">
        <f t="shared" si="80"/>
        <v>#DIV/0!</v>
      </c>
      <c r="T545" s="11">
        <f t="shared" si="81"/>
        <v>0</v>
      </c>
      <c r="U545" s="11">
        <f t="shared" si="78"/>
        <v>5.14</v>
      </c>
      <c r="V545" s="11">
        <f t="shared" si="79"/>
        <v>-5.14</v>
      </c>
    </row>
    <row r="546" spans="1:22" x14ac:dyDescent="0.25">
      <c r="A546" s="6" t="s">
        <v>351</v>
      </c>
      <c r="B546" s="6" t="s">
        <v>23</v>
      </c>
      <c r="C546" s="30" t="s">
        <v>417</v>
      </c>
      <c r="D546" s="30" t="s">
        <v>417</v>
      </c>
      <c r="E546" s="22" t="s">
        <v>1676</v>
      </c>
      <c r="F546" s="22" t="s">
        <v>418</v>
      </c>
      <c r="G546" s="7"/>
      <c r="H546" s="22" t="s">
        <v>419</v>
      </c>
      <c r="I546" s="15" t="s">
        <v>53</v>
      </c>
      <c r="J546" s="19" t="s">
        <v>519</v>
      </c>
      <c r="K546" s="11">
        <v>0.1</v>
      </c>
      <c r="M546" s="11">
        <v>17.940000000000001</v>
      </c>
      <c r="O546" s="10" t="e">
        <f t="shared" si="82"/>
        <v>#DIV/0!</v>
      </c>
      <c r="P546" s="11" t="e">
        <f t="shared" si="75"/>
        <v>#DIV/0!</v>
      </c>
      <c r="Q546" s="11" t="e">
        <f t="shared" si="76"/>
        <v>#DIV/0!</v>
      </c>
      <c r="R546" s="6" t="e">
        <f t="shared" si="77"/>
        <v>#DIV/0!</v>
      </c>
      <c r="S546" s="6" t="e">
        <f t="shared" si="80"/>
        <v>#DIV/0!</v>
      </c>
      <c r="T546" s="11">
        <f t="shared" si="81"/>
        <v>0</v>
      </c>
      <c r="U546" s="11">
        <f t="shared" si="78"/>
        <v>17.940000000000001</v>
      </c>
      <c r="V546" s="11">
        <f t="shared" si="79"/>
        <v>-17.940000000000001</v>
      </c>
    </row>
    <row r="547" spans="1:22" x14ac:dyDescent="0.25">
      <c r="A547" s="6" t="s">
        <v>351</v>
      </c>
      <c r="B547" s="6" t="s">
        <v>23</v>
      </c>
      <c r="C547" s="30" t="s">
        <v>417</v>
      </c>
      <c r="D547" s="30" t="s">
        <v>417</v>
      </c>
      <c r="E547" s="22" t="s">
        <v>1676</v>
      </c>
      <c r="F547" s="22" t="s">
        <v>418</v>
      </c>
      <c r="G547" s="7"/>
      <c r="H547" s="22" t="s">
        <v>419</v>
      </c>
      <c r="I547" s="15" t="s">
        <v>53</v>
      </c>
      <c r="J547" s="19" t="s">
        <v>520</v>
      </c>
      <c r="K547" s="11">
        <v>0.1</v>
      </c>
      <c r="M547" s="11">
        <v>15.36</v>
      </c>
      <c r="O547" s="10" t="e">
        <f t="shared" si="82"/>
        <v>#DIV/0!</v>
      </c>
      <c r="P547" s="11" t="e">
        <f t="shared" si="75"/>
        <v>#DIV/0!</v>
      </c>
      <c r="Q547" s="11" t="e">
        <f t="shared" si="76"/>
        <v>#DIV/0!</v>
      </c>
      <c r="R547" s="6" t="e">
        <f t="shared" si="77"/>
        <v>#DIV/0!</v>
      </c>
      <c r="S547" s="6" t="e">
        <f t="shared" si="80"/>
        <v>#DIV/0!</v>
      </c>
      <c r="T547" s="11">
        <f t="shared" si="81"/>
        <v>0</v>
      </c>
      <c r="U547" s="11">
        <f t="shared" si="78"/>
        <v>15.36</v>
      </c>
      <c r="V547" s="11">
        <f t="shared" si="79"/>
        <v>-15.36</v>
      </c>
    </row>
    <row r="548" spans="1:22" x14ac:dyDescent="0.25">
      <c r="A548" s="6" t="s">
        <v>351</v>
      </c>
      <c r="B548" s="6" t="s">
        <v>23</v>
      </c>
      <c r="C548" s="30" t="s">
        <v>417</v>
      </c>
      <c r="D548" s="30" t="s">
        <v>417</v>
      </c>
      <c r="E548" s="22" t="s">
        <v>1676</v>
      </c>
      <c r="F548" s="22" t="s">
        <v>418</v>
      </c>
      <c r="G548" s="7"/>
      <c r="H548" s="22" t="s">
        <v>419</v>
      </c>
      <c r="I548" s="15" t="s">
        <v>53</v>
      </c>
      <c r="J548" s="19" t="s">
        <v>521</v>
      </c>
      <c r="K548" s="11">
        <v>15</v>
      </c>
      <c r="L548" s="9">
        <v>22.15</v>
      </c>
      <c r="M548" s="11">
        <v>332.25</v>
      </c>
      <c r="O548" s="10">
        <f t="shared" si="82"/>
        <v>15.000000000000002</v>
      </c>
      <c r="P548" s="11">
        <f t="shared" si="75"/>
        <v>0</v>
      </c>
      <c r="Q548" s="11">
        <f t="shared" si="76"/>
        <v>15.000000000000002</v>
      </c>
      <c r="R548" s="6" t="str">
        <f t="shared" si="77"/>
        <v>YES</v>
      </c>
      <c r="S548" s="6" t="str">
        <f t="shared" si="80"/>
        <v>YES</v>
      </c>
      <c r="T548" s="11">
        <f t="shared" si="81"/>
        <v>276.875</v>
      </c>
      <c r="U548" s="11">
        <f t="shared" si="78"/>
        <v>332.25</v>
      </c>
      <c r="V548" s="11">
        <f t="shared" si="79"/>
        <v>-55.375</v>
      </c>
    </row>
    <row r="549" spans="1:22" x14ac:dyDescent="0.25">
      <c r="A549" s="6" t="s">
        <v>351</v>
      </c>
      <c r="B549" s="6" t="s">
        <v>23</v>
      </c>
      <c r="C549" s="30" t="s">
        <v>417</v>
      </c>
      <c r="D549" s="30" t="s">
        <v>417</v>
      </c>
      <c r="E549" s="22" t="s">
        <v>1676</v>
      </c>
      <c r="F549" s="22" t="s">
        <v>418</v>
      </c>
      <c r="G549" s="7"/>
      <c r="H549" s="22" t="s">
        <v>419</v>
      </c>
      <c r="I549" s="15" t="s">
        <v>53</v>
      </c>
      <c r="J549" s="19" t="s">
        <v>521</v>
      </c>
      <c r="K549" s="11">
        <v>0.1</v>
      </c>
      <c r="M549" s="11">
        <v>2.2200000000000002</v>
      </c>
      <c r="O549" s="10" t="e">
        <f t="shared" si="82"/>
        <v>#DIV/0!</v>
      </c>
      <c r="P549" s="11" t="e">
        <f t="shared" si="75"/>
        <v>#DIV/0!</v>
      </c>
      <c r="Q549" s="11" t="e">
        <f t="shared" si="76"/>
        <v>#DIV/0!</v>
      </c>
      <c r="R549" s="6" t="e">
        <f t="shared" si="77"/>
        <v>#DIV/0!</v>
      </c>
      <c r="S549" s="6" t="e">
        <f t="shared" si="80"/>
        <v>#DIV/0!</v>
      </c>
      <c r="T549" s="11">
        <f t="shared" si="81"/>
        <v>0</v>
      </c>
      <c r="U549" s="11">
        <f t="shared" si="78"/>
        <v>2.2200000000000002</v>
      </c>
      <c r="V549" s="11">
        <f t="shared" si="79"/>
        <v>-2.2200000000000002</v>
      </c>
    </row>
    <row r="550" spans="1:22" x14ac:dyDescent="0.25">
      <c r="A550" s="6" t="s">
        <v>351</v>
      </c>
      <c r="B550" s="6" t="s">
        <v>23</v>
      </c>
      <c r="C550" s="30" t="s">
        <v>417</v>
      </c>
      <c r="D550" s="30" t="s">
        <v>417</v>
      </c>
      <c r="E550" s="22" t="s">
        <v>1676</v>
      </c>
      <c r="F550" s="22" t="s">
        <v>418</v>
      </c>
      <c r="G550" s="7"/>
      <c r="H550" s="22" t="s">
        <v>419</v>
      </c>
      <c r="I550" s="15" t="s">
        <v>53</v>
      </c>
      <c r="J550" s="19" t="s">
        <v>522</v>
      </c>
      <c r="K550" s="11">
        <v>15</v>
      </c>
      <c r="L550" s="9">
        <v>152.01</v>
      </c>
      <c r="M550" s="11">
        <v>2280.15</v>
      </c>
      <c r="O550" s="10">
        <f t="shared" si="82"/>
        <v>15.000000000000002</v>
      </c>
      <c r="P550" s="11">
        <f t="shared" si="75"/>
        <v>0</v>
      </c>
      <c r="Q550" s="11">
        <f t="shared" si="76"/>
        <v>15.000000000000002</v>
      </c>
      <c r="R550" s="6" t="str">
        <f t="shared" si="77"/>
        <v>YES</v>
      </c>
      <c r="S550" s="6" t="str">
        <f t="shared" si="80"/>
        <v>YES</v>
      </c>
      <c r="T550" s="11">
        <f t="shared" si="81"/>
        <v>1900.125</v>
      </c>
      <c r="U550" s="11">
        <f t="shared" si="78"/>
        <v>2280.15</v>
      </c>
      <c r="V550" s="11">
        <f t="shared" si="79"/>
        <v>-380.02500000000009</v>
      </c>
    </row>
    <row r="551" spans="1:22" x14ac:dyDescent="0.25">
      <c r="A551" s="6" t="s">
        <v>351</v>
      </c>
      <c r="B551" s="6" t="s">
        <v>23</v>
      </c>
      <c r="C551" s="30" t="s">
        <v>417</v>
      </c>
      <c r="D551" s="30" t="s">
        <v>417</v>
      </c>
      <c r="E551" s="22" t="s">
        <v>1676</v>
      </c>
      <c r="F551" s="22" t="s">
        <v>418</v>
      </c>
      <c r="G551" s="7"/>
      <c r="H551" s="22" t="s">
        <v>419</v>
      </c>
      <c r="I551" s="15" t="s">
        <v>53</v>
      </c>
      <c r="J551" s="19" t="s">
        <v>522</v>
      </c>
      <c r="K551" s="11">
        <v>0.1</v>
      </c>
      <c r="M551" s="11">
        <v>15.2</v>
      </c>
      <c r="O551" s="10" t="e">
        <f t="shared" si="82"/>
        <v>#DIV/0!</v>
      </c>
      <c r="P551" s="11" t="e">
        <f t="shared" si="75"/>
        <v>#DIV/0!</v>
      </c>
      <c r="Q551" s="11" t="e">
        <f t="shared" si="76"/>
        <v>#DIV/0!</v>
      </c>
      <c r="R551" s="6" t="e">
        <f t="shared" si="77"/>
        <v>#DIV/0!</v>
      </c>
      <c r="S551" s="6" t="e">
        <f t="shared" si="80"/>
        <v>#DIV/0!</v>
      </c>
      <c r="T551" s="11">
        <f t="shared" si="81"/>
        <v>0</v>
      </c>
      <c r="U551" s="11">
        <f t="shared" si="78"/>
        <v>15.2</v>
      </c>
      <c r="V551" s="11">
        <f t="shared" si="79"/>
        <v>-15.2</v>
      </c>
    </row>
    <row r="552" spans="1:22" x14ac:dyDescent="0.25">
      <c r="A552" s="6" t="s">
        <v>351</v>
      </c>
      <c r="B552" s="6" t="s">
        <v>23</v>
      </c>
      <c r="C552" s="30" t="s">
        <v>417</v>
      </c>
      <c r="D552" s="30" t="s">
        <v>417</v>
      </c>
      <c r="E552" s="22" t="s">
        <v>1676</v>
      </c>
      <c r="F552" s="22" t="s">
        <v>418</v>
      </c>
      <c r="G552" s="7"/>
      <c r="H552" s="22" t="s">
        <v>419</v>
      </c>
      <c r="I552" s="15" t="s">
        <v>53</v>
      </c>
      <c r="J552" s="19" t="s">
        <v>523</v>
      </c>
      <c r="K552" s="11">
        <v>15</v>
      </c>
      <c r="L552" s="9">
        <v>66.33</v>
      </c>
      <c r="M552" s="11">
        <v>994.95</v>
      </c>
      <c r="O552" s="10">
        <f t="shared" si="82"/>
        <v>15.000000000000002</v>
      </c>
      <c r="P552" s="11">
        <f t="shared" si="75"/>
        <v>0</v>
      </c>
      <c r="Q552" s="11">
        <f t="shared" si="76"/>
        <v>15.000000000000002</v>
      </c>
      <c r="R552" s="6" t="str">
        <f t="shared" si="77"/>
        <v>YES</v>
      </c>
      <c r="S552" s="6" t="str">
        <f t="shared" si="80"/>
        <v>YES</v>
      </c>
      <c r="T552" s="11">
        <f t="shared" si="81"/>
        <v>829.125</v>
      </c>
      <c r="U552" s="11">
        <f t="shared" si="78"/>
        <v>994.95</v>
      </c>
      <c r="V552" s="11">
        <f t="shared" si="79"/>
        <v>-165.82500000000005</v>
      </c>
    </row>
    <row r="553" spans="1:22" x14ac:dyDescent="0.25">
      <c r="A553" s="6" t="s">
        <v>351</v>
      </c>
      <c r="B553" s="6" t="s">
        <v>23</v>
      </c>
      <c r="C553" s="30" t="s">
        <v>417</v>
      </c>
      <c r="D553" s="30" t="s">
        <v>417</v>
      </c>
      <c r="E553" s="22" t="s">
        <v>1676</v>
      </c>
      <c r="F553" s="22" t="s">
        <v>418</v>
      </c>
      <c r="G553" s="7"/>
      <c r="H553" s="22" t="s">
        <v>419</v>
      </c>
      <c r="I553" s="15" t="s">
        <v>53</v>
      </c>
      <c r="J553" s="19" t="s">
        <v>523</v>
      </c>
      <c r="K553" s="11">
        <v>0.1</v>
      </c>
      <c r="M553" s="11">
        <v>6.63</v>
      </c>
      <c r="O553" s="10" t="e">
        <f t="shared" si="82"/>
        <v>#DIV/0!</v>
      </c>
      <c r="P553" s="11" t="e">
        <f t="shared" si="75"/>
        <v>#DIV/0!</v>
      </c>
      <c r="Q553" s="11" t="e">
        <f t="shared" si="76"/>
        <v>#DIV/0!</v>
      </c>
      <c r="R553" s="6" t="e">
        <f t="shared" si="77"/>
        <v>#DIV/0!</v>
      </c>
      <c r="S553" s="6" t="e">
        <f t="shared" si="80"/>
        <v>#DIV/0!</v>
      </c>
      <c r="T553" s="11">
        <f t="shared" si="81"/>
        <v>0</v>
      </c>
      <c r="U553" s="11">
        <f t="shared" si="78"/>
        <v>6.63</v>
      </c>
      <c r="V553" s="11">
        <f t="shared" si="79"/>
        <v>-6.63</v>
      </c>
    </row>
    <row r="554" spans="1:22" x14ac:dyDescent="0.25">
      <c r="A554" s="6" t="s">
        <v>351</v>
      </c>
      <c r="B554" s="6" t="s">
        <v>23</v>
      </c>
      <c r="C554" s="30" t="s">
        <v>417</v>
      </c>
      <c r="D554" s="30" t="s">
        <v>417</v>
      </c>
      <c r="E554" s="22" t="s">
        <v>1676</v>
      </c>
      <c r="F554" s="22" t="s">
        <v>418</v>
      </c>
      <c r="G554" s="7"/>
      <c r="H554" s="22" t="s">
        <v>419</v>
      </c>
      <c r="I554" s="15" t="s">
        <v>53</v>
      </c>
      <c r="J554" s="19" t="s">
        <v>524</v>
      </c>
      <c r="K554" s="11">
        <v>15</v>
      </c>
      <c r="L554" s="9">
        <v>82.48</v>
      </c>
      <c r="M554" s="11">
        <v>1237.2</v>
      </c>
      <c r="N554" s="11">
        <v>1970.29</v>
      </c>
      <c r="O554" s="10">
        <f t="shared" si="82"/>
        <v>15</v>
      </c>
      <c r="P554" s="11">
        <f t="shared" si="75"/>
        <v>23.88809408341416</v>
      </c>
      <c r="Q554" s="11">
        <f t="shared" si="76"/>
        <v>38.88809408341416</v>
      </c>
      <c r="R554" s="6" t="str">
        <f t="shared" si="77"/>
        <v>YES</v>
      </c>
      <c r="S554" s="6" t="str">
        <f t="shared" si="80"/>
        <v>YES</v>
      </c>
      <c r="T554" s="11">
        <f t="shared" si="81"/>
        <v>1031</v>
      </c>
      <c r="U554" s="11">
        <f t="shared" si="78"/>
        <v>3207.49</v>
      </c>
      <c r="V554" s="11">
        <f t="shared" si="79"/>
        <v>-2176.4899999999998</v>
      </c>
    </row>
    <row r="555" spans="1:22" x14ac:dyDescent="0.25">
      <c r="A555" s="6" t="s">
        <v>351</v>
      </c>
      <c r="B555" s="6" t="s">
        <v>23</v>
      </c>
      <c r="C555" s="30" t="s">
        <v>417</v>
      </c>
      <c r="D555" s="30" t="s">
        <v>417</v>
      </c>
      <c r="E555" s="22" t="s">
        <v>1676</v>
      </c>
      <c r="F555" s="22" t="s">
        <v>418</v>
      </c>
      <c r="G555" s="7"/>
      <c r="H555" s="22" t="s">
        <v>419</v>
      </c>
      <c r="I555" s="15" t="s">
        <v>53</v>
      </c>
      <c r="J555" s="19" t="s">
        <v>524</v>
      </c>
      <c r="K555" s="11">
        <v>0.1</v>
      </c>
      <c r="M555" s="11">
        <v>13.92</v>
      </c>
      <c r="O555" s="10" t="e">
        <f t="shared" si="82"/>
        <v>#DIV/0!</v>
      </c>
      <c r="P555" s="11" t="e">
        <f t="shared" si="75"/>
        <v>#DIV/0!</v>
      </c>
      <c r="Q555" s="11" t="e">
        <f t="shared" si="76"/>
        <v>#DIV/0!</v>
      </c>
      <c r="R555" s="6" t="e">
        <f t="shared" si="77"/>
        <v>#DIV/0!</v>
      </c>
      <c r="S555" s="6" t="e">
        <f t="shared" si="80"/>
        <v>#DIV/0!</v>
      </c>
      <c r="T555" s="11">
        <f t="shared" si="81"/>
        <v>0</v>
      </c>
      <c r="U555" s="11">
        <f t="shared" si="78"/>
        <v>13.92</v>
      </c>
      <c r="V555" s="11">
        <f t="shared" si="79"/>
        <v>-13.92</v>
      </c>
    </row>
    <row r="556" spans="1:22" x14ac:dyDescent="0.25">
      <c r="A556" s="6" t="s">
        <v>351</v>
      </c>
      <c r="B556" s="6" t="s">
        <v>23</v>
      </c>
      <c r="C556" s="30" t="s">
        <v>417</v>
      </c>
      <c r="D556" s="30" t="s">
        <v>417</v>
      </c>
      <c r="E556" s="22" t="s">
        <v>1676</v>
      </c>
      <c r="F556" s="22" t="s">
        <v>418</v>
      </c>
      <c r="G556" s="7"/>
      <c r="H556" s="22" t="s">
        <v>419</v>
      </c>
      <c r="I556" s="15" t="s">
        <v>53</v>
      </c>
      <c r="J556" s="19" t="s">
        <v>524</v>
      </c>
      <c r="K556" s="11">
        <v>5</v>
      </c>
      <c r="L556" s="9">
        <v>45.8</v>
      </c>
      <c r="M556" s="11">
        <v>229</v>
      </c>
      <c r="O556" s="10">
        <f t="shared" si="82"/>
        <v>5</v>
      </c>
      <c r="P556" s="11">
        <f t="shared" si="75"/>
        <v>0</v>
      </c>
      <c r="Q556" s="11">
        <f t="shared" si="76"/>
        <v>5</v>
      </c>
      <c r="R556" s="6" t="str">
        <f t="shared" si="77"/>
        <v>NO</v>
      </c>
      <c r="S556" s="6" t="str">
        <f t="shared" si="80"/>
        <v>YES</v>
      </c>
      <c r="T556" s="11">
        <f t="shared" si="81"/>
        <v>572.5</v>
      </c>
      <c r="U556" s="11">
        <f t="shared" si="78"/>
        <v>229</v>
      </c>
      <c r="V556" s="11">
        <f t="shared" si="79"/>
        <v>343.5</v>
      </c>
    </row>
    <row r="557" spans="1:22" x14ac:dyDescent="0.25">
      <c r="A557" s="6" t="s">
        <v>351</v>
      </c>
      <c r="B557" s="6" t="s">
        <v>23</v>
      </c>
      <c r="C557" s="30" t="s">
        <v>417</v>
      </c>
      <c r="D557" s="30" t="s">
        <v>417</v>
      </c>
      <c r="E557" s="22" t="s">
        <v>1676</v>
      </c>
      <c r="F557" s="22" t="s">
        <v>418</v>
      </c>
      <c r="G557" s="7"/>
      <c r="H557" s="22" t="s">
        <v>419</v>
      </c>
      <c r="I557" s="15" t="s">
        <v>53</v>
      </c>
      <c r="J557" s="19" t="s">
        <v>524</v>
      </c>
      <c r="K557" s="11">
        <v>12.5</v>
      </c>
      <c r="L557" s="9">
        <v>10.83</v>
      </c>
      <c r="M557" s="11">
        <v>135.38</v>
      </c>
      <c r="O557" s="10">
        <f t="shared" si="82"/>
        <v>12.500461680517082</v>
      </c>
      <c r="P557" s="11">
        <f t="shared" si="75"/>
        <v>0</v>
      </c>
      <c r="Q557" s="11">
        <f t="shared" si="76"/>
        <v>12.500461680517082</v>
      </c>
      <c r="R557" s="6" t="str">
        <f t="shared" si="77"/>
        <v>YES</v>
      </c>
      <c r="S557" s="6" t="str">
        <f t="shared" si="80"/>
        <v>YES</v>
      </c>
      <c r="T557" s="11">
        <f t="shared" si="81"/>
        <v>135.375</v>
      </c>
      <c r="U557" s="11">
        <f t="shared" si="78"/>
        <v>135.38</v>
      </c>
      <c r="V557" s="11">
        <f t="shared" si="79"/>
        <v>-4.9999999999954525E-3</v>
      </c>
    </row>
    <row r="558" spans="1:22" x14ac:dyDescent="0.25">
      <c r="A558" s="6" t="s">
        <v>351</v>
      </c>
      <c r="B558" s="6" t="s">
        <v>23</v>
      </c>
      <c r="C558" s="30" t="s">
        <v>417</v>
      </c>
      <c r="D558" s="30" t="s">
        <v>417</v>
      </c>
      <c r="E558" s="22" t="s">
        <v>1676</v>
      </c>
      <c r="F558" s="22" t="s">
        <v>418</v>
      </c>
      <c r="G558" s="7"/>
      <c r="H558" s="22" t="s">
        <v>419</v>
      </c>
      <c r="I558" s="15" t="s">
        <v>53</v>
      </c>
      <c r="J558" s="19" t="s">
        <v>525</v>
      </c>
      <c r="K558" s="11">
        <v>15</v>
      </c>
      <c r="L558" s="9">
        <v>79.599999999999994</v>
      </c>
      <c r="M558" s="11">
        <v>1194</v>
      </c>
      <c r="O558" s="10">
        <f t="shared" si="82"/>
        <v>15.000000000000002</v>
      </c>
      <c r="P558" s="11">
        <f t="shared" si="75"/>
        <v>0</v>
      </c>
      <c r="Q558" s="11">
        <f t="shared" si="76"/>
        <v>15.000000000000002</v>
      </c>
      <c r="R558" s="6" t="str">
        <f t="shared" si="77"/>
        <v>YES</v>
      </c>
      <c r="S558" s="6" t="str">
        <f t="shared" si="80"/>
        <v>YES</v>
      </c>
      <c r="T558" s="11">
        <f t="shared" si="81"/>
        <v>994.99999999999989</v>
      </c>
      <c r="U558" s="11">
        <f t="shared" si="78"/>
        <v>1194</v>
      </c>
      <c r="V558" s="11">
        <f t="shared" si="79"/>
        <v>-199.00000000000011</v>
      </c>
    </row>
    <row r="559" spans="1:22" x14ac:dyDescent="0.25">
      <c r="A559" s="6" t="s">
        <v>351</v>
      </c>
      <c r="B559" s="6" t="s">
        <v>23</v>
      </c>
      <c r="C559" s="30" t="s">
        <v>417</v>
      </c>
      <c r="D559" s="30" t="s">
        <v>417</v>
      </c>
      <c r="E559" s="22" t="s">
        <v>1676</v>
      </c>
      <c r="F559" s="22" t="s">
        <v>418</v>
      </c>
      <c r="G559" s="7"/>
      <c r="H559" s="22" t="s">
        <v>419</v>
      </c>
      <c r="I559" s="15" t="s">
        <v>53</v>
      </c>
      <c r="J559" s="19" t="s">
        <v>525</v>
      </c>
      <c r="K559" s="11">
        <v>0.1</v>
      </c>
      <c r="M559" s="11">
        <v>7.96</v>
      </c>
      <c r="O559" s="10" t="e">
        <f t="shared" si="82"/>
        <v>#DIV/0!</v>
      </c>
      <c r="P559" s="11" t="e">
        <f t="shared" si="75"/>
        <v>#DIV/0!</v>
      </c>
      <c r="Q559" s="11" t="e">
        <f t="shared" si="76"/>
        <v>#DIV/0!</v>
      </c>
      <c r="R559" s="6" t="e">
        <f t="shared" si="77"/>
        <v>#DIV/0!</v>
      </c>
      <c r="S559" s="6" t="e">
        <f t="shared" si="80"/>
        <v>#DIV/0!</v>
      </c>
      <c r="T559" s="11">
        <f t="shared" si="81"/>
        <v>0</v>
      </c>
      <c r="U559" s="11">
        <f t="shared" si="78"/>
        <v>7.96</v>
      </c>
      <c r="V559" s="11">
        <f t="shared" si="79"/>
        <v>-7.96</v>
      </c>
    </row>
    <row r="560" spans="1:22" x14ac:dyDescent="0.25">
      <c r="A560" s="6" t="s">
        <v>351</v>
      </c>
      <c r="B560" s="6" t="s">
        <v>23</v>
      </c>
      <c r="C560" s="30" t="s">
        <v>417</v>
      </c>
      <c r="D560" s="30" t="s">
        <v>417</v>
      </c>
      <c r="E560" s="22" t="s">
        <v>1676</v>
      </c>
      <c r="F560" s="22" t="s">
        <v>418</v>
      </c>
      <c r="G560" s="7"/>
      <c r="H560" s="22" t="s">
        <v>419</v>
      </c>
      <c r="I560" s="15" t="s">
        <v>53</v>
      </c>
      <c r="J560" s="19" t="s">
        <v>526</v>
      </c>
      <c r="K560" s="11">
        <v>0.1</v>
      </c>
      <c r="M560" s="11">
        <v>8</v>
      </c>
      <c r="O560" s="10" t="e">
        <f t="shared" si="82"/>
        <v>#DIV/0!</v>
      </c>
      <c r="P560" s="11" t="e">
        <f t="shared" si="75"/>
        <v>#DIV/0!</v>
      </c>
      <c r="Q560" s="11" t="e">
        <f t="shared" si="76"/>
        <v>#DIV/0!</v>
      </c>
      <c r="R560" s="6" t="e">
        <f t="shared" si="77"/>
        <v>#DIV/0!</v>
      </c>
      <c r="S560" s="6" t="e">
        <f t="shared" si="80"/>
        <v>#DIV/0!</v>
      </c>
      <c r="T560" s="11">
        <f t="shared" si="81"/>
        <v>0</v>
      </c>
      <c r="U560" s="11">
        <f t="shared" si="78"/>
        <v>8</v>
      </c>
      <c r="V560" s="11">
        <f t="shared" si="79"/>
        <v>-8</v>
      </c>
    </row>
    <row r="561" spans="1:22" x14ac:dyDescent="0.25">
      <c r="A561" s="6" t="s">
        <v>351</v>
      </c>
      <c r="B561" s="6" t="s">
        <v>23</v>
      </c>
      <c r="C561" s="30" t="s">
        <v>417</v>
      </c>
      <c r="D561" s="30" t="s">
        <v>417</v>
      </c>
      <c r="E561" s="22" t="s">
        <v>1676</v>
      </c>
      <c r="F561" s="22" t="s">
        <v>418</v>
      </c>
      <c r="G561" s="7"/>
      <c r="H561" s="22" t="s">
        <v>419</v>
      </c>
      <c r="I561" s="15" t="s">
        <v>53</v>
      </c>
      <c r="J561" s="19" t="s">
        <v>529</v>
      </c>
      <c r="K561" s="11">
        <v>0.1</v>
      </c>
      <c r="M561" s="11">
        <v>3.2</v>
      </c>
      <c r="O561" s="10" t="e">
        <f t="shared" si="82"/>
        <v>#DIV/0!</v>
      </c>
      <c r="P561" s="11" t="e">
        <f t="shared" si="75"/>
        <v>#DIV/0!</v>
      </c>
      <c r="Q561" s="11" t="e">
        <f t="shared" si="76"/>
        <v>#DIV/0!</v>
      </c>
      <c r="R561" s="6" t="e">
        <f t="shared" si="77"/>
        <v>#DIV/0!</v>
      </c>
      <c r="S561" s="6" t="e">
        <f t="shared" si="80"/>
        <v>#DIV/0!</v>
      </c>
      <c r="T561" s="11">
        <f t="shared" si="81"/>
        <v>0</v>
      </c>
      <c r="U561" s="11">
        <f t="shared" si="78"/>
        <v>3.2</v>
      </c>
      <c r="V561" s="11">
        <f t="shared" si="79"/>
        <v>-3.2</v>
      </c>
    </row>
    <row r="562" spans="1:22" x14ac:dyDescent="0.25">
      <c r="A562" s="6" t="s">
        <v>351</v>
      </c>
      <c r="B562" s="6" t="s">
        <v>23</v>
      </c>
      <c r="C562" s="30" t="s">
        <v>530</v>
      </c>
      <c r="D562" s="30" t="s">
        <v>530</v>
      </c>
      <c r="E562" s="22" t="s">
        <v>1676</v>
      </c>
      <c r="F562" s="22" t="s">
        <v>418</v>
      </c>
      <c r="G562" s="7" t="s">
        <v>531</v>
      </c>
      <c r="H562" s="22" t="s">
        <v>532</v>
      </c>
      <c r="I562" s="15" t="s">
        <v>134</v>
      </c>
      <c r="J562" s="19" t="s">
        <v>533</v>
      </c>
      <c r="K562" s="11">
        <v>0.12</v>
      </c>
      <c r="M562" s="11">
        <v>2783.1</v>
      </c>
      <c r="O562" s="10" t="e">
        <f t="shared" si="82"/>
        <v>#DIV/0!</v>
      </c>
      <c r="P562" s="11" t="e">
        <f t="shared" si="75"/>
        <v>#DIV/0!</v>
      </c>
      <c r="Q562" s="11" t="e">
        <f t="shared" si="76"/>
        <v>#DIV/0!</v>
      </c>
      <c r="R562" s="6" t="e">
        <f t="shared" si="77"/>
        <v>#DIV/0!</v>
      </c>
      <c r="S562" s="6" t="e">
        <f t="shared" si="80"/>
        <v>#DIV/0!</v>
      </c>
      <c r="T562" s="11">
        <f t="shared" si="81"/>
        <v>0</v>
      </c>
      <c r="U562" s="11">
        <f t="shared" si="78"/>
        <v>2783.1</v>
      </c>
      <c r="V562" s="11">
        <f t="shared" si="79"/>
        <v>-2783.1</v>
      </c>
    </row>
    <row r="563" spans="1:22" x14ac:dyDescent="0.25">
      <c r="A563" s="6" t="s">
        <v>351</v>
      </c>
      <c r="B563" s="6" t="s">
        <v>23</v>
      </c>
      <c r="C563" s="30" t="s">
        <v>537</v>
      </c>
      <c r="D563" s="30" t="s">
        <v>537</v>
      </c>
      <c r="E563" s="22" t="s">
        <v>1676</v>
      </c>
      <c r="F563" s="22" t="s">
        <v>418</v>
      </c>
      <c r="G563" s="7" t="s">
        <v>536</v>
      </c>
      <c r="H563" s="22" t="s">
        <v>535</v>
      </c>
      <c r="I563" s="15" t="s">
        <v>528</v>
      </c>
      <c r="J563" s="19" t="s">
        <v>534</v>
      </c>
      <c r="K563" s="11">
        <v>5</v>
      </c>
      <c r="L563" s="9">
        <v>61.5</v>
      </c>
      <c r="M563" s="11">
        <v>307.5</v>
      </c>
      <c r="O563" s="10">
        <f t="shared" si="82"/>
        <v>5</v>
      </c>
      <c r="P563" s="11">
        <f t="shared" si="75"/>
        <v>0</v>
      </c>
      <c r="Q563" s="11">
        <f t="shared" si="76"/>
        <v>5</v>
      </c>
      <c r="R563" s="6" t="str">
        <f t="shared" si="77"/>
        <v>NO</v>
      </c>
      <c r="S563" s="6" t="str">
        <f t="shared" si="80"/>
        <v>YES</v>
      </c>
      <c r="T563" s="11">
        <f t="shared" si="81"/>
        <v>768.75</v>
      </c>
      <c r="U563" s="11">
        <f t="shared" si="78"/>
        <v>307.5</v>
      </c>
      <c r="V563" s="11">
        <f t="shared" si="79"/>
        <v>461.25</v>
      </c>
    </row>
    <row r="564" spans="1:22" x14ac:dyDescent="0.25">
      <c r="A564" s="6" t="s">
        <v>351</v>
      </c>
      <c r="B564" s="6" t="s">
        <v>23</v>
      </c>
      <c r="C564" s="30" t="s">
        <v>538</v>
      </c>
      <c r="D564" s="30" t="s">
        <v>538</v>
      </c>
      <c r="E564" s="22" t="s">
        <v>1676</v>
      </c>
      <c r="F564" s="22" t="s">
        <v>418</v>
      </c>
      <c r="G564" s="7" t="s">
        <v>539</v>
      </c>
      <c r="H564" s="22" t="s">
        <v>540</v>
      </c>
      <c r="I564" s="15" t="s">
        <v>122</v>
      </c>
      <c r="J564" s="19" t="s">
        <v>541</v>
      </c>
      <c r="K564" s="11">
        <v>8</v>
      </c>
      <c r="L564" s="9">
        <v>674.71</v>
      </c>
      <c r="M564" s="11">
        <v>6600</v>
      </c>
      <c r="N564" s="11">
        <v>6811.15</v>
      </c>
      <c r="O564" s="10">
        <f t="shared" si="82"/>
        <v>9.781980406396821</v>
      </c>
      <c r="P564" s="11">
        <f t="shared" si="75"/>
        <v>10.09492967348935</v>
      </c>
      <c r="Q564" s="11">
        <f t="shared" si="76"/>
        <v>19.876910079886173</v>
      </c>
      <c r="R564" s="6" t="str">
        <f t="shared" si="77"/>
        <v>YES</v>
      </c>
      <c r="S564" s="6" t="str">
        <f t="shared" si="80"/>
        <v>YES</v>
      </c>
      <c r="T564" s="11">
        <f t="shared" si="81"/>
        <v>8433.875</v>
      </c>
      <c r="U564" s="11">
        <f t="shared" si="78"/>
        <v>13411.15</v>
      </c>
      <c r="V564" s="11">
        <f t="shared" si="79"/>
        <v>-4977.2749999999996</v>
      </c>
    </row>
    <row r="565" spans="1:22" x14ac:dyDescent="0.25">
      <c r="A565" s="6" t="s">
        <v>351</v>
      </c>
      <c r="B565" s="6" t="s">
        <v>23</v>
      </c>
      <c r="C565" s="30" t="s">
        <v>538</v>
      </c>
      <c r="D565" s="30" t="s">
        <v>538</v>
      </c>
      <c r="E565" s="22" t="s">
        <v>1676</v>
      </c>
      <c r="F565" s="22" t="s">
        <v>418</v>
      </c>
      <c r="G565" s="7" t="s">
        <v>539</v>
      </c>
      <c r="H565" s="22" t="s">
        <v>540</v>
      </c>
      <c r="I565" s="15" t="s">
        <v>122</v>
      </c>
      <c r="J565" s="19" t="s">
        <v>542</v>
      </c>
      <c r="K565" s="11">
        <v>8</v>
      </c>
      <c r="L565" s="9">
        <v>674.71</v>
      </c>
      <c r="M565" s="11">
        <v>6600</v>
      </c>
      <c r="N565" s="11">
        <v>6279.01</v>
      </c>
      <c r="O565" s="10">
        <f t="shared" si="82"/>
        <v>9.781980406396821</v>
      </c>
      <c r="P565" s="11">
        <f t="shared" si="75"/>
        <v>9.3062352714499568</v>
      </c>
      <c r="Q565" s="11">
        <f t="shared" si="76"/>
        <v>19.08821567784678</v>
      </c>
      <c r="R565" s="6" t="str">
        <f t="shared" si="77"/>
        <v>YES</v>
      </c>
      <c r="S565" s="6" t="str">
        <f t="shared" si="80"/>
        <v>YES</v>
      </c>
      <c r="T565" s="11">
        <f t="shared" si="81"/>
        <v>8433.875</v>
      </c>
      <c r="U565" s="11">
        <f t="shared" si="78"/>
        <v>12879.01</v>
      </c>
      <c r="V565" s="11">
        <f t="shared" si="79"/>
        <v>-4445.1350000000002</v>
      </c>
    </row>
    <row r="566" spans="1:22" x14ac:dyDescent="0.25">
      <c r="A566" s="6" t="s">
        <v>351</v>
      </c>
      <c r="B566" s="6" t="s">
        <v>23</v>
      </c>
      <c r="C566" s="30" t="s">
        <v>538</v>
      </c>
      <c r="D566" s="30" t="s">
        <v>538</v>
      </c>
      <c r="E566" s="22" t="s">
        <v>1676</v>
      </c>
      <c r="F566" s="22" t="s">
        <v>418</v>
      </c>
      <c r="G566" s="7" t="s">
        <v>539</v>
      </c>
      <c r="H566" s="22" t="s">
        <v>540</v>
      </c>
      <c r="I566" s="15" t="s">
        <v>122</v>
      </c>
      <c r="J566" s="19" t="s">
        <v>543</v>
      </c>
      <c r="K566" s="11">
        <v>14</v>
      </c>
      <c r="L566" s="9">
        <v>44.86</v>
      </c>
      <c r="M566" s="11">
        <v>628</v>
      </c>
      <c r="N566" s="11">
        <v>88.92</v>
      </c>
      <c r="O566" s="10">
        <f t="shared" si="82"/>
        <v>13.999108337048597</v>
      </c>
      <c r="P566" s="11">
        <f t="shared" si="75"/>
        <v>1.9821667409719126</v>
      </c>
      <c r="Q566" s="11">
        <f t="shared" si="76"/>
        <v>15.981275078020508</v>
      </c>
      <c r="R566" s="6" t="str">
        <f t="shared" si="77"/>
        <v>YES</v>
      </c>
      <c r="S566" s="6" t="str">
        <f t="shared" si="80"/>
        <v>YES</v>
      </c>
      <c r="T566" s="11">
        <f t="shared" si="81"/>
        <v>560.75</v>
      </c>
      <c r="U566" s="11">
        <f t="shared" si="78"/>
        <v>716.92</v>
      </c>
      <c r="V566" s="11">
        <f t="shared" si="79"/>
        <v>-156.16999999999996</v>
      </c>
    </row>
    <row r="567" spans="1:22" x14ac:dyDescent="0.25">
      <c r="A567" s="6" t="s">
        <v>351</v>
      </c>
      <c r="B567" s="6" t="s">
        <v>23</v>
      </c>
      <c r="C567" s="30" t="s">
        <v>538</v>
      </c>
      <c r="D567" s="30" t="s">
        <v>538</v>
      </c>
      <c r="E567" s="22" t="s">
        <v>1676</v>
      </c>
      <c r="F567" s="22" t="s">
        <v>418</v>
      </c>
      <c r="G567" s="7" t="s">
        <v>539</v>
      </c>
      <c r="H567" s="22" t="s">
        <v>540</v>
      </c>
      <c r="I567" s="15" t="s">
        <v>122</v>
      </c>
      <c r="J567" s="19" t="s">
        <v>544</v>
      </c>
      <c r="K567" s="11">
        <v>15</v>
      </c>
      <c r="L567" s="9">
        <v>484.17</v>
      </c>
      <c r="M567" s="11">
        <v>7262.5</v>
      </c>
      <c r="N567" s="11">
        <v>3091</v>
      </c>
      <c r="O567" s="10">
        <f t="shared" si="82"/>
        <v>14.999896730487226</v>
      </c>
      <c r="P567" s="11">
        <f t="shared" si="75"/>
        <v>6.384121279715802</v>
      </c>
      <c r="Q567" s="11">
        <f t="shared" si="76"/>
        <v>21.384018010203029</v>
      </c>
      <c r="R567" s="6" t="str">
        <f t="shared" si="77"/>
        <v>YES</v>
      </c>
      <c r="S567" s="6" t="str">
        <f t="shared" si="80"/>
        <v>YES</v>
      </c>
      <c r="T567" s="11">
        <f t="shared" si="81"/>
        <v>6052.125</v>
      </c>
      <c r="U567" s="11">
        <f t="shared" si="78"/>
        <v>10353.5</v>
      </c>
      <c r="V567" s="11">
        <f t="shared" si="79"/>
        <v>-4301.375</v>
      </c>
    </row>
    <row r="568" spans="1:22" x14ac:dyDescent="0.25">
      <c r="A568" s="6" t="s">
        <v>351</v>
      </c>
      <c r="B568" s="6" t="s">
        <v>23</v>
      </c>
      <c r="C568" t="s">
        <v>549</v>
      </c>
      <c r="D568" t="s">
        <v>549</v>
      </c>
      <c r="E568" s="22" t="s">
        <v>1676</v>
      </c>
      <c r="F568" s="22" t="s">
        <v>418</v>
      </c>
      <c r="G568" s="7"/>
      <c r="H568" s="6" t="s">
        <v>548</v>
      </c>
      <c r="I568" s="6" t="s">
        <v>547</v>
      </c>
      <c r="J568" s="19" t="s">
        <v>545</v>
      </c>
      <c r="K568" s="11">
        <v>14</v>
      </c>
      <c r="L568" s="9">
        <v>442.11</v>
      </c>
      <c r="M568" s="11">
        <v>6189.54</v>
      </c>
      <c r="O568" s="10">
        <f t="shared" si="82"/>
        <v>14</v>
      </c>
      <c r="P568" s="11">
        <f t="shared" si="75"/>
        <v>0</v>
      </c>
      <c r="Q568" s="11">
        <f t="shared" si="76"/>
        <v>14</v>
      </c>
      <c r="R568" s="6" t="str">
        <f t="shared" si="77"/>
        <v>YES</v>
      </c>
      <c r="S568" s="6" t="str">
        <f t="shared" si="80"/>
        <v>YES</v>
      </c>
      <c r="T568" s="11">
        <f t="shared" si="81"/>
        <v>5526.375</v>
      </c>
      <c r="U568" s="11">
        <f t="shared" si="78"/>
        <v>6189.54</v>
      </c>
      <c r="V568" s="11">
        <f t="shared" si="79"/>
        <v>-663.16499999999996</v>
      </c>
    </row>
    <row r="569" spans="1:22" x14ac:dyDescent="0.25">
      <c r="A569" s="6" t="s">
        <v>351</v>
      </c>
      <c r="B569" s="6" t="s">
        <v>23</v>
      </c>
      <c r="C569" t="s">
        <v>549</v>
      </c>
      <c r="D569" t="s">
        <v>549</v>
      </c>
      <c r="E569" s="22" t="s">
        <v>1676</v>
      </c>
      <c r="F569" s="22" t="s">
        <v>418</v>
      </c>
      <c r="G569" s="7"/>
      <c r="H569" s="6" t="s">
        <v>548</v>
      </c>
      <c r="I569" s="6" t="s">
        <v>547</v>
      </c>
      <c r="J569" s="19" t="s">
        <v>546</v>
      </c>
      <c r="K569" s="11">
        <v>13</v>
      </c>
      <c r="L569" s="9">
        <v>129.12</v>
      </c>
      <c r="M569" s="11">
        <v>1678.56</v>
      </c>
      <c r="O569" s="10">
        <f t="shared" si="82"/>
        <v>13</v>
      </c>
      <c r="P569" s="11">
        <f t="shared" si="75"/>
        <v>0</v>
      </c>
      <c r="Q569" s="11">
        <f t="shared" si="76"/>
        <v>13</v>
      </c>
      <c r="R569" s="6" t="str">
        <f t="shared" si="77"/>
        <v>YES</v>
      </c>
      <c r="S569" s="6" t="str">
        <f t="shared" si="80"/>
        <v>YES</v>
      </c>
      <c r="T569" s="11">
        <f t="shared" si="81"/>
        <v>1614</v>
      </c>
      <c r="U569" s="11">
        <f t="shared" si="78"/>
        <v>1678.56</v>
      </c>
      <c r="V569" s="11">
        <f t="shared" si="79"/>
        <v>-64.559999999999945</v>
      </c>
    </row>
    <row r="570" spans="1:22" x14ac:dyDescent="0.25">
      <c r="A570" s="6" t="s">
        <v>351</v>
      </c>
      <c r="B570" s="6" t="s">
        <v>23</v>
      </c>
      <c r="C570" s="30" t="s">
        <v>550</v>
      </c>
      <c r="D570" s="30" t="s">
        <v>550</v>
      </c>
      <c r="E570" s="22" t="s">
        <v>1676</v>
      </c>
      <c r="F570" s="22" t="s">
        <v>418</v>
      </c>
      <c r="G570" s="7" t="s">
        <v>551</v>
      </c>
      <c r="H570" s="6" t="s">
        <v>552</v>
      </c>
      <c r="I570" s="15" t="s">
        <v>553</v>
      </c>
      <c r="J570" s="19" t="s">
        <v>554</v>
      </c>
      <c r="K570" s="11">
        <v>9.5</v>
      </c>
      <c r="M570" s="11">
        <v>78.849999999999994</v>
      </c>
      <c r="O570" s="10" t="e">
        <f t="shared" si="82"/>
        <v>#DIV/0!</v>
      </c>
      <c r="P570" s="11" t="e">
        <f t="shared" si="75"/>
        <v>#DIV/0!</v>
      </c>
      <c r="Q570" s="11" t="e">
        <f t="shared" si="76"/>
        <v>#DIV/0!</v>
      </c>
      <c r="R570" s="6" t="e">
        <f t="shared" si="77"/>
        <v>#DIV/0!</v>
      </c>
      <c r="S570" s="6" t="e">
        <f t="shared" si="80"/>
        <v>#DIV/0!</v>
      </c>
      <c r="T570" s="11">
        <f t="shared" si="81"/>
        <v>0</v>
      </c>
      <c r="U570" s="11">
        <f t="shared" si="78"/>
        <v>78.849999999999994</v>
      </c>
      <c r="V570" s="11">
        <f t="shared" si="79"/>
        <v>-78.849999999999994</v>
      </c>
    </row>
    <row r="571" spans="1:22" x14ac:dyDescent="0.25">
      <c r="A571" s="6" t="s">
        <v>351</v>
      </c>
      <c r="B571" s="6" t="s">
        <v>23</v>
      </c>
      <c r="C571" s="30" t="s">
        <v>550</v>
      </c>
      <c r="D571" s="30" t="s">
        <v>550</v>
      </c>
      <c r="E571" s="22" t="s">
        <v>1676</v>
      </c>
      <c r="F571" s="22" t="s">
        <v>418</v>
      </c>
      <c r="G571" s="7" t="s">
        <v>551</v>
      </c>
      <c r="H571" s="6" t="s">
        <v>552</v>
      </c>
      <c r="I571" s="15" t="s">
        <v>553</v>
      </c>
      <c r="J571" s="19" t="s">
        <v>555</v>
      </c>
      <c r="K571" s="11">
        <v>0.05</v>
      </c>
      <c r="M571" s="11">
        <v>1837.88</v>
      </c>
      <c r="O571" s="10" t="e">
        <f t="shared" si="82"/>
        <v>#DIV/0!</v>
      </c>
      <c r="P571" s="11" t="e">
        <f t="shared" ref="P571:P634" si="83">N571/L571</f>
        <v>#DIV/0!</v>
      </c>
      <c r="Q571" s="11" t="e">
        <f t="shared" ref="Q571:Q634" si="84">(M571+N571)/L571</f>
        <v>#DIV/0!</v>
      </c>
      <c r="R571" s="6" t="e">
        <f t="shared" ref="R571:R634" si="85">IF(Q571&gt;12.49,"YES","NO")</f>
        <v>#DIV/0!</v>
      </c>
      <c r="S571" s="6" t="e">
        <f t="shared" si="80"/>
        <v>#DIV/0!</v>
      </c>
      <c r="T571" s="11">
        <f t="shared" si="81"/>
        <v>0</v>
      </c>
      <c r="U571" s="11">
        <f t="shared" ref="U571:U634" si="86">M571+N571</f>
        <v>1837.88</v>
      </c>
      <c r="V571" s="11">
        <f t="shared" ref="V571:V634" si="87">T571-U571</f>
        <v>-1837.88</v>
      </c>
    </row>
    <row r="572" spans="1:22" x14ac:dyDescent="0.25">
      <c r="A572" s="6" t="s">
        <v>351</v>
      </c>
      <c r="B572" s="6" t="s">
        <v>23</v>
      </c>
      <c r="C572" s="30" t="s">
        <v>550</v>
      </c>
      <c r="D572" s="30" t="s">
        <v>550</v>
      </c>
      <c r="E572" s="22" t="s">
        <v>1676</v>
      </c>
      <c r="F572" s="22" t="s">
        <v>418</v>
      </c>
      <c r="G572" s="7" t="s">
        <v>551</v>
      </c>
      <c r="H572" s="6" t="s">
        <v>552</v>
      </c>
      <c r="I572" s="15" t="s">
        <v>553</v>
      </c>
      <c r="J572" s="19" t="s">
        <v>555</v>
      </c>
      <c r="K572" s="11">
        <v>0.01</v>
      </c>
      <c r="M572" s="11">
        <v>367.6</v>
      </c>
      <c r="O572" s="10" t="e">
        <f t="shared" si="82"/>
        <v>#DIV/0!</v>
      </c>
      <c r="P572" s="11" t="e">
        <f t="shared" si="83"/>
        <v>#DIV/0!</v>
      </c>
      <c r="Q572" s="11" t="e">
        <f t="shared" si="84"/>
        <v>#DIV/0!</v>
      </c>
      <c r="R572" s="6" t="e">
        <f t="shared" si="85"/>
        <v>#DIV/0!</v>
      </c>
      <c r="S572" s="6" t="e">
        <f t="shared" si="80"/>
        <v>#DIV/0!</v>
      </c>
      <c r="T572" s="11">
        <f t="shared" si="81"/>
        <v>0</v>
      </c>
      <c r="U572" s="11">
        <f t="shared" si="86"/>
        <v>367.6</v>
      </c>
      <c r="V572" s="11">
        <f t="shared" si="87"/>
        <v>-367.6</v>
      </c>
    </row>
    <row r="573" spans="1:22" x14ac:dyDescent="0.25">
      <c r="A573" s="6" t="s">
        <v>351</v>
      </c>
      <c r="B573" s="6" t="s">
        <v>23</v>
      </c>
      <c r="C573" s="30" t="s">
        <v>550</v>
      </c>
      <c r="D573" s="30" t="s">
        <v>550</v>
      </c>
      <c r="E573" s="22" t="s">
        <v>1676</v>
      </c>
      <c r="F573" s="22" t="s">
        <v>418</v>
      </c>
      <c r="G573" s="7" t="s">
        <v>551</v>
      </c>
      <c r="H573" s="6" t="s">
        <v>552</v>
      </c>
      <c r="I573" s="15" t="s">
        <v>553</v>
      </c>
      <c r="J573" s="19" t="s">
        <v>556</v>
      </c>
      <c r="K573" s="11">
        <v>8.25</v>
      </c>
      <c r="M573" s="11">
        <v>74.66</v>
      </c>
      <c r="O573" s="10" t="e">
        <f t="shared" si="82"/>
        <v>#DIV/0!</v>
      </c>
      <c r="P573" s="11" t="e">
        <f t="shared" si="83"/>
        <v>#DIV/0!</v>
      </c>
      <c r="Q573" s="11" t="e">
        <f t="shared" si="84"/>
        <v>#DIV/0!</v>
      </c>
      <c r="R573" s="6" t="e">
        <f t="shared" si="85"/>
        <v>#DIV/0!</v>
      </c>
      <c r="S573" s="6" t="e">
        <f t="shared" ref="S573:S636" si="88">IF(O573&gt;3.32,"YES","NO")</f>
        <v>#DIV/0!</v>
      </c>
      <c r="T573" s="11">
        <f t="shared" ref="T573:T636" si="89">L573*12.5</f>
        <v>0</v>
      </c>
      <c r="U573" s="11">
        <f t="shared" si="86"/>
        <v>74.66</v>
      </c>
      <c r="V573" s="11">
        <f t="shared" si="87"/>
        <v>-74.66</v>
      </c>
    </row>
    <row r="574" spans="1:22" x14ac:dyDescent="0.25">
      <c r="A574" s="6" t="s">
        <v>351</v>
      </c>
      <c r="B574" s="6" t="s">
        <v>23</v>
      </c>
      <c r="C574" s="30" t="s">
        <v>550</v>
      </c>
      <c r="D574" s="30" t="s">
        <v>550</v>
      </c>
      <c r="E574" s="22" t="s">
        <v>1676</v>
      </c>
      <c r="F574" s="22" t="s">
        <v>418</v>
      </c>
      <c r="G574" s="7" t="s">
        <v>551</v>
      </c>
      <c r="H574" s="6" t="s">
        <v>552</v>
      </c>
      <c r="I574" s="15" t="s">
        <v>553</v>
      </c>
      <c r="J574" s="19" t="s">
        <v>557</v>
      </c>
      <c r="K574" s="11">
        <v>9</v>
      </c>
      <c r="M574" s="11">
        <v>72</v>
      </c>
      <c r="O574" s="10" t="e">
        <f t="shared" si="82"/>
        <v>#DIV/0!</v>
      </c>
      <c r="P574" s="11" t="e">
        <f t="shared" si="83"/>
        <v>#DIV/0!</v>
      </c>
      <c r="Q574" s="11" t="e">
        <f t="shared" si="84"/>
        <v>#DIV/0!</v>
      </c>
      <c r="R574" s="6" t="e">
        <f t="shared" si="85"/>
        <v>#DIV/0!</v>
      </c>
      <c r="S574" s="6" t="e">
        <f t="shared" si="88"/>
        <v>#DIV/0!</v>
      </c>
      <c r="T574" s="11">
        <f t="shared" si="89"/>
        <v>0</v>
      </c>
      <c r="U574" s="11">
        <f t="shared" si="86"/>
        <v>72</v>
      </c>
      <c r="V574" s="11">
        <f t="shared" si="87"/>
        <v>-72</v>
      </c>
    </row>
    <row r="575" spans="1:22" x14ac:dyDescent="0.25">
      <c r="A575" s="6" t="s">
        <v>351</v>
      </c>
      <c r="B575" s="6" t="s">
        <v>23</v>
      </c>
      <c r="C575" s="30" t="s">
        <v>550</v>
      </c>
      <c r="D575" s="30" t="s">
        <v>550</v>
      </c>
      <c r="E575" s="22" t="s">
        <v>1676</v>
      </c>
      <c r="F575" s="22" t="s">
        <v>418</v>
      </c>
      <c r="G575" s="7" t="s">
        <v>551</v>
      </c>
      <c r="H575" s="6" t="s">
        <v>552</v>
      </c>
      <c r="I575" s="15" t="s">
        <v>553</v>
      </c>
      <c r="J575" s="19" t="s">
        <v>558</v>
      </c>
      <c r="K575" s="11">
        <v>9</v>
      </c>
      <c r="M575" s="11">
        <v>130.5</v>
      </c>
      <c r="O575" s="10" t="e">
        <f t="shared" si="82"/>
        <v>#DIV/0!</v>
      </c>
      <c r="P575" s="11" t="e">
        <f t="shared" si="83"/>
        <v>#DIV/0!</v>
      </c>
      <c r="Q575" s="11" t="e">
        <f t="shared" si="84"/>
        <v>#DIV/0!</v>
      </c>
      <c r="R575" s="6" t="e">
        <f t="shared" si="85"/>
        <v>#DIV/0!</v>
      </c>
      <c r="S575" s="6" t="e">
        <f t="shared" si="88"/>
        <v>#DIV/0!</v>
      </c>
      <c r="T575" s="11">
        <f t="shared" si="89"/>
        <v>0</v>
      </c>
      <c r="U575" s="11">
        <f t="shared" si="86"/>
        <v>130.5</v>
      </c>
      <c r="V575" s="11">
        <f t="shared" si="87"/>
        <v>-130.5</v>
      </c>
    </row>
    <row r="576" spans="1:22" x14ac:dyDescent="0.25">
      <c r="A576" s="6" t="s">
        <v>351</v>
      </c>
      <c r="B576" s="6" t="s">
        <v>23</v>
      </c>
      <c r="C576" s="30" t="s">
        <v>550</v>
      </c>
      <c r="D576" s="30" t="s">
        <v>550</v>
      </c>
      <c r="E576" s="22" t="s">
        <v>1676</v>
      </c>
      <c r="F576" s="22" t="s">
        <v>418</v>
      </c>
      <c r="G576" s="7" t="s">
        <v>551</v>
      </c>
      <c r="H576" s="6" t="s">
        <v>552</v>
      </c>
      <c r="I576" s="15" t="s">
        <v>553</v>
      </c>
      <c r="J576" s="19" t="s">
        <v>559</v>
      </c>
      <c r="K576" s="11">
        <v>8.26</v>
      </c>
      <c r="M576" s="11">
        <v>15.12</v>
      </c>
      <c r="O576" s="10" t="e">
        <f t="shared" si="82"/>
        <v>#DIV/0!</v>
      </c>
      <c r="P576" s="11" t="e">
        <f t="shared" si="83"/>
        <v>#DIV/0!</v>
      </c>
      <c r="Q576" s="11" t="e">
        <f t="shared" si="84"/>
        <v>#DIV/0!</v>
      </c>
      <c r="R576" s="6" t="e">
        <f t="shared" si="85"/>
        <v>#DIV/0!</v>
      </c>
      <c r="S576" s="6" t="e">
        <f t="shared" si="88"/>
        <v>#DIV/0!</v>
      </c>
      <c r="T576" s="11">
        <f t="shared" si="89"/>
        <v>0</v>
      </c>
      <c r="U576" s="11">
        <f t="shared" si="86"/>
        <v>15.12</v>
      </c>
      <c r="V576" s="11">
        <f t="shared" si="87"/>
        <v>-15.12</v>
      </c>
    </row>
    <row r="577" spans="1:22" x14ac:dyDescent="0.25">
      <c r="A577" s="6" t="s">
        <v>351</v>
      </c>
      <c r="B577" s="6" t="s">
        <v>23</v>
      </c>
      <c r="C577" s="30" t="s">
        <v>560</v>
      </c>
      <c r="D577" s="30" t="s">
        <v>560</v>
      </c>
      <c r="E577" s="22" t="s">
        <v>1676</v>
      </c>
      <c r="F577" s="22" t="s">
        <v>418</v>
      </c>
      <c r="G577" s="7" t="s">
        <v>536</v>
      </c>
      <c r="H577" s="6" t="s">
        <v>535</v>
      </c>
      <c r="I577" s="15" t="s">
        <v>528</v>
      </c>
      <c r="J577" s="19" t="s">
        <v>562</v>
      </c>
      <c r="K577" s="11">
        <v>8.5</v>
      </c>
      <c r="L577" s="9">
        <v>0.47</v>
      </c>
      <c r="M577" s="11">
        <v>4</v>
      </c>
      <c r="O577" s="10">
        <f t="shared" si="82"/>
        <v>8.5106382978723403</v>
      </c>
      <c r="P577" s="11">
        <f t="shared" si="83"/>
        <v>0</v>
      </c>
      <c r="Q577" s="11">
        <f t="shared" si="84"/>
        <v>8.5106382978723403</v>
      </c>
      <c r="R577" s="6" t="str">
        <f t="shared" si="85"/>
        <v>NO</v>
      </c>
      <c r="S577" s="6" t="str">
        <f t="shared" si="88"/>
        <v>YES</v>
      </c>
      <c r="T577" s="11">
        <f t="shared" si="89"/>
        <v>5.875</v>
      </c>
      <c r="U577" s="11">
        <f t="shared" si="86"/>
        <v>4</v>
      </c>
      <c r="V577" s="11">
        <f t="shared" si="87"/>
        <v>1.875</v>
      </c>
    </row>
    <row r="578" spans="1:22" x14ac:dyDescent="0.25">
      <c r="A578" s="6" t="s">
        <v>351</v>
      </c>
      <c r="B578" s="6" t="s">
        <v>23</v>
      </c>
      <c r="C578" s="30" t="s">
        <v>560</v>
      </c>
      <c r="D578" s="30" t="s">
        <v>560</v>
      </c>
      <c r="E578" s="22" t="s">
        <v>1676</v>
      </c>
      <c r="F578" s="22" t="s">
        <v>418</v>
      </c>
      <c r="G578" s="7" t="s">
        <v>536</v>
      </c>
      <c r="H578" s="6" t="s">
        <v>535</v>
      </c>
      <c r="I578" s="15" t="s">
        <v>528</v>
      </c>
      <c r="J578" s="19" t="s">
        <v>561</v>
      </c>
      <c r="K578" s="11">
        <v>3.63</v>
      </c>
      <c r="L578" s="9">
        <v>22.99</v>
      </c>
      <c r="M578" s="11">
        <v>83.45</v>
      </c>
      <c r="O578" s="10">
        <f t="shared" si="82"/>
        <v>3.6298390604610704</v>
      </c>
      <c r="P578" s="11">
        <f t="shared" si="83"/>
        <v>0</v>
      </c>
      <c r="Q578" s="11">
        <f t="shared" si="84"/>
        <v>3.6298390604610704</v>
      </c>
      <c r="R578" s="6" t="str">
        <f t="shared" si="85"/>
        <v>NO</v>
      </c>
      <c r="S578" s="6" t="str">
        <f t="shared" si="88"/>
        <v>YES</v>
      </c>
      <c r="T578" s="11">
        <f t="shared" si="89"/>
        <v>287.375</v>
      </c>
      <c r="U578" s="11">
        <f t="shared" si="86"/>
        <v>83.45</v>
      </c>
      <c r="V578" s="11">
        <f t="shared" si="87"/>
        <v>203.92500000000001</v>
      </c>
    </row>
    <row r="579" spans="1:22" x14ac:dyDescent="0.25">
      <c r="A579" s="6" t="s">
        <v>351</v>
      </c>
      <c r="B579" s="6" t="s">
        <v>23</v>
      </c>
      <c r="C579" s="30" t="s">
        <v>566</v>
      </c>
      <c r="D579" s="30" t="s">
        <v>566</v>
      </c>
      <c r="E579" s="22" t="s">
        <v>1676</v>
      </c>
      <c r="F579" s="22" t="s">
        <v>418</v>
      </c>
      <c r="G579" s="7"/>
      <c r="H579" s="6" t="s">
        <v>565</v>
      </c>
      <c r="I579" s="15" t="s">
        <v>24</v>
      </c>
      <c r="J579" s="19" t="s">
        <v>564</v>
      </c>
      <c r="K579" s="11">
        <v>11.54</v>
      </c>
      <c r="L579" s="9">
        <v>520.02</v>
      </c>
      <c r="M579" s="11">
        <v>6000</v>
      </c>
      <c r="O579" s="10">
        <f t="shared" si="82"/>
        <v>11.538017768547364</v>
      </c>
      <c r="P579" s="11">
        <f t="shared" si="83"/>
        <v>0</v>
      </c>
      <c r="Q579" s="11">
        <f t="shared" si="84"/>
        <v>11.538017768547364</v>
      </c>
      <c r="R579" s="6" t="str">
        <f t="shared" si="85"/>
        <v>NO</v>
      </c>
      <c r="S579" s="6" t="str">
        <f t="shared" si="88"/>
        <v>YES</v>
      </c>
      <c r="T579" s="11">
        <f t="shared" si="89"/>
        <v>6500.25</v>
      </c>
      <c r="U579" s="11">
        <f t="shared" si="86"/>
        <v>6000</v>
      </c>
      <c r="V579" s="11">
        <f t="shared" si="87"/>
        <v>500.25</v>
      </c>
    </row>
    <row r="580" spans="1:22" x14ac:dyDescent="0.25">
      <c r="A580" s="6" t="s">
        <v>351</v>
      </c>
      <c r="B580" s="6" t="s">
        <v>23</v>
      </c>
      <c r="C580" s="30" t="s">
        <v>566</v>
      </c>
      <c r="D580" s="30" t="s">
        <v>566</v>
      </c>
      <c r="E580" s="22" t="s">
        <v>1676</v>
      </c>
      <c r="F580" s="22" t="s">
        <v>418</v>
      </c>
      <c r="G580" s="7"/>
      <c r="H580" s="6" t="s">
        <v>565</v>
      </c>
      <c r="I580" s="15" t="s">
        <v>24</v>
      </c>
      <c r="J580" s="19" t="s">
        <v>563</v>
      </c>
      <c r="K580" s="11">
        <v>15</v>
      </c>
      <c r="L580" s="9">
        <v>433.35</v>
      </c>
      <c r="M580" s="11">
        <v>6500</v>
      </c>
      <c r="O580" s="10">
        <f t="shared" si="82"/>
        <v>14.999423099111572</v>
      </c>
      <c r="P580" s="11">
        <f t="shared" si="83"/>
        <v>0</v>
      </c>
      <c r="Q580" s="11">
        <f t="shared" si="84"/>
        <v>14.999423099111572</v>
      </c>
      <c r="R580" s="6" t="str">
        <f t="shared" si="85"/>
        <v>YES</v>
      </c>
      <c r="S580" s="6" t="str">
        <f t="shared" si="88"/>
        <v>YES</v>
      </c>
      <c r="T580" s="11">
        <f t="shared" si="89"/>
        <v>5416.875</v>
      </c>
      <c r="U580" s="11">
        <f t="shared" si="86"/>
        <v>6500</v>
      </c>
      <c r="V580" s="11">
        <f t="shared" si="87"/>
        <v>-1083.125</v>
      </c>
    </row>
    <row r="581" spans="1:22" x14ac:dyDescent="0.25">
      <c r="A581" s="6" t="s">
        <v>351</v>
      </c>
      <c r="B581" s="6" t="s">
        <v>23</v>
      </c>
      <c r="C581" s="30" t="s">
        <v>567</v>
      </c>
      <c r="D581" s="30" t="s">
        <v>567</v>
      </c>
      <c r="E581" s="22" t="s">
        <v>1676</v>
      </c>
      <c r="F581" s="22" t="s">
        <v>418</v>
      </c>
      <c r="G581" s="7"/>
      <c r="H581" s="6" t="s">
        <v>568</v>
      </c>
      <c r="I581" s="15" t="s">
        <v>527</v>
      </c>
      <c r="J581" s="19" t="s">
        <v>569</v>
      </c>
      <c r="K581" s="11">
        <v>8.65</v>
      </c>
      <c r="L581" s="9">
        <v>520.02</v>
      </c>
      <c r="M581" s="11">
        <v>4500</v>
      </c>
      <c r="O581" s="10">
        <f t="shared" si="82"/>
        <v>8.6535133264105237</v>
      </c>
      <c r="P581" s="11">
        <f t="shared" si="83"/>
        <v>0</v>
      </c>
      <c r="Q581" s="11">
        <f t="shared" si="84"/>
        <v>8.6535133264105237</v>
      </c>
      <c r="R581" s="6" t="str">
        <f t="shared" si="85"/>
        <v>NO</v>
      </c>
      <c r="S581" s="6" t="str">
        <f t="shared" si="88"/>
        <v>YES</v>
      </c>
      <c r="T581" s="11">
        <f t="shared" si="89"/>
        <v>6500.25</v>
      </c>
      <c r="U581" s="11">
        <f t="shared" si="86"/>
        <v>4500</v>
      </c>
      <c r="V581" s="11">
        <f t="shared" si="87"/>
        <v>2000.25</v>
      </c>
    </row>
    <row r="582" spans="1:22" x14ac:dyDescent="0.25">
      <c r="A582" s="6" t="s">
        <v>351</v>
      </c>
      <c r="B582" s="6" t="s">
        <v>23</v>
      </c>
      <c r="C582" s="30" t="s">
        <v>574</v>
      </c>
      <c r="D582" s="30" t="s">
        <v>574</v>
      </c>
      <c r="E582" s="22" t="s">
        <v>1676</v>
      </c>
      <c r="F582" s="22" t="s">
        <v>418</v>
      </c>
      <c r="G582" s="7"/>
      <c r="H582" s="6" t="s">
        <v>573</v>
      </c>
      <c r="I582" s="15" t="s">
        <v>134</v>
      </c>
      <c r="J582" s="19" t="s">
        <v>572</v>
      </c>
      <c r="K582" s="11">
        <v>3.46</v>
      </c>
      <c r="L582" s="9">
        <v>520.02</v>
      </c>
      <c r="M582" s="11">
        <v>1800</v>
      </c>
      <c r="O582" s="10">
        <f t="shared" si="82"/>
        <v>3.4614053305642094</v>
      </c>
      <c r="P582" s="11">
        <f t="shared" si="83"/>
        <v>0</v>
      </c>
      <c r="Q582" s="11">
        <f t="shared" si="84"/>
        <v>3.4614053305642094</v>
      </c>
      <c r="R582" s="6" t="str">
        <f t="shared" si="85"/>
        <v>NO</v>
      </c>
      <c r="S582" s="6" t="str">
        <f t="shared" si="88"/>
        <v>YES</v>
      </c>
      <c r="T582" s="11">
        <f t="shared" si="89"/>
        <v>6500.25</v>
      </c>
      <c r="U582" s="11">
        <f t="shared" si="86"/>
        <v>1800</v>
      </c>
      <c r="V582" s="11">
        <f t="shared" si="87"/>
        <v>4700.25</v>
      </c>
    </row>
    <row r="583" spans="1:22" x14ac:dyDescent="0.25">
      <c r="A583" s="6" t="s">
        <v>351</v>
      </c>
      <c r="B583" s="6" t="s">
        <v>23</v>
      </c>
      <c r="C583" s="30" t="s">
        <v>574</v>
      </c>
      <c r="D583" s="30" t="s">
        <v>574</v>
      </c>
      <c r="E583" s="22" t="s">
        <v>1676</v>
      </c>
      <c r="F583" s="22" t="s">
        <v>418</v>
      </c>
      <c r="G583" s="7"/>
      <c r="H583" s="6" t="s">
        <v>573</v>
      </c>
      <c r="I583" s="15" t="s">
        <v>134</v>
      </c>
      <c r="J583" s="19" t="s">
        <v>571</v>
      </c>
      <c r="K583" s="11">
        <v>8.65</v>
      </c>
      <c r="L583" s="9">
        <v>520.02</v>
      </c>
      <c r="M583" s="11">
        <v>45</v>
      </c>
      <c r="O583" s="10">
        <f t="shared" si="82"/>
        <v>8.6535133264105224E-2</v>
      </c>
      <c r="P583" s="11">
        <f t="shared" si="83"/>
        <v>0</v>
      </c>
      <c r="Q583" s="11">
        <f t="shared" si="84"/>
        <v>8.6535133264105224E-2</v>
      </c>
      <c r="R583" s="6" t="str">
        <f t="shared" si="85"/>
        <v>NO</v>
      </c>
      <c r="S583" s="6" t="str">
        <f t="shared" si="88"/>
        <v>NO</v>
      </c>
      <c r="T583" s="11">
        <f t="shared" si="89"/>
        <v>6500.25</v>
      </c>
      <c r="U583" s="11">
        <f t="shared" si="86"/>
        <v>45</v>
      </c>
      <c r="V583" s="11">
        <f t="shared" si="87"/>
        <v>6455.25</v>
      </c>
    </row>
    <row r="584" spans="1:22" x14ac:dyDescent="0.25">
      <c r="A584" s="6" t="s">
        <v>351</v>
      </c>
      <c r="B584" s="6" t="s">
        <v>23</v>
      </c>
      <c r="C584" s="30" t="s">
        <v>574</v>
      </c>
      <c r="D584" s="30" t="s">
        <v>574</v>
      </c>
      <c r="E584" s="22" t="s">
        <v>1676</v>
      </c>
      <c r="F584" s="22" t="s">
        <v>418</v>
      </c>
      <c r="G584" s="7"/>
      <c r="H584" s="6" t="s">
        <v>573</v>
      </c>
      <c r="I584" s="15" t="s">
        <v>134</v>
      </c>
      <c r="J584" s="19" t="s">
        <v>570</v>
      </c>
      <c r="K584" s="11">
        <v>6.92</v>
      </c>
      <c r="L584" s="9">
        <v>520.02</v>
      </c>
      <c r="M584" s="11">
        <v>3600</v>
      </c>
      <c r="O584" s="10">
        <f t="shared" si="82"/>
        <v>6.9228106611284188</v>
      </c>
      <c r="P584" s="11">
        <f t="shared" si="83"/>
        <v>0</v>
      </c>
      <c r="Q584" s="11">
        <f t="shared" si="84"/>
        <v>6.9228106611284188</v>
      </c>
      <c r="R584" s="6" t="str">
        <f t="shared" si="85"/>
        <v>NO</v>
      </c>
      <c r="S584" s="6" t="str">
        <f t="shared" si="88"/>
        <v>YES</v>
      </c>
      <c r="T584" s="11">
        <f t="shared" si="89"/>
        <v>6500.25</v>
      </c>
      <c r="U584" s="11">
        <f t="shared" si="86"/>
        <v>3600</v>
      </c>
      <c r="V584" s="11">
        <f t="shared" si="87"/>
        <v>2900.25</v>
      </c>
    </row>
    <row r="585" spans="1:22" x14ac:dyDescent="0.25">
      <c r="A585" s="6" t="s">
        <v>351</v>
      </c>
      <c r="B585" s="6" t="s">
        <v>23</v>
      </c>
      <c r="C585" s="30" t="s">
        <v>575</v>
      </c>
      <c r="D585" s="30" t="s">
        <v>575</v>
      </c>
      <c r="E585" s="22" t="s">
        <v>1676</v>
      </c>
      <c r="F585" s="22" t="s">
        <v>418</v>
      </c>
      <c r="G585" s="7"/>
      <c r="H585" s="6" t="s">
        <v>576</v>
      </c>
      <c r="I585" s="15" t="s">
        <v>53</v>
      </c>
      <c r="J585" s="19" t="s">
        <v>579</v>
      </c>
      <c r="K585" s="11">
        <v>2.31</v>
      </c>
      <c r="L585" s="9">
        <v>433.35</v>
      </c>
      <c r="M585" s="11">
        <v>1001.05</v>
      </c>
      <c r="O585" s="10">
        <f t="shared" si="82"/>
        <v>2.3100265374408675</v>
      </c>
      <c r="P585" s="11">
        <f t="shared" si="83"/>
        <v>0</v>
      </c>
      <c r="Q585" s="11">
        <f t="shared" si="84"/>
        <v>2.3100265374408675</v>
      </c>
      <c r="R585" s="6" t="str">
        <f t="shared" si="85"/>
        <v>NO</v>
      </c>
      <c r="S585" s="6" t="str">
        <f t="shared" si="88"/>
        <v>NO</v>
      </c>
      <c r="T585" s="11">
        <f t="shared" si="89"/>
        <v>5416.875</v>
      </c>
      <c r="U585" s="11">
        <f t="shared" si="86"/>
        <v>1001.05</v>
      </c>
      <c r="V585" s="11">
        <f t="shared" si="87"/>
        <v>4415.8249999999998</v>
      </c>
    </row>
    <row r="586" spans="1:22" x14ac:dyDescent="0.25">
      <c r="A586" s="6" t="s">
        <v>351</v>
      </c>
      <c r="B586" s="6" t="s">
        <v>23</v>
      </c>
      <c r="C586" s="30" t="s">
        <v>575</v>
      </c>
      <c r="D586" s="30" t="s">
        <v>575</v>
      </c>
      <c r="E586" s="22" t="s">
        <v>1676</v>
      </c>
      <c r="F586" s="22" t="s">
        <v>418</v>
      </c>
      <c r="G586" s="7"/>
      <c r="H586" s="6" t="s">
        <v>576</v>
      </c>
      <c r="I586" s="15" t="s">
        <v>53</v>
      </c>
      <c r="J586" s="19" t="s">
        <v>579</v>
      </c>
      <c r="K586" s="11">
        <v>2.2999999999999998</v>
      </c>
      <c r="L586" s="9">
        <v>86.67</v>
      </c>
      <c r="M586" s="11">
        <v>199.34</v>
      </c>
      <c r="O586" s="10">
        <f t="shared" si="82"/>
        <v>2.2999884619822315</v>
      </c>
      <c r="P586" s="11">
        <f t="shared" si="83"/>
        <v>0</v>
      </c>
      <c r="Q586" s="11">
        <f t="shared" si="84"/>
        <v>2.2999884619822315</v>
      </c>
      <c r="R586" s="6" t="str">
        <f t="shared" si="85"/>
        <v>NO</v>
      </c>
      <c r="S586" s="6" t="str">
        <f t="shared" si="88"/>
        <v>NO</v>
      </c>
      <c r="T586" s="11">
        <f t="shared" si="89"/>
        <v>1083.375</v>
      </c>
      <c r="U586" s="11">
        <f t="shared" si="86"/>
        <v>199.34</v>
      </c>
      <c r="V586" s="11">
        <f t="shared" si="87"/>
        <v>884.03499999999997</v>
      </c>
    </row>
    <row r="587" spans="1:22" x14ac:dyDescent="0.25">
      <c r="A587" s="6" t="s">
        <v>351</v>
      </c>
      <c r="B587" s="6" t="s">
        <v>23</v>
      </c>
      <c r="C587" s="30" t="s">
        <v>575</v>
      </c>
      <c r="D587" s="30" t="s">
        <v>575</v>
      </c>
      <c r="E587" s="22" t="s">
        <v>1676</v>
      </c>
      <c r="F587" s="22" t="s">
        <v>418</v>
      </c>
      <c r="G587" s="7"/>
      <c r="H587" s="6" t="s">
        <v>576</v>
      </c>
      <c r="I587" s="15" t="s">
        <v>53</v>
      </c>
      <c r="J587" s="19" t="s">
        <v>578</v>
      </c>
      <c r="K587" s="11">
        <v>6.35</v>
      </c>
      <c r="L587" s="9">
        <v>520.02</v>
      </c>
      <c r="M587" s="11">
        <v>3300</v>
      </c>
      <c r="O587" s="10">
        <f t="shared" si="82"/>
        <v>6.3459097727010505</v>
      </c>
      <c r="P587" s="11">
        <f t="shared" si="83"/>
        <v>0</v>
      </c>
      <c r="Q587" s="11">
        <f t="shared" si="84"/>
        <v>6.3459097727010505</v>
      </c>
      <c r="R587" s="6" t="str">
        <f t="shared" si="85"/>
        <v>NO</v>
      </c>
      <c r="S587" s="6" t="str">
        <f t="shared" si="88"/>
        <v>YES</v>
      </c>
      <c r="T587" s="11">
        <f t="shared" si="89"/>
        <v>6500.25</v>
      </c>
      <c r="U587" s="11">
        <f t="shared" si="86"/>
        <v>3300</v>
      </c>
      <c r="V587" s="11">
        <f t="shared" si="87"/>
        <v>3200.25</v>
      </c>
    </row>
    <row r="588" spans="1:22" x14ac:dyDescent="0.25">
      <c r="A588" s="6" t="s">
        <v>351</v>
      </c>
      <c r="B588" s="6" t="s">
        <v>23</v>
      </c>
      <c r="C588" s="30" t="s">
        <v>575</v>
      </c>
      <c r="D588" s="30" t="s">
        <v>575</v>
      </c>
      <c r="E588" s="22" t="s">
        <v>1676</v>
      </c>
      <c r="F588" s="22" t="s">
        <v>418</v>
      </c>
      <c r="G588" s="7"/>
      <c r="H588" s="6" t="s">
        <v>576</v>
      </c>
      <c r="I588" s="15" t="s">
        <v>53</v>
      </c>
      <c r="J588" s="19" t="s">
        <v>577</v>
      </c>
      <c r="K588" s="11">
        <v>3.46</v>
      </c>
      <c r="L588" s="9">
        <v>520.02</v>
      </c>
      <c r="M588" s="11">
        <v>1800</v>
      </c>
      <c r="O588" s="10">
        <f t="shared" si="82"/>
        <v>3.4614053305642094</v>
      </c>
      <c r="P588" s="11">
        <f t="shared" si="83"/>
        <v>0</v>
      </c>
      <c r="Q588" s="11">
        <f t="shared" si="84"/>
        <v>3.4614053305642094</v>
      </c>
      <c r="R588" s="6" t="str">
        <f t="shared" si="85"/>
        <v>NO</v>
      </c>
      <c r="S588" s="6" t="str">
        <f t="shared" si="88"/>
        <v>YES</v>
      </c>
      <c r="T588" s="11">
        <f t="shared" si="89"/>
        <v>6500.25</v>
      </c>
      <c r="U588" s="11">
        <f t="shared" si="86"/>
        <v>1800</v>
      </c>
      <c r="V588" s="11">
        <f t="shared" si="87"/>
        <v>4700.25</v>
      </c>
    </row>
    <row r="589" spans="1:22" x14ac:dyDescent="0.25">
      <c r="A589" s="6" t="s">
        <v>351</v>
      </c>
      <c r="B589" s="6" t="s">
        <v>23</v>
      </c>
      <c r="C589" t="s">
        <v>582</v>
      </c>
      <c r="D589" t="s">
        <v>582</v>
      </c>
      <c r="E589" s="22" t="s">
        <v>1676</v>
      </c>
      <c r="F589" s="22" t="s">
        <v>418</v>
      </c>
      <c r="G589" s="7"/>
      <c r="H589" s="6" t="s">
        <v>573</v>
      </c>
      <c r="I589" s="15" t="s">
        <v>134</v>
      </c>
      <c r="J589" s="19" t="s">
        <v>579</v>
      </c>
      <c r="K589" s="11">
        <v>11.54</v>
      </c>
      <c r="L589" s="9">
        <v>520.02</v>
      </c>
      <c r="M589" s="11">
        <v>6001.02</v>
      </c>
      <c r="O589" s="10">
        <f t="shared" si="82"/>
        <v>11.539979231568017</v>
      </c>
      <c r="P589" s="11">
        <f t="shared" si="83"/>
        <v>0</v>
      </c>
      <c r="Q589" s="11">
        <f t="shared" si="84"/>
        <v>11.539979231568017</v>
      </c>
      <c r="R589" s="6" t="str">
        <f t="shared" si="85"/>
        <v>NO</v>
      </c>
      <c r="S589" s="6" t="str">
        <f t="shared" si="88"/>
        <v>YES</v>
      </c>
      <c r="T589" s="11">
        <f t="shared" si="89"/>
        <v>6500.25</v>
      </c>
      <c r="U589" s="11">
        <f t="shared" si="86"/>
        <v>6001.02</v>
      </c>
      <c r="V589" s="11">
        <f t="shared" si="87"/>
        <v>499.22999999999956</v>
      </c>
    </row>
    <row r="590" spans="1:22" x14ac:dyDescent="0.25">
      <c r="A590" s="6" t="s">
        <v>351</v>
      </c>
      <c r="B590" s="6" t="s">
        <v>23</v>
      </c>
      <c r="C590" t="s">
        <v>582</v>
      </c>
      <c r="D590" t="s">
        <v>582</v>
      </c>
      <c r="E590" s="22" t="s">
        <v>1676</v>
      </c>
      <c r="F590" s="22" t="s">
        <v>418</v>
      </c>
      <c r="G590" s="7"/>
      <c r="H590" s="6" t="s">
        <v>573</v>
      </c>
      <c r="I590" s="15" t="s">
        <v>134</v>
      </c>
      <c r="J590" s="19" t="s">
        <v>581</v>
      </c>
      <c r="K590" s="11">
        <v>8.65</v>
      </c>
      <c r="L590" s="9">
        <v>520.02</v>
      </c>
      <c r="M590" s="11">
        <v>4500</v>
      </c>
      <c r="O590" s="10">
        <f t="shared" si="82"/>
        <v>8.6535133264105237</v>
      </c>
      <c r="P590" s="11">
        <f t="shared" si="83"/>
        <v>0</v>
      </c>
      <c r="Q590" s="11">
        <f t="shared" si="84"/>
        <v>8.6535133264105237</v>
      </c>
      <c r="R590" s="6" t="str">
        <f t="shared" si="85"/>
        <v>NO</v>
      </c>
      <c r="S590" s="6" t="str">
        <f t="shared" si="88"/>
        <v>YES</v>
      </c>
      <c r="T590" s="11">
        <f t="shared" si="89"/>
        <v>6500.25</v>
      </c>
      <c r="U590" s="11">
        <f t="shared" si="86"/>
        <v>4500</v>
      </c>
      <c r="V590" s="11">
        <f t="shared" si="87"/>
        <v>2000.25</v>
      </c>
    </row>
    <row r="591" spans="1:22" x14ac:dyDescent="0.25">
      <c r="A591" s="6" t="s">
        <v>351</v>
      </c>
      <c r="B591" s="6" t="s">
        <v>23</v>
      </c>
      <c r="C591" t="s">
        <v>582</v>
      </c>
      <c r="D591" t="s">
        <v>582</v>
      </c>
      <c r="E591" s="22" t="s">
        <v>1676</v>
      </c>
      <c r="F591" s="22" t="s">
        <v>418</v>
      </c>
      <c r="G591" s="7"/>
      <c r="H591" s="6" t="s">
        <v>573</v>
      </c>
      <c r="I591" s="15" t="s">
        <v>134</v>
      </c>
      <c r="J591" s="19" t="s">
        <v>580</v>
      </c>
      <c r="K591" s="11">
        <v>11.54</v>
      </c>
      <c r="L591" s="9">
        <v>86.67</v>
      </c>
      <c r="M591" s="11">
        <v>1000</v>
      </c>
      <c r="O591" s="10">
        <f t="shared" si="82"/>
        <v>11.538017768547363</v>
      </c>
      <c r="P591" s="11">
        <f t="shared" si="83"/>
        <v>0</v>
      </c>
      <c r="Q591" s="11">
        <f t="shared" si="84"/>
        <v>11.538017768547363</v>
      </c>
      <c r="R591" s="6" t="str">
        <f t="shared" si="85"/>
        <v>NO</v>
      </c>
      <c r="S591" s="6" t="str">
        <f t="shared" si="88"/>
        <v>YES</v>
      </c>
      <c r="T591" s="11">
        <f t="shared" si="89"/>
        <v>1083.375</v>
      </c>
      <c r="U591" s="11">
        <f t="shared" si="86"/>
        <v>1000</v>
      </c>
      <c r="V591" s="11">
        <f t="shared" si="87"/>
        <v>83.375</v>
      </c>
    </row>
    <row r="592" spans="1:22" x14ac:dyDescent="0.25">
      <c r="A592" s="6" t="s">
        <v>351</v>
      </c>
      <c r="B592" s="6" t="s">
        <v>23</v>
      </c>
      <c r="C592" t="s">
        <v>582</v>
      </c>
      <c r="D592" t="s">
        <v>582</v>
      </c>
      <c r="E592" s="22" t="s">
        <v>1676</v>
      </c>
      <c r="F592" s="22" t="s">
        <v>418</v>
      </c>
      <c r="G592" s="7"/>
      <c r="H592" s="6" t="s">
        <v>573</v>
      </c>
      <c r="I592" s="15" t="s">
        <v>134</v>
      </c>
      <c r="J592" s="6" t="s">
        <v>578</v>
      </c>
      <c r="K592" s="11">
        <v>6.92</v>
      </c>
      <c r="L592" s="9">
        <v>260.01</v>
      </c>
      <c r="M592" s="11">
        <v>1799.28</v>
      </c>
      <c r="O592" s="10">
        <f t="shared" si="82"/>
        <v>6.9200415368639669</v>
      </c>
      <c r="P592" s="11">
        <f t="shared" si="83"/>
        <v>0</v>
      </c>
      <c r="Q592" s="11">
        <f t="shared" si="84"/>
        <v>6.9200415368639669</v>
      </c>
      <c r="R592" s="6" t="str">
        <f t="shared" si="85"/>
        <v>NO</v>
      </c>
      <c r="S592" s="6" t="str">
        <f t="shared" si="88"/>
        <v>YES</v>
      </c>
      <c r="T592" s="11">
        <f t="shared" si="89"/>
        <v>3250.125</v>
      </c>
      <c r="U592" s="11">
        <f t="shared" si="86"/>
        <v>1799.28</v>
      </c>
      <c r="V592" s="11">
        <f t="shared" si="87"/>
        <v>1450.845</v>
      </c>
    </row>
    <row r="593" spans="1:22" x14ac:dyDescent="0.25">
      <c r="A593" s="6" t="s">
        <v>351</v>
      </c>
      <c r="B593" s="6" t="s">
        <v>23</v>
      </c>
      <c r="C593" t="s">
        <v>582</v>
      </c>
      <c r="D593" t="s">
        <v>582</v>
      </c>
      <c r="E593" s="22" t="s">
        <v>1676</v>
      </c>
      <c r="F593" s="22" t="s">
        <v>418</v>
      </c>
      <c r="H593" s="6" t="s">
        <v>573</v>
      </c>
      <c r="I593" s="15" t="s">
        <v>134</v>
      </c>
      <c r="J593" s="6" t="s">
        <v>578</v>
      </c>
      <c r="K593" s="11">
        <v>6.93</v>
      </c>
      <c r="L593" s="9">
        <v>260.01</v>
      </c>
      <c r="M593" s="11">
        <v>1801.86</v>
      </c>
      <c r="O593" s="10">
        <f t="shared" si="82"/>
        <v>6.9299642321449175</v>
      </c>
      <c r="P593" s="11">
        <f t="shared" si="83"/>
        <v>0</v>
      </c>
      <c r="Q593" s="11">
        <f t="shared" si="84"/>
        <v>6.9299642321449175</v>
      </c>
      <c r="R593" s="6" t="str">
        <f t="shared" si="85"/>
        <v>NO</v>
      </c>
      <c r="S593" s="6" t="str">
        <f t="shared" si="88"/>
        <v>YES</v>
      </c>
      <c r="T593" s="11">
        <f t="shared" si="89"/>
        <v>3250.125</v>
      </c>
      <c r="U593" s="11">
        <f t="shared" si="86"/>
        <v>1801.86</v>
      </c>
      <c r="V593" s="11">
        <f t="shared" si="87"/>
        <v>1448.2650000000001</v>
      </c>
    </row>
    <row r="594" spans="1:22" x14ac:dyDescent="0.25">
      <c r="A594" s="6" t="s">
        <v>351</v>
      </c>
      <c r="B594" s="6" t="s">
        <v>23</v>
      </c>
      <c r="C594" t="s">
        <v>583</v>
      </c>
      <c r="D594" t="s">
        <v>583</v>
      </c>
      <c r="E594" s="22" t="s">
        <v>1676</v>
      </c>
      <c r="F594" s="22" t="s">
        <v>418</v>
      </c>
      <c r="G594" s="7" t="s">
        <v>531</v>
      </c>
      <c r="H594" s="22" t="s">
        <v>584</v>
      </c>
      <c r="I594" s="15" t="s">
        <v>585</v>
      </c>
      <c r="J594" s="19" t="s">
        <v>586</v>
      </c>
      <c r="K594" s="11">
        <v>15</v>
      </c>
      <c r="L594" s="9">
        <v>287.5</v>
      </c>
      <c r="M594" s="11">
        <v>4312.5</v>
      </c>
      <c r="O594" s="10">
        <f t="shared" si="82"/>
        <v>15</v>
      </c>
      <c r="P594" s="11">
        <f t="shared" si="83"/>
        <v>0</v>
      </c>
      <c r="Q594" s="11">
        <f t="shared" si="84"/>
        <v>15</v>
      </c>
      <c r="R594" s="6" t="str">
        <f t="shared" si="85"/>
        <v>YES</v>
      </c>
      <c r="S594" s="6" t="str">
        <f t="shared" si="88"/>
        <v>YES</v>
      </c>
      <c r="T594" s="11">
        <f t="shared" si="89"/>
        <v>3593.75</v>
      </c>
      <c r="U594" s="11">
        <f t="shared" si="86"/>
        <v>4312.5</v>
      </c>
      <c r="V594" s="11">
        <f t="shared" si="87"/>
        <v>-718.75</v>
      </c>
    </row>
    <row r="595" spans="1:22" x14ac:dyDescent="0.25">
      <c r="A595" s="6" t="s">
        <v>351</v>
      </c>
      <c r="B595" s="6" t="s">
        <v>23</v>
      </c>
      <c r="C595" t="s">
        <v>583</v>
      </c>
      <c r="D595" t="s">
        <v>583</v>
      </c>
      <c r="E595" s="22" t="s">
        <v>1676</v>
      </c>
      <c r="F595" s="22" t="s">
        <v>418</v>
      </c>
      <c r="G595" s="7" t="s">
        <v>531</v>
      </c>
      <c r="H595" s="22" t="s">
        <v>584</v>
      </c>
      <c r="I595" s="15" t="s">
        <v>585</v>
      </c>
      <c r="J595" s="19" t="s">
        <v>587</v>
      </c>
      <c r="K595" s="11">
        <v>0.05</v>
      </c>
      <c r="L595" s="9">
        <v>0</v>
      </c>
      <c r="M595" s="11">
        <v>268.64</v>
      </c>
      <c r="O595" s="10" t="e">
        <f t="shared" si="82"/>
        <v>#DIV/0!</v>
      </c>
      <c r="P595" s="11" t="e">
        <f t="shared" si="83"/>
        <v>#DIV/0!</v>
      </c>
      <c r="Q595" s="11" t="e">
        <f t="shared" si="84"/>
        <v>#DIV/0!</v>
      </c>
      <c r="R595" s="6" t="e">
        <f t="shared" si="85"/>
        <v>#DIV/0!</v>
      </c>
      <c r="S595" s="6" t="e">
        <f t="shared" si="88"/>
        <v>#DIV/0!</v>
      </c>
      <c r="T595" s="11">
        <f t="shared" si="89"/>
        <v>0</v>
      </c>
      <c r="U595" s="11">
        <f t="shared" si="86"/>
        <v>268.64</v>
      </c>
      <c r="V595" s="11">
        <f t="shared" si="87"/>
        <v>-268.64</v>
      </c>
    </row>
    <row r="596" spans="1:22" x14ac:dyDescent="0.25">
      <c r="A596" s="6" t="s">
        <v>351</v>
      </c>
      <c r="B596" s="6" t="s">
        <v>23</v>
      </c>
      <c r="C596" t="s">
        <v>583</v>
      </c>
      <c r="D596" t="s">
        <v>583</v>
      </c>
      <c r="E596" s="22" t="s">
        <v>1676</v>
      </c>
      <c r="F596" s="22" t="s">
        <v>418</v>
      </c>
      <c r="G596" s="7" t="s">
        <v>531</v>
      </c>
      <c r="H596" s="22" t="s">
        <v>584</v>
      </c>
      <c r="I596" s="15" t="s">
        <v>585</v>
      </c>
      <c r="J596" s="19" t="s">
        <v>588</v>
      </c>
      <c r="K596" s="11">
        <v>15</v>
      </c>
      <c r="L596" s="9">
        <v>204.25</v>
      </c>
      <c r="M596" s="11">
        <v>3063.75</v>
      </c>
      <c r="O596" s="10">
        <f t="shared" si="82"/>
        <v>15</v>
      </c>
      <c r="P596" s="11">
        <f t="shared" si="83"/>
        <v>0</v>
      </c>
      <c r="Q596" s="11">
        <f t="shared" si="84"/>
        <v>15</v>
      </c>
      <c r="R596" s="6" t="str">
        <f t="shared" si="85"/>
        <v>YES</v>
      </c>
      <c r="S596" s="6" t="str">
        <f t="shared" si="88"/>
        <v>YES</v>
      </c>
      <c r="T596" s="11">
        <f t="shared" si="89"/>
        <v>2553.125</v>
      </c>
      <c r="U596" s="11">
        <f t="shared" si="86"/>
        <v>3063.75</v>
      </c>
      <c r="V596" s="11">
        <f t="shared" si="87"/>
        <v>-510.625</v>
      </c>
    </row>
    <row r="597" spans="1:22" x14ac:dyDescent="0.25">
      <c r="A597" s="6" t="s">
        <v>351</v>
      </c>
      <c r="B597" s="6" t="s">
        <v>23</v>
      </c>
      <c r="C597" t="s">
        <v>583</v>
      </c>
      <c r="D597" t="s">
        <v>583</v>
      </c>
      <c r="E597" s="22" t="s">
        <v>1676</v>
      </c>
      <c r="F597" s="22" t="s">
        <v>418</v>
      </c>
      <c r="G597" s="7" t="s">
        <v>531</v>
      </c>
      <c r="H597" s="22" t="s">
        <v>584</v>
      </c>
      <c r="I597" s="15" t="s">
        <v>585</v>
      </c>
      <c r="J597" s="19" t="s">
        <v>589</v>
      </c>
      <c r="K597" s="11">
        <v>15</v>
      </c>
      <c r="L597" s="9">
        <v>209.25</v>
      </c>
      <c r="M597" s="11">
        <v>3138.75</v>
      </c>
      <c r="O597" s="10">
        <f t="shared" ref="O597:O660" si="90">M597/L597</f>
        <v>15</v>
      </c>
      <c r="P597" s="11">
        <f t="shared" si="83"/>
        <v>0</v>
      </c>
      <c r="Q597" s="11">
        <f t="shared" si="84"/>
        <v>15</v>
      </c>
      <c r="R597" s="6" t="str">
        <f t="shared" si="85"/>
        <v>YES</v>
      </c>
      <c r="S597" s="6" t="str">
        <f t="shared" si="88"/>
        <v>YES</v>
      </c>
      <c r="T597" s="11">
        <f t="shared" si="89"/>
        <v>2615.625</v>
      </c>
      <c r="U597" s="11">
        <f t="shared" si="86"/>
        <v>3138.75</v>
      </c>
      <c r="V597" s="11">
        <f t="shared" si="87"/>
        <v>-523.125</v>
      </c>
    </row>
    <row r="598" spans="1:22" x14ac:dyDescent="0.25">
      <c r="A598" s="6" t="s">
        <v>351</v>
      </c>
      <c r="B598" s="6" t="s">
        <v>23</v>
      </c>
      <c r="C598" t="s">
        <v>583</v>
      </c>
      <c r="D598" t="s">
        <v>583</v>
      </c>
      <c r="E598" s="22" t="s">
        <v>1676</v>
      </c>
      <c r="F598" s="22" t="s">
        <v>418</v>
      </c>
      <c r="G598" s="7" t="s">
        <v>531</v>
      </c>
      <c r="H598" s="22" t="s">
        <v>584</v>
      </c>
      <c r="I598" s="15" t="s">
        <v>585</v>
      </c>
      <c r="J598" s="19" t="s">
        <v>590</v>
      </c>
      <c r="K598" s="11">
        <v>15</v>
      </c>
      <c r="L598" s="9">
        <v>471</v>
      </c>
      <c r="M598" s="11">
        <v>7065</v>
      </c>
      <c r="O598" s="10">
        <f t="shared" si="90"/>
        <v>15</v>
      </c>
      <c r="P598" s="11">
        <f t="shared" si="83"/>
        <v>0</v>
      </c>
      <c r="Q598" s="11">
        <f t="shared" si="84"/>
        <v>15</v>
      </c>
      <c r="R598" s="6" t="str">
        <f t="shared" si="85"/>
        <v>YES</v>
      </c>
      <c r="S598" s="6" t="str">
        <f t="shared" si="88"/>
        <v>YES</v>
      </c>
      <c r="T598" s="11">
        <f t="shared" si="89"/>
        <v>5887.5</v>
      </c>
      <c r="U598" s="11">
        <f t="shared" si="86"/>
        <v>7065</v>
      </c>
      <c r="V598" s="11">
        <f t="shared" si="87"/>
        <v>-1177.5</v>
      </c>
    </row>
    <row r="599" spans="1:22" x14ac:dyDescent="0.25">
      <c r="A599" s="6" t="s">
        <v>351</v>
      </c>
      <c r="B599" s="6" t="s">
        <v>23</v>
      </c>
      <c r="C599" t="s">
        <v>583</v>
      </c>
      <c r="D599" t="s">
        <v>583</v>
      </c>
      <c r="E599" s="22" t="s">
        <v>1676</v>
      </c>
      <c r="F599" s="22" t="s">
        <v>418</v>
      </c>
      <c r="G599" s="7" t="s">
        <v>531</v>
      </c>
      <c r="H599" s="22" t="s">
        <v>584</v>
      </c>
      <c r="I599" s="15" t="s">
        <v>585</v>
      </c>
      <c r="J599" s="19" t="s">
        <v>591</v>
      </c>
      <c r="K599" s="11">
        <v>15</v>
      </c>
      <c r="L599" s="9">
        <v>403.75</v>
      </c>
      <c r="M599" s="11">
        <v>6429</v>
      </c>
      <c r="O599" s="10">
        <f t="shared" si="90"/>
        <v>15.923219814241486</v>
      </c>
      <c r="P599" s="11">
        <f t="shared" si="83"/>
        <v>0</v>
      </c>
      <c r="Q599" s="11">
        <f t="shared" si="84"/>
        <v>15.923219814241486</v>
      </c>
      <c r="R599" s="6" t="str">
        <f t="shared" si="85"/>
        <v>YES</v>
      </c>
      <c r="S599" s="6" t="str">
        <f t="shared" si="88"/>
        <v>YES</v>
      </c>
      <c r="T599" s="11">
        <f t="shared" si="89"/>
        <v>5046.875</v>
      </c>
      <c r="U599" s="11">
        <f t="shared" si="86"/>
        <v>6429</v>
      </c>
      <c r="V599" s="11">
        <f t="shared" si="87"/>
        <v>-1382.125</v>
      </c>
    </row>
    <row r="600" spans="1:22" x14ac:dyDescent="0.25">
      <c r="A600" s="6" t="s">
        <v>351</v>
      </c>
      <c r="B600" s="6" t="s">
        <v>23</v>
      </c>
      <c r="C600" t="s">
        <v>583</v>
      </c>
      <c r="D600" t="s">
        <v>583</v>
      </c>
      <c r="E600" s="22" t="s">
        <v>1676</v>
      </c>
      <c r="F600" s="22" t="s">
        <v>418</v>
      </c>
      <c r="G600" s="7" t="s">
        <v>531</v>
      </c>
      <c r="H600" s="22" t="s">
        <v>584</v>
      </c>
      <c r="I600" s="15" t="s">
        <v>585</v>
      </c>
      <c r="J600" s="19" t="s">
        <v>592</v>
      </c>
      <c r="K600" s="11">
        <v>15</v>
      </c>
      <c r="L600" s="9">
        <v>311</v>
      </c>
      <c r="M600" s="11">
        <v>4665</v>
      </c>
      <c r="O600" s="10">
        <f t="shared" si="90"/>
        <v>15</v>
      </c>
      <c r="P600" s="11">
        <f t="shared" si="83"/>
        <v>0</v>
      </c>
      <c r="Q600" s="11">
        <f t="shared" si="84"/>
        <v>15</v>
      </c>
      <c r="R600" s="6" t="str">
        <f t="shared" si="85"/>
        <v>YES</v>
      </c>
      <c r="S600" s="6" t="str">
        <f t="shared" si="88"/>
        <v>YES</v>
      </c>
      <c r="T600" s="11">
        <f t="shared" si="89"/>
        <v>3887.5</v>
      </c>
      <c r="U600" s="11">
        <f t="shared" si="86"/>
        <v>4665</v>
      </c>
      <c r="V600" s="11">
        <f t="shared" si="87"/>
        <v>-777.5</v>
      </c>
    </row>
    <row r="601" spans="1:22" x14ac:dyDescent="0.25">
      <c r="A601" s="6" t="s">
        <v>351</v>
      </c>
      <c r="B601" s="6" t="s">
        <v>23</v>
      </c>
      <c r="C601" t="s">
        <v>583</v>
      </c>
      <c r="D601" t="s">
        <v>583</v>
      </c>
      <c r="E601" s="22" t="s">
        <v>1676</v>
      </c>
      <c r="F601" s="22" t="s">
        <v>418</v>
      </c>
      <c r="G601" s="7" t="s">
        <v>531</v>
      </c>
      <c r="H601" s="22" t="s">
        <v>584</v>
      </c>
      <c r="I601" s="15" t="s">
        <v>585</v>
      </c>
      <c r="J601" s="19" t="s">
        <v>593</v>
      </c>
      <c r="K601" s="11">
        <v>15</v>
      </c>
      <c r="L601" s="9">
        <v>390.75</v>
      </c>
      <c r="M601" s="11">
        <v>7181.25</v>
      </c>
      <c r="O601" s="10">
        <f t="shared" si="90"/>
        <v>18.378119001919387</v>
      </c>
      <c r="P601" s="11">
        <f t="shared" si="83"/>
        <v>0</v>
      </c>
      <c r="Q601" s="11">
        <f t="shared" si="84"/>
        <v>18.378119001919387</v>
      </c>
      <c r="R601" s="6" t="str">
        <f t="shared" si="85"/>
        <v>YES</v>
      </c>
      <c r="S601" s="6" t="str">
        <f t="shared" si="88"/>
        <v>YES</v>
      </c>
      <c r="T601" s="11">
        <f t="shared" si="89"/>
        <v>4884.375</v>
      </c>
      <c r="U601" s="11">
        <f t="shared" si="86"/>
        <v>7181.25</v>
      </c>
      <c r="V601" s="11">
        <f t="shared" si="87"/>
        <v>-2296.875</v>
      </c>
    </row>
    <row r="602" spans="1:22" x14ac:dyDescent="0.25">
      <c r="A602" s="6" t="s">
        <v>351</v>
      </c>
      <c r="B602" s="6" t="s">
        <v>23</v>
      </c>
      <c r="C602" t="s">
        <v>583</v>
      </c>
      <c r="D602" t="s">
        <v>583</v>
      </c>
      <c r="E602" s="22" t="s">
        <v>1676</v>
      </c>
      <c r="F602" s="22" t="s">
        <v>418</v>
      </c>
      <c r="G602" s="7" t="s">
        <v>531</v>
      </c>
      <c r="H602" s="22" t="s">
        <v>584</v>
      </c>
      <c r="I602" s="15" t="s">
        <v>585</v>
      </c>
      <c r="J602" s="19" t="s">
        <v>594</v>
      </c>
      <c r="K602" s="11">
        <v>15</v>
      </c>
      <c r="L602" s="9">
        <v>255.75</v>
      </c>
      <c r="M602" s="11">
        <v>4286.25</v>
      </c>
      <c r="O602" s="10">
        <f t="shared" si="90"/>
        <v>16.759530791788855</v>
      </c>
      <c r="P602" s="11">
        <f t="shared" si="83"/>
        <v>0</v>
      </c>
      <c r="Q602" s="11">
        <f t="shared" si="84"/>
        <v>16.759530791788855</v>
      </c>
      <c r="R602" s="6" t="str">
        <f t="shared" si="85"/>
        <v>YES</v>
      </c>
      <c r="S602" s="6" t="str">
        <f t="shared" si="88"/>
        <v>YES</v>
      </c>
      <c r="T602" s="11">
        <f t="shared" si="89"/>
        <v>3196.875</v>
      </c>
      <c r="U602" s="11">
        <f t="shared" si="86"/>
        <v>4286.25</v>
      </c>
      <c r="V602" s="11">
        <f t="shared" si="87"/>
        <v>-1089.375</v>
      </c>
    </row>
    <row r="603" spans="1:22" x14ac:dyDescent="0.25">
      <c r="A603" s="6" t="s">
        <v>351</v>
      </c>
      <c r="B603" s="6" t="s">
        <v>23</v>
      </c>
      <c r="C603" t="s">
        <v>583</v>
      </c>
      <c r="D603" t="s">
        <v>583</v>
      </c>
      <c r="E603" s="22" t="s">
        <v>1676</v>
      </c>
      <c r="F603" s="22" t="s">
        <v>418</v>
      </c>
      <c r="G603" s="7" t="s">
        <v>531</v>
      </c>
      <c r="H603" s="22" t="s">
        <v>584</v>
      </c>
      <c r="I603" s="15" t="s">
        <v>585</v>
      </c>
      <c r="J603" s="19" t="s">
        <v>595</v>
      </c>
      <c r="K603" s="11">
        <v>15</v>
      </c>
      <c r="L603" s="9">
        <v>464</v>
      </c>
      <c r="M603" s="11">
        <v>7080</v>
      </c>
      <c r="O603" s="10">
        <f t="shared" si="90"/>
        <v>15.258620689655173</v>
      </c>
      <c r="P603" s="11">
        <f t="shared" si="83"/>
        <v>0</v>
      </c>
      <c r="Q603" s="11">
        <f t="shared" si="84"/>
        <v>15.258620689655173</v>
      </c>
      <c r="R603" s="6" t="str">
        <f t="shared" si="85"/>
        <v>YES</v>
      </c>
      <c r="S603" s="6" t="str">
        <f t="shared" si="88"/>
        <v>YES</v>
      </c>
      <c r="T603" s="11">
        <f t="shared" si="89"/>
        <v>5800</v>
      </c>
      <c r="U603" s="11">
        <f t="shared" si="86"/>
        <v>7080</v>
      </c>
      <c r="V603" s="11">
        <f t="shared" si="87"/>
        <v>-1280</v>
      </c>
    </row>
    <row r="604" spans="1:22" x14ac:dyDescent="0.25">
      <c r="A604" s="6" t="s">
        <v>351</v>
      </c>
      <c r="B604" s="6" t="s">
        <v>23</v>
      </c>
      <c r="C604" t="s">
        <v>583</v>
      </c>
      <c r="D604" t="s">
        <v>583</v>
      </c>
      <c r="E604" s="22" t="s">
        <v>1676</v>
      </c>
      <c r="F604" s="22" t="s">
        <v>418</v>
      </c>
      <c r="G604" s="7" t="s">
        <v>531</v>
      </c>
      <c r="H604" s="22" t="s">
        <v>584</v>
      </c>
      <c r="I604" s="15" t="s">
        <v>585</v>
      </c>
      <c r="J604" s="19" t="s">
        <v>596</v>
      </c>
      <c r="K604" s="11">
        <v>15</v>
      </c>
      <c r="L604" s="9">
        <v>384</v>
      </c>
      <c r="M604" s="11">
        <v>7020</v>
      </c>
      <c r="O604" s="10">
        <f t="shared" si="90"/>
        <v>18.28125</v>
      </c>
      <c r="P604" s="11">
        <f t="shared" si="83"/>
        <v>0</v>
      </c>
      <c r="Q604" s="11">
        <f t="shared" si="84"/>
        <v>18.28125</v>
      </c>
      <c r="R604" s="6" t="str">
        <f t="shared" si="85"/>
        <v>YES</v>
      </c>
      <c r="S604" s="6" t="str">
        <f t="shared" si="88"/>
        <v>YES</v>
      </c>
      <c r="T604" s="11">
        <f t="shared" si="89"/>
        <v>4800</v>
      </c>
      <c r="U604" s="11">
        <f t="shared" si="86"/>
        <v>7020</v>
      </c>
      <c r="V604" s="11">
        <f t="shared" si="87"/>
        <v>-2220</v>
      </c>
    </row>
    <row r="605" spans="1:22" x14ac:dyDescent="0.25">
      <c r="A605" s="6" t="s">
        <v>351</v>
      </c>
      <c r="B605" s="6" t="s">
        <v>23</v>
      </c>
      <c r="C605" t="s">
        <v>583</v>
      </c>
      <c r="D605" t="s">
        <v>583</v>
      </c>
      <c r="E605" s="22" t="s">
        <v>1676</v>
      </c>
      <c r="F605" s="22" t="s">
        <v>418</v>
      </c>
      <c r="G605" s="7" t="s">
        <v>531</v>
      </c>
      <c r="H605" s="22" t="s">
        <v>584</v>
      </c>
      <c r="I605" s="15" t="s">
        <v>585</v>
      </c>
      <c r="J605" s="19" t="s">
        <v>597</v>
      </c>
      <c r="K605" s="11">
        <v>15</v>
      </c>
      <c r="L605" s="9">
        <v>445.75</v>
      </c>
      <c r="M605" s="11">
        <v>6806.25</v>
      </c>
      <c r="O605" s="10">
        <f t="shared" si="90"/>
        <v>15.269209197980931</v>
      </c>
      <c r="P605" s="11">
        <f t="shared" si="83"/>
        <v>0</v>
      </c>
      <c r="Q605" s="11">
        <f t="shared" si="84"/>
        <v>15.269209197980931</v>
      </c>
      <c r="R605" s="6" t="str">
        <f t="shared" si="85"/>
        <v>YES</v>
      </c>
      <c r="S605" s="6" t="str">
        <f t="shared" si="88"/>
        <v>YES</v>
      </c>
      <c r="T605" s="11">
        <f t="shared" si="89"/>
        <v>5571.875</v>
      </c>
      <c r="U605" s="11">
        <f t="shared" si="86"/>
        <v>6806.25</v>
      </c>
      <c r="V605" s="11">
        <f t="shared" si="87"/>
        <v>-1234.375</v>
      </c>
    </row>
    <row r="606" spans="1:22" x14ac:dyDescent="0.25">
      <c r="A606" s="6" t="s">
        <v>351</v>
      </c>
      <c r="B606" s="6" t="s">
        <v>23</v>
      </c>
      <c r="C606" t="s">
        <v>583</v>
      </c>
      <c r="D606" t="s">
        <v>583</v>
      </c>
      <c r="E606" s="22" t="s">
        <v>1676</v>
      </c>
      <c r="F606" s="22" t="s">
        <v>418</v>
      </c>
      <c r="G606" s="7" t="s">
        <v>531</v>
      </c>
      <c r="H606" s="22" t="s">
        <v>584</v>
      </c>
      <c r="I606" s="15" t="s">
        <v>585</v>
      </c>
      <c r="J606" s="19" t="s">
        <v>598</v>
      </c>
      <c r="K606" s="11">
        <v>15</v>
      </c>
      <c r="L606" s="9">
        <v>211.75</v>
      </c>
      <c r="M606" s="11">
        <v>3176.25</v>
      </c>
      <c r="O606" s="10">
        <f t="shared" si="90"/>
        <v>15</v>
      </c>
      <c r="P606" s="11">
        <f t="shared" si="83"/>
        <v>0</v>
      </c>
      <c r="Q606" s="11">
        <f t="shared" si="84"/>
        <v>15</v>
      </c>
      <c r="R606" s="6" t="str">
        <f t="shared" si="85"/>
        <v>YES</v>
      </c>
      <c r="S606" s="6" t="str">
        <f t="shared" si="88"/>
        <v>YES</v>
      </c>
      <c r="T606" s="11">
        <f t="shared" si="89"/>
        <v>2646.875</v>
      </c>
      <c r="U606" s="11">
        <f t="shared" si="86"/>
        <v>3176.25</v>
      </c>
      <c r="V606" s="11">
        <f t="shared" si="87"/>
        <v>-529.375</v>
      </c>
    </row>
    <row r="607" spans="1:22" x14ac:dyDescent="0.25">
      <c r="A607" s="6" t="s">
        <v>351</v>
      </c>
      <c r="B607" s="6" t="s">
        <v>23</v>
      </c>
      <c r="C607" t="s">
        <v>583</v>
      </c>
      <c r="D607" t="s">
        <v>583</v>
      </c>
      <c r="E607" s="22" t="s">
        <v>1676</v>
      </c>
      <c r="F607" s="22" t="s">
        <v>418</v>
      </c>
      <c r="G607" s="7" t="s">
        <v>531</v>
      </c>
      <c r="H607" s="22" t="s">
        <v>584</v>
      </c>
      <c r="I607" s="15" t="s">
        <v>585</v>
      </c>
      <c r="J607" s="19" t="s">
        <v>599</v>
      </c>
      <c r="K607" s="11">
        <v>15</v>
      </c>
      <c r="L607" s="9">
        <v>374.25</v>
      </c>
      <c r="M607" s="11">
        <v>6933.75</v>
      </c>
      <c r="O607" s="10">
        <f t="shared" si="90"/>
        <v>18.527054108216433</v>
      </c>
      <c r="P607" s="11">
        <f t="shared" si="83"/>
        <v>0</v>
      </c>
      <c r="Q607" s="11">
        <f t="shared" si="84"/>
        <v>18.527054108216433</v>
      </c>
      <c r="R607" s="6" t="str">
        <f t="shared" si="85"/>
        <v>YES</v>
      </c>
      <c r="S607" s="6" t="str">
        <f t="shared" si="88"/>
        <v>YES</v>
      </c>
      <c r="T607" s="11">
        <f t="shared" si="89"/>
        <v>4678.125</v>
      </c>
      <c r="U607" s="11">
        <f t="shared" si="86"/>
        <v>6933.75</v>
      </c>
      <c r="V607" s="11">
        <f t="shared" si="87"/>
        <v>-2255.625</v>
      </c>
    </row>
    <row r="608" spans="1:22" x14ac:dyDescent="0.25">
      <c r="A608" s="6" t="s">
        <v>351</v>
      </c>
      <c r="B608" s="6" t="s">
        <v>23</v>
      </c>
      <c r="C608" t="s">
        <v>583</v>
      </c>
      <c r="D608" t="s">
        <v>583</v>
      </c>
      <c r="E608" s="22" t="s">
        <v>1676</v>
      </c>
      <c r="F608" s="22" t="s">
        <v>418</v>
      </c>
      <c r="G608" s="7" t="s">
        <v>531</v>
      </c>
      <c r="H608" s="22" t="s">
        <v>584</v>
      </c>
      <c r="I608" s="15" t="s">
        <v>585</v>
      </c>
      <c r="J608" s="19" t="s">
        <v>600</v>
      </c>
      <c r="K608" s="11">
        <v>15</v>
      </c>
      <c r="L608" s="9">
        <v>245</v>
      </c>
      <c r="M608" s="11">
        <v>3675</v>
      </c>
      <c r="O608" s="10">
        <f t="shared" si="90"/>
        <v>15</v>
      </c>
      <c r="P608" s="11">
        <f t="shared" si="83"/>
        <v>0</v>
      </c>
      <c r="Q608" s="11">
        <f t="shared" si="84"/>
        <v>15</v>
      </c>
      <c r="R608" s="6" t="str">
        <f t="shared" si="85"/>
        <v>YES</v>
      </c>
      <c r="S608" s="6" t="str">
        <f t="shared" si="88"/>
        <v>YES</v>
      </c>
      <c r="T608" s="11">
        <f t="shared" si="89"/>
        <v>3062.5</v>
      </c>
      <c r="U608" s="11">
        <f t="shared" si="86"/>
        <v>3675</v>
      </c>
      <c r="V608" s="11">
        <f t="shared" si="87"/>
        <v>-612.5</v>
      </c>
    </row>
    <row r="609" spans="1:22" x14ac:dyDescent="0.25">
      <c r="A609" s="6" t="s">
        <v>351</v>
      </c>
      <c r="B609" s="6" t="s">
        <v>23</v>
      </c>
      <c r="C609" t="s">
        <v>583</v>
      </c>
      <c r="D609" t="s">
        <v>583</v>
      </c>
      <c r="E609" s="22" t="s">
        <v>1676</v>
      </c>
      <c r="F609" s="22" t="s">
        <v>418</v>
      </c>
      <c r="G609" s="7" t="s">
        <v>531</v>
      </c>
      <c r="H609" s="22" t="s">
        <v>584</v>
      </c>
      <c r="I609" s="15" t="s">
        <v>585</v>
      </c>
      <c r="J609" s="19" t="s">
        <v>601</v>
      </c>
      <c r="K609" s="11">
        <v>0.04</v>
      </c>
      <c r="L609" s="9">
        <v>0</v>
      </c>
      <c r="M609" s="11">
        <v>725.8</v>
      </c>
      <c r="O609" s="10" t="e">
        <f t="shared" si="90"/>
        <v>#DIV/0!</v>
      </c>
      <c r="P609" s="11" t="e">
        <f t="shared" si="83"/>
        <v>#DIV/0!</v>
      </c>
      <c r="Q609" s="11" t="e">
        <f t="shared" si="84"/>
        <v>#DIV/0!</v>
      </c>
      <c r="R609" s="6" t="e">
        <f t="shared" si="85"/>
        <v>#DIV/0!</v>
      </c>
      <c r="S609" s="6" t="e">
        <f t="shared" si="88"/>
        <v>#DIV/0!</v>
      </c>
      <c r="T609" s="11">
        <f t="shared" si="89"/>
        <v>0</v>
      </c>
      <c r="U609" s="11">
        <f t="shared" si="86"/>
        <v>725.8</v>
      </c>
      <c r="V609" s="11">
        <f t="shared" si="87"/>
        <v>-725.8</v>
      </c>
    </row>
    <row r="610" spans="1:22" x14ac:dyDescent="0.25">
      <c r="A610" s="6" t="s">
        <v>351</v>
      </c>
      <c r="B610" s="6" t="s">
        <v>23</v>
      </c>
      <c r="C610" t="s">
        <v>583</v>
      </c>
      <c r="D610" t="s">
        <v>583</v>
      </c>
      <c r="E610" s="22" t="s">
        <v>1676</v>
      </c>
      <c r="F610" s="22" t="s">
        <v>418</v>
      </c>
      <c r="G610" s="7" t="s">
        <v>531</v>
      </c>
      <c r="H610" s="22" t="s">
        <v>584</v>
      </c>
      <c r="I610" s="15" t="s">
        <v>585</v>
      </c>
      <c r="J610" s="19" t="s">
        <v>601</v>
      </c>
      <c r="K610" s="11">
        <v>0.06</v>
      </c>
      <c r="L610" s="9">
        <v>0</v>
      </c>
      <c r="M610" s="11">
        <v>217.74</v>
      </c>
      <c r="O610" s="10" t="e">
        <f t="shared" si="90"/>
        <v>#DIV/0!</v>
      </c>
      <c r="P610" s="11" t="e">
        <f t="shared" si="83"/>
        <v>#DIV/0!</v>
      </c>
      <c r="Q610" s="11" t="e">
        <f t="shared" si="84"/>
        <v>#DIV/0!</v>
      </c>
      <c r="R610" s="6" t="e">
        <f t="shared" si="85"/>
        <v>#DIV/0!</v>
      </c>
      <c r="S610" s="6" t="e">
        <f t="shared" si="88"/>
        <v>#DIV/0!</v>
      </c>
      <c r="T610" s="11">
        <f t="shared" si="89"/>
        <v>0</v>
      </c>
      <c r="U610" s="11">
        <f t="shared" si="86"/>
        <v>217.74</v>
      </c>
      <c r="V610" s="11">
        <f t="shared" si="87"/>
        <v>-217.74</v>
      </c>
    </row>
    <row r="611" spans="1:22" x14ac:dyDescent="0.25">
      <c r="A611" s="6" t="s">
        <v>351</v>
      </c>
      <c r="B611" s="6" t="s">
        <v>23</v>
      </c>
      <c r="C611" t="s">
        <v>583</v>
      </c>
      <c r="D611" t="s">
        <v>583</v>
      </c>
      <c r="E611" s="22" t="s">
        <v>1676</v>
      </c>
      <c r="F611" s="22" t="s">
        <v>418</v>
      </c>
      <c r="G611" s="7" t="s">
        <v>531</v>
      </c>
      <c r="H611" s="22" t="s">
        <v>584</v>
      </c>
      <c r="I611" s="15" t="s">
        <v>585</v>
      </c>
      <c r="J611" s="19" t="s">
        <v>602</v>
      </c>
      <c r="K611" s="11">
        <v>15</v>
      </c>
      <c r="L611" s="9">
        <v>352.25</v>
      </c>
      <c r="M611" s="11">
        <v>5403.75</v>
      </c>
      <c r="O611" s="10">
        <f t="shared" si="90"/>
        <v>15.340667139815473</v>
      </c>
      <c r="P611" s="11">
        <f t="shared" si="83"/>
        <v>0</v>
      </c>
      <c r="Q611" s="11">
        <f t="shared" si="84"/>
        <v>15.340667139815473</v>
      </c>
      <c r="R611" s="6" t="str">
        <f t="shared" si="85"/>
        <v>YES</v>
      </c>
      <c r="S611" s="6" t="str">
        <f t="shared" si="88"/>
        <v>YES</v>
      </c>
      <c r="T611" s="11">
        <f t="shared" si="89"/>
        <v>4403.125</v>
      </c>
      <c r="U611" s="11">
        <f t="shared" si="86"/>
        <v>5403.75</v>
      </c>
      <c r="V611" s="11">
        <f t="shared" si="87"/>
        <v>-1000.625</v>
      </c>
    </row>
    <row r="612" spans="1:22" x14ac:dyDescent="0.25">
      <c r="A612" s="6" t="s">
        <v>351</v>
      </c>
      <c r="B612" s="6" t="s">
        <v>23</v>
      </c>
      <c r="C612" t="s">
        <v>583</v>
      </c>
      <c r="D612" t="s">
        <v>583</v>
      </c>
      <c r="E612" s="22" t="s">
        <v>1676</v>
      </c>
      <c r="F612" s="22" t="s">
        <v>418</v>
      </c>
      <c r="G612" s="7" t="s">
        <v>531</v>
      </c>
      <c r="H612" s="22" t="s">
        <v>584</v>
      </c>
      <c r="I612" s="15" t="s">
        <v>585</v>
      </c>
      <c r="J612" s="19" t="s">
        <v>603</v>
      </c>
      <c r="K612" s="11">
        <v>15</v>
      </c>
      <c r="L612" s="9">
        <v>135.25</v>
      </c>
      <c r="M612" s="11">
        <v>2028.75</v>
      </c>
      <c r="O612" s="10">
        <f t="shared" si="90"/>
        <v>15</v>
      </c>
      <c r="P612" s="11">
        <f t="shared" si="83"/>
        <v>0</v>
      </c>
      <c r="Q612" s="11">
        <f t="shared" si="84"/>
        <v>15</v>
      </c>
      <c r="R612" s="6" t="str">
        <f t="shared" si="85"/>
        <v>YES</v>
      </c>
      <c r="S612" s="6" t="str">
        <f t="shared" si="88"/>
        <v>YES</v>
      </c>
      <c r="T612" s="11">
        <f t="shared" si="89"/>
        <v>1690.625</v>
      </c>
      <c r="U612" s="11">
        <f t="shared" si="86"/>
        <v>2028.75</v>
      </c>
      <c r="V612" s="11">
        <f t="shared" si="87"/>
        <v>-338.125</v>
      </c>
    </row>
    <row r="613" spans="1:22" x14ac:dyDescent="0.25">
      <c r="A613" s="6" t="s">
        <v>351</v>
      </c>
      <c r="B613" s="6" t="s">
        <v>23</v>
      </c>
      <c r="C613" t="s">
        <v>583</v>
      </c>
      <c r="D613" t="s">
        <v>583</v>
      </c>
      <c r="E613" s="22" t="s">
        <v>1676</v>
      </c>
      <c r="F613" s="22" t="s">
        <v>418</v>
      </c>
      <c r="G613" s="7" t="s">
        <v>531</v>
      </c>
      <c r="H613" s="22" t="s">
        <v>584</v>
      </c>
      <c r="I613" s="15" t="s">
        <v>585</v>
      </c>
      <c r="J613" s="19" t="s">
        <v>604</v>
      </c>
      <c r="K613" s="11">
        <v>15</v>
      </c>
      <c r="L613" s="9">
        <v>191.75</v>
      </c>
      <c r="M613" s="11">
        <v>2876.25</v>
      </c>
      <c r="O613" s="10">
        <f t="shared" si="90"/>
        <v>15</v>
      </c>
      <c r="P613" s="11">
        <f t="shared" si="83"/>
        <v>0</v>
      </c>
      <c r="Q613" s="11">
        <f t="shared" si="84"/>
        <v>15</v>
      </c>
      <c r="R613" s="6" t="str">
        <f t="shared" si="85"/>
        <v>YES</v>
      </c>
      <c r="S613" s="6" t="str">
        <f t="shared" si="88"/>
        <v>YES</v>
      </c>
      <c r="T613" s="11">
        <f t="shared" si="89"/>
        <v>2396.875</v>
      </c>
      <c r="U613" s="11">
        <f t="shared" si="86"/>
        <v>2876.25</v>
      </c>
      <c r="V613" s="11">
        <f t="shared" si="87"/>
        <v>-479.375</v>
      </c>
    </row>
    <row r="614" spans="1:22" x14ac:dyDescent="0.25">
      <c r="A614" s="6" t="s">
        <v>351</v>
      </c>
      <c r="B614" s="6" t="s">
        <v>23</v>
      </c>
      <c r="C614" t="s">
        <v>583</v>
      </c>
      <c r="D614" t="s">
        <v>583</v>
      </c>
      <c r="E614" s="22" t="s">
        <v>1676</v>
      </c>
      <c r="F614" s="22" t="s">
        <v>418</v>
      </c>
      <c r="G614" s="7" t="s">
        <v>531</v>
      </c>
      <c r="H614" s="22" t="s">
        <v>584</v>
      </c>
      <c r="I614" s="15" t="s">
        <v>585</v>
      </c>
      <c r="J614" s="19" t="s">
        <v>605</v>
      </c>
      <c r="K614" s="11">
        <v>15</v>
      </c>
      <c r="L614" s="9">
        <v>215.25</v>
      </c>
      <c r="M614" s="11">
        <v>3828.75</v>
      </c>
      <c r="O614" s="10">
        <f t="shared" si="90"/>
        <v>17.78745644599303</v>
      </c>
      <c r="P614" s="11">
        <f t="shared" si="83"/>
        <v>0</v>
      </c>
      <c r="Q614" s="11">
        <f t="shared" si="84"/>
        <v>17.78745644599303</v>
      </c>
      <c r="R614" s="6" t="str">
        <f t="shared" si="85"/>
        <v>YES</v>
      </c>
      <c r="S614" s="6" t="str">
        <f t="shared" si="88"/>
        <v>YES</v>
      </c>
      <c r="T614" s="11">
        <f t="shared" si="89"/>
        <v>2690.625</v>
      </c>
      <c r="U614" s="11">
        <f t="shared" si="86"/>
        <v>3828.75</v>
      </c>
      <c r="V614" s="11">
        <f t="shared" si="87"/>
        <v>-1138.125</v>
      </c>
    </row>
    <row r="615" spans="1:22" x14ac:dyDescent="0.25">
      <c r="A615" s="6" t="s">
        <v>351</v>
      </c>
      <c r="B615" s="6" t="s">
        <v>23</v>
      </c>
      <c r="C615" t="s">
        <v>583</v>
      </c>
      <c r="D615" t="s">
        <v>583</v>
      </c>
      <c r="E615" s="22" t="s">
        <v>1676</v>
      </c>
      <c r="F615" s="22" t="s">
        <v>418</v>
      </c>
      <c r="G615" s="7" t="s">
        <v>531</v>
      </c>
      <c r="H615" s="22" t="s">
        <v>584</v>
      </c>
      <c r="I615" s="15" t="s">
        <v>585</v>
      </c>
      <c r="J615" s="19" t="s">
        <v>606</v>
      </c>
      <c r="K615" s="11">
        <v>15</v>
      </c>
      <c r="L615" s="9">
        <v>444</v>
      </c>
      <c r="M615" s="11">
        <v>7320</v>
      </c>
      <c r="O615" s="10">
        <f t="shared" si="90"/>
        <v>16.486486486486488</v>
      </c>
      <c r="P615" s="11">
        <f t="shared" si="83"/>
        <v>0</v>
      </c>
      <c r="Q615" s="11">
        <f t="shared" si="84"/>
        <v>16.486486486486488</v>
      </c>
      <c r="R615" s="6" t="str">
        <f t="shared" si="85"/>
        <v>YES</v>
      </c>
      <c r="S615" s="6" t="str">
        <f t="shared" si="88"/>
        <v>YES</v>
      </c>
      <c r="T615" s="11">
        <f t="shared" si="89"/>
        <v>5550</v>
      </c>
      <c r="U615" s="11">
        <f t="shared" si="86"/>
        <v>7320</v>
      </c>
      <c r="V615" s="11">
        <f t="shared" si="87"/>
        <v>-1770</v>
      </c>
    </row>
    <row r="616" spans="1:22" x14ac:dyDescent="0.25">
      <c r="A616" s="6" t="s">
        <v>351</v>
      </c>
      <c r="B616" s="6" t="s">
        <v>23</v>
      </c>
      <c r="C616" t="s">
        <v>583</v>
      </c>
      <c r="D616" t="s">
        <v>583</v>
      </c>
      <c r="E616" s="22" t="s">
        <v>1676</v>
      </c>
      <c r="F616" s="22" t="s">
        <v>418</v>
      </c>
      <c r="G616" s="7" t="s">
        <v>531</v>
      </c>
      <c r="H616" s="22" t="s">
        <v>584</v>
      </c>
      <c r="I616" s="15" t="s">
        <v>585</v>
      </c>
      <c r="J616" s="19" t="s">
        <v>607</v>
      </c>
      <c r="K616" s="11">
        <v>0.06</v>
      </c>
      <c r="M616" s="11">
        <v>830.76</v>
      </c>
      <c r="O616" s="10" t="e">
        <f t="shared" si="90"/>
        <v>#DIV/0!</v>
      </c>
      <c r="P616" s="11" t="e">
        <f t="shared" si="83"/>
        <v>#DIV/0!</v>
      </c>
      <c r="Q616" s="11" t="e">
        <f t="shared" si="84"/>
        <v>#DIV/0!</v>
      </c>
      <c r="R616" s="6" t="e">
        <f t="shared" si="85"/>
        <v>#DIV/0!</v>
      </c>
      <c r="S616" s="6" t="e">
        <f t="shared" si="88"/>
        <v>#DIV/0!</v>
      </c>
      <c r="T616" s="11">
        <f t="shared" si="89"/>
        <v>0</v>
      </c>
      <c r="U616" s="11">
        <f t="shared" si="86"/>
        <v>830.76</v>
      </c>
      <c r="V616" s="11">
        <f t="shared" si="87"/>
        <v>-830.76</v>
      </c>
    </row>
    <row r="617" spans="1:22" x14ac:dyDescent="0.25">
      <c r="A617" s="6" t="s">
        <v>351</v>
      </c>
      <c r="B617" s="6" t="s">
        <v>23</v>
      </c>
      <c r="C617" t="s">
        <v>583</v>
      </c>
      <c r="D617" t="s">
        <v>583</v>
      </c>
      <c r="E617" s="22" t="s">
        <v>1676</v>
      </c>
      <c r="F617" s="22" t="s">
        <v>418</v>
      </c>
      <c r="G617" s="7" t="s">
        <v>531</v>
      </c>
      <c r="H617" s="22" t="s">
        <v>584</v>
      </c>
      <c r="I617" s="15" t="s">
        <v>585</v>
      </c>
      <c r="J617" s="19" t="s">
        <v>608</v>
      </c>
      <c r="K617" s="11">
        <v>15</v>
      </c>
      <c r="L617" s="9">
        <v>192</v>
      </c>
      <c r="M617" s="11">
        <v>2880</v>
      </c>
      <c r="O617" s="10">
        <f t="shared" si="90"/>
        <v>15</v>
      </c>
      <c r="P617" s="11">
        <f t="shared" si="83"/>
        <v>0</v>
      </c>
      <c r="Q617" s="11">
        <f t="shared" si="84"/>
        <v>15</v>
      </c>
      <c r="R617" s="6" t="str">
        <f t="shared" si="85"/>
        <v>YES</v>
      </c>
      <c r="S617" s="6" t="str">
        <f t="shared" si="88"/>
        <v>YES</v>
      </c>
      <c r="T617" s="11">
        <f t="shared" si="89"/>
        <v>2400</v>
      </c>
      <c r="U617" s="11">
        <f t="shared" si="86"/>
        <v>2880</v>
      </c>
      <c r="V617" s="11">
        <f t="shared" si="87"/>
        <v>-480</v>
      </c>
    </row>
    <row r="618" spans="1:22" x14ac:dyDescent="0.25">
      <c r="A618" s="6" t="s">
        <v>351</v>
      </c>
      <c r="B618" s="6" t="s">
        <v>23</v>
      </c>
      <c r="C618" t="s">
        <v>583</v>
      </c>
      <c r="D618" t="s">
        <v>583</v>
      </c>
      <c r="E618" s="22" t="s">
        <v>1676</v>
      </c>
      <c r="F618" s="22" t="s">
        <v>418</v>
      </c>
      <c r="G618" s="7" t="s">
        <v>531</v>
      </c>
      <c r="H618" s="22" t="s">
        <v>584</v>
      </c>
      <c r="I618" s="15" t="s">
        <v>585</v>
      </c>
      <c r="J618" s="19" t="s">
        <v>609</v>
      </c>
      <c r="K618" s="11">
        <v>15</v>
      </c>
      <c r="L618" s="9">
        <v>360.75</v>
      </c>
      <c r="M618" s="11">
        <v>6731.25</v>
      </c>
      <c r="O618" s="10">
        <f t="shared" si="90"/>
        <v>18.659043659043657</v>
      </c>
      <c r="P618" s="11">
        <f t="shared" si="83"/>
        <v>0</v>
      </c>
      <c r="Q618" s="11">
        <f t="shared" si="84"/>
        <v>18.659043659043657</v>
      </c>
      <c r="R618" s="6" t="str">
        <f t="shared" si="85"/>
        <v>YES</v>
      </c>
      <c r="S618" s="6" t="str">
        <f t="shared" si="88"/>
        <v>YES</v>
      </c>
      <c r="T618" s="11">
        <f t="shared" si="89"/>
        <v>4509.375</v>
      </c>
      <c r="U618" s="11">
        <f t="shared" si="86"/>
        <v>6731.25</v>
      </c>
      <c r="V618" s="11">
        <f t="shared" si="87"/>
        <v>-2221.875</v>
      </c>
    </row>
    <row r="619" spans="1:22" x14ac:dyDescent="0.25">
      <c r="A619" s="6" t="s">
        <v>351</v>
      </c>
      <c r="B619" s="6" t="s">
        <v>23</v>
      </c>
      <c r="C619" t="s">
        <v>583</v>
      </c>
      <c r="D619" t="s">
        <v>583</v>
      </c>
      <c r="E619" s="22" t="s">
        <v>1676</v>
      </c>
      <c r="F619" s="22" t="s">
        <v>418</v>
      </c>
      <c r="G619" s="7" t="s">
        <v>531</v>
      </c>
      <c r="H619" s="22" t="s">
        <v>584</v>
      </c>
      <c r="I619" s="15" t="s">
        <v>585</v>
      </c>
      <c r="J619" s="19" t="s">
        <v>610</v>
      </c>
      <c r="K619" s="11">
        <v>15</v>
      </c>
      <c r="L619" s="9">
        <v>216.25</v>
      </c>
      <c r="M619" s="11">
        <v>3243.75</v>
      </c>
      <c r="O619" s="10">
        <f t="shared" si="90"/>
        <v>15</v>
      </c>
      <c r="P619" s="11">
        <f t="shared" si="83"/>
        <v>0</v>
      </c>
      <c r="Q619" s="11">
        <f t="shared" si="84"/>
        <v>15</v>
      </c>
      <c r="R619" s="6" t="str">
        <f t="shared" si="85"/>
        <v>YES</v>
      </c>
      <c r="S619" s="6" t="str">
        <f t="shared" si="88"/>
        <v>YES</v>
      </c>
      <c r="T619" s="11">
        <f t="shared" si="89"/>
        <v>2703.125</v>
      </c>
      <c r="U619" s="11">
        <f t="shared" si="86"/>
        <v>3243.75</v>
      </c>
      <c r="V619" s="11">
        <f t="shared" si="87"/>
        <v>-540.625</v>
      </c>
    </row>
    <row r="620" spans="1:22" x14ac:dyDescent="0.25">
      <c r="A620" s="6" t="s">
        <v>351</v>
      </c>
      <c r="B620" s="6" t="s">
        <v>23</v>
      </c>
      <c r="C620" t="s">
        <v>583</v>
      </c>
      <c r="D620" t="s">
        <v>583</v>
      </c>
      <c r="E620" s="22" t="s">
        <v>1676</v>
      </c>
      <c r="F620" s="22" t="s">
        <v>418</v>
      </c>
      <c r="G620" s="7" t="s">
        <v>531</v>
      </c>
      <c r="H620" s="22" t="s">
        <v>584</v>
      </c>
      <c r="I620" s="15" t="s">
        <v>585</v>
      </c>
      <c r="J620" s="19" t="s">
        <v>611</v>
      </c>
      <c r="K620" s="11">
        <v>0.05</v>
      </c>
      <c r="M620" s="11">
        <v>306.79000000000002</v>
      </c>
      <c r="O620" s="10" t="e">
        <f t="shared" si="90"/>
        <v>#DIV/0!</v>
      </c>
      <c r="P620" s="11" t="e">
        <f t="shared" si="83"/>
        <v>#DIV/0!</v>
      </c>
      <c r="Q620" s="11" t="e">
        <f t="shared" si="84"/>
        <v>#DIV/0!</v>
      </c>
      <c r="R620" s="6" t="e">
        <f t="shared" si="85"/>
        <v>#DIV/0!</v>
      </c>
      <c r="S620" s="6" t="e">
        <f t="shared" si="88"/>
        <v>#DIV/0!</v>
      </c>
      <c r="T620" s="11">
        <f t="shared" si="89"/>
        <v>0</v>
      </c>
      <c r="U620" s="11">
        <f t="shared" si="86"/>
        <v>306.79000000000002</v>
      </c>
      <c r="V620" s="11">
        <f t="shared" si="87"/>
        <v>-306.79000000000002</v>
      </c>
    </row>
    <row r="621" spans="1:22" x14ac:dyDescent="0.25">
      <c r="A621" s="6" t="s">
        <v>351</v>
      </c>
      <c r="B621" s="6" t="s">
        <v>23</v>
      </c>
      <c r="C621" t="s">
        <v>583</v>
      </c>
      <c r="D621" t="s">
        <v>583</v>
      </c>
      <c r="E621" s="22" t="s">
        <v>1676</v>
      </c>
      <c r="F621" s="22" t="s">
        <v>418</v>
      </c>
      <c r="G621" s="7" t="s">
        <v>531</v>
      </c>
      <c r="H621" s="22" t="s">
        <v>584</v>
      </c>
      <c r="I621" s="15" t="s">
        <v>585</v>
      </c>
      <c r="J621" s="19" t="s">
        <v>612</v>
      </c>
      <c r="K621" s="11">
        <v>0.05</v>
      </c>
      <c r="M621" s="11">
        <v>639.4</v>
      </c>
      <c r="O621" s="10" t="e">
        <f t="shared" si="90"/>
        <v>#DIV/0!</v>
      </c>
      <c r="P621" s="11" t="e">
        <f t="shared" si="83"/>
        <v>#DIV/0!</v>
      </c>
      <c r="Q621" s="11" t="e">
        <f t="shared" si="84"/>
        <v>#DIV/0!</v>
      </c>
      <c r="R621" s="6" t="e">
        <f t="shared" si="85"/>
        <v>#DIV/0!</v>
      </c>
      <c r="S621" s="6" t="e">
        <f t="shared" si="88"/>
        <v>#DIV/0!</v>
      </c>
      <c r="T621" s="11">
        <f t="shared" si="89"/>
        <v>0</v>
      </c>
      <c r="U621" s="11">
        <f t="shared" si="86"/>
        <v>639.4</v>
      </c>
      <c r="V621" s="11">
        <f t="shared" si="87"/>
        <v>-639.4</v>
      </c>
    </row>
    <row r="622" spans="1:22" x14ac:dyDescent="0.25">
      <c r="A622" s="6" t="s">
        <v>351</v>
      </c>
      <c r="B622" s="6" t="s">
        <v>23</v>
      </c>
      <c r="C622" t="s">
        <v>583</v>
      </c>
      <c r="D622" t="s">
        <v>583</v>
      </c>
      <c r="E622" s="22" t="s">
        <v>1676</v>
      </c>
      <c r="F622" s="22" t="s">
        <v>418</v>
      </c>
      <c r="G622" s="7" t="s">
        <v>531</v>
      </c>
      <c r="H622" s="22" t="s">
        <v>584</v>
      </c>
      <c r="I622" s="15" t="s">
        <v>585</v>
      </c>
      <c r="J622" s="19" t="s">
        <v>613</v>
      </c>
      <c r="K622" s="11">
        <v>0.08</v>
      </c>
      <c r="M622" s="11">
        <v>2307.7199999999998</v>
      </c>
      <c r="O622" s="10" t="e">
        <f t="shared" si="90"/>
        <v>#DIV/0!</v>
      </c>
      <c r="P622" s="11" t="e">
        <f t="shared" si="83"/>
        <v>#DIV/0!</v>
      </c>
      <c r="Q622" s="11" t="e">
        <f t="shared" si="84"/>
        <v>#DIV/0!</v>
      </c>
      <c r="R622" s="6" t="e">
        <f t="shared" si="85"/>
        <v>#DIV/0!</v>
      </c>
      <c r="S622" s="6" t="e">
        <f t="shared" si="88"/>
        <v>#DIV/0!</v>
      </c>
      <c r="T622" s="11">
        <f t="shared" si="89"/>
        <v>0</v>
      </c>
      <c r="U622" s="11">
        <f t="shared" si="86"/>
        <v>2307.7199999999998</v>
      </c>
      <c r="V622" s="11">
        <f t="shared" si="87"/>
        <v>-2307.7199999999998</v>
      </c>
    </row>
    <row r="623" spans="1:22" x14ac:dyDescent="0.25">
      <c r="A623" s="6" t="s">
        <v>351</v>
      </c>
      <c r="B623" s="6" t="s">
        <v>23</v>
      </c>
      <c r="C623" t="s">
        <v>583</v>
      </c>
      <c r="D623" t="s">
        <v>583</v>
      </c>
      <c r="E623" s="22" t="s">
        <v>1676</v>
      </c>
      <c r="F623" s="22" t="s">
        <v>418</v>
      </c>
      <c r="G623" s="7" t="s">
        <v>531</v>
      </c>
      <c r="H623" s="22" t="s">
        <v>584</v>
      </c>
      <c r="I623" s="15" t="s">
        <v>585</v>
      </c>
      <c r="J623" s="19" t="s">
        <v>614</v>
      </c>
      <c r="K623" s="11">
        <v>15</v>
      </c>
      <c r="L623" s="9">
        <v>7</v>
      </c>
      <c r="M623" s="11">
        <v>105</v>
      </c>
      <c r="O623" s="10">
        <f t="shared" si="90"/>
        <v>15</v>
      </c>
      <c r="P623" s="11">
        <f t="shared" si="83"/>
        <v>0</v>
      </c>
      <c r="Q623" s="11">
        <f t="shared" si="84"/>
        <v>15</v>
      </c>
      <c r="R623" s="6" t="str">
        <f t="shared" si="85"/>
        <v>YES</v>
      </c>
      <c r="S623" s="6" t="str">
        <f t="shared" si="88"/>
        <v>YES</v>
      </c>
      <c r="T623" s="11">
        <f t="shared" si="89"/>
        <v>87.5</v>
      </c>
      <c r="U623" s="11">
        <f t="shared" si="86"/>
        <v>105</v>
      </c>
      <c r="V623" s="11">
        <f t="shared" si="87"/>
        <v>-17.5</v>
      </c>
    </row>
    <row r="624" spans="1:22" x14ac:dyDescent="0.25">
      <c r="A624" s="6" t="s">
        <v>351</v>
      </c>
      <c r="B624" s="6" t="s">
        <v>23</v>
      </c>
      <c r="C624" t="s">
        <v>583</v>
      </c>
      <c r="D624" t="s">
        <v>583</v>
      </c>
      <c r="E624" s="22" t="s">
        <v>1676</v>
      </c>
      <c r="F624" s="22" t="s">
        <v>418</v>
      </c>
      <c r="G624" s="7" t="s">
        <v>531</v>
      </c>
      <c r="H624" s="22" t="s">
        <v>584</v>
      </c>
      <c r="I624" s="15" t="s">
        <v>585</v>
      </c>
      <c r="J624" s="19" t="s">
        <v>614</v>
      </c>
      <c r="K624" s="11">
        <v>14.5</v>
      </c>
      <c r="L624" s="9">
        <v>447.75</v>
      </c>
      <c r="M624" s="11">
        <v>6840.41</v>
      </c>
      <c r="O624" s="10">
        <f t="shared" si="90"/>
        <v>15.277297599106644</v>
      </c>
      <c r="P624" s="11">
        <f t="shared" si="83"/>
        <v>0</v>
      </c>
      <c r="Q624" s="11">
        <f t="shared" si="84"/>
        <v>15.277297599106644</v>
      </c>
      <c r="R624" s="6" t="str">
        <f t="shared" si="85"/>
        <v>YES</v>
      </c>
      <c r="S624" s="6" t="str">
        <f t="shared" si="88"/>
        <v>YES</v>
      </c>
      <c r="T624" s="11">
        <f t="shared" si="89"/>
        <v>5596.875</v>
      </c>
      <c r="U624" s="11">
        <f t="shared" si="86"/>
        <v>6840.41</v>
      </c>
      <c r="V624" s="11">
        <f t="shared" si="87"/>
        <v>-1243.5349999999999</v>
      </c>
    </row>
    <row r="625" spans="1:22" x14ac:dyDescent="0.25">
      <c r="A625" s="6" t="s">
        <v>351</v>
      </c>
      <c r="B625" s="6" t="s">
        <v>23</v>
      </c>
      <c r="C625" t="s">
        <v>583</v>
      </c>
      <c r="D625" t="s">
        <v>583</v>
      </c>
      <c r="E625" s="22" t="s">
        <v>1676</v>
      </c>
      <c r="F625" s="22" t="s">
        <v>418</v>
      </c>
      <c r="G625" s="7" t="s">
        <v>531</v>
      </c>
      <c r="H625" s="22" t="s">
        <v>584</v>
      </c>
      <c r="I625" s="15" t="s">
        <v>585</v>
      </c>
      <c r="J625" s="19" t="s">
        <v>615</v>
      </c>
      <c r="K625" s="11">
        <v>0.11</v>
      </c>
      <c r="M625" s="11">
        <v>379.51</v>
      </c>
      <c r="O625" s="10" t="e">
        <f t="shared" si="90"/>
        <v>#DIV/0!</v>
      </c>
      <c r="P625" s="11" t="e">
        <f t="shared" si="83"/>
        <v>#DIV/0!</v>
      </c>
      <c r="Q625" s="11" t="e">
        <f t="shared" si="84"/>
        <v>#DIV/0!</v>
      </c>
      <c r="R625" s="6" t="e">
        <f t="shared" si="85"/>
        <v>#DIV/0!</v>
      </c>
      <c r="S625" s="6" t="e">
        <f t="shared" si="88"/>
        <v>#DIV/0!</v>
      </c>
      <c r="T625" s="11">
        <f t="shared" si="89"/>
        <v>0</v>
      </c>
      <c r="U625" s="11">
        <f t="shared" si="86"/>
        <v>379.51</v>
      </c>
      <c r="V625" s="11">
        <f t="shared" si="87"/>
        <v>-379.51</v>
      </c>
    </row>
    <row r="626" spans="1:22" x14ac:dyDescent="0.25">
      <c r="A626" s="6" t="s">
        <v>351</v>
      </c>
      <c r="B626" s="6" t="s">
        <v>23</v>
      </c>
      <c r="C626" t="s">
        <v>583</v>
      </c>
      <c r="D626" t="s">
        <v>583</v>
      </c>
      <c r="E626" s="22" t="s">
        <v>1676</v>
      </c>
      <c r="F626" s="22" t="s">
        <v>418</v>
      </c>
      <c r="G626" s="7" t="s">
        <v>531</v>
      </c>
      <c r="H626" s="22" t="s">
        <v>584</v>
      </c>
      <c r="I626" s="15" t="s">
        <v>585</v>
      </c>
      <c r="J626" s="19" t="s">
        <v>615</v>
      </c>
      <c r="K626" s="11">
        <v>0.05</v>
      </c>
      <c r="M626" s="11">
        <v>344.15</v>
      </c>
      <c r="O626" s="10" t="e">
        <f t="shared" si="90"/>
        <v>#DIV/0!</v>
      </c>
      <c r="P626" s="11" t="e">
        <f t="shared" si="83"/>
        <v>#DIV/0!</v>
      </c>
      <c r="Q626" s="11" t="e">
        <f t="shared" si="84"/>
        <v>#DIV/0!</v>
      </c>
      <c r="R626" s="6" t="e">
        <f t="shared" si="85"/>
        <v>#DIV/0!</v>
      </c>
      <c r="S626" s="6" t="e">
        <f t="shared" si="88"/>
        <v>#DIV/0!</v>
      </c>
      <c r="T626" s="11">
        <f t="shared" si="89"/>
        <v>0</v>
      </c>
      <c r="U626" s="11">
        <f t="shared" si="86"/>
        <v>344.15</v>
      </c>
      <c r="V626" s="11">
        <f t="shared" si="87"/>
        <v>-344.15</v>
      </c>
    </row>
    <row r="627" spans="1:22" x14ac:dyDescent="0.25">
      <c r="A627" s="6" t="s">
        <v>351</v>
      </c>
      <c r="B627" s="6" t="s">
        <v>23</v>
      </c>
      <c r="C627" t="s">
        <v>583</v>
      </c>
      <c r="D627" t="s">
        <v>583</v>
      </c>
      <c r="E627" s="22" t="s">
        <v>1676</v>
      </c>
      <c r="F627" s="22" t="s">
        <v>418</v>
      </c>
      <c r="G627" s="7" t="s">
        <v>531</v>
      </c>
      <c r="H627" s="22" t="s">
        <v>584</v>
      </c>
      <c r="I627" s="15" t="s">
        <v>585</v>
      </c>
      <c r="J627" s="19" t="s">
        <v>616</v>
      </c>
      <c r="K627" s="11">
        <v>15</v>
      </c>
      <c r="L627" s="9">
        <v>367.75</v>
      </c>
      <c r="M627" s="11">
        <v>6413.85</v>
      </c>
      <c r="O627" s="10">
        <f t="shared" si="90"/>
        <v>17.440788579197825</v>
      </c>
      <c r="P627" s="11">
        <f t="shared" si="83"/>
        <v>0</v>
      </c>
      <c r="Q627" s="11">
        <f t="shared" si="84"/>
        <v>17.440788579197825</v>
      </c>
      <c r="R627" s="6" t="str">
        <f t="shared" si="85"/>
        <v>YES</v>
      </c>
      <c r="S627" s="6" t="str">
        <f t="shared" si="88"/>
        <v>YES</v>
      </c>
      <c r="T627" s="11">
        <f t="shared" si="89"/>
        <v>4596.875</v>
      </c>
      <c r="U627" s="11">
        <f t="shared" si="86"/>
        <v>6413.85</v>
      </c>
      <c r="V627" s="11">
        <f t="shared" si="87"/>
        <v>-1816.9750000000004</v>
      </c>
    </row>
    <row r="628" spans="1:22" x14ac:dyDescent="0.25">
      <c r="A628" s="6" t="s">
        <v>351</v>
      </c>
      <c r="B628" s="6" t="s">
        <v>23</v>
      </c>
      <c r="C628" t="s">
        <v>583</v>
      </c>
      <c r="D628" t="s">
        <v>583</v>
      </c>
      <c r="E628" s="22" t="s">
        <v>1676</v>
      </c>
      <c r="F628" s="22" t="s">
        <v>418</v>
      </c>
      <c r="G628" s="7" t="s">
        <v>531</v>
      </c>
      <c r="H628" s="22" t="s">
        <v>584</v>
      </c>
      <c r="I628" s="15" t="s">
        <v>585</v>
      </c>
      <c r="J628" s="19" t="s">
        <v>617</v>
      </c>
      <c r="K628" s="11">
        <v>15</v>
      </c>
      <c r="L628" s="9">
        <v>328.25</v>
      </c>
      <c r="M628" s="11">
        <v>4923.75</v>
      </c>
      <c r="O628" s="10">
        <f t="shared" si="90"/>
        <v>15</v>
      </c>
      <c r="P628" s="11">
        <f t="shared" si="83"/>
        <v>0</v>
      </c>
      <c r="Q628" s="11">
        <f t="shared" si="84"/>
        <v>15</v>
      </c>
      <c r="R628" s="6" t="str">
        <f t="shared" si="85"/>
        <v>YES</v>
      </c>
      <c r="S628" s="6" t="str">
        <f t="shared" si="88"/>
        <v>YES</v>
      </c>
      <c r="T628" s="11">
        <f t="shared" si="89"/>
        <v>4103.125</v>
      </c>
      <c r="U628" s="11">
        <f t="shared" si="86"/>
        <v>4923.75</v>
      </c>
      <c r="V628" s="11">
        <f t="shared" si="87"/>
        <v>-820.625</v>
      </c>
    </row>
    <row r="629" spans="1:22" x14ac:dyDescent="0.25">
      <c r="A629" s="6" t="s">
        <v>351</v>
      </c>
      <c r="B629" s="6" t="s">
        <v>23</v>
      </c>
      <c r="C629" t="s">
        <v>583</v>
      </c>
      <c r="D629" t="s">
        <v>583</v>
      </c>
      <c r="E629" s="22" t="s">
        <v>1676</v>
      </c>
      <c r="F629" s="22" t="s">
        <v>418</v>
      </c>
      <c r="G629" s="7" t="s">
        <v>531</v>
      </c>
      <c r="H629" s="22" t="s">
        <v>584</v>
      </c>
      <c r="I629" s="15" t="s">
        <v>585</v>
      </c>
      <c r="J629" s="19" t="s">
        <v>618</v>
      </c>
      <c r="K629" s="11">
        <v>15</v>
      </c>
      <c r="L629" s="9">
        <v>120.25</v>
      </c>
      <c r="M629" s="11">
        <v>2542.65</v>
      </c>
      <c r="O629" s="10">
        <f t="shared" si="90"/>
        <v>21.144698544698546</v>
      </c>
      <c r="P629" s="11">
        <f t="shared" si="83"/>
        <v>0</v>
      </c>
      <c r="Q629" s="11">
        <f t="shared" si="84"/>
        <v>21.144698544698546</v>
      </c>
      <c r="R629" s="6" t="str">
        <f t="shared" si="85"/>
        <v>YES</v>
      </c>
      <c r="S629" s="6" t="str">
        <f t="shared" si="88"/>
        <v>YES</v>
      </c>
      <c r="T629" s="11">
        <f t="shared" si="89"/>
        <v>1503.125</v>
      </c>
      <c r="U629" s="11">
        <f t="shared" si="86"/>
        <v>2542.65</v>
      </c>
      <c r="V629" s="11">
        <f t="shared" si="87"/>
        <v>-1039.5250000000001</v>
      </c>
    </row>
    <row r="630" spans="1:22" x14ac:dyDescent="0.25">
      <c r="A630" s="6" t="s">
        <v>351</v>
      </c>
      <c r="B630" s="6" t="s">
        <v>23</v>
      </c>
      <c r="C630" t="s">
        <v>583</v>
      </c>
      <c r="D630" t="s">
        <v>583</v>
      </c>
      <c r="E630" s="22" t="s">
        <v>1676</v>
      </c>
      <c r="F630" s="22" t="s">
        <v>418</v>
      </c>
      <c r="G630" s="7" t="s">
        <v>531</v>
      </c>
      <c r="H630" s="22" t="s">
        <v>584</v>
      </c>
      <c r="I630" s="15" t="s">
        <v>585</v>
      </c>
      <c r="J630" s="19" t="s">
        <v>619</v>
      </c>
      <c r="K630" s="11">
        <v>15</v>
      </c>
      <c r="L630" s="9">
        <v>456</v>
      </c>
      <c r="M630" s="11">
        <v>7305</v>
      </c>
      <c r="O630" s="10">
        <f t="shared" si="90"/>
        <v>16.019736842105264</v>
      </c>
      <c r="P630" s="11">
        <f t="shared" si="83"/>
        <v>0</v>
      </c>
      <c r="Q630" s="11">
        <f t="shared" si="84"/>
        <v>16.019736842105264</v>
      </c>
      <c r="R630" s="6" t="str">
        <f t="shared" si="85"/>
        <v>YES</v>
      </c>
      <c r="S630" s="6" t="str">
        <f t="shared" si="88"/>
        <v>YES</v>
      </c>
      <c r="T630" s="11">
        <f t="shared" si="89"/>
        <v>5700</v>
      </c>
      <c r="U630" s="11">
        <f t="shared" si="86"/>
        <v>7305</v>
      </c>
      <c r="V630" s="11">
        <f t="shared" si="87"/>
        <v>-1605</v>
      </c>
    </row>
    <row r="631" spans="1:22" x14ac:dyDescent="0.25">
      <c r="A631" s="6" t="s">
        <v>351</v>
      </c>
      <c r="B631" s="6" t="s">
        <v>23</v>
      </c>
      <c r="C631" t="s">
        <v>583</v>
      </c>
      <c r="D631" t="s">
        <v>583</v>
      </c>
      <c r="E631" s="22" t="s">
        <v>1676</v>
      </c>
      <c r="F631" s="22" t="s">
        <v>418</v>
      </c>
      <c r="G631" s="7" t="s">
        <v>531</v>
      </c>
      <c r="H631" s="22" t="s">
        <v>584</v>
      </c>
      <c r="I631" s="15" t="s">
        <v>585</v>
      </c>
      <c r="J631" s="19" t="s">
        <v>620</v>
      </c>
      <c r="K631" s="11">
        <v>15</v>
      </c>
      <c r="L631" s="9">
        <v>228</v>
      </c>
      <c r="M631" s="11">
        <v>3420</v>
      </c>
      <c r="O631" s="10">
        <f t="shared" si="90"/>
        <v>15</v>
      </c>
      <c r="P631" s="11">
        <f t="shared" si="83"/>
        <v>0</v>
      </c>
      <c r="Q631" s="11">
        <f t="shared" si="84"/>
        <v>15</v>
      </c>
      <c r="R631" s="6" t="str">
        <f t="shared" si="85"/>
        <v>YES</v>
      </c>
      <c r="S631" s="6" t="str">
        <f t="shared" si="88"/>
        <v>YES</v>
      </c>
      <c r="T631" s="11">
        <f t="shared" si="89"/>
        <v>2850</v>
      </c>
      <c r="U631" s="11">
        <f t="shared" si="86"/>
        <v>3420</v>
      </c>
      <c r="V631" s="11">
        <f t="shared" si="87"/>
        <v>-570</v>
      </c>
    </row>
    <row r="632" spans="1:22" x14ac:dyDescent="0.25">
      <c r="A632" s="6" t="s">
        <v>351</v>
      </c>
      <c r="B632" s="6" t="s">
        <v>23</v>
      </c>
      <c r="C632" t="s">
        <v>583</v>
      </c>
      <c r="D632" t="s">
        <v>583</v>
      </c>
      <c r="E632" s="22" t="s">
        <v>1676</v>
      </c>
      <c r="F632" s="22" t="s">
        <v>418</v>
      </c>
      <c r="G632" s="7" t="s">
        <v>531</v>
      </c>
      <c r="H632" s="22" t="s">
        <v>584</v>
      </c>
      <c r="I632" s="15" t="s">
        <v>585</v>
      </c>
      <c r="J632" s="19" t="s">
        <v>621</v>
      </c>
      <c r="K632" s="11">
        <v>15</v>
      </c>
      <c r="L632" s="9">
        <v>69</v>
      </c>
      <c r="M632" s="11">
        <v>1035</v>
      </c>
      <c r="O632" s="10">
        <f t="shared" si="90"/>
        <v>15</v>
      </c>
      <c r="P632" s="11">
        <f t="shared" si="83"/>
        <v>0</v>
      </c>
      <c r="Q632" s="11">
        <f t="shared" si="84"/>
        <v>15</v>
      </c>
      <c r="R632" s="6" t="str">
        <f t="shared" si="85"/>
        <v>YES</v>
      </c>
      <c r="S632" s="6" t="str">
        <f t="shared" si="88"/>
        <v>YES</v>
      </c>
      <c r="T632" s="11">
        <f t="shared" si="89"/>
        <v>862.5</v>
      </c>
      <c r="U632" s="11">
        <f t="shared" si="86"/>
        <v>1035</v>
      </c>
      <c r="V632" s="11">
        <f t="shared" si="87"/>
        <v>-172.5</v>
      </c>
    </row>
    <row r="633" spans="1:22" x14ac:dyDescent="0.25">
      <c r="A633" s="6" t="s">
        <v>351</v>
      </c>
      <c r="B633" s="6" t="s">
        <v>23</v>
      </c>
      <c r="C633" t="s">
        <v>583</v>
      </c>
      <c r="D633" t="s">
        <v>583</v>
      </c>
      <c r="E633" s="22" t="s">
        <v>1676</v>
      </c>
      <c r="F633" s="22" t="s">
        <v>418</v>
      </c>
      <c r="G633" s="7" t="s">
        <v>531</v>
      </c>
      <c r="H633" s="22" t="s">
        <v>584</v>
      </c>
      <c r="I633" s="15" t="s">
        <v>585</v>
      </c>
      <c r="J633" s="19" t="s">
        <v>622</v>
      </c>
      <c r="K633" s="11">
        <v>15</v>
      </c>
      <c r="L633" s="9">
        <v>304.25</v>
      </c>
      <c r="M633" s="11">
        <v>4923.75</v>
      </c>
      <c r="O633" s="10">
        <f t="shared" si="90"/>
        <v>16.183237469186523</v>
      </c>
      <c r="P633" s="11">
        <f t="shared" si="83"/>
        <v>0</v>
      </c>
      <c r="Q633" s="11">
        <f t="shared" si="84"/>
        <v>16.183237469186523</v>
      </c>
      <c r="R633" s="6" t="str">
        <f t="shared" si="85"/>
        <v>YES</v>
      </c>
      <c r="S633" s="6" t="str">
        <f t="shared" si="88"/>
        <v>YES</v>
      </c>
      <c r="T633" s="11">
        <f t="shared" si="89"/>
        <v>3803.125</v>
      </c>
      <c r="U633" s="11">
        <f t="shared" si="86"/>
        <v>4923.75</v>
      </c>
      <c r="V633" s="11">
        <f t="shared" si="87"/>
        <v>-1120.625</v>
      </c>
    </row>
    <row r="634" spans="1:22" x14ac:dyDescent="0.25">
      <c r="A634" s="6" t="s">
        <v>351</v>
      </c>
      <c r="B634" s="6" t="s">
        <v>23</v>
      </c>
      <c r="C634" t="s">
        <v>583</v>
      </c>
      <c r="D634" t="s">
        <v>583</v>
      </c>
      <c r="E634" s="22" t="s">
        <v>1676</v>
      </c>
      <c r="F634" s="22" t="s">
        <v>418</v>
      </c>
      <c r="G634" s="7" t="s">
        <v>531</v>
      </c>
      <c r="H634" s="22" t="s">
        <v>584</v>
      </c>
      <c r="I634" s="15" t="s">
        <v>585</v>
      </c>
      <c r="J634" s="19" t="s">
        <v>623</v>
      </c>
      <c r="K634" s="11">
        <v>15</v>
      </c>
      <c r="L634" s="9">
        <v>444</v>
      </c>
      <c r="M634" s="11">
        <v>7260</v>
      </c>
      <c r="O634" s="10">
        <f t="shared" si="90"/>
        <v>16.351351351351351</v>
      </c>
      <c r="P634" s="11">
        <f t="shared" si="83"/>
        <v>0</v>
      </c>
      <c r="Q634" s="11">
        <f t="shared" si="84"/>
        <v>16.351351351351351</v>
      </c>
      <c r="R634" s="6" t="str">
        <f t="shared" si="85"/>
        <v>YES</v>
      </c>
      <c r="S634" s="6" t="str">
        <f t="shared" si="88"/>
        <v>YES</v>
      </c>
      <c r="T634" s="11">
        <f t="shared" si="89"/>
        <v>5550</v>
      </c>
      <c r="U634" s="11">
        <f t="shared" si="86"/>
        <v>7260</v>
      </c>
      <c r="V634" s="11">
        <f t="shared" si="87"/>
        <v>-1710</v>
      </c>
    </row>
    <row r="635" spans="1:22" x14ac:dyDescent="0.25">
      <c r="A635" s="6" t="s">
        <v>351</v>
      </c>
      <c r="B635" s="6" t="s">
        <v>23</v>
      </c>
      <c r="C635" t="s">
        <v>583</v>
      </c>
      <c r="D635" t="s">
        <v>583</v>
      </c>
      <c r="E635" s="22" t="s">
        <v>1676</v>
      </c>
      <c r="F635" s="22" t="s">
        <v>418</v>
      </c>
      <c r="G635" s="7" t="s">
        <v>531</v>
      </c>
      <c r="H635" s="22" t="s">
        <v>584</v>
      </c>
      <c r="I635" s="15" t="s">
        <v>585</v>
      </c>
      <c r="J635" s="19" t="s">
        <v>624</v>
      </c>
      <c r="K635" s="11">
        <v>15</v>
      </c>
      <c r="L635" s="9">
        <v>440</v>
      </c>
      <c r="M635" s="11">
        <v>7080</v>
      </c>
      <c r="O635" s="10">
        <f t="shared" si="90"/>
        <v>16.09090909090909</v>
      </c>
      <c r="P635" s="11">
        <f t="shared" ref="P635:P698" si="91">N635/L635</f>
        <v>0</v>
      </c>
      <c r="Q635" s="11">
        <f t="shared" ref="Q635:Q698" si="92">(M635+N635)/L635</f>
        <v>16.09090909090909</v>
      </c>
      <c r="R635" s="6" t="str">
        <f t="shared" ref="R635:R698" si="93">IF(Q635&gt;12.49,"YES","NO")</f>
        <v>YES</v>
      </c>
      <c r="S635" s="6" t="str">
        <f t="shared" si="88"/>
        <v>YES</v>
      </c>
      <c r="T635" s="11">
        <f t="shared" si="89"/>
        <v>5500</v>
      </c>
      <c r="U635" s="11">
        <f t="shared" ref="U635:U698" si="94">M635+N635</f>
        <v>7080</v>
      </c>
      <c r="V635" s="11">
        <f t="shared" ref="V635:V698" si="95">T635-U635</f>
        <v>-1580</v>
      </c>
    </row>
    <row r="636" spans="1:22" x14ac:dyDescent="0.25">
      <c r="A636" s="6" t="s">
        <v>351</v>
      </c>
      <c r="B636" s="6" t="s">
        <v>23</v>
      </c>
      <c r="C636" t="s">
        <v>583</v>
      </c>
      <c r="D636" t="s">
        <v>583</v>
      </c>
      <c r="E636" s="22" t="s">
        <v>1676</v>
      </c>
      <c r="F636" s="22" t="s">
        <v>418</v>
      </c>
      <c r="G636" s="7" t="s">
        <v>531</v>
      </c>
      <c r="H636" s="22" t="s">
        <v>584</v>
      </c>
      <c r="I636" s="15" t="s">
        <v>585</v>
      </c>
      <c r="J636" s="19" t="s">
        <v>625</v>
      </c>
      <c r="K636" s="11">
        <v>15</v>
      </c>
      <c r="L636" s="9">
        <v>8</v>
      </c>
      <c r="M636" s="11">
        <v>120</v>
      </c>
      <c r="O636" s="10">
        <f t="shared" si="90"/>
        <v>15</v>
      </c>
      <c r="P636" s="11">
        <f t="shared" si="91"/>
        <v>0</v>
      </c>
      <c r="Q636" s="11">
        <f t="shared" si="92"/>
        <v>15</v>
      </c>
      <c r="R636" s="6" t="str">
        <f t="shared" si="93"/>
        <v>YES</v>
      </c>
      <c r="S636" s="6" t="str">
        <f t="shared" si="88"/>
        <v>YES</v>
      </c>
      <c r="T636" s="11">
        <f t="shared" si="89"/>
        <v>100</v>
      </c>
      <c r="U636" s="11">
        <f t="shared" si="94"/>
        <v>120</v>
      </c>
      <c r="V636" s="11">
        <f t="shared" si="95"/>
        <v>-20</v>
      </c>
    </row>
    <row r="637" spans="1:22" x14ac:dyDescent="0.25">
      <c r="A637" s="6" t="s">
        <v>351</v>
      </c>
      <c r="B637" s="6" t="s">
        <v>23</v>
      </c>
      <c r="C637" t="s">
        <v>583</v>
      </c>
      <c r="D637" t="s">
        <v>583</v>
      </c>
      <c r="E637" s="22" t="s">
        <v>1676</v>
      </c>
      <c r="F637" s="22" t="s">
        <v>418</v>
      </c>
      <c r="G637" s="7" t="s">
        <v>531</v>
      </c>
      <c r="H637" s="22" t="s">
        <v>584</v>
      </c>
      <c r="I637" s="15" t="s">
        <v>585</v>
      </c>
      <c r="J637" s="19" t="s">
        <v>626</v>
      </c>
      <c r="K637" s="11">
        <v>15</v>
      </c>
      <c r="L637" s="9">
        <v>215.25</v>
      </c>
      <c r="M637" s="11">
        <v>3228.75</v>
      </c>
      <c r="O637" s="10">
        <f t="shared" si="90"/>
        <v>15</v>
      </c>
      <c r="P637" s="11">
        <f t="shared" si="91"/>
        <v>0</v>
      </c>
      <c r="Q637" s="11">
        <f t="shared" si="92"/>
        <v>15</v>
      </c>
      <c r="R637" s="6" t="str">
        <f t="shared" si="93"/>
        <v>YES</v>
      </c>
      <c r="S637" s="6" t="str">
        <f t="shared" ref="S637:S700" si="96">IF(O637&gt;3.32,"YES","NO")</f>
        <v>YES</v>
      </c>
      <c r="T637" s="11">
        <f t="shared" ref="T637:T700" si="97">L637*12.5</f>
        <v>2690.625</v>
      </c>
      <c r="U637" s="11">
        <f t="shared" si="94"/>
        <v>3228.75</v>
      </c>
      <c r="V637" s="11">
        <f t="shared" si="95"/>
        <v>-538.125</v>
      </c>
    </row>
    <row r="638" spans="1:22" x14ac:dyDescent="0.25">
      <c r="A638" s="6" t="s">
        <v>351</v>
      </c>
      <c r="B638" s="6" t="s">
        <v>23</v>
      </c>
      <c r="C638" t="s">
        <v>583</v>
      </c>
      <c r="D638" t="s">
        <v>583</v>
      </c>
      <c r="E638" s="22" t="s">
        <v>1676</v>
      </c>
      <c r="F638" s="22" t="s">
        <v>418</v>
      </c>
      <c r="G638" s="7" t="s">
        <v>531</v>
      </c>
      <c r="H638" s="22" t="s">
        <v>584</v>
      </c>
      <c r="I638" s="15" t="s">
        <v>585</v>
      </c>
      <c r="J638" s="19" t="s">
        <v>634</v>
      </c>
      <c r="K638" s="11">
        <v>15</v>
      </c>
      <c r="L638" s="9">
        <v>319.75</v>
      </c>
      <c r="M638" s="11">
        <v>4796.25</v>
      </c>
      <c r="O638" s="10">
        <f t="shared" si="90"/>
        <v>15</v>
      </c>
      <c r="P638" s="11">
        <f t="shared" si="91"/>
        <v>0</v>
      </c>
      <c r="Q638" s="11">
        <f t="shared" si="92"/>
        <v>15</v>
      </c>
      <c r="R638" s="6" t="str">
        <f t="shared" si="93"/>
        <v>YES</v>
      </c>
      <c r="S638" s="6" t="str">
        <f t="shared" si="96"/>
        <v>YES</v>
      </c>
      <c r="T638" s="11">
        <f t="shared" si="97"/>
        <v>3996.875</v>
      </c>
      <c r="U638" s="11">
        <f t="shared" si="94"/>
        <v>4796.25</v>
      </c>
      <c r="V638" s="11">
        <f t="shared" si="95"/>
        <v>-799.375</v>
      </c>
    </row>
    <row r="639" spans="1:22" x14ac:dyDescent="0.25">
      <c r="A639" s="6" t="s">
        <v>351</v>
      </c>
      <c r="B639" s="6" t="s">
        <v>23</v>
      </c>
      <c r="C639" t="s">
        <v>583</v>
      </c>
      <c r="D639" t="s">
        <v>583</v>
      </c>
      <c r="E639" s="22" t="s">
        <v>1676</v>
      </c>
      <c r="F639" s="22" t="s">
        <v>418</v>
      </c>
      <c r="G639" s="7" t="s">
        <v>531</v>
      </c>
      <c r="H639" s="22" t="s">
        <v>584</v>
      </c>
      <c r="I639" s="15" t="s">
        <v>585</v>
      </c>
      <c r="J639" s="19" t="s">
        <v>635</v>
      </c>
      <c r="K639" s="11">
        <v>15</v>
      </c>
      <c r="L639" s="9">
        <v>244.75</v>
      </c>
      <c r="M639" s="11">
        <v>5411.25</v>
      </c>
      <c r="O639" s="10">
        <f t="shared" si="90"/>
        <v>22.109295199182839</v>
      </c>
      <c r="P639" s="11">
        <f t="shared" si="91"/>
        <v>0</v>
      </c>
      <c r="Q639" s="11">
        <f t="shared" si="92"/>
        <v>22.109295199182839</v>
      </c>
      <c r="R639" s="6" t="str">
        <f t="shared" si="93"/>
        <v>YES</v>
      </c>
      <c r="S639" s="6" t="str">
        <f t="shared" si="96"/>
        <v>YES</v>
      </c>
      <c r="T639" s="11">
        <f t="shared" si="97"/>
        <v>3059.375</v>
      </c>
      <c r="U639" s="11">
        <f t="shared" si="94"/>
        <v>5411.25</v>
      </c>
      <c r="V639" s="11">
        <f t="shared" si="95"/>
        <v>-2351.875</v>
      </c>
    </row>
    <row r="640" spans="1:22" x14ac:dyDescent="0.25">
      <c r="A640" s="6" t="s">
        <v>351</v>
      </c>
      <c r="B640" s="6" t="s">
        <v>23</v>
      </c>
      <c r="C640" t="s">
        <v>583</v>
      </c>
      <c r="D640" t="s">
        <v>583</v>
      </c>
      <c r="E640" s="22" t="s">
        <v>1676</v>
      </c>
      <c r="F640" s="22" t="s">
        <v>418</v>
      </c>
      <c r="G640" s="7" t="s">
        <v>531</v>
      </c>
      <c r="H640" s="22" t="s">
        <v>584</v>
      </c>
      <c r="I640" s="15" t="s">
        <v>585</v>
      </c>
      <c r="J640" s="19" t="s">
        <v>636</v>
      </c>
      <c r="K640" s="11">
        <v>15</v>
      </c>
      <c r="L640" s="9">
        <v>220</v>
      </c>
      <c r="M640" s="11">
        <v>3300</v>
      </c>
      <c r="O640" s="10">
        <f t="shared" si="90"/>
        <v>15</v>
      </c>
      <c r="P640" s="11">
        <f t="shared" si="91"/>
        <v>0</v>
      </c>
      <c r="Q640" s="11">
        <f t="shared" si="92"/>
        <v>15</v>
      </c>
      <c r="R640" s="6" t="str">
        <f t="shared" si="93"/>
        <v>YES</v>
      </c>
      <c r="S640" s="6" t="str">
        <f t="shared" si="96"/>
        <v>YES</v>
      </c>
      <c r="T640" s="11">
        <f t="shared" si="97"/>
        <v>2750</v>
      </c>
      <c r="U640" s="11">
        <f t="shared" si="94"/>
        <v>3300</v>
      </c>
      <c r="V640" s="11">
        <f t="shared" si="95"/>
        <v>-550</v>
      </c>
    </row>
    <row r="641" spans="1:22" x14ac:dyDescent="0.25">
      <c r="A641" s="6" t="s">
        <v>351</v>
      </c>
      <c r="B641" s="6" t="s">
        <v>23</v>
      </c>
      <c r="C641" t="s">
        <v>583</v>
      </c>
      <c r="D641" t="s">
        <v>583</v>
      </c>
      <c r="E641" s="22" t="s">
        <v>1676</v>
      </c>
      <c r="F641" s="22" t="s">
        <v>418</v>
      </c>
      <c r="G641" s="7" t="s">
        <v>531</v>
      </c>
      <c r="H641" s="22" t="s">
        <v>584</v>
      </c>
      <c r="I641" s="15" t="s">
        <v>585</v>
      </c>
      <c r="J641" s="19" t="s">
        <v>627</v>
      </c>
      <c r="K641" s="11">
        <v>15</v>
      </c>
      <c r="L641" s="9">
        <v>42</v>
      </c>
      <c r="M641" s="11">
        <v>630</v>
      </c>
      <c r="O641" s="10">
        <f t="shared" si="90"/>
        <v>15</v>
      </c>
      <c r="P641" s="11">
        <f t="shared" si="91"/>
        <v>0</v>
      </c>
      <c r="Q641" s="11">
        <f t="shared" si="92"/>
        <v>15</v>
      </c>
      <c r="R641" s="6" t="str">
        <f t="shared" si="93"/>
        <v>YES</v>
      </c>
      <c r="S641" s="6" t="str">
        <f t="shared" si="96"/>
        <v>YES</v>
      </c>
      <c r="T641" s="11">
        <f t="shared" si="97"/>
        <v>525</v>
      </c>
      <c r="U641" s="11">
        <f t="shared" si="94"/>
        <v>630</v>
      </c>
      <c r="V641" s="11">
        <f t="shared" si="95"/>
        <v>-105</v>
      </c>
    </row>
    <row r="642" spans="1:22" x14ac:dyDescent="0.25">
      <c r="A642" s="6" t="s">
        <v>351</v>
      </c>
      <c r="B642" s="6" t="s">
        <v>23</v>
      </c>
      <c r="C642" t="s">
        <v>583</v>
      </c>
      <c r="D642" t="s">
        <v>583</v>
      </c>
      <c r="E642" s="22" t="s">
        <v>1676</v>
      </c>
      <c r="F642" s="22" t="s">
        <v>418</v>
      </c>
      <c r="G642" s="7" t="s">
        <v>531</v>
      </c>
      <c r="H642" s="22" t="s">
        <v>584</v>
      </c>
      <c r="I642" s="15" t="s">
        <v>585</v>
      </c>
      <c r="J642" s="19" t="s">
        <v>628</v>
      </c>
      <c r="K642" s="11">
        <v>15</v>
      </c>
      <c r="L642" s="9">
        <v>88.5</v>
      </c>
      <c r="M642" s="11">
        <v>1327.5</v>
      </c>
      <c r="O642" s="10">
        <f t="shared" si="90"/>
        <v>15</v>
      </c>
      <c r="P642" s="11">
        <f t="shared" si="91"/>
        <v>0</v>
      </c>
      <c r="Q642" s="11">
        <f t="shared" si="92"/>
        <v>15</v>
      </c>
      <c r="R642" s="6" t="str">
        <f t="shared" si="93"/>
        <v>YES</v>
      </c>
      <c r="S642" s="6" t="str">
        <f t="shared" si="96"/>
        <v>YES</v>
      </c>
      <c r="T642" s="11">
        <f t="shared" si="97"/>
        <v>1106.25</v>
      </c>
      <c r="U642" s="11">
        <f t="shared" si="94"/>
        <v>1327.5</v>
      </c>
      <c r="V642" s="11">
        <f t="shared" si="95"/>
        <v>-221.25</v>
      </c>
    </row>
    <row r="643" spans="1:22" x14ac:dyDescent="0.25">
      <c r="A643" s="6" t="s">
        <v>351</v>
      </c>
      <c r="B643" s="6" t="s">
        <v>23</v>
      </c>
      <c r="C643" t="s">
        <v>583</v>
      </c>
      <c r="D643" t="s">
        <v>583</v>
      </c>
      <c r="E643" s="22" t="s">
        <v>1676</v>
      </c>
      <c r="F643" s="22" t="s">
        <v>418</v>
      </c>
      <c r="G643" s="7" t="s">
        <v>531</v>
      </c>
      <c r="H643" s="22" t="s">
        <v>584</v>
      </c>
      <c r="I643" s="15" t="s">
        <v>585</v>
      </c>
      <c r="J643" s="19" t="s">
        <v>629</v>
      </c>
      <c r="K643" s="11">
        <v>15</v>
      </c>
      <c r="L643" s="9">
        <v>152</v>
      </c>
      <c r="M643" s="11">
        <v>2505</v>
      </c>
      <c r="O643" s="10">
        <f t="shared" si="90"/>
        <v>16.480263157894736</v>
      </c>
      <c r="P643" s="11">
        <f t="shared" si="91"/>
        <v>0</v>
      </c>
      <c r="Q643" s="11">
        <f t="shared" si="92"/>
        <v>16.480263157894736</v>
      </c>
      <c r="R643" s="6" t="str">
        <f t="shared" si="93"/>
        <v>YES</v>
      </c>
      <c r="S643" s="6" t="str">
        <f t="shared" si="96"/>
        <v>YES</v>
      </c>
      <c r="T643" s="11">
        <f t="shared" si="97"/>
        <v>1900</v>
      </c>
      <c r="U643" s="11">
        <f t="shared" si="94"/>
        <v>2505</v>
      </c>
      <c r="V643" s="11">
        <f t="shared" si="95"/>
        <v>-605</v>
      </c>
    </row>
    <row r="644" spans="1:22" x14ac:dyDescent="0.25">
      <c r="A644" s="6" t="s">
        <v>351</v>
      </c>
      <c r="B644" s="6" t="s">
        <v>23</v>
      </c>
      <c r="C644" t="s">
        <v>583</v>
      </c>
      <c r="D644" t="s">
        <v>583</v>
      </c>
      <c r="E644" s="22" t="s">
        <v>1676</v>
      </c>
      <c r="F644" s="22" t="s">
        <v>418</v>
      </c>
      <c r="G644" s="7" t="s">
        <v>531</v>
      </c>
      <c r="H644" s="22" t="s">
        <v>584</v>
      </c>
      <c r="I644" s="15" t="s">
        <v>585</v>
      </c>
      <c r="J644" s="19" t="s">
        <v>630</v>
      </c>
      <c r="K644" s="11">
        <v>15</v>
      </c>
      <c r="L644" s="9">
        <v>370.5</v>
      </c>
      <c r="M644" s="11">
        <v>5677.5</v>
      </c>
      <c r="O644" s="10">
        <f t="shared" si="90"/>
        <v>15.323886639676113</v>
      </c>
      <c r="P644" s="11">
        <f t="shared" si="91"/>
        <v>0</v>
      </c>
      <c r="Q644" s="11">
        <f t="shared" si="92"/>
        <v>15.323886639676113</v>
      </c>
      <c r="R644" s="6" t="str">
        <f t="shared" si="93"/>
        <v>YES</v>
      </c>
      <c r="S644" s="6" t="str">
        <f t="shared" si="96"/>
        <v>YES</v>
      </c>
      <c r="T644" s="11">
        <f t="shared" si="97"/>
        <v>4631.25</v>
      </c>
      <c r="U644" s="11">
        <f t="shared" si="94"/>
        <v>5677.5</v>
      </c>
      <c r="V644" s="11">
        <f t="shared" si="95"/>
        <v>-1046.25</v>
      </c>
    </row>
    <row r="645" spans="1:22" x14ac:dyDescent="0.25">
      <c r="A645" s="6" t="s">
        <v>351</v>
      </c>
      <c r="B645" s="6" t="s">
        <v>23</v>
      </c>
      <c r="C645" t="s">
        <v>583</v>
      </c>
      <c r="D645" t="s">
        <v>583</v>
      </c>
      <c r="E645" s="22" t="s">
        <v>1676</v>
      </c>
      <c r="F645" s="22" t="s">
        <v>418</v>
      </c>
      <c r="G645" s="7" t="s">
        <v>531</v>
      </c>
      <c r="H645" s="22" t="s">
        <v>584</v>
      </c>
      <c r="I645" s="15" t="s">
        <v>585</v>
      </c>
      <c r="J645" s="19" t="s">
        <v>631</v>
      </c>
      <c r="K645" s="11">
        <v>15</v>
      </c>
      <c r="L645" s="9">
        <v>22</v>
      </c>
      <c r="M645" s="11">
        <v>330</v>
      </c>
      <c r="O645" s="10">
        <f t="shared" si="90"/>
        <v>15</v>
      </c>
      <c r="P645" s="11">
        <f t="shared" si="91"/>
        <v>0</v>
      </c>
      <c r="Q645" s="11">
        <f t="shared" si="92"/>
        <v>15</v>
      </c>
      <c r="R645" s="6" t="str">
        <f t="shared" si="93"/>
        <v>YES</v>
      </c>
      <c r="S645" s="6" t="str">
        <f t="shared" si="96"/>
        <v>YES</v>
      </c>
      <c r="T645" s="11">
        <f t="shared" si="97"/>
        <v>275</v>
      </c>
      <c r="U645" s="11">
        <f t="shared" si="94"/>
        <v>330</v>
      </c>
      <c r="V645" s="11">
        <f t="shared" si="95"/>
        <v>-55</v>
      </c>
    </row>
    <row r="646" spans="1:22" x14ac:dyDescent="0.25">
      <c r="A646" s="6" t="s">
        <v>351</v>
      </c>
      <c r="B646" s="6" t="s">
        <v>23</v>
      </c>
      <c r="C646" t="s">
        <v>583</v>
      </c>
      <c r="D646" t="s">
        <v>583</v>
      </c>
      <c r="E646" s="22" t="s">
        <v>1676</v>
      </c>
      <c r="F646" s="22" t="s">
        <v>418</v>
      </c>
      <c r="G646" s="7" t="s">
        <v>531</v>
      </c>
      <c r="H646" s="22" t="s">
        <v>584</v>
      </c>
      <c r="I646" s="15" t="s">
        <v>585</v>
      </c>
      <c r="J646" s="19" t="s">
        <v>632</v>
      </c>
      <c r="K646" s="11">
        <v>15</v>
      </c>
      <c r="L646" s="9">
        <v>416</v>
      </c>
      <c r="M646" s="11">
        <v>6360</v>
      </c>
      <c r="O646" s="10">
        <f t="shared" si="90"/>
        <v>15.288461538461538</v>
      </c>
      <c r="P646" s="11">
        <f t="shared" si="91"/>
        <v>0</v>
      </c>
      <c r="Q646" s="11">
        <f t="shared" si="92"/>
        <v>15.288461538461538</v>
      </c>
      <c r="R646" s="6" t="str">
        <f t="shared" si="93"/>
        <v>YES</v>
      </c>
      <c r="S646" s="6" t="str">
        <f t="shared" si="96"/>
        <v>YES</v>
      </c>
      <c r="T646" s="11">
        <f t="shared" si="97"/>
        <v>5200</v>
      </c>
      <c r="U646" s="11">
        <f t="shared" si="94"/>
        <v>6360</v>
      </c>
      <c r="V646" s="11">
        <f t="shared" si="95"/>
        <v>-1160</v>
      </c>
    </row>
    <row r="647" spans="1:22" x14ac:dyDescent="0.25">
      <c r="A647" s="6" t="s">
        <v>351</v>
      </c>
      <c r="B647" s="6" t="s">
        <v>23</v>
      </c>
      <c r="C647" t="s">
        <v>583</v>
      </c>
      <c r="D647" t="s">
        <v>583</v>
      </c>
      <c r="E647" s="22" t="s">
        <v>1676</v>
      </c>
      <c r="F647" s="22" t="s">
        <v>418</v>
      </c>
      <c r="G647" s="7" t="s">
        <v>531</v>
      </c>
      <c r="H647" s="22" t="s">
        <v>584</v>
      </c>
      <c r="I647" s="15" t="s">
        <v>585</v>
      </c>
      <c r="J647" s="19" t="s">
        <v>633</v>
      </c>
      <c r="K647" s="11">
        <v>15</v>
      </c>
      <c r="L647" s="9">
        <v>291</v>
      </c>
      <c r="M647" s="11">
        <v>5325</v>
      </c>
      <c r="O647" s="10">
        <f t="shared" si="90"/>
        <v>18.298969072164947</v>
      </c>
      <c r="P647" s="11">
        <f t="shared" si="91"/>
        <v>0</v>
      </c>
      <c r="Q647" s="11">
        <f t="shared" si="92"/>
        <v>18.298969072164947</v>
      </c>
      <c r="R647" s="6" t="str">
        <f t="shared" si="93"/>
        <v>YES</v>
      </c>
      <c r="S647" s="6" t="str">
        <f t="shared" si="96"/>
        <v>YES</v>
      </c>
      <c r="T647" s="11">
        <f t="shared" si="97"/>
        <v>3637.5</v>
      </c>
      <c r="U647" s="11">
        <f t="shared" si="94"/>
        <v>5325</v>
      </c>
      <c r="V647" s="11">
        <f t="shared" si="95"/>
        <v>-1687.5</v>
      </c>
    </row>
    <row r="648" spans="1:22" x14ac:dyDescent="0.25">
      <c r="A648" s="6" t="s">
        <v>351</v>
      </c>
      <c r="B648" s="6" t="s">
        <v>23</v>
      </c>
      <c r="C648" t="s">
        <v>583</v>
      </c>
      <c r="D648" t="s">
        <v>583</v>
      </c>
      <c r="E648" s="22" t="s">
        <v>1676</v>
      </c>
      <c r="F648" s="22" t="s">
        <v>418</v>
      </c>
      <c r="G648" s="7" t="s">
        <v>531</v>
      </c>
      <c r="H648" s="22" t="s">
        <v>584</v>
      </c>
      <c r="I648" s="15" t="s">
        <v>585</v>
      </c>
      <c r="J648" s="19" t="s">
        <v>637</v>
      </c>
      <c r="K648" s="11">
        <v>15</v>
      </c>
      <c r="L648" s="9">
        <v>434.75</v>
      </c>
      <c r="M648" s="11">
        <v>7091.25</v>
      </c>
      <c r="O648" s="10">
        <f t="shared" si="90"/>
        <v>16.311098332374929</v>
      </c>
      <c r="P648" s="11">
        <f t="shared" si="91"/>
        <v>0</v>
      </c>
      <c r="Q648" s="11">
        <f t="shared" si="92"/>
        <v>16.311098332374929</v>
      </c>
      <c r="R648" s="6" t="str">
        <f t="shared" si="93"/>
        <v>YES</v>
      </c>
      <c r="S648" s="6" t="str">
        <f t="shared" si="96"/>
        <v>YES</v>
      </c>
      <c r="T648" s="11">
        <f t="shared" si="97"/>
        <v>5434.375</v>
      </c>
      <c r="U648" s="11">
        <f t="shared" si="94"/>
        <v>7091.25</v>
      </c>
      <c r="V648" s="11">
        <f t="shared" si="95"/>
        <v>-1656.875</v>
      </c>
    </row>
    <row r="649" spans="1:22" x14ac:dyDescent="0.25">
      <c r="A649" s="6" t="s">
        <v>351</v>
      </c>
      <c r="B649" s="6" t="s">
        <v>23</v>
      </c>
      <c r="C649" t="s">
        <v>583</v>
      </c>
      <c r="D649" t="s">
        <v>583</v>
      </c>
      <c r="E649" s="22" t="s">
        <v>1676</v>
      </c>
      <c r="F649" s="22" t="s">
        <v>418</v>
      </c>
      <c r="G649" s="7" t="s">
        <v>531</v>
      </c>
      <c r="H649" s="22" t="s">
        <v>584</v>
      </c>
      <c r="I649" s="15" t="s">
        <v>585</v>
      </c>
      <c r="J649" s="19" t="s">
        <v>638</v>
      </c>
      <c r="K649" s="11">
        <v>0.04</v>
      </c>
      <c r="L649" s="9">
        <v>0</v>
      </c>
      <c r="M649" s="11">
        <v>343.19</v>
      </c>
      <c r="O649" s="10" t="e">
        <f t="shared" si="90"/>
        <v>#DIV/0!</v>
      </c>
      <c r="P649" s="11" t="e">
        <f t="shared" si="91"/>
        <v>#DIV/0!</v>
      </c>
      <c r="Q649" s="11" t="e">
        <f t="shared" si="92"/>
        <v>#DIV/0!</v>
      </c>
      <c r="R649" s="6" t="e">
        <f t="shared" si="93"/>
        <v>#DIV/0!</v>
      </c>
      <c r="S649" s="6" t="e">
        <f t="shared" si="96"/>
        <v>#DIV/0!</v>
      </c>
      <c r="T649" s="11">
        <f t="shared" si="97"/>
        <v>0</v>
      </c>
      <c r="U649" s="11">
        <f t="shared" si="94"/>
        <v>343.19</v>
      </c>
      <c r="V649" s="11">
        <f t="shared" si="95"/>
        <v>-343.19</v>
      </c>
    </row>
    <row r="650" spans="1:22" x14ac:dyDescent="0.25">
      <c r="A650" s="6" t="s">
        <v>351</v>
      </c>
      <c r="B650" s="6" t="s">
        <v>23</v>
      </c>
      <c r="C650" t="s">
        <v>583</v>
      </c>
      <c r="D650" t="s">
        <v>583</v>
      </c>
      <c r="E650" s="22" t="s">
        <v>1676</v>
      </c>
      <c r="F650" s="22" t="s">
        <v>418</v>
      </c>
      <c r="G650" s="7" t="s">
        <v>531</v>
      </c>
      <c r="H650" s="22" t="s">
        <v>584</v>
      </c>
      <c r="I650" s="15" t="s">
        <v>585</v>
      </c>
      <c r="J650" s="19" t="s">
        <v>639</v>
      </c>
      <c r="K650" s="11">
        <v>15</v>
      </c>
      <c r="L650" s="9">
        <v>242.25</v>
      </c>
      <c r="M650" s="11">
        <v>3633.75</v>
      </c>
      <c r="O650" s="10">
        <f t="shared" si="90"/>
        <v>15</v>
      </c>
      <c r="P650" s="11">
        <f t="shared" si="91"/>
        <v>0</v>
      </c>
      <c r="Q650" s="11">
        <f t="shared" si="92"/>
        <v>15</v>
      </c>
      <c r="R650" s="6" t="str">
        <f t="shared" si="93"/>
        <v>YES</v>
      </c>
      <c r="S650" s="6" t="str">
        <f t="shared" si="96"/>
        <v>YES</v>
      </c>
      <c r="T650" s="11">
        <f t="shared" si="97"/>
        <v>3028.125</v>
      </c>
      <c r="U650" s="11">
        <f t="shared" si="94"/>
        <v>3633.75</v>
      </c>
      <c r="V650" s="11">
        <f t="shared" si="95"/>
        <v>-605.625</v>
      </c>
    </row>
    <row r="651" spans="1:22" x14ac:dyDescent="0.25">
      <c r="A651" s="6" t="s">
        <v>351</v>
      </c>
      <c r="B651" s="6" t="s">
        <v>23</v>
      </c>
      <c r="C651" t="s">
        <v>583</v>
      </c>
      <c r="D651" t="s">
        <v>583</v>
      </c>
      <c r="E651" s="22" t="s">
        <v>1676</v>
      </c>
      <c r="F651" s="22" t="s">
        <v>418</v>
      </c>
      <c r="G651" s="7" t="s">
        <v>531</v>
      </c>
      <c r="H651" s="22" t="s">
        <v>584</v>
      </c>
      <c r="I651" s="15" t="s">
        <v>585</v>
      </c>
      <c r="J651" s="19" t="s">
        <v>640</v>
      </c>
      <c r="K651" s="11">
        <v>15</v>
      </c>
      <c r="L651" s="9">
        <v>448</v>
      </c>
      <c r="M651" s="11">
        <v>7320</v>
      </c>
      <c r="O651" s="10">
        <f t="shared" si="90"/>
        <v>16.339285714285715</v>
      </c>
      <c r="P651" s="11">
        <f t="shared" si="91"/>
        <v>0</v>
      </c>
      <c r="Q651" s="11">
        <f t="shared" si="92"/>
        <v>16.339285714285715</v>
      </c>
      <c r="R651" s="6" t="str">
        <f t="shared" si="93"/>
        <v>YES</v>
      </c>
      <c r="S651" s="6" t="str">
        <f t="shared" si="96"/>
        <v>YES</v>
      </c>
      <c r="T651" s="11">
        <f t="shared" si="97"/>
        <v>5600</v>
      </c>
      <c r="U651" s="11">
        <f t="shared" si="94"/>
        <v>7320</v>
      </c>
      <c r="V651" s="11">
        <f t="shared" si="95"/>
        <v>-1720</v>
      </c>
    </row>
    <row r="652" spans="1:22" x14ac:dyDescent="0.25">
      <c r="A652" s="6" t="s">
        <v>351</v>
      </c>
      <c r="B652" s="6" t="s">
        <v>23</v>
      </c>
      <c r="C652" t="s">
        <v>583</v>
      </c>
      <c r="D652" t="s">
        <v>583</v>
      </c>
      <c r="E652" s="22" t="s">
        <v>1676</v>
      </c>
      <c r="F652" s="22" t="s">
        <v>418</v>
      </c>
      <c r="G652" s="7" t="s">
        <v>531</v>
      </c>
      <c r="H652" s="22" t="s">
        <v>584</v>
      </c>
      <c r="I652" s="15" t="s">
        <v>585</v>
      </c>
      <c r="J652" s="19" t="s">
        <v>641</v>
      </c>
      <c r="K652" s="11">
        <v>15</v>
      </c>
      <c r="L652" s="9">
        <v>317.5</v>
      </c>
      <c r="M652" s="11">
        <v>4762.5</v>
      </c>
      <c r="O652" s="10">
        <f t="shared" si="90"/>
        <v>15</v>
      </c>
      <c r="P652" s="11">
        <f t="shared" si="91"/>
        <v>0</v>
      </c>
      <c r="Q652" s="11">
        <f t="shared" si="92"/>
        <v>15</v>
      </c>
      <c r="R652" s="6" t="str">
        <f t="shared" si="93"/>
        <v>YES</v>
      </c>
      <c r="S652" s="6" t="str">
        <f t="shared" si="96"/>
        <v>YES</v>
      </c>
      <c r="T652" s="11">
        <f t="shared" si="97"/>
        <v>3968.75</v>
      </c>
      <c r="U652" s="11">
        <f t="shared" si="94"/>
        <v>4762.5</v>
      </c>
      <c r="V652" s="11">
        <f t="shared" si="95"/>
        <v>-793.75</v>
      </c>
    </row>
    <row r="653" spans="1:22" x14ac:dyDescent="0.25">
      <c r="A653" s="6" t="s">
        <v>351</v>
      </c>
      <c r="B653" s="6" t="s">
        <v>23</v>
      </c>
      <c r="C653" t="s">
        <v>583</v>
      </c>
      <c r="D653" t="s">
        <v>583</v>
      </c>
      <c r="E653" s="22" t="s">
        <v>1676</v>
      </c>
      <c r="F653" s="22" t="s">
        <v>418</v>
      </c>
      <c r="G653" s="7" t="s">
        <v>531</v>
      </c>
      <c r="H653" s="22" t="s">
        <v>584</v>
      </c>
      <c r="I653" s="15" t="s">
        <v>585</v>
      </c>
      <c r="J653" s="19" t="s">
        <v>642</v>
      </c>
      <c r="K653" s="11">
        <v>15</v>
      </c>
      <c r="L653" s="9">
        <v>146.25</v>
      </c>
      <c r="M653" s="11">
        <v>2193.75</v>
      </c>
      <c r="O653" s="10">
        <f t="shared" si="90"/>
        <v>15</v>
      </c>
      <c r="P653" s="11">
        <f t="shared" si="91"/>
        <v>0</v>
      </c>
      <c r="Q653" s="11">
        <f t="shared" si="92"/>
        <v>15</v>
      </c>
      <c r="R653" s="6" t="str">
        <f t="shared" si="93"/>
        <v>YES</v>
      </c>
      <c r="S653" s="6" t="str">
        <f t="shared" si="96"/>
        <v>YES</v>
      </c>
      <c r="T653" s="11">
        <f t="shared" si="97"/>
        <v>1828.125</v>
      </c>
      <c r="U653" s="11">
        <f t="shared" si="94"/>
        <v>2193.75</v>
      </c>
      <c r="V653" s="11">
        <f t="shared" si="95"/>
        <v>-365.625</v>
      </c>
    </row>
    <row r="654" spans="1:22" x14ac:dyDescent="0.25">
      <c r="A654" s="6" t="s">
        <v>351</v>
      </c>
      <c r="B654" s="6" t="s">
        <v>23</v>
      </c>
      <c r="C654" t="s">
        <v>583</v>
      </c>
      <c r="D654" t="s">
        <v>583</v>
      </c>
      <c r="E654" s="22" t="s">
        <v>1676</v>
      </c>
      <c r="F654" s="22" t="s">
        <v>418</v>
      </c>
      <c r="G654" s="7" t="s">
        <v>531</v>
      </c>
      <c r="H654" s="22" t="s">
        <v>584</v>
      </c>
      <c r="I654" s="15" t="s">
        <v>585</v>
      </c>
      <c r="J654" s="19" t="s">
        <v>643</v>
      </c>
      <c r="K654" s="11">
        <v>15</v>
      </c>
      <c r="L654" s="9">
        <v>388</v>
      </c>
      <c r="M654" s="11">
        <v>5820</v>
      </c>
      <c r="O654" s="10">
        <f t="shared" si="90"/>
        <v>15</v>
      </c>
      <c r="P654" s="11">
        <f t="shared" si="91"/>
        <v>0</v>
      </c>
      <c r="Q654" s="11">
        <f t="shared" si="92"/>
        <v>15</v>
      </c>
      <c r="R654" s="6" t="str">
        <f t="shared" si="93"/>
        <v>YES</v>
      </c>
      <c r="S654" s="6" t="str">
        <f t="shared" si="96"/>
        <v>YES</v>
      </c>
      <c r="T654" s="11">
        <f t="shared" si="97"/>
        <v>4850</v>
      </c>
      <c r="U654" s="11">
        <f t="shared" si="94"/>
        <v>5820</v>
      </c>
      <c r="V654" s="11">
        <f t="shared" si="95"/>
        <v>-970</v>
      </c>
    </row>
    <row r="655" spans="1:22" x14ac:dyDescent="0.25">
      <c r="A655" s="6" t="s">
        <v>351</v>
      </c>
      <c r="B655" s="6" t="s">
        <v>23</v>
      </c>
      <c r="C655" t="s">
        <v>583</v>
      </c>
      <c r="D655" t="s">
        <v>583</v>
      </c>
      <c r="E655" s="22" t="s">
        <v>1676</v>
      </c>
      <c r="F655" s="22" t="s">
        <v>418</v>
      </c>
      <c r="G655" s="7" t="s">
        <v>531</v>
      </c>
      <c r="H655" s="22" t="s">
        <v>584</v>
      </c>
      <c r="I655" s="15" t="s">
        <v>585</v>
      </c>
      <c r="J655" s="19" t="s">
        <v>644</v>
      </c>
      <c r="K655" s="11">
        <v>0.05</v>
      </c>
      <c r="L655" s="9">
        <v>0</v>
      </c>
      <c r="M655" s="11">
        <v>576.9</v>
      </c>
      <c r="O655" s="10" t="e">
        <f t="shared" si="90"/>
        <v>#DIV/0!</v>
      </c>
      <c r="P655" s="11" t="e">
        <f t="shared" si="91"/>
        <v>#DIV/0!</v>
      </c>
      <c r="Q655" s="11" t="e">
        <f t="shared" si="92"/>
        <v>#DIV/0!</v>
      </c>
      <c r="R655" s="6" t="e">
        <f t="shared" si="93"/>
        <v>#DIV/0!</v>
      </c>
      <c r="S655" s="6" t="e">
        <f t="shared" si="96"/>
        <v>#DIV/0!</v>
      </c>
      <c r="T655" s="11">
        <f t="shared" si="97"/>
        <v>0</v>
      </c>
      <c r="U655" s="11">
        <f t="shared" si="94"/>
        <v>576.9</v>
      </c>
      <c r="V655" s="11">
        <f t="shared" si="95"/>
        <v>-576.9</v>
      </c>
    </row>
    <row r="656" spans="1:22" x14ac:dyDescent="0.25">
      <c r="A656" s="6" t="s">
        <v>351</v>
      </c>
      <c r="B656" s="6" t="s">
        <v>23</v>
      </c>
      <c r="C656" t="s">
        <v>583</v>
      </c>
      <c r="D656" t="s">
        <v>583</v>
      </c>
      <c r="E656" s="22" t="s">
        <v>1676</v>
      </c>
      <c r="F656" s="22" t="s">
        <v>418</v>
      </c>
      <c r="G656" s="7" t="s">
        <v>531</v>
      </c>
      <c r="H656" s="22" t="s">
        <v>584</v>
      </c>
      <c r="I656" s="15" t="s">
        <v>585</v>
      </c>
      <c r="J656" s="19" t="s">
        <v>645</v>
      </c>
      <c r="K656" s="11">
        <v>15</v>
      </c>
      <c r="L656" s="9">
        <v>438.25</v>
      </c>
      <c r="M656" s="11">
        <v>6693.75</v>
      </c>
      <c r="O656" s="10">
        <f t="shared" si="90"/>
        <v>15.273816314888762</v>
      </c>
      <c r="P656" s="11">
        <f t="shared" si="91"/>
        <v>0</v>
      </c>
      <c r="Q656" s="11">
        <f t="shared" si="92"/>
        <v>15.273816314888762</v>
      </c>
      <c r="R656" s="6" t="str">
        <f t="shared" si="93"/>
        <v>YES</v>
      </c>
      <c r="S656" s="6" t="str">
        <f t="shared" si="96"/>
        <v>YES</v>
      </c>
      <c r="T656" s="11">
        <f t="shared" si="97"/>
        <v>5478.125</v>
      </c>
      <c r="U656" s="11">
        <f t="shared" si="94"/>
        <v>6693.75</v>
      </c>
      <c r="V656" s="11">
        <f t="shared" si="95"/>
        <v>-1215.625</v>
      </c>
    </row>
    <row r="657" spans="1:22" x14ac:dyDescent="0.25">
      <c r="A657" s="6" t="s">
        <v>351</v>
      </c>
      <c r="B657" s="6" t="s">
        <v>23</v>
      </c>
      <c r="C657" t="s">
        <v>583</v>
      </c>
      <c r="D657" t="s">
        <v>583</v>
      </c>
      <c r="E657" s="22" t="s">
        <v>1676</v>
      </c>
      <c r="F657" s="22" t="s">
        <v>418</v>
      </c>
      <c r="G657" s="7" t="s">
        <v>531</v>
      </c>
      <c r="H657" s="22" t="s">
        <v>584</v>
      </c>
      <c r="I657" s="15" t="s">
        <v>585</v>
      </c>
      <c r="J657" s="19" t="s">
        <v>648</v>
      </c>
      <c r="K657" s="11">
        <v>15</v>
      </c>
      <c r="L657" s="9">
        <v>461</v>
      </c>
      <c r="M657" s="11">
        <v>7035</v>
      </c>
      <c r="O657" s="10">
        <f t="shared" si="90"/>
        <v>15.260303687635576</v>
      </c>
      <c r="P657" s="11">
        <f t="shared" si="91"/>
        <v>0</v>
      </c>
      <c r="Q657" s="11">
        <f t="shared" si="92"/>
        <v>15.260303687635576</v>
      </c>
      <c r="R657" s="6" t="str">
        <f t="shared" si="93"/>
        <v>YES</v>
      </c>
      <c r="S657" s="6" t="str">
        <f t="shared" si="96"/>
        <v>YES</v>
      </c>
      <c r="T657" s="11">
        <f t="shared" si="97"/>
        <v>5762.5</v>
      </c>
      <c r="U657" s="11">
        <f t="shared" si="94"/>
        <v>7035</v>
      </c>
      <c r="V657" s="11">
        <f t="shared" si="95"/>
        <v>-1272.5</v>
      </c>
    </row>
    <row r="658" spans="1:22" x14ac:dyDescent="0.25">
      <c r="A658" s="6" t="s">
        <v>351</v>
      </c>
      <c r="B658" s="6" t="s">
        <v>23</v>
      </c>
      <c r="C658" t="s">
        <v>583</v>
      </c>
      <c r="D658" t="s">
        <v>583</v>
      </c>
      <c r="E658" s="22" t="s">
        <v>1676</v>
      </c>
      <c r="F658" s="22" t="s">
        <v>418</v>
      </c>
      <c r="G658" s="7" t="s">
        <v>531</v>
      </c>
      <c r="H658" s="22" t="s">
        <v>584</v>
      </c>
      <c r="I658" s="15" t="s">
        <v>585</v>
      </c>
      <c r="J658" s="19" t="s">
        <v>649</v>
      </c>
      <c r="K658" s="11">
        <v>15</v>
      </c>
      <c r="L658" s="9">
        <v>219.5</v>
      </c>
      <c r="M658" s="11">
        <v>3292.5</v>
      </c>
      <c r="O658" s="10">
        <f t="shared" si="90"/>
        <v>15</v>
      </c>
      <c r="P658" s="11">
        <f t="shared" si="91"/>
        <v>0</v>
      </c>
      <c r="Q658" s="11">
        <f t="shared" si="92"/>
        <v>15</v>
      </c>
      <c r="R658" s="6" t="str">
        <f t="shared" si="93"/>
        <v>YES</v>
      </c>
      <c r="S658" s="6" t="str">
        <f t="shared" si="96"/>
        <v>YES</v>
      </c>
      <c r="T658" s="11">
        <f t="shared" si="97"/>
        <v>2743.75</v>
      </c>
      <c r="U658" s="11">
        <f t="shared" si="94"/>
        <v>3292.5</v>
      </c>
      <c r="V658" s="11">
        <f t="shared" si="95"/>
        <v>-548.75</v>
      </c>
    </row>
    <row r="659" spans="1:22" x14ac:dyDescent="0.25">
      <c r="A659" s="6" t="s">
        <v>351</v>
      </c>
      <c r="B659" s="6" t="s">
        <v>23</v>
      </c>
      <c r="C659" t="s">
        <v>583</v>
      </c>
      <c r="D659" t="s">
        <v>583</v>
      </c>
      <c r="E659" s="22" t="s">
        <v>1676</v>
      </c>
      <c r="F659" s="22" t="s">
        <v>418</v>
      </c>
      <c r="G659" s="7" t="s">
        <v>531</v>
      </c>
      <c r="H659" s="22" t="s">
        <v>584</v>
      </c>
      <c r="I659" s="15" t="s">
        <v>585</v>
      </c>
      <c r="J659" s="19" t="s">
        <v>646</v>
      </c>
      <c r="K659" s="11">
        <v>15</v>
      </c>
      <c r="L659" s="9">
        <v>448</v>
      </c>
      <c r="M659" s="11">
        <v>6840</v>
      </c>
      <c r="O659" s="10">
        <f t="shared" si="90"/>
        <v>15.267857142857142</v>
      </c>
      <c r="P659" s="11">
        <f t="shared" si="91"/>
        <v>0</v>
      </c>
      <c r="Q659" s="11">
        <f t="shared" si="92"/>
        <v>15.267857142857142</v>
      </c>
      <c r="R659" s="6" t="str">
        <f t="shared" si="93"/>
        <v>YES</v>
      </c>
      <c r="S659" s="6" t="str">
        <f t="shared" si="96"/>
        <v>YES</v>
      </c>
      <c r="T659" s="11">
        <f t="shared" si="97"/>
        <v>5600</v>
      </c>
      <c r="U659" s="11">
        <f t="shared" si="94"/>
        <v>6840</v>
      </c>
      <c r="V659" s="11">
        <f t="shared" si="95"/>
        <v>-1240</v>
      </c>
    </row>
    <row r="660" spans="1:22" x14ac:dyDescent="0.25">
      <c r="A660" s="6" t="s">
        <v>351</v>
      </c>
      <c r="B660" s="6" t="s">
        <v>23</v>
      </c>
      <c r="C660" t="s">
        <v>583</v>
      </c>
      <c r="D660" t="s">
        <v>583</v>
      </c>
      <c r="E660" s="22" t="s">
        <v>1676</v>
      </c>
      <c r="F660" s="22" t="s">
        <v>418</v>
      </c>
      <c r="G660" s="7" t="s">
        <v>531</v>
      </c>
      <c r="H660" s="22" t="s">
        <v>584</v>
      </c>
      <c r="I660" s="15" t="s">
        <v>585</v>
      </c>
      <c r="J660" s="19" t="s">
        <v>647</v>
      </c>
      <c r="K660" s="11">
        <v>15</v>
      </c>
      <c r="L660" s="9">
        <v>201.75</v>
      </c>
      <c r="M660" s="11">
        <v>3026.25</v>
      </c>
      <c r="O660" s="10">
        <f t="shared" si="90"/>
        <v>15</v>
      </c>
      <c r="P660" s="11">
        <f t="shared" si="91"/>
        <v>0</v>
      </c>
      <c r="Q660" s="11">
        <f t="shared" si="92"/>
        <v>15</v>
      </c>
      <c r="R660" s="6" t="str">
        <f t="shared" si="93"/>
        <v>YES</v>
      </c>
      <c r="S660" s="6" t="str">
        <f t="shared" si="96"/>
        <v>YES</v>
      </c>
      <c r="T660" s="11">
        <f t="shared" si="97"/>
        <v>2521.875</v>
      </c>
      <c r="U660" s="11">
        <f t="shared" si="94"/>
        <v>3026.25</v>
      </c>
      <c r="V660" s="11">
        <f t="shared" si="95"/>
        <v>-504.375</v>
      </c>
    </row>
    <row r="661" spans="1:22" x14ac:dyDescent="0.25">
      <c r="A661" s="6" t="s">
        <v>351</v>
      </c>
      <c r="B661" s="6" t="s">
        <v>23</v>
      </c>
      <c r="C661" t="s">
        <v>583</v>
      </c>
      <c r="D661" t="s">
        <v>583</v>
      </c>
      <c r="E661" s="22" t="s">
        <v>1676</v>
      </c>
      <c r="F661" s="22" t="s">
        <v>418</v>
      </c>
      <c r="G661" s="7" t="s">
        <v>531</v>
      </c>
      <c r="H661" s="22" t="s">
        <v>584</v>
      </c>
      <c r="I661" s="15" t="s">
        <v>585</v>
      </c>
      <c r="J661" s="19" t="s">
        <v>650</v>
      </c>
      <c r="K661" s="11">
        <v>15</v>
      </c>
      <c r="L661" s="9">
        <v>104</v>
      </c>
      <c r="M661" s="11">
        <v>1560</v>
      </c>
      <c r="O661" s="10">
        <f t="shared" ref="O661:O724" si="98">M661/L661</f>
        <v>15</v>
      </c>
      <c r="P661" s="11">
        <f t="shared" si="91"/>
        <v>0</v>
      </c>
      <c r="Q661" s="11">
        <f t="shared" si="92"/>
        <v>15</v>
      </c>
      <c r="R661" s="6" t="str">
        <f t="shared" si="93"/>
        <v>YES</v>
      </c>
      <c r="S661" s="6" t="str">
        <f t="shared" si="96"/>
        <v>YES</v>
      </c>
      <c r="T661" s="11">
        <f t="shared" si="97"/>
        <v>1300</v>
      </c>
      <c r="U661" s="11">
        <f t="shared" si="94"/>
        <v>1560</v>
      </c>
      <c r="V661" s="11">
        <f t="shared" si="95"/>
        <v>-260</v>
      </c>
    </row>
    <row r="662" spans="1:22" x14ac:dyDescent="0.25">
      <c r="A662" s="6" t="s">
        <v>351</v>
      </c>
      <c r="B662" s="6" t="s">
        <v>23</v>
      </c>
      <c r="C662" t="s">
        <v>651</v>
      </c>
      <c r="D662" t="s">
        <v>651</v>
      </c>
      <c r="E662" s="22" t="s">
        <v>1676</v>
      </c>
      <c r="F662" s="22" t="s">
        <v>418</v>
      </c>
      <c r="G662" s="7" t="s">
        <v>536</v>
      </c>
      <c r="H662" s="6" t="s">
        <v>535</v>
      </c>
      <c r="I662" s="6" t="s">
        <v>528</v>
      </c>
      <c r="J662" s="19" t="s">
        <v>655</v>
      </c>
      <c r="K662" s="11">
        <v>7</v>
      </c>
      <c r="L662" s="9">
        <v>63.8</v>
      </c>
      <c r="M662" s="11">
        <v>446.6</v>
      </c>
      <c r="O662" s="10">
        <f t="shared" si="98"/>
        <v>7.0000000000000009</v>
      </c>
      <c r="P662" s="11">
        <f t="shared" si="91"/>
        <v>0</v>
      </c>
      <c r="Q662" s="11">
        <f t="shared" si="92"/>
        <v>7.0000000000000009</v>
      </c>
      <c r="R662" s="6" t="str">
        <f t="shared" si="93"/>
        <v>NO</v>
      </c>
      <c r="S662" s="6" t="str">
        <f t="shared" si="96"/>
        <v>YES</v>
      </c>
      <c r="T662" s="11">
        <f t="shared" si="97"/>
        <v>797.5</v>
      </c>
      <c r="U662" s="11">
        <f t="shared" si="94"/>
        <v>446.6</v>
      </c>
      <c r="V662" s="11">
        <f t="shared" si="95"/>
        <v>350.9</v>
      </c>
    </row>
    <row r="663" spans="1:22" x14ac:dyDescent="0.25">
      <c r="A663" s="6" t="s">
        <v>351</v>
      </c>
      <c r="B663" s="6" t="s">
        <v>23</v>
      </c>
      <c r="C663" t="s">
        <v>651</v>
      </c>
      <c r="D663" t="s">
        <v>651</v>
      </c>
      <c r="E663" s="22" t="s">
        <v>1676</v>
      </c>
      <c r="F663" s="22" t="s">
        <v>418</v>
      </c>
      <c r="G663" s="7" t="s">
        <v>536</v>
      </c>
      <c r="H663" s="6" t="s">
        <v>535</v>
      </c>
      <c r="I663" s="6" t="s">
        <v>528</v>
      </c>
      <c r="J663" s="19" t="s">
        <v>656</v>
      </c>
      <c r="K663" s="11">
        <v>6</v>
      </c>
      <c r="L663" s="9">
        <v>12.32</v>
      </c>
      <c r="M663" s="11">
        <v>73.92</v>
      </c>
      <c r="O663" s="10">
        <f t="shared" si="98"/>
        <v>6</v>
      </c>
      <c r="P663" s="11">
        <f t="shared" si="91"/>
        <v>0</v>
      </c>
      <c r="Q663" s="11">
        <f t="shared" si="92"/>
        <v>6</v>
      </c>
      <c r="R663" s="6" t="str">
        <f t="shared" si="93"/>
        <v>NO</v>
      </c>
      <c r="S663" s="6" t="str">
        <f t="shared" si="96"/>
        <v>YES</v>
      </c>
      <c r="T663" s="11">
        <f t="shared" si="97"/>
        <v>154</v>
      </c>
      <c r="U663" s="11">
        <f t="shared" si="94"/>
        <v>73.92</v>
      </c>
      <c r="V663" s="11">
        <f t="shared" si="95"/>
        <v>80.08</v>
      </c>
    </row>
    <row r="664" spans="1:22" x14ac:dyDescent="0.25">
      <c r="A664" s="6" t="s">
        <v>351</v>
      </c>
      <c r="B664" s="6" t="s">
        <v>23</v>
      </c>
      <c r="C664" t="s">
        <v>651</v>
      </c>
      <c r="D664" t="s">
        <v>651</v>
      </c>
      <c r="E664" s="22" t="s">
        <v>1676</v>
      </c>
      <c r="F664" s="22" t="s">
        <v>418</v>
      </c>
      <c r="G664" s="7" t="s">
        <v>536</v>
      </c>
      <c r="H664" s="6" t="s">
        <v>535</v>
      </c>
      <c r="I664" s="6" t="s">
        <v>528</v>
      </c>
      <c r="J664" s="19" t="s">
        <v>656</v>
      </c>
      <c r="K664" s="11">
        <v>7</v>
      </c>
      <c r="L664" s="9">
        <v>272.61</v>
      </c>
      <c r="M664" s="11">
        <v>1908.27</v>
      </c>
      <c r="O664" s="10">
        <f t="shared" si="98"/>
        <v>7</v>
      </c>
      <c r="P664" s="11">
        <f t="shared" si="91"/>
        <v>0</v>
      </c>
      <c r="Q664" s="11">
        <f t="shared" si="92"/>
        <v>7</v>
      </c>
      <c r="R664" s="6" t="str">
        <f t="shared" si="93"/>
        <v>NO</v>
      </c>
      <c r="S664" s="6" t="str">
        <f t="shared" si="96"/>
        <v>YES</v>
      </c>
      <c r="T664" s="11">
        <f t="shared" si="97"/>
        <v>3407.625</v>
      </c>
      <c r="U664" s="11">
        <f t="shared" si="94"/>
        <v>1908.27</v>
      </c>
      <c r="V664" s="11">
        <f t="shared" si="95"/>
        <v>1499.355</v>
      </c>
    </row>
    <row r="665" spans="1:22" x14ac:dyDescent="0.25">
      <c r="A665" s="6" t="s">
        <v>351</v>
      </c>
      <c r="B665" s="6" t="s">
        <v>23</v>
      </c>
      <c r="C665" t="s">
        <v>651</v>
      </c>
      <c r="D665" t="s">
        <v>651</v>
      </c>
      <c r="E665" s="22" t="s">
        <v>1676</v>
      </c>
      <c r="F665" s="22" t="s">
        <v>418</v>
      </c>
      <c r="G665" s="7" t="s">
        <v>536</v>
      </c>
      <c r="H665" s="6" t="s">
        <v>535</v>
      </c>
      <c r="I665" s="6" t="s">
        <v>528</v>
      </c>
      <c r="J665" s="19" t="s">
        <v>657</v>
      </c>
      <c r="K665" s="11">
        <v>5</v>
      </c>
      <c r="L665" s="9">
        <v>13.05</v>
      </c>
      <c r="M665" s="11">
        <v>65.25</v>
      </c>
      <c r="O665" s="10">
        <f t="shared" si="98"/>
        <v>5</v>
      </c>
      <c r="P665" s="11">
        <f t="shared" si="91"/>
        <v>0</v>
      </c>
      <c r="Q665" s="11">
        <f t="shared" si="92"/>
        <v>5</v>
      </c>
      <c r="R665" s="6" t="str">
        <f t="shared" si="93"/>
        <v>NO</v>
      </c>
      <c r="S665" s="6" t="str">
        <f t="shared" si="96"/>
        <v>YES</v>
      </c>
      <c r="T665" s="11">
        <f t="shared" si="97"/>
        <v>163.125</v>
      </c>
      <c r="U665" s="11">
        <f t="shared" si="94"/>
        <v>65.25</v>
      </c>
      <c r="V665" s="11">
        <f t="shared" si="95"/>
        <v>97.875</v>
      </c>
    </row>
    <row r="666" spans="1:22" x14ac:dyDescent="0.25">
      <c r="A666" s="6" t="s">
        <v>351</v>
      </c>
      <c r="B666" s="6" t="s">
        <v>23</v>
      </c>
      <c r="C666" t="s">
        <v>651</v>
      </c>
      <c r="D666" t="s">
        <v>651</v>
      </c>
      <c r="E666" s="22" t="s">
        <v>1676</v>
      </c>
      <c r="F666" s="22" t="s">
        <v>418</v>
      </c>
      <c r="G666" s="7" t="s">
        <v>536</v>
      </c>
      <c r="H666" s="6" t="s">
        <v>535</v>
      </c>
      <c r="I666" s="6" t="s">
        <v>528</v>
      </c>
      <c r="J666" s="19" t="s">
        <v>658</v>
      </c>
      <c r="K666" s="11">
        <v>6</v>
      </c>
      <c r="L666" s="9">
        <v>21.09</v>
      </c>
      <c r="M666" s="11">
        <v>126.54</v>
      </c>
      <c r="O666" s="10">
        <f t="shared" si="98"/>
        <v>6</v>
      </c>
      <c r="P666" s="11">
        <f t="shared" si="91"/>
        <v>0</v>
      </c>
      <c r="Q666" s="11">
        <f t="shared" si="92"/>
        <v>6</v>
      </c>
      <c r="R666" s="6" t="str">
        <f t="shared" si="93"/>
        <v>NO</v>
      </c>
      <c r="S666" s="6" t="str">
        <f t="shared" si="96"/>
        <v>YES</v>
      </c>
      <c r="T666" s="11">
        <f t="shared" si="97"/>
        <v>263.625</v>
      </c>
      <c r="U666" s="11">
        <f t="shared" si="94"/>
        <v>126.54</v>
      </c>
      <c r="V666" s="11">
        <f t="shared" si="95"/>
        <v>137.08499999999998</v>
      </c>
    </row>
    <row r="667" spans="1:22" x14ac:dyDescent="0.25">
      <c r="A667" s="6" t="s">
        <v>351</v>
      </c>
      <c r="B667" s="6" t="s">
        <v>23</v>
      </c>
      <c r="C667" t="s">
        <v>651</v>
      </c>
      <c r="D667" t="s">
        <v>651</v>
      </c>
      <c r="E667" s="22" t="s">
        <v>1676</v>
      </c>
      <c r="F667" s="22" t="s">
        <v>418</v>
      </c>
      <c r="G667" s="7" t="s">
        <v>536</v>
      </c>
      <c r="H667" s="6" t="s">
        <v>535</v>
      </c>
      <c r="I667" s="6" t="s">
        <v>528</v>
      </c>
      <c r="J667" s="19" t="s">
        <v>659</v>
      </c>
      <c r="K667" s="11">
        <v>5</v>
      </c>
      <c r="L667" s="9">
        <v>21.33</v>
      </c>
      <c r="M667" s="11">
        <v>106.65</v>
      </c>
      <c r="O667" s="10">
        <f t="shared" si="98"/>
        <v>5.0000000000000009</v>
      </c>
      <c r="P667" s="11">
        <f t="shared" si="91"/>
        <v>0</v>
      </c>
      <c r="Q667" s="11">
        <f t="shared" si="92"/>
        <v>5.0000000000000009</v>
      </c>
      <c r="R667" s="6" t="str">
        <f t="shared" si="93"/>
        <v>NO</v>
      </c>
      <c r="S667" s="6" t="str">
        <f t="shared" si="96"/>
        <v>YES</v>
      </c>
      <c r="T667" s="11">
        <f t="shared" si="97"/>
        <v>266.625</v>
      </c>
      <c r="U667" s="11">
        <f t="shared" si="94"/>
        <v>106.65</v>
      </c>
      <c r="V667" s="11">
        <f t="shared" si="95"/>
        <v>159.97499999999999</v>
      </c>
    </row>
    <row r="668" spans="1:22" x14ac:dyDescent="0.25">
      <c r="A668" s="6" t="s">
        <v>351</v>
      </c>
      <c r="B668" s="6" t="s">
        <v>23</v>
      </c>
      <c r="C668" t="s">
        <v>651</v>
      </c>
      <c r="D668" t="s">
        <v>651</v>
      </c>
      <c r="E668" s="22" t="s">
        <v>1676</v>
      </c>
      <c r="F668" s="22" t="s">
        <v>418</v>
      </c>
      <c r="G668" s="7" t="s">
        <v>536</v>
      </c>
      <c r="H668" s="6" t="s">
        <v>535</v>
      </c>
      <c r="I668" s="6" t="s">
        <v>528</v>
      </c>
      <c r="J668" s="19" t="s">
        <v>660</v>
      </c>
      <c r="K668" s="11">
        <v>7</v>
      </c>
      <c r="L668" s="9">
        <v>19.829999999999998</v>
      </c>
      <c r="M668" s="11">
        <v>138.81</v>
      </c>
      <c r="O668" s="10">
        <f t="shared" si="98"/>
        <v>7.0000000000000009</v>
      </c>
      <c r="P668" s="11">
        <f t="shared" si="91"/>
        <v>0</v>
      </c>
      <c r="Q668" s="11">
        <f t="shared" si="92"/>
        <v>7.0000000000000009</v>
      </c>
      <c r="R668" s="6" t="str">
        <f t="shared" si="93"/>
        <v>NO</v>
      </c>
      <c r="S668" s="6" t="str">
        <f t="shared" si="96"/>
        <v>YES</v>
      </c>
      <c r="T668" s="11">
        <f t="shared" si="97"/>
        <v>247.87499999999997</v>
      </c>
      <c r="U668" s="11">
        <f t="shared" si="94"/>
        <v>138.81</v>
      </c>
      <c r="V668" s="11">
        <f t="shared" si="95"/>
        <v>109.06499999999997</v>
      </c>
    </row>
    <row r="669" spans="1:22" x14ac:dyDescent="0.25">
      <c r="A669" s="6" t="s">
        <v>351</v>
      </c>
      <c r="B669" s="6" t="s">
        <v>23</v>
      </c>
      <c r="C669" t="s">
        <v>651</v>
      </c>
      <c r="D669" t="s">
        <v>651</v>
      </c>
      <c r="E669" s="22" t="s">
        <v>1676</v>
      </c>
      <c r="F669" s="22" t="s">
        <v>418</v>
      </c>
      <c r="G669" s="7" t="s">
        <v>536</v>
      </c>
      <c r="H669" s="6" t="s">
        <v>535</v>
      </c>
      <c r="I669" s="6" t="s">
        <v>528</v>
      </c>
      <c r="J669" s="19" t="s">
        <v>660</v>
      </c>
      <c r="K669" s="11">
        <v>15</v>
      </c>
      <c r="M669" s="11">
        <v>1050</v>
      </c>
      <c r="O669" s="10" t="e">
        <f t="shared" si="98"/>
        <v>#DIV/0!</v>
      </c>
      <c r="P669" s="11" t="e">
        <f t="shared" si="91"/>
        <v>#DIV/0!</v>
      </c>
      <c r="Q669" s="11" t="e">
        <f t="shared" si="92"/>
        <v>#DIV/0!</v>
      </c>
      <c r="R669" s="6" t="e">
        <f t="shared" si="93"/>
        <v>#DIV/0!</v>
      </c>
      <c r="S669" s="6" t="e">
        <f t="shared" si="96"/>
        <v>#DIV/0!</v>
      </c>
      <c r="T669" s="11">
        <f t="shared" si="97"/>
        <v>0</v>
      </c>
      <c r="U669" s="11">
        <f t="shared" si="94"/>
        <v>1050</v>
      </c>
      <c r="V669" s="11">
        <f t="shared" si="95"/>
        <v>-1050</v>
      </c>
    </row>
    <row r="670" spans="1:22" x14ac:dyDescent="0.25">
      <c r="A670" s="6" t="s">
        <v>351</v>
      </c>
      <c r="B670" s="6" t="s">
        <v>23</v>
      </c>
      <c r="C670" t="s">
        <v>651</v>
      </c>
      <c r="D670" t="s">
        <v>651</v>
      </c>
      <c r="E670" s="22" t="s">
        <v>1676</v>
      </c>
      <c r="F670" s="22" t="s">
        <v>418</v>
      </c>
      <c r="G670" s="7" t="s">
        <v>536</v>
      </c>
      <c r="H670" s="6" t="s">
        <v>535</v>
      </c>
      <c r="I670" s="6" t="s">
        <v>528</v>
      </c>
      <c r="J670" s="19" t="s">
        <v>661</v>
      </c>
      <c r="K670" s="11">
        <v>5</v>
      </c>
      <c r="L670" s="9">
        <v>266.39</v>
      </c>
      <c r="M670" s="11">
        <v>1331.95</v>
      </c>
      <c r="O670" s="10">
        <f t="shared" si="98"/>
        <v>5</v>
      </c>
      <c r="P670" s="11">
        <f t="shared" si="91"/>
        <v>0</v>
      </c>
      <c r="Q670" s="11">
        <f t="shared" si="92"/>
        <v>5</v>
      </c>
      <c r="R670" s="6" t="str">
        <f t="shared" si="93"/>
        <v>NO</v>
      </c>
      <c r="S670" s="6" t="str">
        <f t="shared" si="96"/>
        <v>YES</v>
      </c>
      <c r="T670" s="11">
        <f t="shared" si="97"/>
        <v>3329.875</v>
      </c>
      <c r="U670" s="11">
        <f t="shared" si="94"/>
        <v>1331.95</v>
      </c>
      <c r="V670" s="11">
        <f t="shared" si="95"/>
        <v>1997.925</v>
      </c>
    </row>
    <row r="671" spans="1:22" x14ac:dyDescent="0.25">
      <c r="A671" s="6" t="s">
        <v>351</v>
      </c>
      <c r="B671" s="6" t="s">
        <v>23</v>
      </c>
      <c r="C671" t="s">
        <v>651</v>
      </c>
      <c r="D671" t="s">
        <v>651</v>
      </c>
      <c r="E671" s="22" t="s">
        <v>1676</v>
      </c>
      <c r="F671" s="22" t="s">
        <v>418</v>
      </c>
      <c r="G671" s="7" t="s">
        <v>536</v>
      </c>
      <c r="H671" s="6" t="s">
        <v>535</v>
      </c>
      <c r="I671" s="6" t="s">
        <v>528</v>
      </c>
      <c r="J671" s="19" t="s">
        <v>661</v>
      </c>
      <c r="K671" s="11">
        <v>6</v>
      </c>
      <c r="L671" s="9">
        <v>111.26</v>
      </c>
      <c r="M671" s="11">
        <v>667.56</v>
      </c>
      <c r="O671" s="10">
        <f t="shared" si="98"/>
        <v>5.9999999999999991</v>
      </c>
      <c r="P671" s="11">
        <f t="shared" si="91"/>
        <v>0</v>
      </c>
      <c r="Q671" s="11">
        <f t="shared" si="92"/>
        <v>5.9999999999999991</v>
      </c>
      <c r="R671" s="6" t="str">
        <f t="shared" si="93"/>
        <v>NO</v>
      </c>
      <c r="S671" s="6" t="str">
        <f t="shared" si="96"/>
        <v>YES</v>
      </c>
      <c r="T671" s="11">
        <f t="shared" si="97"/>
        <v>1390.75</v>
      </c>
      <c r="U671" s="11">
        <f t="shared" si="94"/>
        <v>667.56</v>
      </c>
      <c r="V671" s="11">
        <f t="shared" si="95"/>
        <v>723.19</v>
      </c>
    </row>
    <row r="672" spans="1:22" x14ac:dyDescent="0.25">
      <c r="A672" s="6" t="s">
        <v>351</v>
      </c>
      <c r="B672" s="6" t="s">
        <v>23</v>
      </c>
      <c r="C672" t="s">
        <v>651</v>
      </c>
      <c r="D672" t="s">
        <v>651</v>
      </c>
      <c r="E672" s="22" t="s">
        <v>1676</v>
      </c>
      <c r="F672" s="22" t="s">
        <v>418</v>
      </c>
      <c r="G672" s="7" t="s">
        <v>536</v>
      </c>
      <c r="H672" s="6" t="s">
        <v>535</v>
      </c>
      <c r="I672" s="6" t="s">
        <v>528</v>
      </c>
      <c r="J672" s="19" t="s">
        <v>661</v>
      </c>
      <c r="K672" s="11">
        <v>7.5</v>
      </c>
      <c r="L672" s="9">
        <v>2.95</v>
      </c>
      <c r="M672" s="11">
        <v>22.14</v>
      </c>
      <c r="O672" s="10">
        <f t="shared" si="98"/>
        <v>7.5050847457627112</v>
      </c>
      <c r="P672" s="11">
        <f t="shared" si="91"/>
        <v>0</v>
      </c>
      <c r="Q672" s="11">
        <f t="shared" si="92"/>
        <v>7.5050847457627112</v>
      </c>
      <c r="R672" s="6" t="str">
        <f t="shared" si="93"/>
        <v>NO</v>
      </c>
      <c r="S672" s="6" t="str">
        <f t="shared" si="96"/>
        <v>YES</v>
      </c>
      <c r="T672" s="11">
        <f t="shared" si="97"/>
        <v>36.875</v>
      </c>
      <c r="U672" s="11">
        <f t="shared" si="94"/>
        <v>22.14</v>
      </c>
      <c r="V672" s="11">
        <f t="shared" si="95"/>
        <v>14.734999999999999</v>
      </c>
    </row>
    <row r="673" spans="1:22" x14ac:dyDescent="0.25">
      <c r="A673" s="6" t="s">
        <v>351</v>
      </c>
      <c r="B673" s="6" t="s">
        <v>23</v>
      </c>
      <c r="C673" t="s">
        <v>651</v>
      </c>
      <c r="D673" t="s">
        <v>651</v>
      </c>
      <c r="E673" s="22" t="s">
        <v>1676</v>
      </c>
      <c r="F673" s="22" t="s">
        <v>418</v>
      </c>
      <c r="G673" s="7" t="s">
        <v>536</v>
      </c>
      <c r="H673" s="6" t="s">
        <v>535</v>
      </c>
      <c r="I673" s="6" t="s">
        <v>528</v>
      </c>
      <c r="J673" s="19" t="s">
        <v>661</v>
      </c>
      <c r="K673" s="11">
        <v>7</v>
      </c>
      <c r="L673" s="9">
        <v>10.29</v>
      </c>
      <c r="M673" s="11">
        <v>72.03</v>
      </c>
      <c r="O673" s="10">
        <f t="shared" si="98"/>
        <v>7.0000000000000009</v>
      </c>
      <c r="P673" s="11">
        <f t="shared" si="91"/>
        <v>0</v>
      </c>
      <c r="Q673" s="11">
        <f t="shared" si="92"/>
        <v>7.0000000000000009</v>
      </c>
      <c r="R673" s="6" t="str">
        <f t="shared" si="93"/>
        <v>NO</v>
      </c>
      <c r="S673" s="6" t="str">
        <f t="shared" si="96"/>
        <v>YES</v>
      </c>
      <c r="T673" s="11">
        <f t="shared" si="97"/>
        <v>128.625</v>
      </c>
      <c r="U673" s="11">
        <f t="shared" si="94"/>
        <v>72.03</v>
      </c>
      <c r="V673" s="11">
        <f t="shared" si="95"/>
        <v>56.594999999999999</v>
      </c>
    </row>
    <row r="674" spans="1:22" x14ac:dyDescent="0.25">
      <c r="A674" s="6" t="s">
        <v>351</v>
      </c>
      <c r="B674" s="6" t="s">
        <v>23</v>
      </c>
      <c r="C674" t="s">
        <v>651</v>
      </c>
      <c r="D674" t="s">
        <v>651</v>
      </c>
      <c r="E674" s="22" t="s">
        <v>1676</v>
      </c>
      <c r="F674" s="22" t="s">
        <v>418</v>
      </c>
      <c r="G674" s="7" t="s">
        <v>536</v>
      </c>
      <c r="H674" s="6" t="s">
        <v>535</v>
      </c>
      <c r="I674" s="6" t="s">
        <v>528</v>
      </c>
      <c r="J674" s="19" t="s">
        <v>661</v>
      </c>
      <c r="K674" s="11">
        <v>15</v>
      </c>
      <c r="L674" s="9">
        <v>0.95</v>
      </c>
      <c r="M674" s="11">
        <v>14.25</v>
      </c>
      <c r="O674" s="10">
        <f t="shared" si="98"/>
        <v>15</v>
      </c>
      <c r="P674" s="11">
        <f t="shared" si="91"/>
        <v>0</v>
      </c>
      <c r="Q674" s="11">
        <f t="shared" si="92"/>
        <v>15</v>
      </c>
      <c r="R674" s="6" t="str">
        <f t="shared" si="93"/>
        <v>YES</v>
      </c>
      <c r="S674" s="6" t="str">
        <f t="shared" si="96"/>
        <v>YES</v>
      </c>
      <c r="T674" s="11">
        <f t="shared" si="97"/>
        <v>11.875</v>
      </c>
      <c r="U674" s="11">
        <f t="shared" si="94"/>
        <v>14.25</v>
      </c>
      <c r="V674" s="11">
        <f t="shared" si="95"/>
        <v>-2.375</v>
      </c>
    </row>
    <row r="675" spans="1:22" x14ac:dyDescent="0.25">
      <c r="A675" s="6" t="s">
        <v>351</v>
      </c>
      <c r="B675" s="6" t="s">
        <v>23</v>
      </c>
      <c r="C675" t="s">
        <v>651</v>
      </c>
      <c r="D675" t="s">
        <v>651</v>
      </c>
      <c r="E675" s="22" t="s">
        <v>1676</v>
      </c>
      <c r="F675" s="22" t="s">
        <v>418</v>
      </c>
      <c r="G675" s="7" t="s">
        <v>536</v>
      </c>
      <c r="H675" s="6" t="s">
        <v>535</v>
      </c>
      <c r="I675" s="6" t="s">
        <v>528</v>
      </c>
      <c r="J675" s="19" t="s">
        <v>662</v>
      </c>
      <c r="K675" s="11">
        <v>8.75</v>
      </c>
      <c r="L675" s="9">
        <v>4.26</v>
      </c>
      <c r="M675" s="11">
        <v>37.28</v>
      </c>
      <c r="O675" s="10">
        <f t="shared" si="98"/>
        <v>8.751173708920188</v>
      </c>
      <c r="P675" s="11">
        <f t="shared" si="91"/>
        <v>0</v>
      </c>
      <c r="Q675" s="11">
        <f t="shared" si="92"/>
        <v>8.751173708920188</v>
      </c>
      <c r="R675" s="6" t="str">
        <f t="shared" si="93"/>
        <v>NO</v>
      </c>
      <c r="S675" s="6" t="str">
        <f t="shared" si="96"/>
        <v>YES</v>
      </c>
      <c r="T675" s="11">
        <f t="shared" si="97"/>
        <v>53.25</v>
      </c>
      <c r="U675" s="11">
        <f t="shared" si="94"/>
        <v>37.28</v>
      </c>
      <c r="V675" s="11">
        <f t="shared" si="95"/>
        <v>15.969999999999999</v>
      </c>
    </row>
    <row r="676" spans="1:22" x14ac:dyDescent="0.25">
      <c r="A676" s="6" t="s">
        <v>351</v>
      </c>
      <c r="B676" s="6" t="s">
        <v>23</v>
      </c>
      <c r="C676" t="s">
        <v>651</v>
      </c>
      <c r="D676" t="s">
        <v>651</v>
      </c>
      <c r="E676" s="22" t="s">
        <v>1676</v>
      </c>
      <c r="F676" s="22" t="s">
        <v>418</v>
      </c>
      <c r="G676" s="7" t="s">
        <v>536</v>
      </c>
      <c r="H676" s="6" t="s">
        <v>535</v>
      </c>
      <c r="I676" s="6" t="s">
        <v>528</v>
      </c>
      <c r="J676" s="19" t="s">
        <v>663</v>
      </c>
      <c r="K676" s="11">
        <v>6</v>
      </c>
      <c r="L676" s="9">
        <v>193.98</v>
      </c>
      <c r="M676" s="11">
        <v>1163.8800000000001</v>
      </c>
      <c r="O676" s="10">
        <f t="shared" si="98"/>
        <v>6.0000000000000009</v>
      </c>
      <c r="P676" s="11">
        <f t="shared" si="91"/>
        <v>0</v>
      </c>
      <c r="Q676" s="11">
        <f t="shared" si="92"/>
        <v>6.0000000000000009</v>
      </c>
      <c r="R676" s="6" t="str">
        <f t="shared" si="93"/>
        <v>NO</v>
      </c>
      <c r="S676" s="6" t="str">
        <f t="shared" si="96"/>
        <v>YES</v>
      </c>
      <c r="T676" s="11">
        <f t="shared" si="97"/>
        <v>2424.75</v>
      </c>
      <c r="U676" s="11">
        <f t="shared" si="94"/>
        <v>1163.8800000000001</v>
      </c>
      <c r="V676" s="11">
        <f t="shared" si="95"/>
        <v>1260.8699999999999</v>
      </c>
    </row>
    <row r="677" spans="1:22" x14ac:dyDescent="0.25">
      <c r="A677" s="6" t="s">
        <v>351</v>
      </c>
      <c r="B677" s="6" t="s">
        <v>23</v>
      </c>
      <c r="C677" t="s">
        <v>651</v>
      </c>
      <c r="D677" t="s">
        <v>651</v>
      </c>
      <c r="E677" s="22" t="s">
        <v>1676</v>
      </c>
      <c r="F677" s="22" t="s">
        <v>418</v>
      </c>
      <c r="G677" s="7" t="s">
        <v>536</v>
      </c>
      <c r="H677" s="6" t="s">
        <v>535</v>
      </c>
      <c r="I677" s="6" t="s">
        <v>528</v>
      </c>
      <c r="J677" s="19" t="s">
        <v>663</v>
      </c>
      <c r="K677" s="11">
        <v>5</v>
      </c>
      <c r="L677" s="9">
        <v>89.74</v>
      </c>
      <c r="M677" s="11">
        <v>448.7</v>
      </c>
      <c r="O677" s="10">
        <f t="shared" si="98"/>
        <v>5</v>
      </c>
      <c r="P677" s="11">
        <f t="shared" si="91"/>
        <v>0</v>
      </c>
      <c r="Q677" s="11">
        <f t="shared" si="92"/>
        <v>5</v>
      </c>
      <c r="R677" s="6" t="str">
        <f t="shared" si="93"/>
        <v>NO</v>
      </c>
      <c r="S677" s="6" t="str">
        <f t="shared" si="96"/>
        <v>YES</v>
      </c>
      <c r="T677" s="11">
        <f t="shared" si="97"/>
        <v>1121.75</v>
      </c>
      <c r="U677" s="11">
        <f t="shared" si="94"/>
        <v>448.7</v>
      </c>
      <c r="V677" s="11">
        <f t="shared" si="95"/>
        <v>673.05</v>
      </c>
    </row>
    <row r="678" spans="1:22" x14ac:dyDescent="0.25">
      <c r="A678" s="6" t="s">
        <v>351</v>
      </c>
      <c r="B678" s="6" t="s">
        <v>23</v>
      </c>
      <c r="C678" t="s">
        <v>651</v>
      </c>
      <c r="D678" t="s">
        <v>651</v>
      </c>
      <c r="E678" s="22" t="s">
        <v>1676</v>
      </c>
      <c r="F678" s="22" t="s">
        <v>418</v>
      </c>
      <c r="G678" s="7" t="s">
        <v>536</v>
      </c>
      <c r="H678" s="6" t="s">
        <v>535</v>
      </c>
      <c r="I678" s="6" t="s">
        <v>528</v>
      </c>
      <c r="J678" s="19" t="s">
        <v>663</v>
      </c>
      <c r="K678" s="11">
        <v>15</v>
      </c>
      <c r="L678" s="9">
        <v>1.17</v>
      </c>
      <c r="M678" s="11">
        <v>17.55</v>
      </c>
      <c r="O678" s="10">
        <f t="shared" si="98"/>
        <v>15.000000000000002</v>
      </c>
      <c r="P678" s="11">
        <f t="shared" si="91"/>
        <v>0</v>
      </c>
      <c r="Q678" s="11">
        <f t="shared" si="92"/>
        <v>15.000000000000002</v>
      </c>
      <c r="R678" s="6" t="str">
        <f t="shared" si="93"/>
        <v>YES</v>
      </c>
      <c r="S678" s="6" t="str">
        <f t="shared" si="96"/>
        <v>YES</v>
      </c>
      <c r="T678" s="11">
        <f t="shared" si="97"/>
        <v>14.625</v>
      </c>
      <c r="U678" s="11">
        <f t="shared" si="94"/>
        <v>17.55</v>
      </c>
      <c r="V678" s="11">
        <f t="shared" si="95"/>
        <v>-2.9250000000000007</v>
      </c>
    </row>
    <row r="679" spans="1:22" x14ac:dyDescent="0.25">
      <c r="A679" s="6" t="s">
        <v>351</v>
      </c>
      <c r="B679" s="6" t="s">
        <v>23</v>
      </c>
      <c r="C679" t="s">
        <v>651</v>
      </c>
      <c r="D679" t="s">
        <v>651</v>
      </c>
      <c r="E679" s="22" t="s">
        <v>1676</v>
      </c>
      <c r="F679" s="22" t="s">
        <v>418</v>
      </c>
      <c r="G679" s="7" t="s">
        <v>536</v>
      </c>
      <c r="H679" s="6" t="s">
        <v>535</v>
      </c>
      <c r="I679" s="6" t="s">
        <v>528</v>
      </c>
      <c r="J679" s="19" t="s">
        <v>664</v>
      </c>
      <c r="K679" s="11">
        <v>9</v>
      </c>
      <c r="L679" s="9">
        <v>12.03</v>
      </c>
      <c r="M679" s="11">
        <v>108.27</v>
      </c>
      <c r="O679" s="10">
        <f t="shared" si="98"/>
        <v>9</v>
      </c>
      <c r="P679" s="11">
        <f t="shared" si="91"/>
        <v>0</v>
      </c>
      <c r="Q679" s="11">
        <f t="shared" si="92"/>
        <v>9</v>
      </c>
      <c r="R679" s="6" t="str">
        <f t="shared" si="93"/>
        <v>NO</v>
      </c>
      <c r="S679" s="6" t="str">
        <f t="shared" si="96"/>
        <v>YES</v>
      </c>
      <c r="T679" s="11">
        <f t="shared" si="97"/>
        <v>150.375</v>
      </c>
      <c r="U679" s="11">
        <f t="shared" si="94"/>
        <v>108.27</v>
      </c>
      <c r="V679" s="11">
        <f t="shared" si="95"/>
        <v>42.105000000000004</v>
      </c>
    </row>
    <row r="680" spans="1:22" x14ac:dyDescent="0.25">
      <c r="A680" s="6" t="s">
        <v>351</v>
      </c>
      <c r="B680" s="6" t="s">
        <v>23</v>
      </c>
      <c r="C680" t="s">
        <v>651</v>
      </c>
      <c r="D680" t="s">
        <v>651</v>
      </c>
      <c r="E680" s="22" t="s">
        <v>1676</v>
      </c>
      <c r="F680" s="22" t="s">
        <v>418</v>
      </c>
      <c r="G680" s="7" t="s">
        <v>536</v>
      </c>
      <c r="H680" s="6" t="s">
        <v>535</v>
      </c>
      <c r="I680" s="6" t="s">
        <v>528</v>
      </c>
      <c r="J680" s="19" t="s">
        <v>665</v>
      </c>
      <c r="K680" s="11">
        <v>15</v>
      </c>
      <c r="L680" s="9">
        <v>82.38</v>
      </c>
      <c r="M680" s="11">
        <v>1235.7</v>
      </c>
      <c r="O680" s="10">
        <f t="shared" si="98"/>
        <v>15.000000000000002</v>
      </c>
      <c r="P680" s="11">
        <f t="shared" si="91"/>
        <v>0</v>
      </c>
      <c r="Q680" s="11">
        <f t="shared" si="92"/>
        <v>15.000000000000002</v>
      </c>
      <c r="R680" s="6" t="str">
        <f t="shared" si="93"/>
        <v>YES</v>
      </c>
      <c r="S680" s="6" t="str">
        <f t="shared" si="96"/>
        <v>YES</v>
      </c>
      <c r="T680" s="11">
        <f t="shared" si="97"/>
        <v>1029.75</v>
      </c>
      <c r="U680" s="11">
        <f t="shared" si="94"/>
        <v>1235.7</v>
      </c>
      <c r="V680" s="11">
        <f t="shared" si="95"/>
        <v>-205.95000000000005</v>
      </c>
    </row>
    <row r="681" spans="1:22" x14ac:dyDescent="0.25">
      <c r="A681" s="6" t="s">
        <v>351</v>
      </c>
      <c r="B681" s="6" t="s">
        <v>23</v>
      </c>
      <c r="C681" t="s">
        <v>651</v>
      </c>
      <c r="D681" t="s">
        <v>651</v>
      </c>
      <c r="E681" s="22" t="s">
        <v>1676</v>
      </c>
      <c r="F681" s="22" t="s">
        <v>418</v>
      </c>
      <c r="G681" s="7" t="s">
        <v>536</v>
      </c>
      <c r="H681" s="6" t="s">
        <v>535</v>
      </c>
      <c r="I681" s="6" t="s">
        <v>528</v>
      </c>
      <c r="J681" s="19" t="s">
        <v>666</v>
      </c>
      <c r="K681" s="11">
        <v>8</v>
      </c>
      <c r="L681" s="9">
        <v>28.87</v>
      </c>
      <c r="M681" s="11">
        <v>230.96</v>
      </c>
      <c r="O681" s="10">
        <f t="shared" si="98"/>
        <v>8</v>
      </c>
      <c r="P681" s="11">
        <f t="shared" si="91"/>
        <v>0</v>
      </c>
      <c r="Q681" s="11">
        <f t="shared" si="92"/>
        <v>8</v>
      </c>
      <c r="R681" s="6" t="str">
        <f t="shared" si="93"/>
        <v>NO</v>
      </c>
      <c r="S681" s="6" t="str">
        <f t="shared" si="96"/>
        <v>YES</v>
      </c>
      <c r="T681" s="11">
        <f t="shared" si="97"/>
        <v>360.875</v>
      </c>
      <c r="U681" s="11">
        <f t="shared" si="94"/>
        <v>230.96</v>
      </c>
      <c r="V681" s="11">
        <f t="shared" si="95"/>
        <v>129.91499999999999</v>
      </c>
    </row>
    <row r="682" spans="1:22" x14ac:dyDescent="0.25">
      <c r="A682" s="6" t="s">
        <v>351</v>
      </c>
      <c r="B682" s="6" t="s">
        <v>23</v>
      </c>
      <c r="C682" t="s">
        <v>651</v>
      </c>
      <c r="D682" t="s">
        <v>651</v>
      </c>
      <c r="E682" s="22" t="s">
        <v>1676</v>
      </c>
      <c r="F682" s="22" t="s">
        <v>418</v>
      </c>
      <c r="G682" s="7" t="s">
        <v>536</v>
      </c>
      <c r="H682" s="6" t="s">
        <v>535</v>
      </c>
      <c r="I682" s="6" t="s">
        <v>528</v>
      </c>
      <c r="J682" s="19" t="s">
        <v>667</v>
      </c>
      <c r="K682" s="11">
        <v>8.5</v>
      </c>
      <c r="L682" s="9">
        <v>3.29</v>
      </c>
      <c r="M682" s="11">
        <v>27.97</v>
      </c>
      <c r="O682" s="10">
        <f t="shared" si="98"/>
        <v>8.5015197568389045</v>
      </c>
      <c r="P682" s="11">
        <f t="shared" si="91"/>
        <v>0</v>
      </c>
      <c r="Q682" s="11">
        <f t="shared" si="92"/>
        <v>8.5015197568389045</v>
      </c>
      <c r="R682" s="6" t="str">
        <f t="shared" si="93"/>
        <v>NO</v>
      </c>
      <c r="S682" s="6" t="str">
        <f t="shared" si="96"/>
        <v>YES</v>
      </c>
      <c r="T682" s="11">
        <f t="shared" si="97"/>
        <v>41.125</v>
      </c>
      <c r="U682" s="11">
        <f t="shared" si="94"/>
        <v>27.97</v>
      </c>
      <c r="V682" s="11">
        <f t="shared" si="95"/>
        <v>13.155000000000001</v>
      </c>
    </row>
    <row r="683" spans="1:22" x14ac:dyDescent="0.25">
      <c r="A683" s="6" t="s">
        <v>351</v>
      </c>
      <c r="B683" s="6" t="s">
        <v>23</v>
      </c>
      <c r="C683" t="s">
        <v>651</v>
      </c>
      <c r="D683" t="s">
        <v>651</v>
      </c>
      <c r="E683" s="22" t="s">
        <v>1676</v>
      </c>
      <c r="F683" s="22" t="s">
        <v>418</v>
      </c>
      <c r="G683" s="7" t="s">
        <v>536</v>
      </c>
      <c r="H683" s="6" t="s">
        <v>535</v>
      </c>
      <c r="I683" s="6" t="s">
        <v>528</v>
      </c>
      <c r="J683" s="19" t="s">
        <v>668</v>
      </c>
      <c r="K683" s="11">
        <v>10</v>
      </c>
      <c r="L683" s="9">
        <v>7.8</v>
      </c>
      <c r="M683" s="11">
        <v>78</v>
      </c>
      <c r="O683" s="10">
        <f t="shared" si="98"/>
        <v>10</v>
      </c>
      <c r="P683" s="11">
        <f t="shared" si="91"/>
        <v>0</v>
      </c>
      <c r="Q683" s="11">
        <f t="shared" si="92"/>
        <v>10</v>
      </c>
      <c r="R683" s="6" t="str">
        <f t="shared" si="93"/>
        <v>NO</v>
      </c>
      <c r="S683" s="6" t="str">
        <f t="shared" si="96"/>
        <v>YES</v>
      </c>
      <c r="T683" s="11">
        <f t="shared" si="97"/>
        <v>97.5</v>
      </c>
      <c r="U683" s="11">
        <f t="shared" si="94"/>
        <v>78</v>
      </c>
      <c r="V683" s="11">
        <f t="shared" si="95"/>
        <v>19.5</v>
      </c>
    </row>
    <row r="684" spans="1:22" x14ac:dyDescent="0.25">
      <c r="A684" s="6" t="s">
        <v>351</v>
      </c>
      <c r="B684" s="6" t="s">
        <v>23</v>
      </c>
      <c r="C684" t="s">
        <v>651</v>
      </c>
      <c r="D684" t="s">
        <v>651</v>
      </c>
      <c r="E684" s="22" t="s">
        <v>1676</v>
      </c>
      <c r="F684" s="22" t="s">
        <v>418</v>
      </c>
      <c r="G684" s="7" t="s">
        <v>536</v>
      </c>
      <c r="H684" s="6" t="s">
        <v>535</v>
      </c>
      <c r="I684" s="6" t="s">
        <v>528</v>
      </c>
      <c r="J684" s="19" t="s">
        <v>669</v>
      </c>
      <c r="K684" s="11">
        <v>6</v>
      </c>
      <c r="L684" s="9">
        <v>21.8</v>
      </c>
      <c r="M684" s="11">
        <v>130.80000000000001</v>
      </c>
      <c r="O684" s="10">
        <f t="shared" si="98"/>
        <v>6</v>
      </c>
      <c r="P684" s="11">
        <f t="shared" si="91"/>
        <v>0</v>
      </c>
      <c r="Q684" s="11">
        <f t="shared" si="92"/>
        <v>6</v>
      </c>
      <c r="R684" s="6" t="str">
        <f t="shared" si="93"/>
        <v>NO</v>
      </c>
      <c r="S684" s="6" t="str">
        <f t="shared" si="96"/>
        <v>YES</v>
      </c>
      <c r="T684" s="11">
        <f t="shared" si="97"/>
        <v>272.5</v>
      </c>
      <c r="U684" s="11">
        <f t="shared" si="94"/>
        <v>130.80000000000001</v>
      </c>
      <c r="V684" s="11">
        <f t="shared" si="95"/>
        <v>141.69999999999999</v>
      </c>
    </row>
    <row r="685" spans="1:22" x14ac:dyDescent="0.25">
      <c r="A685" s="6" t="s">
        <v>351</v>
      </c>
      <c r="B685" s="6" t="s">
        <v>23</v>
      </c>
      <c r="C685" t="s">
        <v>651</v>
      </c>
      <c r="D685" t="s">
        <v>651</v>
      </c>
      <c r="E685" s="22" t="s">
        <v>1676</v>
      </c>
      <c r="F685" s="22" t="s">
        <v>418</v>
      </c>
      <c r="G685" s="7" t="s">
        <v>536</v>
      </c>
      <c r="H685" s="6" t="s">
        <v>535</v>
      </c>
      <c r="I685" s="6" t="s">
        <v>528</v>
      </c>
      <c r="J685" s="19" t="s">
        <v>669</v>
      </c>
      <c r="K685" s="11">
        <v>15</v>
      </c>
      <c r="L685" s="9">
        <v>31.04</v>
      </c>
      <c r="M685" s="11">
        <v>465.6</v>
      </c>
      <c r="O685" s="10">
        <f t="shared" si="98"/>
        <v>15.000000000000002</v>
      </c>
      <c r="P685" s="11">
        <f t="shared" si="91"/>
        <v>0</v>
      </c>
      <c r="Q685" s="11">
        <f t="shared" si="92"/>
        <v>15.000000000000002</v>
      </c>
      <c r="R685" s="6" t="str">
        <f t="shared" si="93"/>
        <v>YES</v>
      </c>
      <c r="S685" s="6" t="str">
        <f t="shared" si="96"/>
        <v>YES</v>
      </c>
      <c r="T685" s="11">
        <f t="shared" si="97"/>
        <v>388</v>
      </c>
      <c r="U685" s="11">
        <f t="shared" si="94"/>
        <v>465.6</v>
      </c>
      <c r="V685" s="11">
        <f t="shared" si="95"/>
        <v>-77.600000000000023</v>
      </c>
    </row>
    <row r="686" spans="1:22" x14ac:dyDescent="0.25">
      <c r="A686" s="6" t="s">
        <v>351</v>
      </c>
      <c r="B686" s="6" t="s">
        <v>23</v>
      </c>
      <c r="C686" t="s">
        <v>651</v>
      </c>
      <c r="D686" t="s">
        <v>651</v>
      </c>
      <c r="E686" s="22" t="s">
        <v>1676</v>
      </c>
      <c r="F686" s="22" t="s">
        <v>418</v>
      </c>
      <c r="G686" s="7" t="s">
        <v>536</v>
      </c>
      <c r="H686" s="6" t="s">
        <v>535</v>
      </c>
      <c r="I686" s="6" t="s">
        <v>528</v>
      </c>
      <c r="J686" s="19" t="s">
        <v>670</v>
      </c>
      <c r="K686" s="11">
        <v>6</v>
      </c>
      <c r="L686" s="9">
        <v>7.27</v>
      </c>
      <c r="M686" s="11">
        <v>43.62</v>
      </c>
      <c r="O686" s="10">
        <f t="shared" si="98"/>
        <v>6</v>
      </c>
      <c r="P686" s="11">
        <f t="shared" si="91"/>
        <v>0</v>
      </c>
      <c r="Q686" s="11">
        <f t="shared" si="92"/>
        <v>6</v>
      </c>
      <c r="R686" s="6" t="str">
        <f t="shared" si="93"/>
        <v>NO</v>
      </c>
      <c r="S686" s="6" t="str">
        <f t="shared" si="96"/>
        <v>YES</v>
      </c>
      <c r="T686" s="11">
        <f t="shared" si="97"/>
        <v>90.875</v>
      </c>
      <c r="U686" s="11">
        <f t="shared" si="94"/>
        <v>43.62</v>
      </c>
      <c r="V686" s="11">
        <f t="shared" si="95"/>
        <v>47.255000000000003</v>
      </c>
    </row>
    <row r="687" spans="1:22" x14ac:dyDescent="0.25">
      <c r="A687" s="6" t="s">
        <v>351</v>
      </c>
      <c r="B687" s="6" t="s">
        <v>23</v>
      </c>
      <c r="C687" t="s">
        <v>651</v>
      </c>
      <c r="D687" t="s">
        <v>651</v>
      </c>
      <c r="E687" s="22" t="s">
        <v>1676</v>
      </c>
      <c r="F687" s="22" t="s">
        <v>418</v>
      </c>
      <c r="G687" s="7" t="s">
        <v>536</v>
      </c>
      <c r="H687" s="6" t="s">
        <v>535</v>
      </c>
      <c r="I687" s="6" t="s">
        <v>528</v>
      </c>
      <c r="J687" s="19" t="s">
        <v>670</v>
      </c>
      <c r="K687" s="11">
        <v>7</v>
      </c>
      <c r="L687" s="9">
        <v>300.55</v>
      </c>
      <c r="M687" s="11">
        <v>2103.85</v>
      </c>
      <c r="O687" s="10">
        <f t="shared" si="98"/>
        <v>6.9999999999999991</v>
      </c>
      <c r="P687" s="11">
        <f t="shared" si="91"/>
        <v>0</v>
      </c>
      <c r="Q687" s="11">
        <f t="shared" si="92"/>
        <v>6.9999999999999991</v>
      </c>
      <c r="R687" s="6" t="str">
        <f t="shared" si="93"/>
        <v>NO</v>
      </c>
      <c r="S687" s="6" t="str">
        <f t="shared" si="96"/>
        <v>YES</v>
      </c>
      <c r="T687" s="11">
        <f t="shared" si="97"/>
        <v>3756.875</v>
      </c>
      <c r="U687" s="11">
        <f t="shared" si="94"/>
        <v>2103.85</v>
      </c>
      <c r="V687" s="11">
        <f t="shared" si="95"/>
        <v>1653.0250000000001</v>
      </c>
    </row>
    <row r="688" spans="1:22" x14ac:dyDescent="0.25">
      <c r="A688" s="6" t="s">
        <v>351</v>
      </c>
      <c r="B688" s="6" t="s">
        <v>23</v>
      </c>
      <c r="C688" t="s">
        <v>651</v>
      </c>
      <c r="D688" t="s">
        <v>651</v>
      </c>
      <c r="E688" s="22" t="s">
        <v>1676</v>
      </c>
      <c r="F688" s="22" t="s">
        <v>418</v>
      </c>
      <c r="G688" s="7" t="s">
        <v>536</v>
      </c>
      <c r="H688" s="6" t="s">
        <v>535</v>
      </c>
      <c r="I688" s="6" t="s">
        <v>528</v>
      </c>
      <c r="J688" s="19" t="s">
        <v>671</v>
      </c>
      <c r="K688" s="11">
        <v>7.64</v>
      </c>
      <c r="L688" s="9">
        <v>9</v>
      </c>
      <c r="M688" s="11">
        <v>68.760000000000005</v>
      </c>
      <c r="O688" s="10">
        <f t="shared" si="98"/>
        <v>7.6400000000000006</v>
      </c>
      <c r="P688" s="11">
        <f t="shared" si="91"/>
        <v>0</v>
      </c>
      <c r="Q688" s="11">
        <f t="shared" si="92"/>
        <v>7.6400000000000006</v>
      </c>
      <c r="R688" s="6" t="str">
        <f t="shared" si="93"/>
        <v>NO</v>
      </c>
      <c r="S688" s="6" t="str">
        <f t="shared" si="96"/>
        <v>YES</v>
      </c>
      <c r="T688" s="11">
        <f t="shared" si="97"/>
        <v>112.5</v>
      </c>
      <c r="U688" s="11">
        <f t="shared" si="94"/>
        <v>68.760000000000005</v>
      </c>
      <c r="V688" s="11">
        <f t="shared" si="95"/>
        <v>43.739999999999995</v>
      </c>
    </row>
    <row r="689" spans="1:22" x14ac:dyDescent="0.25">
      <c r="A689" s="6" t="s">
        <v>351</v>
      </c>
      <c r="B689" s="6" t="s">
        <v>23</v>
      </c>
      <c r="C689" t="s">
        <v>651</v>
      </c>
      <c r="D689" t="s">
        <v>651</v>
      </c>
      <c r="E689" s="22" t="s">
        <v>1676</v>
      </c>
      <c r="F689" s="22" t="s">
        <v>418</v>
      </c>
      <c r="G689" s="7" t="s">
        <v>536</v>
      </c>
      <c r="H689" s="6" t="s">
        <v>535</v>
      </c>
      <c r="I689" s="6" t="s">
        <v>528</v>
      </c>
      <c r="J689" s="19" t="s">
        <v>672</v>
      </c>
      <c r="K689" s="11">
        <v>8</v>
      </c>
      <c r="L689" s="9">
        <v>16.07</v>
      </c>
      <c r="M689" s="11">
        <v>128.56</v>
      </c>
      <c r="O689" s="10">
        <f t="shared" si="98"/>
        <v>8</v>
      </c>
      <c r="P689" s="11">
        <f t="shared" si="91"/>
        <v>0</v>
      </c>
      <c r="Q689" s="11">
        <f t="shared" si="92"/>
        <v>8</v>
      </c>
      <c r="R689" s="6" t="str">
        <f t="shared" si="93"/>
        <v>NO</v>
      </c>
      <c r="S689" s="6" t="str">
        <f t="shared" si="96"/>
        <v>YES</v>
      </c>
      <c r="T689" s="11">
        <f t="shared" si="97"/>
        <v>200.875</v>
      </c>
      <c r="U689" s="11">
        <f t="shared" si="94"/>
        <v>128.56</v>
      </c>
      <c r="V689" s="11">
        <f t="shared" si="95"/>
        <v>72.314999999999998</v>
      </c>
    </row>
    <row r="690" spans="1:22" x14ac:dyDescent="0.25">
      <c r="A690" s="6" t="s">
        <v>351</v>
      </c>
      <c r="B690" s="6" t="s">
        <v>23</v>
      </c>
      <c r="C690" t="s">
        <v>651</v>
      </c>
      <c r="D690" t="s">
        <v>651</v>
      </c>
      <c r="E690" s="22" t="s">
        <v>1676</v>
      </c>
      <c r="F690" s="22" t="s">
        <v>418</v>
      </c>
      <c r="G690" s="7" t="s">
        <v>536</v>
      </c>
      <c r="H690" s="6" t="s">
        <v>535</v>
      </c>
      <c r="I690" s="6" t="s">
        <v>528</v>
      </c>
      <c r="J690" s="19" t="s">
        <v>673</v>
      </c>
      <c r="K690" s="11">
        <v>15</v>
      </c>
      <c r="L690" s="9">
        <v>28.87</v>
      </c>
      <c r="M690" s="11">
        <v>433.05</v>
      </c>
      <c r="O690" s="10">
        <f t="shared" si="98"/>
        <v>15</v>
      </c>
      <c r="P690" s="11">
        <f t="shared" si="91"/>
        <v>0</v>
      </c>
      <c r="Q690" s="11">
        <f t="shared" si="92"/>
        <v>15</v>
      </c>
      <c r="R690" s="6" t="str">
        <f t="shared" si="93"/>
        <v>YES</v>
      </c>
      <c r="S690" s="6" t="str">
        <f t="shared" si="96"/>
        <v>YES</v>
      </c>
      <c r="T690" s="11">
        <f t="shared" si="97"/>
        <v>360.875</v>
      </c>
      <c r="U690" s="11">
        <f t="shared" si="94"/>
        <v>433.05</v>
      </c>
      <c r="V690" s="11">
        <f t="shared" si="95"/>
        <v>-72.175000000000011</v>
      </c>
    </row>
    <row r="691" spans="1:22" x14ac:dyDescent="0.25">
      <c r="A691" s="6" t="s">
        <v>351</v>
      </c>
      <c r="B691" s="6" t="s">
        <v>23</v>
      </c>
      <c r="C691" t="s">
        <v>651</v>
      </c>
      <c r="D691" t="s">
        <v>651</v>
      </c>
      <c r="E691" s="22" t="s">
        <v>1676</v>
      </c>
      <c r="F691" s="22" t="s">
        <v>418</v>
      </c>
      <c r="G691" s="7" t="s">
        <v>536</v>
      </c>
      <c r="H691" s="6" t="s">
        <v>535</v>
      </c>
      <c r="I691" s="6" t="s">
        <v>528</v>
      </c>
      <c r="J691" s="19" t="s">
        <v>674</v>
      </c>
      <c r="K691" s="11">
        <v>5</v>
      </c>
      <c r="L691" s="9">
        <v>17.260000000000002</v>
      </c>
      <c r="M691" s="11">
        <v>86.3</v>
      </c>
      <c r="O691" s="10">
        <f t="shared" si="98"/>
        <v>4.9999999999999991</v>
      </c>
      <c r="P691" s="11">
        <f t="shared" si="91"/>
        <v>0</v>
      </c>
      <c r="Q691" s="11">
        <f t="shared" si="92"/>
        <v>4.9999999999999991</v>
      </c>
      <c r="R691" s="6" t="str">
        <f t="shared" si="93"/>
        <v>NO</v>
      </c>
      <c r="S691" s="6" t="str">
        <f t="shared" si="96"/>
        <v>YES</v>
      </c>
      <c r="T691" s="11">
        <f t="shared" si="97"/>
        <v>215.75000000000003</v>
      </c>
      <c r="U691" s="11">
        <f t="shared" si="94"/>
        <v>86.3</v>
      </c>
      <c r="V691" s="11">
        <f t="shared" si="95"/>
        <v>129.45000000000005</v>
      </c>
    </row>
    <row r="692" spans="1:22" x14ac:dyDescent="0.25">
      <c r="A692" s="6" t="s">
        <v>351</v>
      </c>
      <c r="B692" s="6" t="s">
        <v>23</v>
      </c>
      <c r="C692" t="s">
        <v>651</v>
      </c>
      <c r="D692" t="s">
        <v>651</v>
      </c>
      <c r="E692" s="22" t="s">
        <v>1676</v>
      </c>
      <c r="F692" s="22" t="s">
        <v>418</v>
      </c>
      <c r="G692" s="7" t="s">
        <v>536</v>
      </c>
      <c r="H692" s="6" t="s">
        <v>535</v>
      </c>
      <c r="I692" s="6" t="s">
        <v>528</v>
      </c>
      <c r="J692" s="19" t="s">
        <v>674</v>
      </c>
      <c r="K692" s="11">
        <v>6</v>
      </c>
      <c r="L692" s="9">
        <v>45.61</v>
      </c>
      <c r="M692" s="11">
        <v>273.66000000000003</v>
      </c>
      <c r="O692" s="10">
        <f t="shared" si="98"/>
        <v>6.0000000000000009</v>
      </c>
      <c r="P692" s="11">
        <f t="shared" si="91"/>
        <v>0</v>
      </c>
      <c r="Q692" s="11">
        <f t="shared" si="92"/>
        <v>6.0000000000000009</v>
      </c>
      <c r="R692" s="6" t="str">
        <f t="shared" si="93"/>
        <v>NO</v>
      </c>
      <c r="S692" s="6" t="str">
        <f t="shared" si="96"/>
        <v>YES</v>
      </c>
      <c r="T692" s="11">
        <f t="shared" si="97"/>
        <v>570.125</v>
      </c>
      <c r="U692" s="11">
        <f t="shared" si="94"/>
        <v>273.66000000000003</v>
      </c>
      <c r="V692" s="11">
        <f t="shared" si="95"/>
        <v>296.46499999999997</v>
      </c>
    </row>
    <row r="693" spans="1:22" x14ac:dyDescent="0.25">
      <c r="A693" s="6" t="s">
        <v>351</v>
      </c>
      <c r="B693" s="6" t="s">
        <v>23</v>
      </c>
      <c r="C693" t="s">
        <v>651</v>
      </c>
      <c r="D693" t="s">
        <v>651</v>
      </c>
      <c r="E693" s="22" t="s">
        <v>1676</v>
      </c>
      <c r="F693" s="22" t="s">
        <v>418</v>
      </c>
      <c r="G693" s="7" t="s">
        <v>536</v>
      </c>
      <c r="H693" s="6" t="s">
        <v>535</v>
      </c>
      <c r="I693" s="6" t="s">
        <v>528</v>
      </c>
      <c r="J693" s="19" t="s">
        <v>674</v>
      </c>
      <c r="K693" s="11">
        <v>7</v>
      </c>
      <c r="L693" s="9">
        <v>13.3</v>
      </c>
      <c r="M693" s="11">
        <v>93.1</v>
      </c>
      <c r="O693" s="10">
        <f t="shared" si="98"/>
        <v>6.9999999999999991</v>
      </c>
      <c r="P693" s="11">
        <f t="shared" si="91"/>
        <v>0</v>
      </c>
      <c r="Q693" s="11">
        <f t="shared" si="92"/>
        <v>6.9999999999999991</v>
      </c>
      <c r="R693" s="6" t="str">
        <f t="shared" si="93"/>
        <v>NO</v>
      </c>
      <c r="S693" s="6" t="str">
        <f t="shared" si="96"/>
        <v>YES</v>
      </c>
      <c r="T693" s="11">
        <f t="shared" si="97"/>
        <v>166.25</v>
      </c>
      <c r="U693" s="11">
        <f t="shared" si="94"/>
        <v>93.1</v>
      </c>
      <c r="V693" s="11">
        <f t="shared" si="95"/>
        <v>73.150000000000006</v>
      </c>
    </row>
    <row r="694" spans="1:22" x14ac:dyDescent="0.25">
      <c r="A694" s="6" t="s">
        <v>351</v>
      </c>
      <c r="B694" s="6" t="s">
        <v>23</v>
      </c>
      <c r="C694" t="s">
        <v>651</v>
      </c>
      <c r="D694" t="s">
        <v>651</v>
      </c>
      <c r="E694" s="22" t="s">
        <v>1676</v>
      </c>
      <c r="F694" s="22" t="s">
        <v>418</v>
      </c>
      <c r="G694" s="7" t="s">
        <v>536</v>
      </c>
      <c r="H694" s="6" t="s">
        <v>535</v>
      </c>
      <c r="I694" s="6" t="s">
        <v>528</v>
      </c>
      <c r="J694" s="19" t="s">
        <v>675</v>
      </c>
      <c r="K694" s="11">
        <v>5</v>
      </c>
      <c r="L694" s="9">
        <v>4.28</v>
      </c>
      <c r="M694" s="11">
        <v>21.4</v>
      </c>
      <c r="O694" s="10">
        <f t="shared" si="98"/>
        <v>4.9999999999999991</v>
      </c>
      <c r="P694" s="11">
        <f t="shared" si="91"/>
        <v>0</v>
      </c>
      <c r="Q694" s="11">
        <f t="shared" si="92"/>
        <v>4.9999999999999991</v>
      </c>
      <c r="R694" s="6" t="str">
        <f t="shared" si="93"/>
        <v>NO</v>
      </c>
      <c r="S694" s="6" t="str">
        <f t="shared" si="96"/>
        <v>YES</v>
      </c>
      <c r="T694" s="11">
        <f t="shared" si="97"/>
        <v>53.5</v>
      </c>
      <c r="U694" s="11">
        <f t="shared" si="94"/>
        <v>21.4</v>
      </c>
      <c r="V694" s="11">
        <f t="shared" si="95"/>
        <v>32.1</v>
      </c>
    </row>
    <row r="695" spans="1:22" x14ac:dyDescent="0.25">
      <c r="A695" s="6" t="s">
        <v>351</v>
      </c>
      <c r="B695" s="6" t="s">
        <v>23</v>
      </c>
      <c r="C695" t="s">
        <v>651</v>
      </c>
      <c r="D695" t="s">
        <v>651</v>
      </c>
      <c r="E695" s="22" t="s">
        <v>1676</v>
      </c>
      <c r="F695" s="22" t="s">
        <v>418</v>
      </c>
      <c r="G695" s="7" t="s">
        <v>536</v>
      </c>
      <c r="H695" s="6" t="s">
        <v>535</v>
      </c>
      <c r="I695" s="6" t="s">
        <v>528</v>
      </c>
      <c r="J695" s="19" t="s">
        <v>676</v>
      </c>
      <c r="K695" s="11">
        <v>15</v>
      </c>
      <c r="L695" s="9">
        <v>320.07</v>
      </c>
      <c r="M695" s="11">
        <v>4801.05</v>
      </c>
      <c r="O695" s="10">
        <f t="shared" si="98"/>
        <v>15</v>
      </c>
      <c r="P695" s="11">
        <f t="shared" si="91"/>
        <v>0</v>
      </c>
      <c r="Q695" s="11">
        <f t="shared" si="92"/>
        <v>15</v>
      </c>
      <c r="R695" s="6" t="str">
        <f t="shared" si="93"/>
        <v>YES</v>
      </c>
      <c r="S695" s="6" t="str">
        <f t="shared" si="96"/>
        <v>YES</v>
      </c>
      <c r="T695" s="11">
        <f t="shared" si="97"/>
        <v>4000.875</v>
      </c>
      <c r="U695" s="11">
        <f t="shared" si="94"/>
        <v>4801.05</v>
      </c>
      <c r="V695" s="11">
        <f t="shared" si="95"/>
        <v>-800.17500000000018</v>
      </c>
    </row>
    <row r="696" spans="1:22" x14ac:dyDescent="0.25">
      <c r="A696" s="6" t="s">
        <v>351</v>
      </c>
      <c r="B696" s="6" t="s">
        <v>23</v>
      </c>
      <c r="C696" t="s">
        <v>651</v>
      </c>
      <c r="D696" t="s">
        <v>651</v>
      </c>
      <c r="E696" s="22" t="s">
        <v>1676</v>
      </c>
      <c r="F696" s="22" t="s">
        <v>418</v>
      </c>
      <c r="G696" s="7" t="s">
        <v>536</v>
      </c>
      <c r="H696" s="6" t="s">
        <v>535</v>
      </c>
      <c r="I696" s="6" t="s">
        <v>528</v>
      </c>
      <c r="J696" s="19" t="s">
        <v>677</v>
      </c>
      <c r="K696" s="11">
        <v>15</v>
      </c>
      <c r="L696" s="9">
        <v>31.36</v>
      </c>
      <c r="M696" s="11">
        <v>470.4</v>
      </c>
      <c r="O696" s="10">
        <f t="shared" si="98"/>
        <v>15</v>
      </c>
      <c r="P696" s="11">
        <f t="shared" si="91"/>
        <v>0</v>
      </c>
      <c r="Q696" s="11">
        <f t="shared" si="92"/>
        <v>15</v>
      </c>
      <c r="R696" s="6" t="str">
        <f t="shared" si="93"/>
        <v>YES</v>
      </c>
      <c r="S696" s="6" t="str">
        <f t="shared" si="96"/>
        <v>YES</v>
      </c>
      <c r="T696" s="11">
        <f t="shared" si="97"/>
        <v>392</v>
      </c>
      <c r="U696" s="11">
        <f t="shared" si="94"/>
        <v>470.4</v>
      </c>
      <c r="V696" s="11">
        <f t="shared" si="95"/>
        <v>-78.399999999999977</v>
      </c>
    </row>
    <row r="697" spans="1:22" x14ac:dyDescent="0.25">
      <c r="A697" s="6" t="s">
        <v>351</v>
      </c>
      <c r="B697" s="6" t="s">
        <v>23</v>
      </c>
      <c r="C697" t="s">
        <v>651</v>
      </c>
      <c r="D697" t="s">
        <v>651</v>
      </c>
      <c r="E697" s="22" t="s">
        <v>1676</v>
      </c>
      <c r="F697" s="22" t="s">
        <v>418</v>
      </c>
      <c r="G697" s="7" t="s">
        <v>536</v>
      </c>
      <c r="H697" s="6" t="s">
        <v>535</v>
      </c>
      <c r="I697" s="6" t="s">
        <v>528</v>
      </c>
      <c r="J697" s="19" t="s">
        <v>677</v>
      </c>
      <c r="K697" s="11">
        <v>5</v>
      </c>
      <c r="L697" s="9">
        <v>53.06</v>
      </c>
      <c r="M697" s="11">
        <v>265.3</v>
      </c>
      <c r="O697" s="10">
        <f t="shared" si="98"/>
        <v>5</v>
      </c>
      <c r="P697" s="11">
        <f t="shared" si="91"/>
        <v>0</v>
      </c>
      <c r="Q697" s="11">
        <f t="shared" si="92"/>
        <v>5</v>
      </c>
      <c r="R697" s="6" t="str">
        <f t="shared" si="93"/>
        <v>NO</v>
      </c>
      <c r="S697" s="6" t="str">
        <f t="shared" si="96"/>
        <v>YES</v>
      </c>
      <c r="T697" s="11">
        <f t="shared" si="97"/>
        <v>663.25</v>
      </c>
      <c r="U697" s="11">
        <f t="shared" si="94"/>
        <v>265.3</v>
      </c>
      <c r="V697" s="11">
        <f t="shared" si="95"/>
        <v>397.95</v>
      </c>
    </row>
    <row r="698" spans="1:22" x14ac:dyDescent="0.25">
      <c r="A698" s="6" t="s">
        <v>351</v>
      </c>
      <c r="B698" s="6" t="s">
        <v>23</v>
      </c>
      <c r="C698" t="s">
        <v>651</v>
      </c>
      <c r="D698" t="s">
        <v>651</v>
      </c>
      <c r="E698" s="22" t="s">
        <v>1676</v>
      </c>
      <c r="F698" s="22" t="s">
        <v>418</v>
      </c>
      <c r="G698" s="7" t="s">
        <v>536</v>
      </c>
      <c r="H698" s="6" t="s">
        <v>535</v>
      </c>
      <c r="I698" s="6" t="s">
        <v>528</v>
      </c>
      <c r="J698" s="19" t="s">
        <v>678</v>
      </c>
      <c r="K698" s="11">
        <v>15</v>
      </c>
      <c r="L698" s="9">
        <v>5.05</v>
      </c>
      <c r="M698" s="11">
        <v>75.72</v>
      </c>
      <c r="O698" s="10">
        <f t="shared" si="98"/>
        <v>14.994059405940595</v>
      </c>
      <c r="P698" s="11">
        <f t="shared" si="91"/>
        <v>0</v>
      </c>
      <c r="Q698" s="11">
        <f t="shared" si="92"/>
        <v>14.994059405940595</v>
      </c>
      <c r="R698" s="6" t="str">
        <f t="shared" si="93"/>
        <v>YES</v>
      </c>
      <c r="S698" s="6" t="str">
        <f t="shared" si="96"/>
        <v>YES</v>
      </c>
      <c r="T698" s="11">
        <f t="shared" si="97"/>
        <v>63.125</v>
      </c>
      <c r="U698" s="11">
        <f t="shared" si="94"/>
        <v>75.72</v>
      </c>
      <c r="V698" s="11">
        <f t="shared" si="95"/>
        <v>-12.594999999999999</v>
      </c>
    </row>
    <row r="699" spans="1:22" x14ac:dyDescent="0.25">
      <c r="A699" s="6" t="s">
        <v>351</v>
      </c>
      <c r="B699" s="6" t="s">
        <v>23</v>
      </c>
      <c r="C699" t="s">
        <v>651</v>
      </c>
      <c r="D699" t="s">
        <v>651</v>
      </c>
      <c r="E699" s="22" t="s">
        <v>1676</v>
      </c>
      <c r="F699" s="22" t="s">
        <v>418</v>
      </c>
      <c r="G699" s="7" t="s">
        <v>536</v>
      </c>
      <c r="H699" s="6" t="s">
        <v>535</v>
      </c>
      <c r="I699" s="6" t="s">
        <v>528</v>
      </c>
      <c r="J699" s="19" t="s">
        <v>679</v>
      </c>
      <c r="K699" s="11">
        <v>6</v>
      </c>
      <c r="L699" s="9">
        <v>1.98</v>
      </c>
      <c r="M699" s="11">
        <v>11.88</v>
      </c>
      <c r="O699" s="10">
        <f t="shared" si="98"/>
        <v>6.0000000000000009</v>
      </c>
      <c r="P699" s="11">
        <f t="shared" ref="P699:P762" si="99">N699/L699</f>
        <v>0</v>
      </c>
      <c r="Q699" s="11">
        <f t="shared" ref="Q699:Q762" si="100">(M699+N699)/L699</f>
        <v>6.0000000000000009</v>
      </c>
      <c r="R699" s="6" t="str">
        <f t="shared" ref="R699:R762" si="101">IF(Q699&gt;12.49,"YES","NO")</f>
        <v>NO</v>
      </c>
      <c r="S699" s="6" t="str">
        <f t="shared" si="96"/>
        <v>YES</v>
      </c>
      <c r="T699" s="11">
        <f t="shared" si="97"/>
        <v>24.75</v>
      </c>
      <c r="U699" s="11">
        <f t="shared" ref="U699:U762" si="102">M699+N699</f>
        <v>11.88</v>
      </c>
      <c r="V699" s="11">
        <f t="shared" ref="V699:V762" si="103">T699-U699</f>
        <v>12.87</v>
      </c>
    </row>
    <row r="700" spans="1:22" x14ac:dyDescent="0.25">
      <c r="A700" s="6" t="s">
        <v>351</v>
      </c>
      <c r="B700" s="6" t="s">
        <v>23</v>
      </c>
      <c r="C700" t="s">
        <v>651</v>
      </c>
      <c r="D700" t="s">
        <v>651</v>
      </c>
      <c r="E700" s="22" t="s">
        <v>1676</v>
      </c>
      <c r="F700" s="22" t="s">
        <v>418</v>
      </c>
      <c r="G700" s="7" t="s">
        <v>536</v>
      </c>
      <c r="H700" s="6" t="s">
        <v>535</v>
      </c>
      <c r="I700" s="6" t="s">
        <v>528</v>
      </c>
      <c r="J700" s="19" t="s">
        <v>679</v>
      </c>
      <c r="K700" s="11">
        <v>5</v>
      </c>
      <c r="L700" s="9">
        <v>202.91</v>
      </c>
      <c r="M700" s="11">
        <v>1014.55</v>
      </c>
      <c r="O700" s="10">
        <f t="shared" si="98"/>
        <v>5</v>
      </c>
      <c r="P700" s="11">
        <f t="shared" si="99"/>
        <v>0</v>
      </c>
      <c r="Q700" s="11">
        <f t="shared" si="100"/>
        <v>5</v>
      </c>
      <c r="R700" s="6" t="str">
        <f t="shared" si="101"/>
        <v>NO</v>
      </c>
      <c r="S700" s="6" t="str">
        <f t="shared" si="96"/>
        <v>YES</v>
      </c>
      <c r="T700" s="11">
        <f t="shared" si="97"/>
        <v>2536.375</v>
      </c>
      <c r="U700" s="11">
        <f t="shared" si="102"/>
        <v>1014.55</v>
      </c>
      <c r="V700" s="11">
        <f t="shared" si="103"/>
        <v>1521.825</v>
      </c>
    </row>
    <row r="701" spans="1:22" x14ac:dyDescent="0.25">
      <c r="A701" s="6" t="s">
        <v>351</v>
      </c>
      <c r="B701" s="6" t="s">
        <v>23</v>
      </c>
      <c r="C701" t="s">
        <v>651</v>
      </c>
      <c r="D701" t="s">
        <v>651</v>
      </c>
      <c r="E701" s="22" t="s">
        <v>1676</v>
      </c>
      <c r="F701" s="22" t="s">
        <v>418</v>
      </c>
      <c r="G701" s="7" t="s">
        <v>536</v>
      </c>
      <c r="H701" s="6" t="s">
        <v>535</v>
      </c>
      <c r="I701" s="6" t="s">
        <v>528</v>
      </c>
      <c r="J701" s="19" t="s">
        <v>680</v>
      </c>
      <c r="K701" s="11">
        <v>8</v>
      </c>
      <c r="L701" s="9">
        <v>10.29</v>
      </c>
      <c r="M701" s="11">
        <v>82.32</v>
      </c>
      <c r="O701" s="10">
        <f t="shared" si="98"/>
        <v>8</v>
      </c>
      <c r="P701" s="11">
        <f t="shared" si="99"/>
        <v>0</v>
      </c>
      <c r="Q701" s="11">
        <f t="shared" si="100"/>
        <v>8</v>
      </c>
      <c r="R701" s="6" t="str">
        <f t="shared" si="101"/>
        <v>NO</v>
      </c>
      <c r="S701" s="6" t="str">
        <f t="shared" ref="S701:S764" si="104">IF(O701&gt;3.32,"YES","NO")</f>
        <v>YES</v>
      </c>
      <c r="T701" s="11">
        <f t="shared" ref="T701:T764" si="105">L701*12.5</f>
        <v>128.625</v>
      </c>
      <c r="U701" s="11">
        <f t="shared" si="102"/>
        <v>82.32</v>
      </c>
      <c r="V701" s="11">
        <f t="shared" si="103"/>
        <v>46.305000000000007</v>
      </c>
    </row>
    <row r="702" spans="1:22" x14ac:dyDescent="0.25">
      <c r="A702" s="6" t="s">
        <v>351</v>
      </c>
      <c r="B702" s="6" t="s">
        <v>23</v>
      </c>
      <c r="C702" t="s">
        <v>651</v>
      </c>
      <c r="D702" t="s">
        <v>651</v>
      </c>
      <c r="E702" s="22" t="s">
        <v>1676</v>
      </c>
      <c r="F702" s="22" t="s">
        <v>418</v>
      </c>
      <c r="G702" s="7" t="s">
        <v>536</v>
      </c>
      <c r="H702" s="6" t="s">
        <v>535</v>
      </c>
      <c r="I702" s="6" t="s">
        <v>528</v>
      </c>
      <c r="J702" s="19" t="s">
        <v>681</v>
      </c>
      <c r="K702" s="11">
        <v>15</v>
      </c>
      <c r="L702" s="9">
        <v>435.29</v>
      </c>
      <c r="M702" s="11">
        <v>6529.35</v>
      </c>
      <c r="O702" s="10">
        <f t="shared" si="98"/>
        <v>15</v>
      </c>
      <c r="P702" s="11">
        <f t="shared" si="99"/>
        <v>0</v>
      </c>
      <c r="Q702" s="11">
        <f t="shared" si="100"/>
        <v>15</v>
      </c>
      <c r="R702" s="6" t="str">
        <f t="shared" si="101"/>
        <v>YES</v>
      </c>
      <c r="S702" s="6" t="str">
        <f t="shared" si="104"/>
        <v>YES</v>
      </c>
      <c r="T702" s="11">
        <f t="shared" si="105"/>
        <v>5441.125</v>
      </c>
      <c r="U702" s="11">
        <f t="shared" si="102"/>
        <v>6529.35</v>
      </c>
      <c r="V702" s="11">
        <f t="shared" si="103"/>
        <v>-1088.2250000000004</v>
      </c>
    </row>
    <row r="703" spans="1:22" x14ac:dyDescent="0.25">
      <c r="A703" s="6" t="s">
        <v>351</v>
      </c>
      <c r="B703" s="6" t="s">
        <v>23</v>
      </c>
      <c r="C703" t="s">
        <v>651</v>
      </c>
      <c r="D703" t="s">
        <v>651</v>
      </c>
      <c r="E703" s="22" t="s">
        <v>1676</v>
      </c>
      <c r="F703" s="22" t="s">
        <v>418</v>
      </c>
      <c r="G703" s="7" t="s">
        <v>536</v>
      </c>
      <c r="H703" s="6" t="s">
        <v>535</v>
      </c>
      <c r="I703" s="6" t="s">
        <v>528</v>
      </c>
      <c r="J703" s="19" t="s">
        <v>681</v>
      </c>
      <c r="K703" s="11">
        <v>7.5</v>
      </c>
      <c r="L703" s="9">
        <v>7.02</v>
      </c>
      <c r="M703" s="11">
        <v>52.65</v>
      </c>
      <c r="O703" s="10">
        <f t="shared" si="98"/>
        <v>7.5</v>
      </c>
      <c r="P703" s="11">
        <f t="shared" si="99"/>
        <v>0</v>
      </c>
      <c r="Q703" s="11">
        <f t="shared" si="100"/>
        <v>7.5</v>
      </c>
      <c r="R703" s="6" t="str">
        <f t="shared" si="101"/>
        <v>NO</v>
      </c>
      <c r="S703" s="6" t="str">
        <f t="shared" si="104"/>
        <v>YES</v>
      </c>
      <c r="T703" s="11">
        <f t="shared" si="105"/>
        <v>87.75</v>
      </c>
      <c r="U703" s="11">
        <f t="shared" si="102"/>
        <v>52.65</v>
      </c>
      <c r="V703" s="11">
        <f t="shared" si="103"/>
        <v>35.1</v>
      </c>
    </row>
    <row r="704" spans="1:22" x14ac:dyDescent="0.25">
      <c r="A704" s="6" t="s">
        <v>351</v>
      </c>
      <c r="B704" s="6" t="s">
        <v>23</v>
      </c>
      <c r="C704" t="s">
        <v>651</v>
      </c>
      <c r="D704" t="s">
        <v>651</v>
      </c>
      <c r="E704" s="22" t="s">
        <v>1676</v>
      </c>
      <c r="F704" s="22" t="s">
        <v>418</v>
      </c>
      <c r="G704" s="7" t="s">
        <v>536</v>
      </c>
      <c r="H704" s="6" t="s">
        <v>535</v>
      </c>
      <c r="I704" s="6" t="s">
        <v>528</v>
      </c>
      <c r="J704" s="19" t="s">
        <v>682</v>
      </c>
      <c r="K704" s="11">
        <v>5</v>
      </c>
      <c r="L704" s="9">
        <v>5.17</v>
      </c>
      <c r="M704" s="11">
        <v>25.85</v>
      </c>
      <c r="O704" s="10">
        <f t="shared" si="98"/>
        <v>5</v>
      </c>
      <c r="P704" s="11">
        <f t="shared" si="99"/>
        <v>0</v>
      </c>
      <c r="Q704" s="11">
        <f t="shared" si="100"/>
        <v>5</v>
      </c>
      <c r="R704" s="6" t="str">
        <f t="shared" si="101"/>
        <v>NO</v>
      </c>
      <c r="S704" s="6" t="str">
        <f t="shared" si="104"/>
        <v>YES</v>
      </c>
      <c r="T704" s="11">
        <f t="shared" si="105"/>
        <v>64.625</v>
      </c>
      <c r="U704" s="11">
        <f t="shared" si="102"/>
        <v>25.85</v>
      </c>
      <c r="V704" s="11">
        <f t="shared" si="103"/>
        <v>38.774999999999999</v>
      </c>
    </row>
    <row r="705" spans="1:22" x14ac:dyDescent="0.25">
      <c r="A705" s="6" t="s">
        <v>351</v>
      </c>
      <c r="B705" s="6" t="s">
        <v>23</v>
      </c>
      <c r="C705" t="s">
        <v>651</v>
      </c>
      <c r="D705" t="s">
        <v>651</v>
      </c>
      <c r="E705" s="22" t="s">
        <v>1676</v>
      </c>
      <c r="F705" s="22" t="s">
        <v>418</v>
      </c>
      <c r="G705" s="7" t="s">
        <v>536</v>
      </c>
      <c r="H705" s="6" t="s">
        <v>535</v>
      </c>
      <c r="I705" s="6" t="s">
        <v>528</v>
      </c>
      <c r="J705" s="19" t="s">
        <v>683</v>
      </c>
      <c r="K705" s="11">
        <v>5</v>
      </c>
      <c r="L705" s="9">
        <v>27.87</v>
      </c>
      <c r="M705" s="11">
        <v>139.35</v>
      </c>
      <c r="O705" s="10">
        <f t="shared" si="98"/>
        <v>5</v>
      </c>
      <c r="P705" s="11">
        <f t="shared" si="99"/>
        <v>0</v>
      </c>
      <c r="Q705" s="11">
        <f t="shared" si="100"/>
        <v>5</v>
      </c>
      <c r="R705" s="6" t="str">
        <f t="shared" si="101"/>
        <v>NO</v>
      </c>
      <c r="S705" s="6" t="str">
        <f t="shared" si="104"/>
        <v>YES</v>
      </c>
      <c r="T705" s="11">
        <f t="shared" si="105"/>
        <v>348.375</v>
      </c>
      <c r="U705" s="11">
        <f t="shared" si="102"/>
        <v>139.35</v>
      </c>
      <c r="V705" s="11">
        <f t="shared" si="103"/>
        <v>209.02500000000001</v>
      </c>
    </row>
    <row r="706" spans="1:22" x14ac:dyDescent="0.25">
      <c r="A706" s="6" t="s">
        <v>351</v>
      </c>
      <c r="B706" s="6" t="s">
        <v>23</v>
      </c>
      <c r="C706" t="s">
        <v>651</v>
      </c>
      <c r="D706" t="s">
        <v>651</v>
      </c>
      <c r="E706" s="22" t="s">
        <v>1676</v>
      </c>
      <c r="F706" s="22" t="s">
        <v>418</v>
      </c>
      <c r="G706" s="7" t="s">
        <v>536</v>
      </c>
      <c r="H706" s="6" t="s">
        <v>535</v>
      </c>
      <c r="I706" s="6" t="s">
        <v>528</v>
      </c>
      <c r="J706" s="19" t="s">
        <v>684</v>
      </c>
      <c r="K706" s="11">
        <v>15</v>
      </c>
      <c r="L706" s="9">
        <v>295.86</v>
      </c>
      <c r="M706" s="11">
        <v>4437.8999999999996</v>
      </c>
      <c r="O706" s="10">
        <f t="shared" si="98"/>
        <v>14.999999999999998</v>
      </c>
      <c r="P706" s="11">
        <f t="shared" si="99"/>
        <v>0</v>
      </c>
      <c r="Q706" s="11">
        <f t="shared" si="100"/>
        <v>14.999999999999998</v>
      </c>
      <c r="R706" s="6" t="str">
        <f t="shared" si="101"/>
        <v>YES</v>
      </c>
      <c r="S706" s="6" t="str">
        <f t="shared" si="104"/>
        <v>YES</v>
      </c>
      <c r="T706" s="11">
        <f t="shared" si="105"/>
        <v>3698.25</v>
      </c>
      <c r="U706" s="11">
        <f t="shared" si="102"/>
        <v>4437.8999999999996</v>
      </c>
      <c r="V706" s="11">
        <f t="shared" si="103"/>
        <v>-739.64999999999964</v>
      </c>
    </row>
    <row r="707" spans="1:22" x14ac:dyDescent="0.25">
      <c r="A707" s="6" t="s">
        <v>351</v>
      </c>
      <c r="B707" s="6" t="s">
        <v>23</v>
      </c>
      <c r="C707" t="s">
        <v>651</v>
      </c>
      <c r="D707" t="s">
        <v>651</v>
      </c>
      <c r="E707" s="22" t="s">
        <v>1676</v>
      </c>
      <c r="F707" s="22" t="s">
        <v>418</v>
      </c>
      <c r="G707" s="7" t="s">
        <v>536</v>
      </c>
      <c r="H707" s="6" t="s">
        <v>535</v>
      </c>
      <c r="I707" s="6" t="s">
        <v>528</v>
      </c>
      <c r="J707" s="19" t="s">
        <v>684</v>
      </c>
      <c r="K707" s="11">
        <v>7.5</v>
      </c>
      <c r="L707" s="9">
        <v>3.65</v>
      </c>
      <c r="M707" s="11">
        <v>27.38</v>
      </c>
      <c r="O707" s="10">
        <f t="shared" si="98"/>
        <v>7.5013698630136982</v>
      </c>
      <c r="P707" s="11">
        <f t="shared" si="99"/>
        <v>0</v>
      </c>
      <c r="Q707" s="11">
        <f t="shared" si="100"/>
        <v>7.5013698630136982</v>
      </c>
      <c r="R707" s="6" t="str">
        <f t="shared" si="101"/>
        <v>NO</v>
      </c>
      <c r="S707" s="6" t="str">
        <f t="shared" si="104"/>
        <v>YES</v>
      </c>
      <c r="T707" s="11">
        <f t="shared" si="105"/>
        <v>45.625</v>
      </c>
      <c r="U707" s="11">
        <f t="shared" si="102"/>
        <v>27.38</v>
      </c>
      <c r="V707" s="11">
        <f t="shared" si="103"/>
        <v>18.245000000000001</v>
      </c>
    </row>
    <row r="708" spans="1:22" x14ac:dyDescent="0.25">
      <c r="A708" s="6" t="s">
        <v>351</v>
      </c>
      <c r="B708" s="6" t="s">
        <v>23</v>
      </c>
      <c r="C708" t="s">
        <v>651</v>
      </c>
      <c r="D708" t="s">
        <v>651</v>
      </c>
      <c r="E708" s="22" t="s">
        <v>1676</v>
      </c>
      <c r="F708" s="22" t="s">
        <v>418</v>
      </c>
      <c r="G708" s="7" t="s">
        <v>536</v>
      </c>
      <c r="H708" s="6" t="s">
        <v>535</v>
      </c>
      <c r="I708" s="6" t="s">
        <v>528</v>
      </c>
      <c r="J708" s="19" t="s">
        <v>685</v>
      </c>
      <c r="K708" s="11">
        <v>7</v>
      </c>
      <c r="L708" s="9">
        <v>132.19999999999999</v>
      </c>
      <c r="M708" s="11">
        <v>925.4</v>
      </c>
      <c r="O708" s="10">
        <f t="shared" si="98"/>
        <v>7</v>
      </c>
      <c r="P708" s="11">
        <f t="shared" si="99"/>
        <v>0</v>
      </c>
      <c r="Q708" s="11">
        <f t="shared" si="100"/>
        <v>7</v>
      </c>
      <c r="R708" s="6" t="str">
        <f t="shared" si="101"/>
        <v>NO</v>
      </c>
      <c r="S708" s="6" t="str">
        <f t="shared" si="104"/>
        <v>YES</v>
      </c>
      <c r="T708" s="11">
        <f t="shared" si="105"/>
        <v>1652.4999999999998</v>
      </c>
      <c r="U708" s="11">
        <f t="shared" si="102"/>
        <v>925.4</v>
      </c>
      <c r="V708" s="11">
        <f t="shared" si="103"/>
        <v>727.0999999999998</v>
      </c>
    </row>
    <row r="709" spans="1:22" x14ac:dyDescent="0.25">
      <c r="A709" s="6" t="s">
        <v>351</v>
      </c>
      <c r="B709" s="6" t="s">
        <v>23</v>
      </c>
      <c r="C709" t="s">
        <v>651</v>
      </c>
      <c r="D709" t="s">
        <v>651</v>
      </c>
      <c r="E709" s="22" t="s">
        <v>1676</v>
      </c>
      <c r="F709" s="22" t="s">
        <v>418</v>
      </c>
      <c r="G709" s="7" t="s">
        <v>536</v>
      </c>
      <c r="H709" s="6" t="s">
        <v>535</v>
      </c>
      <c r="I709" s="6" t="s">
        <v>528</v>
      </c>
      <c r="J709" s="19" t="s">
        <v>685</v>
      </c>
      <c r="K709" s="11">
        <v>15</v>
      </c>
      <c r="L709" s="9">
        <v>10.66</v>
      </c>
      <c r="M709" s="11">
        <v>579.9</v>
      </c>
      <c r="O709" s="10">
        <f t="shared" si="98"/>
        <v>54.399624765478421</v>
      </c>
      <c r="P709" s="11">
        <f t="shared" si="99"/>
        <v>0</v>
      </c>
      <c r="Q709" s="11">
        <f t="shared" si="100"/>
        <v>54.399624765478421</v>
      </c>
      <c r="R709" s="6" t="str">
        <f t="shared" si="101"/>
        <v>YES</v>
      </c>
      <c r="S709" s="6" t="str">
        <f t="shared" si="104"/>
        <v>YES</v>
      </c>
      <c r="T709" s="11">
        <f t="shared" si="105"/>
        <v>133.25</v>
      </c>
      <c r="U709" s="11">
        <f t="shared" si="102"/>
        <v>579.9</v>
      </c>
      <c r="V709" s="11">
        <f t="shared" si="103"/>
        <v>-446.65</v>
      </c>
    </row>
    <row r="710" spans="1:22" x14ac:dyDescent="0.25">
      <c r="A710" s="6" t="s">
        <v>351</v>
      </c>
      <c r="B710" s="6" t="s">
        <v>23</v>
      </c>
      <c r="C710" t="s">
        <v>651</v>
      </c>
      <c r="D710" t="s">
        <v>651</v>
      </c>
      <c r="E710" s="22" t="s">
        <v>1676</v>
      </c>
      <c r="F710" s="22" t="s">
        <v>418</v>
      </c>
      <c r="G710" s="7" t="s">
        <v>536</v>
      </c>
      <c r="H710" s="6" t="s">
        <v>535</v>
      </c>
      <c r="I710" s="6" t="s">
        <v>528</v>
      </c>
      <c r="J710" s="19" t="s">
        <v>685</v>
      </c>
      <c r="K710" s="11">
        <v>7.5</v>
      </c>
      <c r="L710" s="9">
        <v>4.99</v>
      </c>
      <c r="M710" s="11">
        <v>37.43</v>
      </c>
      <c r="O710" s="10">
        <f t="shared" si="98"/>
        <v>7.5010020040080159</v>
      </c>
      <c r="P710" s="11">
        <f t="shared" si="99"/>
        <v>0</v>
      </c>
      <c r="Q710" s="11">
        <f t="shared" si="100"/>
        <v>7.5010020040080159</v>
      </c>
      <c r="R710" s="6" t="str">
        <f t="shared" si="101"/>
        <v>NO</v>
      </c>
      <c r="S710" s="6" t="str">
        <f t="shared" si="104"/>
        <v>YES</v>
      </c>
      <c r="T710" s="11">
        <f t="shared" si="105"/>
        <v>62.375</v>
      </c>
      <c r="U710" s="11">
        <f t="shared" si="102"/>
        <v>37.43</v>
      </c>
      <c r="V710" s="11">
        <f t="shared" si="103"/>
        <v>24.945</v>
      </c>
    </row>
    <row r="711" spans="1:22" x14ac:dyDescent="0.25">
      <c r="A711" s="6" t="s">
        <v>351</v>
      </c>
      <c r="B711" s="6" t="s">
        <v>23</v>
      </c>
      <c r="C711" t="s">
        <v>651</v>
      </c>
      <c r="D711" t="s">
        <v>651</v>
      </c>
      <c r="E711" s="22" t="s">
        <v>1676</v>
      </c>
      <c r="F711" s="22" t="s">
        <v>418</v>
      </c>
      <c r="G711" s="7" t="s">
        <v>536</v>
      </c>
      <c r="H711" s="6" t="s">
        <v>535</v>
      </c>
      <c r="I711" s="6" t="s">
        <v>528</v>
      </c>
      <c r="J711" s="19" t="s">
        <v>685</v>
      </c>
      <c r="K711" s="11">
        <v>5</v>
      </c>
      <c r="L711" s="9">
        <v>201.23</v>
      </c>
      <c r="M711" s="11">
        <v>1006.15</v>
      </c>
      <c r="O711" s="10">
        <f t="shared" si="98"/>
        <v>5</v>
      </c>
      <c r="P711" s="11">
        <f t="shared" si="99"/>
        <v>0</v>
      </c>
      <c r="Q711" s="11">
        <f t="shared" si="100"/>
        <v>5</v>
      </c>
      <c r="R711" s="6" t="str">
        <f t="shared" si="101"/>
        <v>NO</v>
      </c>
      <c r="S711" s="6" t="str">
        <f t="shared" si="104"/>
        <v>YES</v>
      </c>
      <c r="T711" s="11">
        <f t="shared" si="105"/>
        <v>2515.375</v>
      </c>
      <c r="U711" s="11">
        <f t="shared" si="102"/>
        <v>1006.15</v>
      </c>
      <c r="V711" s="11">
        <f t="shared" si="103"/>
        <v>1509.2249999999999</v>
      </c>
    </row>
    <row r="712" spans="1:22" x14ac:dyDescent="0.25">
      <c r="A712" s="6" t="s">
        <v>351</v>
      </c>
      <c r="B712" s="6" t="s">
        <v>23</v>
      </c>
      <c r="C712" t="s">
        <v>651</v>
      </c>
      <c r="D712" t="s">
        <v>651</v>
      </c>
      <c r="E712" s="22" t="s">
        <v>1676</v>
      </c>
      <c r="F712" s="22" t="s">
        <v>418</v>
      </c>
      <c r="G712" s="7" t="s">
        <v>536</v>
      </c>
      <c r="H712" s="6" t="s">
        <v>535</v>
      </c>
      <c r="I712" s="6" t="s">
        <v>528</v>
      </c>
      <c r="J712" s="19" t="s">
        <v>686</v>
      </c>
      <c r="K712" s="11">
        <v>5</v>
      </c>
      <c r="L712" s="9">
        <v>125.81</v>
      </c>
      <c r="M712" s="11">
        <v>629.04999999999995</v>
      </c>
      <c r="O712" s="10">
        <f t="shared" si="98"/>
        <v>4.9999999999999991</v>
      </c>
      <c r="P712" s="11">
        <f t="shared" si="99"/>
        <v>0</v>
      </c>
      <c r="Q712" s="11">
        <f t="shared" si="100"/>
        <v>4.9999999999999991</v>
      </c>
      <c r="R712" s="6" t="str">
        <f t="shared" si="101"/>
        <v>NO</v>
      </c>
      <c r="S712" s="6" t="str">
        <f t="shared" si="104"/>
        <v>YES</v>
      </c>
      <c r="T712" s="11">
        <f t="shared" si="105"/>
        <v>1572.625</v>
      </c>
      <c r="U712" s="11">
        <f t="shared" si="102"/>
        <v>629.04999999999995</v>
      </c>
      <c r="V712" s="11">
        <f t="shared" si="103"/>
        <v>943.57500000000005</v>
      </c>
    </row>
    <row r="713" spans="1:22" x14ac:dyDescent="0.25">
      <c r="A713" s="6" t="s">
        <v>351</v>
      </c>
      <c r="B713" s="6" t="s">
        <v>23</v>
      </c>
      <c r="C713" t="s">
        <v>651</v>
      </c>
      <c r="D713" t="s">
        <v>651</v>
      </c>
      <c r="E713" s="22" t="s">
        <v>1676</v>
      </c>
      <c r="F713" s="22" t="s">
        <v>418</v>
      </c>
      <c r="G713" s="7" t="s">
        <v>536</v>
      </c>
      <c r="H713" s="6" t="s">
        <v>535</v>
      </c>
      <c r="I713" s="6" t="s">
        <v>528</v>
      </c>
      <c r="J713" s="19" t="s">
        <v>686</v>
      </c>
      <c r="K713" s="11">
        <v>15</v>
      </c>
      <c r="L713" s="9">
        <v>26.24</v>
      </c>
      <c r="M713" s="11">
        <v>393.6</v>
      </c>
      <c r="O713" s="10">
        <f t="shared" si="98"/>
        <v>15.000000000000002</v>
      </c>
      <c r="P713" s="11">
        <f t="shared" si="99"/>
        <v>0</v>
      </c>
      <c r="Q713" s="11">
        <f t="shared" si="100"/>
        <v>15.000000000000002</v>
      </c>
      <c r="R713" s="6" t="str">
        <f t="shared" si="101"/>
        <v>YES</v>
      </c>
      <c r="S713" s="6" t="str">
        <f t="shared" si="104"/>
        <v>YES</v>
      </c>
      <c r="T713" s="11">
        <f t="shared" si="105"/>
        <v>328</v>
      </c>
      <c r="U713" s="11">
        <f t="shared" si="102"/>
        <v>393.6</v>
      </c>
      <c r="V713" s="11">
        <f t="shared" si="103"/>
        <v>-65.600000000000023</v>
      </c>
    </row>
    <row r="714" spans="1:22" x14ac:dyDescent="0.25">
      <c r="A714" s="6" t="s">
        <v>351</v>
      </c>
      <c r="B714" s="6" t="s">
        <v>23</v>
      </c>
      <c r="C714" t="s">
        <v>651</v>
      </c>
      <c r="D714" t="s">
        <v>651</v>
      </c>
      <c r="E714" s="22" t="s">
        <v>1676</v>
      </c>
      <c r="F714" s="22" t="s">
        <v>418</v>
      </c>
      <c r="G714" s="7" t="s">
        <v>536</v>
      </c>
      <c r="H714" s="6" t="s">
        <v>535</v>
      </c>
      <c r="I714" s="6" t="s">
        <v>528</v>
      </c>
      <c r="J714" s="19" t="s">
        <v>686</v>
      </c>
      <c r="K714" s="11">
        <v>7.5</v>
      </c>
      <c r="L714" s="9">
        <v>4</v>
      </c>
      <c r="M714" s="11">
        <v>30</v>
      </c>
      <c r="O714" s="10">
        <f t="shared" si="98"/>
        <v>7.5</v>
      </c>
      <c r="P714" s="11">
        <f t="shared" si="99"/>
        <v>0</v>
      </c>
      <c r="Q714" s="11">
        <f t="shared" si="100"/>
        <v>7.5</v>
      </c>
      <c r="R714" s="6" t="str">
        <f t="shared" si="101"/>
        <v>NO</v>
      </c>
      <c r="S714" s="6" t="str">
        <f t="shared" si="104"/>
        <v>YES</v>
      </c>
      <c r="T714" s="11">
        <f t="shared" si="105"/>
        <v>50</v>
      </c>
      <c r="U714" s="11">
        <f t="shared" si="102"/>
        <v>30</v>
      </c>
      <c r="V714" s="11">
        <f t="shared" si="103"/>
        <v>20</v>
      </c>
    </row>
    <row r="715" spans="1:22" x14ac:dyDescent="0.25">
      <c r="A715" s="6" t="s">
        <v>351</v>
      </c>
      <c r="B715" s="6" t="s">
        <v>23</v>
      </c>
      <c r="C715" t="s">
        <v>651</v>
      </c>
      <c r="D715" t="s">
        <v>651</v>
      </c>
      <c r="E715" s="22" t="s">
        <v>1676</v>
      </c>
      <c r="F715" s="22" t="s">
        <v>418</v>
      </c>
      <c r="G715" s="7" t="s">
        <v>536</v>
      </c>
      <c r="H715" s="6" t="s">
        <v>535</v>
      </c>
      <c r="I715" s="6" t="s">
        <v>528</v>
      </c>
      <c r="J715" s="19" t="s">
        <v>687</v>
      </c>
      <c r="K715" s="11">
        <v>15</v>
      </c>
      <c r="L715" s="9">
        <v>19.850000000000001</v>
      </c>
      <c r="M715" s="11">
        <v>297.75</v>
      </c>
      <c r="O715" s="10">
        <f t="shared" si="98"/>
        <v>14.999999999999998</v>
      </c>
      <c r="P715" s="11">
        <f t="shared" si="99"/>
        <v>0</v>
      </c>
      <c r="Q715" s="11">
        <f t="shared" si="100"/>
        <v>14.999999999999998</v>
      </c>
      <c r="R715" s="6" t="str">
        <f t="shared" si="101"/>
        <v>YES</v>
      </c>
      <c r="S715" s="6" t="str">
        <f t="shared" si="104"/>
        <v>YES</v>
      </c>
      <c r="T715" s="11">
        <f t="shared" si="105"/>
        <v>248.12500000000003</v>
      </c>
      <c r="U715" s="11">
        <f t="shared" si="102"/>
        <v>297.75</v>
      </c>
      <c r="V715" s="11">
        <f t="shared" si="103"/>
        <v>-49.624999999999972</v>
      </c>
    </row>
    <row r="716" spans="1:22" x14ac:dyDescent="0.25">
      <c r="A716" s="6" t="s">
        <v>351</v>
      </c>
      <c r="B716" s="6" t="s">
        <v>23</v>
      </c>
      <c r="C716" t="s">
        <v>651</v>
      </c>
      <c r="D716" t="s">
        <v>651</v>
      </c>
      <c r="E716" s="22" t="s">
        <v>1676</v>
      </c>
      <c r="F716" s="22" t="s">
        <v>418</v>
      </c>
      <c r="G716" s="7" t="s">
        <v>536</v>
      </c>
      <c r="H716" s="6" t="s">
        <v>535</v>
      </c>
      <c r="I716" s="6" t="s">
        <v>528</v>
      </c>
      <c r="J716" s="19" t="s">
        <v>687</v>
      </c>
      <c r="K716" s="11">
        <v>5</v>
      </c>
      <c r="L716" s="9">
        <v>63.28</v>
      </c>
      <c r="M716" s="11">
        <v>316.39999999999998</v>
      </c>
      <c r="O716" s="10">
        <f t="shared" si="98"/>
        <v>4.9999999999999991</v>
      </c>
      <c r="P716" s="11">
        <f t="shared" si="99"/>
        <v>0</v>
      </c>
      <c r="Q716" s="11">
        <f t="shared" si="100"/>
        <v>4.9999999999999991</v>
      </c>
      <c r="R716" s="6" t="str">
        <f t="shared" si="101"/>
        <v>NO</v>
      </c>
      <c r="S716" s="6" t="str">
        <f t="shared" si="104"/>
        <v>YES</v>
      </c>
      <c r="T716" s="11">
        <f t="shared" si="105"/>
        <v>791</v>
      </c>
      <c r="U716" s="11">
        <f t="shared" si="102"/>
        <v>316.39999999999998</v>
      </c>
      <c r="V716" s="11">
        <f t="shared" si="103"/>
        <v>474.6</v>
      </c>
    </row>
    <row r="717" spans="1:22" x14ac:dyDescent="0.25">
      <c r="A717" s="6" t="s">
        <v>351</v>
      </c>
      <c r="B717" s="6" t="s">
        <v>23</v>
      </c>
      <c r="C717" t="s">
        <v>651</v>
      </c>
      <c r="D717" t="s">
        <v>651</v>
      </c>
      <c r="E717" s="22" t="s">
        <v>1676</v>
      </c>
      <c r="F717" s="22" t="s">
        <v>418</v>
      </c>
      <c r="G717" s="7" t="s">
        <v>536</v>
      </c>
      <c r="H717" s="6" t="s">
        <v>535</v>
      </c>
      <c r="I717" s="6" t="s">
        <v>528</v>
      </c>
      <c r="J717" s="19" t="s">
        <v>689</v>
      </c>
      <c r="K717" s="11">
        <v>15</v>
      </c>
      <c r="L717" s="9">
        <v>146.07</v>
      </c>
      <c r="M717" s="11">
        <v>2191.0500000000002</v>
      </c>
      <c r="O717" s="10">
        <f t="shared" si="98"/>
        <v>15.000000000000002</v>
      </c>
      <c r="P717" s="11">
        <f t="shared" si="99"/>
        <v>0</v>
      </c>
      <c r="Q717" s="11">
        <f t="shared" si="100"/>
        <v>15.000000000000002</v>
      </c>
      <c r="R717" s="6" t="str">
        <f t="shared" si="101"/>
        <v>YES</v>
      </c>
      <c r="S717" s="6" t="str">
        <f t="shared" si="104"/>
        <v>YES</v>
      </c>
      <c r="T717" s="11">
        <f t="shared" si="105"/>
        <v>1825.875</v>
      </c>
      <c r="U717" s="11">
        <f t="shared" si="102"/>
        <v>2191.0500000000002</v>
      </c>
      <c r="V717" s="11">
        <f t="shared" si="103"/>
        <v>-365.17500000000018</v>
      </c>
    </row>
    <row r="718" spans="1:22" x14ac:dyDescent="0.25">
      <c r="A718" s="6" t="s">
        <v>351</v>
      </c>
      <c r="B718" s="6" t="s">
        <v>23</v>
      </c>
      <c r="C718" t="s">
        <v>651</v>
      </c>
      <c r="D718" t="s">
        <v>651</v>
      </c>
      <c r="E718" s="22" t="s">
        <v>1676</v>
      </c>
      <c r="F718" s="22" t="s">
        <v>418</v>
      </c>
      <c r="G718" s="7" t="s">
        <v>536</v>
      </c>
      <c r="H718" s="6" t="s">
        <v>535</v>
      </c>
      <c r="I718" s="6" t="s">
        <v>528</v>
      </c>
      <c r="J718" s="19" t="s">
        <v>688</v>
      </c>
      <c r="K718" s="11">
        <v>15</v>
      </c>
      <c r="L718" s="9">
        <v>2596</v>
      </c>
      <c r="M718" s="11">
        <v>389.4</v>
      </c>
      <c r="O718" s="10">
        <f t="shared" si="98"/>
        <v>0.15</v>
      </c>
      <c r="P718" s="11">
        <f t="shared" si="99"/>
        <v>0</v>
      </c>
      <c r="Q718" s="11">
        <f t="shared" si="100"/>
        <v>0.15</v>
      </c>
      <c r="R718" s="6" t="str">
        <f t="shared" si="101"/>
        <v>NO</v>
      </c>
      <c r="S718" s="6" t="str">
        <f t="shared" si="104"/>
        <v>NO</v>
      </c>
      <c r="T718" s="11">
        <f t="shared" si="105"/>
        <v>32450</v>
      </c>
      <c r="U718" s="11">
        <f t="shared" si="102"/>
        <v>389.4</v>
      </c>
      <c r="V718" s="11">
        <f t="shared" si="103"/>
        <v>32060.6</v>
      </c>
    </row>
    <row r="719" spans="1:22" x14ac:dyDescent="0.25">
      <c r="A719" s="6" t="s">
        <v>351</v>
      </c>
      <c r="B719" s="6" t="s">
        <v>23</v>
      </c>
      <c r="C719" t="s">
        <v>690</v>
      </c>
      <c r="D719" t="s">
        <v>690</v>
      </c>
      <c r="E719" s="22" t="s">
        <v>1676</v>
      </c>
      <c r="F719" s="22" t="s">
        <v>418</v>
      </c>
      <c r="G719" s="7"/>
      <c r="H719" s="22" t="s">
        <v>691</v>
      </c>
      <c r="I719" s="22" t="s">
        <v>585</v>
      </c>
      <c r="J719" s="19" t="s">
        <v>692</v>
      </c>
      <c r="K719" s="11">
        <v>9.5</v>
      </c>
      <c r="L719" s="9">
        <v>24.36</v>
      </c>
      <c r="M719" s="11">
        <v>231.43</v>
      </c>
      <c r="N719" s="11">
        <v>3786.62</v>
      </c>
      <c r="O719" s="10">
        <f t="shared" si="98"/>
        <v>9.5004105090311999</v>
      </c>
      <c r="P719" s="11">
        <f t="shared" si="99"/>
        <v>155.44417077175697</v>
      </c>
      <c r="Q719" s="11">
        <f t="shared" si="100"/>
        <v>164.94458128078816</v>
      </c>
      <c r="R719" s="6" t="str">
        <f t="shared" si="101"/>
        <v>YES</v>
      </c>
      <c r="S719" s="6" t="str">
        <f t="shared" si="104"/>
        <v>YES</v>
      </c>
      <c r="T719" s="11">
        <f t="shared" si="105"/>
        <v>304.5</v>
      </c>
      <c r="U719" s="11">
        <f t="shared" si="102"/>
        <v>4018.0499999999997</v>
      </c>
      <c r="V719" s="11">
        <f t="shared" si="103"/>
        <v>-3713.5499999999997</v>
      </c>
    </row>
    <row r="720" spans="1:22" x14ac:dyDescent="0.25">
      <c r="A720" s="6" t="s">
        <v>351</v>
      </c>
      <c r="B720" s="6" t="s">
        <v>23</v>
      </c>
      <c r="C720" t="s">
        <v>690</v>
      </c>
      <c r="D720" t="s">
        <v>690</v>
      </c>
      <c r="E720" s="22" t="s">
        <v>1676</v>
      </c>
      <c r="F720" s="22" t="s">
        <v>418</v>
      </c>
      <c r="G720" s="7"/>
      <c r="H720" s="22" t="s">
        <v>691</v>
      </c>
      <c r="I720" s="22" t="s">
        <v>585</v>
      </c>
      <c r="J720" s="19" t="s">
        <v>692</v>
      </c>
      <c r="K720" s="11">
        <v>5</v>
      </c>
      <c r="L720" s="9">
        <v>178.69</v>
      </c>
      <c r="M720" s="11">
        <v>893.45</v>
      </c>
      <c r="O720" s="10">
        <f t="shared" si="98"/>
        <v>5</v>
      </c>
      <c r="P720" s="11">
        <f t="shared" si="99"/>
        <v>0</v>
      </c>
      <c r="Q720" s="11">
        <f t="shared" si="100"/>
        <v>5</v>
      </c>
      <c r="R720" s="6" t="str">
        <f t="shared" si="101"/>
        <v>NO</v>
      </c>
      <c r="S720" s="6" t="str">
        <f t="shared" si="104"/>
        <v>YES</v>
      </c>
      <c r="T720" s="11">
        <f t="shared" si="105"/>
        <v>2233.625</v>
      </c>
      <c r="U720" s="11">
        <f t="shared" si="102"/>
        <v>893.45</v>
      </c>
      <c r="V720" s="11">
        <f t="shared" si="103"/>
        <v>1340.175</v>
      </c>
    </row>
    <row r="721" spans="1:22" x14ac:dyDescent="0.25">
      <c r="A721" s="6" t="s">
        <v>351</v>
      </c>
      <c r="B721" s="6" t="s">
        <v>23</v>
      </c>
      <c r="C721" t="s">
        <v>690</v>
      </c>
      <c r="D721" t="s">
        <v>690</v>
      </c>
      <c r="E721" s="22" t="s">
        <v>1676</v>
      </c>
      <c r="F721" s="22" t="s">
        <v>418</v>
      </c>
      <c r="G721" s="7"/>
      <c r="H721" s="22" t="s">
        <v>691</v>
      </c>
      <c r="I721" s="22" t="s">
        <v>585</v>
      </c>
      <c r="J721" s="19" t="s">
        <v>693</v>
      </c>
      <c r="K721" s="11">
        <v>9.5</v>
      </c>
      <c r="L721" s="9">
        <v>16.989999999999998</v>
      </c>
      <c r="M721" s="11">
        <v>161.41</v>
      </c>
      <c r="N721" s="11">
        <v>7085.46</v>
      </c>
      <c r="O721" s="10">
        <f t="shared" si="98"/>
        <v>9.5002942907592711</v>
      </c>
      <c r="P721" s="11">
        <f t="shared" si="99"/>
        <v>417.03708063566808</v>
      </c>
      <c r="Q721" s="11">
        <f t="shared" si="100"/>
        <v>426.53737492642733</v>
      </c>
      <c r="R721" s="6" t="str">
        <f t="shared" si="101"/>
        <v>YES</v>
      </c>
      <c r="S721" s="6" t="str">
        <f t="shared" si="104"/>
        <v>YES</v>
      </c>
      <c r="T721" s="11">
        <f t="shared" si="105"/>
        <v>212.37499999999997</v>
      </c>
      <c r="U721" s="11">
        <f t="shared" si="102"/>
        <v>7246.87</v>
      </c>
      <c r="V721" s="11">
        <f t="shared" si="103"/>
        <v>-7034.4949999999999</v>
      </c>
    </row>
    <row r="722" spans="1:22" x14ac:dyDescent="0.25">
      <c r="A722" s="6" t="s">
        <v>351</v>
      </c>
      <c r="B722" s="6" t="s">
        <v>23</v>
      </c>
      <c r="C722" t="s">
        <v>690</v>
      </c>
      <c r="D722" t="s">
        <v>690</v>
      </c>
      <c r="E722" s="22" t="s">
        <v>1676</v>
      </c>
      <c r="F722" s="22" t="s">
        <v>418</v>
      </c>
      <c r="G722" s="7"/>
      <c r="H722" s="22" t="s">
        <v>691</v>
      </c>
      <c r="I722" s="22" t="s">
        <v>585</v>
      </c>
      <c r="J722" s="19" t="s">
        <v>693</v>
      </c>
      <c r="K722" s="11">
        <v>5</v>
      </c>
      <c r="L722" s="9">
        <v>206.4</v>
      </c>
      <c r="M722" s="11">
        <v>1032</v>
      </c>
      <c r="O722" s="10">
        <f t="shared" si="98"/>
        <v>5</v>
      </c>
      <c r="P722" s="11">
        <f t="shared" si="99"/>
        <v>0</v>
      </c>
      <c r="Q722" s="11">
        <f t="shared" si="100"/>
        <v>5</v>
      </c>
      <c r="R722" s="6" t="str">
        <f t="shared" si="101"/>
        <v>NO</v>
      </c>
      <c r="S722" s="6" t="str">
        <f t="shared" si="104"/>
        <v>YES</v>
      </c>
      <c r="T722" s="11">
        <f t="shared" si="105"/>
        <v>2580</v>
      </c>
      <c r="U722" s="11">
        <f t="shared" si="102"/>
        <v>1032</v>
      </c>
      <c r="V722" s="11">
        <f t="shared" si="103"/>
        <v>1548</v>
      </c>
    </row>
    <row r="723" spans="1:22" x14ac:dyDescent="0.25">
      <c r="A723" s="6" t="s">
        <v>351</v>
      </c>
      <c r="B723" s="6" t="s">
        <v>23</v>
      </c>
      <c r="C723" t="s">
        <v>690</v>
      </c>
      <c r="D723" t="s">
        <v>690</v>
      </c>
      <c r="E723" s="22" t="s">
        <v>1676</v>
      </c>
      <c r="F723" s="22" t="s">
        <v>418</v>
      </c>
      <c r="G723" s="7"/>
      <c r="H723" s="22" t="s">
        <v>691</v>
      </c>
      <c r="I723" s="22" t="s">
        <v>585</v>
      </c>
      <c r="J723" s="19" t="s">
        <v>693</v>
      </c>
      <c r="K723" s="11">
        <v>15</v>
      </c>
      <c r="L723" s="9">
        <v>303.91000000000003</v>
      </c>
      <c r="M723" s="11">
        <v>4558.6499999999996</v>
      </c>
      <c r="O723" s="10">
        <f t="shared" si="98"/>
        <v>14.999999999999998</v>
      </c>
      <c r="P723" s="11">
        <f t="shared" si="99"/>
        <v>0</v>
      </c>
      <c r="Q723" s="11">
        <f t="shared" si="100"/>
        <v>14.999999999999998</v>
      </c>
      <c r="R723" s="6" t="str">
        <f t="shared" si="101"/>
        <v>YES</v>
      </c>
      <c r="S723" s="6" t="str">
        <f t="shared" si="104"/>
        <v>YES</v>
      </c>
      <c r="T723" s="11">
        <f t="shared" si="105"/>
        <v>3798.8750000000005</v>
      </c>
      <c r="U723" s="11">
        <f t="shared" si="102"/>
        <v>4558.6499999999996</v>
      </c>
      <c r="V723" s="11">
        <f t="shared" si="103"/>
        <v>-759.77499999999918</v>
      </c>
    </row>
    <row r="724" spans="1:22" x14ac:dyDescent="0.25">
      <c r="A724" s="6" t="s">
        <v>351</v>
      </c>
      <c r="B724" s="6" t="s">
        <v>23</v>
      </c>
      <c r="C724" t="s">
        <v>690</v>
      </c>
      <c r="D724" t="s">
        <v>690</v>
      </c>
      <c r="E724" s="22" t="s">
        <v>1676</v>
      </c>
      <c r="F724" s="22" t="s">
        <v>418</v>
      </c>
      <c r="G724" s="7"/>
      <c r="H724" s="22" t="s">
        <v>691</v>
      </c>
      <c r="I724" s="22" t="s">
        <v>585</v>
      </c>
      <c r="J724" s="19" t="s">
        <v>694</v>
      </c>
      <c r="K724" s="11">
        <v>5</v>
      </c>
      <c r="L724" s="9">
        <v>33.67</v>
      </c>
      <c r="M724" s="11">
        <v>168.35</v>
      </c>
      <c r="N724" s="11">
        <v>652.13</v>
      </c>
      <c r="O724" s="10">
        <f t="shared" si="98"/>
        <v>5</v>
      </c>
      <c r="P724" s="11">
        <f t="shared" si="99"/>
        <v>19.368280368280367</v>
      </c>
      <c r="Q724" s="11">
        <f t="shared" si="100"/>
        <v>24.368280368280367</v>
      </c>
      <c r="R724" s="6" t="str">
        <f t="shared" si="101"/>
        <v>YES</v>
      </c>
      <c r="S724" s="6" t="str">
        <f t="shared" si="104"/>
        <v>YES</v>
      </c>
      <c r="T724" s="11">
        <f t="shared" si="105"/>
        <v>420.875</v>
      </c>
      <c r="U724" s="11">
        <f t="shared" si="102"/>
        <v>820.48</v>
      </c>
      <c r="V724" s="11">
        <f t="shared" si="103"/>
        <v>-399.60500000000002</v>
      </c>
    </row>
    <row r="725" spans="1:22" x14ac:dyDescent="0.25">
      <c r="A725" s="6" t="s">
        <v>351</v>
      </c>
      <c r="B725" s="6" t="s">
        <v>23</v>
      </c>
      <c r="C725" t="s">
        <v>690</v>
      </c>
      <c r="D725" t="s">
        <v>690</v>
      </c>
      <c r="E725" s="22" t="s">
        <v>1676</v>
      </c>
      <c r="F725" s="22" t="s">
        <v>418</v>
      </c>
      <c r="G725" s="7"/>
      <c r="H725" s="22" t="s">
        <v>691</v>
      </c>
      <c r="I725" s="22" t="s">
        <v>585</v>
      </c>
      <c r="J725" s="19" t="s">
        <v>695</v>
      </c>
      <c r="K725" s="11">
        <v>15</v>
      </c>
      <c r="L725" s="9">
        <v>378.19</v>
      </c>
      <c r="M725" s="11">
        <v>5672.85</v>
      </c>
      <c r="N725" s="11">
        <v>47487.64</v>
      </c>
      <c r="O725" s="10">
        <f t="shared" ref="O725:O777" si="106">M725/L725</f>
        <v>15.000000000000002</v>
      </c>
      <c r="P725" s="11">
        <f t="shared" si="99"/>
        <v>125.56556228350829</v>
      </c>
      <c r="Q725" s="11">
        <f t="shared" si="100"/>
        <v>140.56556228350829</v>
      </c>
      <c r="R725" s="6" t="str">
        <f t="shared" si="101"/>
        <v>YES</v>
      </c>
      <c r="S725" s="6" t="str">
        <f t="shared" si="104"/>
        <v>YES</v>
      </c>
      <c r="T725" s="11">
        <f t="shared" si="105"/>
        <v>4727.375</v>
      </c>
      <c r="U725" s="11">
        <f t="shared" si="102"/>
        <v>53160.49</v>
      </c>
      <c r="V725" s="11">
        <f t="shared" si="103"/>
        <v>-48433.114999999998</v>
      </c>
    </row>
    <row r="726" spans="1:22" x14ac:dyDescent="0.25">
      <c r="A726" s="6" t="s">
        <v>351</v>
      </c>
      <c r="B726" s="6" t="s">
        <v>23</v>
      </c>
      <c r="C726" t="s">
        <v>690</v>
      </c>
      <c r="D726" t="s">
        <v>690</v>
      </c>
      <c r="E726" s="22" t="s">
        <v>1676</v>
      </c>
      <c r="F726" s="22" t="s">
        <v>418</v>
      </c>
      <c r="G726" s="7"/>
      <c r="H726" s="22" t="s">
        <v>691</v>
      </c>
      <c r="I726" s="22" t="s">
        <v>585</v>
      </c>
      <c r="J726" s="19" t="s">
        <v>696</v>
      </c>
      <c r="K726" s="11">
        <v>5</v>
      </c>
      <c r="L726" s="9">
        <v>300.43</v>
      </c>
      <c r="M726" s="11">
        <v>1502.15</v>
      </c>
      <c r="N726" s="11">
        <v>5781.37</v>
      </c>
      <c r="O726" s="10">
        <f t="shared" si="106"/>
        <v>5</v>
      </c>
      <c r="P726" s="11">
        <f t="shared" si="99"/>
        <v>19.243650767233632</v>
      </c>
      <c r="Q726" s="11">
        <f t="shared" si="100"/>
        <v>24.243650767233632</v>
      </c>
      <c r="R726" s="6" t="str">
        <f t="shared" si="101"/>
        <v>YES</v>
      </c>
      <c r="S726" s="6" t="str">
        <f t="shared" si="104"/>
        <v>YES</v>
      </c>
      <c r="T726" s="11">
        <f t="shared" si="105"/>
        <v>3755.375</v>
      </c>
      <c r="U726" s="11">
        <f t="shared" si="102"/>
        <v>7283.52</v>
      </c>
      <c r="V726" s="11">
        <f t="shared" si="103"/>
        <v>-3528.1450000000004</v>
      </c>
    </row>
    <row r="727" spans="1:22" x14ac:dyDescent="0.25">
      <c r="A727" s="6" t="s">
        <v>351</v>
      </c>
      <c r="B727" s="6" t="s">
        <v>23</v>
      </c>
      <c r="C727" t="s">
        <v>690</v>
      </c>
      <c r="D727" t="s">
        <v>690</v>
      </c>
      <c r="E727" s="22" t="s">
        <v>1676</v>
      </c>
      <c r="F727" s="22" t="s">
        <v>418</v>
      </c>
      <c r="G727" s="7"/>
      <c r="H727" s="22" t="s">
        <v>691</v>
      </c>
      <c r="I727" s="22" t="s">
        <v>585</v>
      </c>
      <c r="J727" s="19" t="s">
        <v>696</v>
      </c>
      <c r="K727" s="11">
        <v>9.5</v>
      </c>
      <c r="L727" s="9">
        <v>4.87</v>
      </c>
      <c r="M727" s="11">
        <v>46.27</v>
      </c>
      <c r="O727" s="10">
        <f t="shared" si="106"/>
        <v>9.5010266940451746</v>
      </c>
      <c r="P727" s="11">
        <f t="shared" si="99"/>
        <v>0</v>
      </c>
      <c r="Q727" s="11">
        <f t="shared" si="100"/>
        <v>9.5010266940451746</v>
      </c>
      <c r="R727" s="6" t="str">
        <f t="shared" si="101"/>
        <v>NO</v>
      </c>
      <c r="S727" s="6" t="str">
        <f t="shared" si="104"/>
        <v>YES</v>
      </c>
      <c r="T727" s="11">
        <f t="shared" si="105"/>
        <v>60.875</v>
      </c>
      <c r="U727" s="11">
        <f t="shared" si="102"/>
        <v>46.27</v>
      </c>
      <c r="V727" s="11">
        <f t="shared" si="103"/>
        <v>14.604999999999997</v>
      </c>
    </row>
    <row r="728" spans="1:22" x14ac:dyDescent="0.25">
      <c r="A728" s="6" t="s">
        <v>351</v>
      </c>
      <c r="B728" s="6" t="s">
        <v>23</v>
      </c>
      <c r="C728" t="s">
        <v>690</v>
      </c>
      <c r="D728" t="s">
        <v>690</v>
      </c>
      <c r="E728" s="22" t="s">
        <v>1676</v>
      </c>
      <c r="F728" s="22" t="s">
        <v>418</v>
      </c>
      <c r="G728" s="7"/>
      <c r="H728" s="22" t="s">
        <v>691</v>
      </c>
      <c r="I728" s="22" t="s">
        <v>585</v>
      </c>
      <c r="J728" s="19" t="s">
        <v>697</v>
      </c>
      <c r="K728" s="11">
        <v>9</v>
      </c>
      <c r="L728" s="9">
        <v>123.99</v>
      </c>
      <c r="M728" s="11">
        <v>1115.9100000000001</v>
      </c>
      <c r="N728" s="11">
        <v>3506.59</v>
      </c>
      <c r="O728" s="10">
        <f t="shared" si="106"/>
        <v>9.0000000000000018</v>
      </c>
      <c r="P728" s="11">
        <f t="shared" si="99"/>
        <v>28.281232357448182</v>
      </c>
      <c r="Q728" s="11">
        <f t="shared" si="100"/>
        <v>37.281232357448182</v>
      </c>
      <c r="R728" s="6" t="str">
        <f t="shared" si="101"/>
        <v>YES</v>
      </c>
      <c r="S728" s="6" t="str">
        <f t="shared" si="104"/>
        <v>YES</v>
      </c>
      <c r="T728" s="11">
        <f t="shared" si="105"/>
        <v>1549.875</v>
      </c>
      <c r="U728" s="11">
        <f t="shared" si="102"/>
        <v>4622.5</v>
      </c>
      <c r="V728" s="11">
        <f t="shared" si="103"/>
        <v>-3072.625</v>
      </c>
    </row>
    <row r="729" spans="1:22" x14ac:dyDescent="0.25">
      <c r="A729" s="6" t="s">
        <v>351</v>
      </c>
      <c r="B729" s="6" t="s">
        <v>23</v>
      </c>
      <c r="C729" t="s">
        <v>690</v>
      </c>
      <c r="D729" t="s">
        <v>690</v>
      </c>
      <c r="E729" s="22" t="s">
        <v>1676</v>
      </c>
      <c r="F729" s="22" t="s">
        <v>418</v>
      </c>
      <c r="G729" s="7"/>
      <c r="H729" s="22" t="s">
        <v>691</v>
      </c>
      <c r="I729" s="22" t="s">
        <v>585</v>
      </c>
      <c r="J729" s="19" t="s">
        <v>697</v>
      </c>
      <c r="K729" s="11">
        <v>13.5</v>
      </c>
      <c r="L729" s="9">
        <v>7.68</v>
      </c>
      <c r="M729" s="11">
        <v>103.68</v>
      </c>
      <c r="O729" s="10">
        <f t="shared" si="106"/>
        <v>13.500000000000002</v>
      </c>
      <c r="P729" s="11">
        <f t="shared" si="99"/>
        <v>0</v>
      </c>
      <c r="Q729" s="11">
        <f t="shared" si="100"/>
        <v>13.500000000000002</v>
      </c>
      <c r="R729" s="6" t="str">
        <f t="shared" si="101"/>
        <v>YES</v>
      </c>
      <c r="S729" s="6" t="str">
        <f t="shared" si="104"/>
        <v>YES</v>
      </c>
      <c r="T729" s="11">
        <f t="shared" si="105"/>
        <v>96</v>
      </c>
      <c r="U729" s="11">
        <f t="shared" si="102"/>
        <v>103.68</v>
      </c>
      <c r="V729" s="11">
        <f t="shared" si="103"/>
        <v>-7.6800000000000068</v>
      </c>
    </row>
    <row r="730" spans="1:22" x14ac:dyDescent="0.25">
      <c r="A730" s="6" t="s">
        <v>351</v>
      </c>
      <c r="B730" s="6" t="s">
        <v>23</v>
      </c>
      <c r="C730" t="s">
        <v>690</v>
      </c>
      <c r="D730" t="s">
        <v>690</v>
      </c>
      <c r="E730" s="22" t="s">
        <v>1676</v>
      </c>
      <c r="F730" s="22" t="s">
        <v>418</v>
      </c>
      <c r="G730" s="7"/>
      <c r="H730" s="22" t="s">
        <v>691</v>
      </c>
      <c r="I730" s="22" t="s">
        <v>585</v>
      </c>
      <c r="J730" s="19" t="s">
        <v>698</v>
      </c>
      <c r="K730" s="11">
        <v>10.5</v>
      </c>
      <c r="L730" s="9">
        <v>315.12</v>
      </c>
      <c r="M730" s="11">
        <v>3308.76</v>
      </c>
      <c r="N730" s="11">
        <v>1576.21</v>
      </c>
      <c r="O730" s="10">
        <f t="shared" si="106"/>
        <v>10.5</v>
      </c>
      <c r="P730" s="11">
        <f t="shared" si="99"/>
        <v>5.0019357705001273</v>
      </c>
      <c r="Q730" s="11">
        <f t="shared" si="100"/>
        <v>15.501935770500127</v>
      </c>
      <c r="R730" s="6" t="str">
        <f t="shared" si="101"/>
        <v>YES</v>
      </c>
      <c r="S730" s="6" t="str">
        <f t="shared" si="104"/>
        <v>YES</v>
      </c>
      <c r="T730" s="11">
        <f t="shared" si="105"/>
        <v>3939</v>
      </c>
      <c r="U730" s="11">
        <f t="shared" si="102"/>
        <v>4884.97</v>
      </c>
      <c r="V730" s="11">
        <f t="shared" si="103"/>
        <v>-945.97000000000025</v>
      </c>
    </row>
    <row r="731" spans="1:22" x14ac:dyDescent="0.25">
      <c r="A731" s="6" t="s">
        <v>351</v>
      </c>
      <c r="B731" s="6" t="s">
        <v>23</v>
      </c>
      <c r="C731" t="s">
        <v>690</v>
      </c>
      <c r="D731" t="s">
        <v>690</v>
      </c>
      <c r="E731" s="22" t="s">
        <v>1676</v>
      </c>
      <c r="F731" s="22" t="s">
        <v>418</v>
      </c>
      <c r="G731" s="7"/>
      <c r="H731" s="22" t="s">
        <v>691</v>
      </c>
      <c r="I731" s="22" t="s">
        <v>585</v>
      </c>
      <c r="J731" s="19" t="s">
        <v>698</v>
      </c>
      <c r="K731" s="11">
        <v>15</v>
      </c>
      <c r="L731" s="9">
        <v>1.95</v>
      </c>
      <c r="M731" s="11">
        <v>29.25</v>
      </c>
      <c r="O731" s="10">
        <f t="shared" si="106"/>
        <v>15</v>
      </c>
      <c r="P731" s="11">
        <f t="shared" si="99"/>
        <v>0</v>
      </c>
      <c r="Q731" s="11">
        <f t="shared" si="100"/>
        <v>15</v>
      </c>
      <c r="R731" s="6" t="str">
        <f t="shared" si="101"/>
        <v>YES</v>
      </c>
      <c r="S731" s="6" t="str">
        <f t="shared" si="104"/>
        <v>YES</v>
      </c>
      <c r="T731" s="11">
        <f t="shared" si="105"/>
        <v>24.375</v>
      </c>
      <c r="U731" s="11">
        <f t="shared" si="102"/>
        <v>29.25</v>
      </c>
      <c r="V731" s="11">
        <f t="shared" si="103"/>
        <v>-4.875</v>
      </c>
    </row>
    <row r="732" spans="1:22" x14ac:dyDescent="0.25">
      <c r="A732" s="6" t="s">
        <v>351</v>
      </c>
      <c r="B732" s="6" t="s">
        <v>23</v>
      </c>
      <c r="C732" t="s">
        <v>690</v>
      </c>
      <c r="D732" t="s">
        <v>690</v>
      </c>
      <c r="E732" s="22" t="s">
        <v>1676</v>
      </c>
      <c r="F732" s="22" t="s">
        <v>418</v>
      </c>
      <c r="G732" s="7"/>
      <c r="H732" s="22" t="s">
        <v>691</v>
      </c>
      <c r="I732" s="22" t="s">
        <v>585</v>
      </c>
      <c r="J732" s="19" t="s">
        <v>699</v>
      </c>
      <c r="K732" s="11">
        <v>9.5</v>
      </c>
      <c r="L732" s="9">
        <v>56.38</v>
      </c>
      <c r="M732" s="11">
        <v>535.61</v>
      </c>
      <c r="N732" s="11">
        <v>3714.24</v>
      </c>
      <c r="O732" s="10">
        <f t="shared" si="106"/>
        <v>9.5</v>
      </c>
      <c r="P732" s="11">
        <f t="shared" si="99"/>
        <v>65.87868038311457</v>
      </c>
      <c r="Q732" s="11">
        <f t="shared" si="100"/>
        <v>75.37868038311457</v>
      </c>
      <c r="R732" s="6" t="str">
        <f t="shared" si="101"/>
        <v>YES</v>
      </c>
      <c r="S732" s="6" t="str">
        <f t="shared" si="104"/>
        <v>YES</v>
      </c>
      <c r="T732" s="11">
        <f t="shared" si="105"/>
        <v>704.75</v>
      </c>
      <c r="U732" s="11">
        <f t="shared" si="102"/>
        <v>4249.8499999999995</v>
      </c>
      <c r="V732" s="11">
        <f t="shared" si="103"/>
        <v>-3545.0999999999995</v>
      </c>
    </row>
    <row r="733" spans="1:22" x14ac:dyDescent="0.25">
      <c r="A733" s="6" t="s">
        <v>351</v>
      </c>
      <c r="B733" s="6" t="s">
        <v>23</v>
      </c>
      <c r="C733" t="s">
        <v>690</v>
      </c>
      <c r="D733" t="s">
        <v>690</v>
      </c>
      <c r="E733" s="22" t="s">
        <v>1676</v>
      </c>
      <c r="F733" s="22" t="s">
        <v>418</v>
      </c>
      <c r="G733" s="7"/>
      <c r="H733" s="22" t="s">
        <v>691</v>
      </c>
      <c r="I733" s="22" t="s">
        <v>585</v>
      </c>
      <c r="J733" s="19" t="s">
        <v>699</v>
      </c>
      <c r="K733" s="11">
        <v>5</v>
      </c>
      <c r="L733" s="9">
        <v>128.9</v>
      </c>
      <c r="M733" s="11">
        <v>644.5</v>
      </c>
      <c r="O733" s="10">
        <f t="shared" si="106"/>
        <v>5</v>
      </c>
      <c r="P733" s="11">
        <f t="shared" si="99"/>
        <v>0</v>
      </c>
      <c r="Q733" s="11">
        <f t="shared" si="100"/>
        <v>5</v>
      </c>
      <c r="R733" s="6" t="str">
        <f t="shared" si="101"/>
        <v>NO</v>
      </c>
      <c r="S733" s="6" t="str">
        <f t="shared" si="104"/>
        <v>YES</v>
      </c>
      <c r="T733" s="11">
        <f t="shared" si="105"/>
        <v>1611.25</v>
      </c>
      <c r="U733" s="11">
        <f t="shared" si="102"/>
        <v>644.5</v>
      </c>
      <c r="V733" s="11">
        <f t="shared" si="103"/>
        <v>966.75</v>
      </c>
    </row>
    <row r="734" spans="1:22" x14ac:dyDescent="0.25">
      <c r="A734" s="6" t="s">
        <v>351</v>
      </c>
      <c r="B734" s="6" t="s">
        <v>23</v>
      </c>
      <c r="C734" t="s">
        <v>690</v>
      </c>
      <c r="D734" t="s">
        <v>690</v>
      </c>
      <c r="E734" s="22" t="s">
        <v>1676</v>
      </c>
      <c r="F734" s="22" t="s">
        <v>418</v>
      </c>
      <c r="G734" s="7"/>
      <c r="H734" s="22" t="s">
        <v>691</v>
      </c>
      <c r="I734" s="22" t="s">
        <v>585</v>
      </c>
      <c r="J734" s="19" t="s">
        <v>699</v>
      </c>
      <c r="K734" s="11">
        <v>15</v>
      </c>
      <c r="L734" s="9">
        <v>124.52</v>
      </c>
      <c r="M734" s="11">
        <v>1867.8</v>
      </c>
      <c r="O734" s="10">
        <f t="shared" si="106"/>
        <v>15</v>
      </c>
      <c r="P734" s="11">
        <f t="shared" si="99"/>
        <v>0</v>
      </c>
      <c r="Q734" s="11">
        <f t="shared" si="100"/>
        <v>15</v>
      </c>
      <c r="R734" s="6" t="str">
        <f t="shared" si="101"/>
        <v>YES</v>
      </c>
      <c r="S734" s="6" t="str">
        <f t="shared" si="104"/>
        <v>YES</v>
      </c>
      <c r="T734" s="11">
        <f t="shared" si="105"/>
        <v>1556.5</v>
      </c>
      <c r="U734" s="11">
        <f t="shared" si="102"/>
        <v>1867.8</v>
      </c>
      <c r="V734" s="11">
        <f t="shared" si="103"/>
        <v>-311.29999999999995</v>
      </c>
    </row>
    <row r="735" spans="1:22" x14ac:dyDescent="0.25">
      <c r="A735" s="6" t="s">
        <v>351</v>
      </c>
      <c r="B735" s="6" t="s">
        <v>23</v>
      </c>
      <c r="C735" t="s">
        <v>690</v>
      </c>
      <c r="D735" t="s">
        <v>690</v>
      </c>
      <c r="E735" s="22" t="s">
        <v>1676</v>
      </c>
      <c r="F735" s="22" t="s">
        <v>418</v>
      </c>
      <c r="G735" s="7"/>
      <c r="H735" s="22" t="s">
        <v>691</v>
      </c>
      <c r="I735" s="22" t="s">
        <v>585</v>
      </c>
      <c r="J735" s="19" t="s">
        <v>699</v>
      </c>
      <c r="K735" s="11">
        <v>4</v>
      </c>
      <c r="O735" s="10" t="e">
        <f t="shared" si="106"/>
        <v>#DIV/0!</v>
      </c>
      <c r="P735" s="11" t="e">
        <f t="shared" si="99"/>
        <v>#DIV/0!</v>
      </c>
      <c r="Q735" s="11" t="e">
        <f t="shared" si="100"/>
        <v>#DIV/0!</v>
      </c>
      <c r="R735" s="6" t="e">
        <f t="shared" si="101"/>
        <v>#DIV/0!</v>
      </c>
      <c r="S735" s="6" t="e">
        <f t="shared" si="104"/>
        <v>#DIV/0!</v>
      </c>
      <c r="T735" s="11">
        <f t="shared" si="105"/>
        <v>0</v>
      </c>
      <c r="U735" s="11">
        <f t="shared" si="102"/>
        <v>0</v>
      </c>
      <c r="V735" s="11">
        <f t="shared" si="103"/>
        <v>0</v>
      </c>
    </row>
    <row r="736" spans="1:22" x14ac:dyDescent="0.25">
      <c r="A736" s="6" t="s">
        <v>351</v>
      </c>
      <c r="B736" s="6" t="s">
        <v>23</v>
      </c>
      <c r="C736" t="s">
        <v>690</v>
      </c>
      <c r="D736" t="s">
        <v>690</v>
      </c>
      <c r="E736" s="22" t="s">
        <v>1676</v>
      </c>
      <c r="F736" s="22" t="s">
        <v>418</v>
      </c>
      <c r="G736" s="7"/>
      <c r="H736" s="22" t="s">
        <v>691</v>
      </c>
      <c r="I736" s="22" t="s">
        <v>585</v>
      </c>
      <c r="J736" s="19" t="s">
        <v>700</v>
      </c>
      <c r="K736" s="11">
        <v>10.5</v>
      </c>
      <c r="L736" s="9">
        <v>288.60000000000002</v>
      </c>
      <c r="M736" s="11">
        <v>3030.31</v>
      </c>
      <c r="N736" s="11">
        <v>1757.35</v>
      </c>
      <c r="O736" s="10">
        <f t="shared" si="106"/>
        <v>10.50003465003465</v>
      </c>
      <c r="P736" s="11">
        <f t="shared" si="99"/>
        <v>6.0892238392238385</v>
      </c>
      <c r="Q736" s="11">
        <f t="shared" si="100"/>
        <v>16.589258489258487</v>
      </c>
      <c r="R736" s="6" t="str">
        <f t="shared" si="101"/>
        <v>YES</v>
      </c>
      <c r="S736" s="6" t="str">
        <f t="shared" si="104"/>
        <v>YES</v>
      </c>
      <c r="T736" s="11">
        <f t="shared" si="105"/>
        <v>3607.5000000000005</v>
      </c>
      <c r="U736" s="11">
        <f t="shared" si="102"/>
        <v>4787.66</v>
      </c>
      <c r="V736" s="11">
        <f t="shared" si="103"/>
        <v>-1180.1599999999994</v>
      </c>
    </row>
    <row r="737" spans="1:22" x14ac:dyDescent="0.25">
      <c r="A737" s="6" t="s">
        <v>351</v>
      </c>
      <c r="B737" s="6" t="s">
        <v>23</v>
      </c>
      <c r="C737" t="s">
        <v>690</v>
      </c>
      <c r="D737" t="s">
        <v>690</v>
      </c>
      <c r="E737" s="22" t="s">
        <v>1676</v>
      </c>
      <c r="F737" s="22" t="s">
        <v>418</v>
      </c>
      <c r="G737" s="7"/>
      <c r="H737" s="22" t="s">
        <v>691</v>
      </c>
      <c r="I737" s="22" t="s">
        <v>585</v>
      </c>
      <c r="J737" s="19" t="s">
        <v>701</v>
      </c>
      <c r="K737" s="11">
        <v>10.5</v>
      </c>
      <c r="L737" s="9">
        <v>34.93</v>
      </c>
      <c r="M737" s="11">
        <v>366.77</v>
      </c>
      <c r="N737" s="11">
        <v>198.79</v>
      </c>
      <c r="O737" s="10">
        <f t="shared" si="106"/>
        <v>10.500143143429716</v>
      </c>
      <c r="P737" s="11">
        <f t="shared" si="99"/>
        <v>5.6910964786716285</v>
      </c>
      <c r="Q737" s="11">
        <f t="shared" si="100"/>
        <v>16.191239622101342</v>
      </c>
      <c r="R737" s="6" t="str">
        <f t="shared" si="101"/>
        <v>YES</v>
      </c>
      <c r="S737" s="6" t="str">
        <f t="shared" si="104"/>
        <v>YES</v>
      </c>
      <c r="T737" s="11">
        <f t="shared" si="105"/>
        <v>436.625</v>
      </c>
      <c r="U737" s="11">
        <f t="shared" si="102"/>
        <v>565.55999999999995</v>
      </c>
      <c r="V737" s="11">
        <f t="shared" si="103"/>
        <v>-128.93499999999995</v>
      </c>
    </row>
    <row r="738" spans="1:22" x14ac:dyDescent="0.25">
      <c r="A738" s="6" t="s">
        <v>351</v>
      </c>
      <c r="B738" s="6" t="s">
        <v>23</v>
      </c>
      <c r="C738" t="s">
        <v>690</v>
      </c>
      <c r="D738" t="s">
        <v>690</v>
      </c>
      <c r="E738" s="22" t="s">
        <v>1676</v>
      </c>
      <c r="F738" s="22" t="s">
        <v>418</v>
      </c>
      <c r="G738" s="7"/>
      <c r="H738" s="22" t="s">
        <v>691</v>
      </c>
      <c r="I738" s="22" t="s">
        <v>585</v>
      </c>
      <c r="J738" s="19" t="s">
        <v>702</v>
      </c>
      <c r="K738" s="11">
        <v>10.5</v>
      </c>
      <c r="L738" s="9">
        <v>441.6</v>
      </c>
      <c r="M738" s="11">
        <v>4636.8100000000004</v>
      </c>
      <c r="N738" s="11">
        <v>1470.77</v>
      </c>
      <c r="O738" s="10">
        <f t="shared" si="106"/>
        <v>10.500022644927537</v>
      </c>
      <c r="P738" s="11">
        <f t="shared" si="99"/>
        <v>3.3305480072463767</v>
      </c>
      <c r="Q738" s="11">
        <f t="shared" si="100"/>
        <v>13.830570652173913</v>
      </c>
      <c r="R738" s="6" t="str">
        <f t="shared" si="101"/>
        <v>YES</v>
      </c>
      <c r="S738" s="6" t="str">
        <f t="shared" si="104"/>
        <v>YES</v>
      </c>
      <c r="T738" s="11">
        <f t="shared" si="105"/>
        <v>5520</v>
      </c>
      <c r="U738" s="11">
        <f t="shared" si="102"/>
        <v>6107.58</v>
      </c>
      <c r="V738" s="11">
        <f t="shared" si="103"/>
        <v>-587.57999999999993</v>
      </c>
    </row>
    <row r="739" spans="1:22" x14ac:dyDescent="0.25">
      <c r="A739" s="6" t="s">
        <v>351</v>
      </c>
      <c r="B739" s="6" t="s">
        <v>23</v>
      </c>
      <c r="C739" t="s">
        <v>690</v>
      </c>
      <c r="D739" t="s">
        <v>690</v>
      </c>
      <c r="E739" s="22" t="s">
        <v>1676</v>
      </c>
      <c r="F739" s="22" t="s">
        <v>418</v>
      </c>
      <c r="G739" s="7"/>
      <c r="H739" s="22" t="s">
        <v>691</v>
      </c>
      <c r="I739" s="22" t="s">
        <v>585</v>
      </c>
      <c r="J739" s="19" t="s">
        <v>703</v>
      </c>
      <c r="K739" s="11">
        <v>15</v>
      </c>
      <c r="L739" s="9">
        <v>58.9</v>
      </c>
      <c r="M739" s="11">
        <v>883.5</v>
      </c>
      <c r="O739" s="10">
        <f t="shared" si="106"/>
        <v>15</v>
      </c>
      <c r="P739" s="11">
        <f t="shared" si="99"/>
        <v>0</v>
      </c>
      <c r="Q739" s="11">
        <f t="shared" si="100"/>
        <v>15</v>
      </c>
      <c r="R739" s="6" t="str">
        <f t="shared" si="101"/>
        <v>YES</v>
      </c>
      <c r="S739" s="6" t="str">
        <f t="shared" si="104"/>
        <v>YES</v>
      </c>
      <c r="T739" s="11">
        <f t="shared" si="105"/>
        <v>736.25</v>
      </c>
      <c r="U739" s="11">
        <f t="shared" si="102"/>
        <v>883.5</v>
      </c>
      <c r="V739" s="11">
        <f t="shared" si="103"/>
        <v>-147.25</v>
      </c>
    </row>
    <row r="740" spans="1:22" x14ac:dyDescent="0.25">
      <c r="A740" s="6" t="s">
        <v>351</v>
      </c>
      <c r="B740" s="6" t="s">
        <v>23</v>
      </c>
      <c r="C740" t="s">
        <v>690</v>
      </c>
      <c r="D740" t="s">
        <v>690</v>
      </c>
      <c r="E740" s="22" t="s">
        <v>1676</v>
      </c>
      <c r="F740" s="22" t="s">
        <v>418</v>
      </c>
      <c r="G740" s="7"/>
      <c r="H740" s="22" t="s">
        <v>691</v>
      </c>
      <c r="I740" s="22" t="s">
        <v>585</v>
      </c>
      <c r="J740" s="19" t="s">
        <v>704</v>
      </c>
      <c r="K740" s="11">
        <v>9.5</v>
      </c>
      <c r="L740" s="9">
        <v>3.78</v>
      </c>
      <c r="M740" s="11">
        <v>35.909999999999997</v>
      </c>
      <c r="N740" s="11">
        <v>20.89</v>
      </c>
      <c r="O740" s="10">
        <f t="shared" si="106"/>
        <v>9.5</v>
      </c>
      <c r="P740" s="11">
        <f t="shared" si="99"/>
        <v>5.526455026455027</v>
      </c>
      <c r="Q740" s="11">
        <f t="shared" si="100"/>
        <v>15.026455026455027</v>
      </c>
      <c r="R740" s="6" t="str">
        <f t="shared" si="101"/>
        <v>YES</v>
      </c>
      <c r="S740" s="6" t="str">
        <f t="shared" si="104"/>
        <v>YES</v>
      </c>
      <c r="T740" s="11">
        <f t="shared" si="105"/>
        <v>47.25</v>
      </c>
      <c r="U740" s="11">
        <f t="shared" si="102"/>
        <v>56.8</v>
      </c>
      <c r="V740" s="11">
        <f t="shared" si="103"/>
        <v>-9.5499999999999972</v>
      </c>
    </row>
    <row r="741" spans="1:22" x14ac:dyDescent="0.25">
      <c r="A741" s="6" t="s">
        <v>351</v>
      </c>
      <c r="B741" s="6" t="s">
        <v>23</v>
      </c>
      <c r="C741" t="s">
        <v>690</v>
      </c>
      <c r="D741" t="s">
        <v>690</v>
      </c>
      <c r="E741" s="22" t="s">
        <v>1676</v>
      </c>
      <c r="F741" s="22" t="s">
        <v>418</v>
      </c>
      <c r="G741" s="7"/>
      <c r="H741" s="22" t="s">
        <v>691</v>
      </c>
      <c r="I741" s="22" t="s">
        <v>585</v>
      </c>
      <c r="J741" s="19" t="s">
        <v>704</v>
      </c>
      <c r="K741" s="11">
        <v>9</v>
      </c>
      <c r="O741" s="10" t="e">
        <f t="shared" si="106"/>
        <v>#DIV/0!</v>
      </c>
      <c r="P741" s="11" t="e">
        <f t="shared" si="99"/>
        <v>#DIV/0!</v>
      </c>
      <c r="Q741" s="11" t="e">
        <f t="shared" si="100"/>
        <v>#DIV/0!</v>
      </c>
      <c r="R741" s="6" t="e">
        <f t="shared" si="101"/>
        <v>#DIV/0!</v>
      </c>
      <c r="S741" s="6" t="e">
        <f t="shared" si="104"/>
        <v>#DIV/0!</v>
      </c>
      <c r="T741" s="11">
        <f t="shared" si="105"/>
        <v>0</v>
      </c>
      <c r="U741" s="11">
        <f t="shared" si="102"/>
        <v>0</v>
      </c>
      <c r="V741" s="11">
        <f t="shared" si="103"/>
        <v>0</v>
      </c>
    </row>
    <row r="742" spans="1:22" x14ac:dyDescent="0.25">
      <c r="A742" s="6" t="s">
        <v>351</v>
      </c>
      <c r="B742" s="6" t="s">
        <v>23</v>
      </c>
      <c r="C742" t="s">
        <v>690</v>
      </c>
      <c r="D742" t="s">
        <v>690</v>
      </c>
      <c r="E742" s="22" t="s">
        <v>1676</v>
      </c>
      <c r="F742" s="22" t="s">
        <v>418</v>
      </c>
      <c r="G742" s="7"/>
      <c r="H742" s="22" t="s">
        <v>691</v>
      </c>
      <c r="I742" s="22" t="s">
        <v>585</v>
      </c>
      <c r="J742" s="19" t="s">
        <v>705</v>
      </c>
      <c r="K742" s="11">
        <v>15</v>
      </c>
      <c r="L742" s="9">
        <v>315.22000000000003</v>
      </c>
      <c r="M742" s="11">
        <v>4728.3</v>
      </c>
      <c r="O742" s="10">
        <f t="shared" si="106"/>
        <v>15</v>
      </c>
      <c r="P742" s="11">
        <f t="shared" si="99"/>
        <v>0</v>
      </c>
      <c r="Q742" s="11">
        <f t="shared" si="100"/>
        <v>15</v>
      </c>
      <c r="R742" s="6" t="str">
        <f t="shared" si="101"/>
        <v>YES</v>
      </c>
      <c r="S742" s="6" t="str">
        <f t="shared" si="104"/>
        <v>YES</v>
      </c>
      <c r="T742" s="11">
        <f t="shared" si="105"/>
        <v>3940.2500000000005</v>
      </c>
      <c r="U742" s="11">
        <f t="shared" si="102"/>
        <v>4728.3</v>
      </c>
      <c r="V742" s="11">
        <f t="shared" si="103"/>
        <v>-788.04999999999973</v>
      </c>
    </row>
    <row r="743" spans="1:22" x14ac:dyDescent="0.25">
      <c r="A743" s="6" t="s">
        <v>351</v>
      </c>
      <c r="B743" s="6" t="s">
        <v>23</v>
      </c>
      <c r="C743" t="s">
        <v>690</v>
      </c>
      <c r="D743" t="s">
        <v>690</v>
      </c>
      <c r="E743" s="22" t="s">
        <v>1676</v>
      </c>
      <c r="F743" s="22" t="s">
        <v>418</v>
      </c>
      <c r="G743" s="7"/>
      <c r="H743" s="22" t="s">
        <v>691</v>
      </c>
      <c r="I743" s="22" t="s">
        <v>585</v>
      </c>
      <c r="J743" s="19" t="s">
        <v>716</v>
      </c>
      <c r="K743" s="11">
        <v>15</v>
      </c>
      <c r="L743" s="9">
        <v>445.3</v>
      </c>
      <c r="M743" s="11">
        <v>6679.5</v>
      </c>
      <c r="O743" s="10">
        <f t="shared" si="106"/>
        <v>15</v>
      </c>
      <c r="P743" s="11">
        <f t="shared" si="99"/>
        <v>0</v>
      </c>
      <c r="Q743" s="11">
        <f t="shared" si="100"/>
        <v>15</v>
      </c>
      <c r="R743" s="6" t="str">
        <f t="shared" si="101"/>
        <v>YES</v>
      </c>
      <c r="S743" s="6" t="str">
        <f t="shared" si="104"/>
        <v>YES</v>
      </c>
      <c r="T743" s="11">
        <f t="shared" si="105"/>
        <v>5566.25</v>
      </c>
      <c r="U743" s="11">
        <f t="shared" si="102"/>
        <v>6679.5</v>
      </c>
      <c r="V743" s="11">
        <f t="shared" si="103"/>
        <v>-1113.25</v>
      </c>
    </row>
    <row r="744" spans="1:22" x14ac:dyDescent="0.25">
      <c r="A744" s="6" t="s">
        <v>351</v>
      </c>
      <c r="B744" s="6" t="s">
        <v>23</v>
      </c>
      <c r="C744" t="s">
        <v>690</v>
      </c>
      <c r="D744" t="s">
        <v>690</v>
      </c>
      <c r="E744" s="22" t="s">
        <v>1676</v>
      </c>
      <c r="F744" s="22" t="s">
        <v>418</v>
      </c>
      <c r="G744" s="7"/>
      <c r="H744" s="22" t="s">
        <v>691</v>
      </c>
      <c r="I744" s="22" t="s">
        <v>585</v>
      </c>
      <c r="J744" s="19" t="s">
        <v>717</v>
      </c>
      <c r="K744" s="11">
        <v>9.5</v>
      </c>
      <c r="L744" s="9">
        <v>10.23</v>
      </c>
      <c r="M744" s="11">
        <v>97.19</v>
      </c>
      <c r="N744" s="11">
        <v>32.880000000000003</v>
      </c>
      <c r="O744" s="10">
        <f t="shared" si="106"/>
        <v>9.5004887585532742</v>
      </c>
      <c r="P744" s="11">
        <f t="shared" si="99"/>
        <v>3.2140762463343111</v>
      </c>
      <c r="Q744" s="11">
        <f t="shared" si="100"/>
        <v>12.714565004887584</v>
      </c>
      <c r="R744" s="6" t="str">
        <f t="shared" si="101"/>
        <v>YES</v>
      </c>
      <c r="S744" s="6" t="str">
        <f t="shared" si="104"/>
        <v>YES</v>
      </c>
      <c r="T744" s="11">
        <f t="shared" si="105"/>
        <v>127.875</v>
      </c>
      <c r="U744" s="11">
        <f t="shared" si="102"/>
        <v>130.07</v>
      </c>
      <c r="V744" s="11">
        <f t="shared" si="103"/>
        <v>-2.1949999999999932</v>
      </c>
    </row>
    <row r="745" spans="1:22" x14ac:dyDescent="0.25">
      <c r="A745" s="6" t="s">
        <v>351</v>
      </c>
      <c r="B745" s="6" t="s">
        <v>23</v>
      </c>
      <c r="C745" t="s">
        <v>690</v>
      </c>
      <c r="D745" t="s">
        <v>690</v>
      </c>
      <c r="E745" s="22" t="s">
        <v>1676</v>
      </c>
      <c r="F745" s="22" t="s">
        <v>418</v>
      </c>
      <c r="G745" s="7"/>
      <c r="H745" s="22" t="s">
        <v>691</v>
      </c>
      <c r="I745" s="22" t="s">
        <v>585</v>
      </c>
      <c r="J745" s="19" t="s">
        <v>706</v>
      </c>
      <c r="K745" s="11">
        <v>15</v>
      </c>
      <c r="L745" s="9">
        <v>333.92</v>
      </c>
      <c r="M745" s="11">
        <v>5008.8</v>
      </c>
      <c r="O745" s="10">
        <f t="shared" si="106"/>
        <v>15</v>
      </c>
      <c r="P745" s="11">
        <f t="shared" si="99"/>
        <v>0</v>
      </c>
      <c r="Q745" s="11">
        <f t="shared" si="100"/>
        <v>15</v>
      </c>
      <c r="R745" s="6" t="str">
        <f t="shared" si="101"/>
        <v>YES</v>
      </c>
      <c r="S745" s="6" t="str">
        <f t="shared" si="104"/>
        <v>YES</v>
      </c>
      <c r="T745" s="11">
        <f t="shared" si="105"/>
        <v>4174</v>
      </c>
      <c r="U745" s="11">
        <f t="shared" si="102"/>
        <v>5008.8</v>
      </c>
      <c r="V745" s="11">
        <f t="shared" si="103"/>
        <v>-834.80000000000018</v>
      </c>
    </row>
    <row r="746" spans="1:22" x14ac:dyDescent="0.25">
      <c r="A746" s="6" t="s">
        <v>351</v>
      </c>
      <c r="B746" s="6" t="s">
        <v>23</v>
      </c>
      <c r="C746" t="s">
        <v>690</v>
      </c>
      <c r="D746" t="s">
        <v>690</v>
      </c>
      <c r="E746" s="22" t="s">
        <v>1676</v>
      </c>
      <c r="F746" s="22" t="s">
        <v>418</v>
      </c>
      <c r="G746" s="7"/>
      <c r="H746" s="22" t="s">
        <v>691</v>
      </c>
      <c r="I746" s="22" t="s">
        <v>585</v>
      </c>
      <c r="J746" s="19" t="s">
        <v>707</v>
      </c>
      <c r="K746" s="11">
        <v>11.5</v>
      </c>
      <c r="L746" s="9">
        <v>403.99</v>
      </c>
      <c r="M746" s="11">
        <v>4645.8999999999996</v>
      </c>
      <c r="N746" s="11">
        <v>1518.42</v>
      </c>
      <c r="O746" s="10">
        <f t="shared" si="106"/>
        <v>11.50003712963192</v>
      </c>
      <c r="P746" s="11">
        <f t="shared" si="99"/>
        <v>3.758558380157925</v>
      </c>
      <c r="Q746" s="11">
        <f t="shared" si="100"/>
        <v>15.258595509789846</v>
      </c>
      <c r="R746" s="6" t="str">
        <f t="shared" si="101"/>
        <v>YES</v>
      </c>
      <c r="S746" s="6" t="str">
        <f t="shared" si="104"/>
        <v>YES</v>
      </c>
      <c r="T746" s="11">
        <f t="shared" si="105"/>
        <v>5049.875</v>
      </c>
      <c r="U746" s="11">
        <f t="shared" si="102"/>
        <v>6164.32</v>
      </c>
      <c r="V746" s="11">
        <f t="shared" si="103"/>
        <v>-1114.4449999999997</v>
      </c>
    </row>
    <row r="747" spans="1:22" x14ac:dyDescent="0.25">
      <c r="A747" s="6" t="s">
        <v>351</v>
      </c>
      <c r="B747" s="6" t="s">
        <v>23</v>
      </c>
      <c r="C747" t="s">
        <v>690</v>
      </c>
      <c r="D747" t="s">
        <v>690</v>
      </c>
      <c r="E747" s="22" t="s">
        <v>1676</v>
      </c>
      <c r="F747" s="22" t="s">
        <v>418</v>
      </c>
      <c r="G747" s="7"/>
      <c r="H747" s="22" t="s">
        <v>691</v>
      </c>
      <c r="I747" s="22" t="s">
        <v>585</v>
      </c>
      <c r="J747" s="19" t="s">
        <v>708</v>
      </c>
      <c r="K747" s="11">
        <v>11.5</v>
      </c>
      <c r="L747" s="9">
        <v>374.48</v>
      </c>
      <c r="M747" s="11">
        <v>4375.54</v>
      </c>
      <c r="N747" s="11">
        <v>1500.32</v>
      </c>
      <c r="O747" s="10">
        <f t="shared" si="106"/>
        <v>11.684308908352916</v>
      </c>
      <c r="P747" s="11">
        <f t="shared" si="99"/>
        <v>4.0064088869899592</v>
      </c>
      <c r="Q747" s="11">
        <f t="shared" si="100"/>
        <v>15.690717795342874</v>
      </c>
      <c r="R747" s="6" t="str">
        <f t="shared" si="101"/>
        <v>YES</v>
      </c>
      <c r="S747" s="6" t="str">
        <f t="shared" si="104"/>
        <v>YES</v>
      </c>
      <c r="T747" s="11">
        <f t="shared" si="105"/>
        <v>4681</v>
      </c>
      <c r="U747" s="11">
        <f t="shared" si="102"/>
        <v>5875.86</v>
      </c>
      <c r="V747" s="11">
        <f t="shared" si="103"/>
        <v>-1194.8599999999997</v>
      </c>
    </row>
    <row r="748" spans="1:22" x14ac:dyDescent="0.25">
      <c r="A748" s="6" t="s">
        <v>351</v>
      </c>
      <c r="B748" s="6" t="s">
        <v>23</v>
      </c>
      <c r="C748" t="s">
        <v>690</v>
      </c>
      <c r="D748" t="s">
        <v>690</v>
      </c>
      <c r="E748" s="22" t="s">
        <v>1676</v>
      </c>
      <c r="F748" s="22" t="s">
        <v>418</v>
      </c>
      <c r="G748" s="7"/>
      <c r="H748" s="22" t="s">
        <v>691</v>
      </c>
      <c r="I748" s="22" t="s">
        <v>585</v>
      </c>
      <c r="J748" s="19" t="s">
        <v>709</v>
      </c>
      <c r="K748" s="11">
        <v>10.5</v>
      </c>
      <c r="L748" s="9">
        <v>395.59</v>
      </c>
      <c r="M748" s="11">
        <v>4153.71</v>
      </c>
      <c r="N748" s="11">
        <v>1557.46</v>
      </c>
      <c r="O748" s="10">
        <f t="shared" si="106"/>
        <v>10.500037918046463</v>
      </c>
      <c r="P748" s="11">
        <f t="shared" si="99"/>
        <v>3.9370560428726717</v>
      </c>
      <c r="Q748" s="11">
        <f t="shared" si="100"/>
        <v>14.437093960919135</v>
      </c>
      <c r="R748" s="6" t="str">
        <f t="shared" si="101"/>
        <v>YES</v>
      </c>
      <c r="S748" s="6" t="str">
        <f t="shared" si="104"/>
        <v>YES</v>
      </c>
      <c r="T748" s="11">
        <f t="shared" si="105"/>
        <v>4944.875</v>
      </c>
      <c r="U748" s="11">
        <f t="shared" si="102"/>
        <v>5711.17</v>
      </c>
      <c r="V748" s="11">
        <f t="shared" si="103"/>
        <v>-766.29500000000007</v>
      </c>
    </row>
    <row r="749" spans="1:22" x14ac:dyDescent="0.25">
      <c r="A749" s="6" t="s">
        <v>351</v>
      </c>
      <c r="B749" s="6" t="s">
        <v>23</v>
      </c>
      <c r="C749" t="s">
        <v>690</v>
      </c>
      <c r="D749" t="s">
        <v>690</v>
      </c>
      <c r="E749" s="22" t="s">
        <v>1676</v>
      </c>
      <c r="F749" s="22" t="s">
        <v>418</v>
      </c>
      <c r="G749" s="7"/>
      <c r="H749" s="22" t="s">
        <v>691</v>
      </c>
      <c r="I749" s="22" t="s">
        <v>585</v>
      </c>
      <c r="J749" s="19" t="s">
        <v>710</v>
      </c>
      <c r="K749" s="11">
        <v>11.5</v>
      </c>
      <c r="L749" s="9">
        <v>320.17</v>
      </c>
      <c r="M749" s="11">
        <v>3681.97</v>
      </c>
      <c r="N749" s="11">
        <v>1214.3699999999999</v>
      </c>
      <c r="O749" s="10">
        <f t="shared" si="106"/>
        <v>11.500046850110877</v>
      </c>
      <c r="P749" s="11">
        <f t="shared" si="99"/>
        <v>3.7928912765093541</v>
      </c>
      <c r="Q749" s="11">
        <f t="shared" si="100"/>
        <v>15.292938126620232</v>
      </c>
      <c r="R749" s="6" t="str">
        <f t="shared" si="101"/>
        <v>YES</v>
      </c>
      <c r="S749" s="6" t="str">
        <f t="shared" si="104"/>
        <v>YES</v>
      </c>
      <c r="T749" s="11">
        <f t="shared" si="105"/>
        <v>4002.125</v>
      </c>
      <c r="U749" s="11">
        <f t="shared" si="102"/>
        <v>4896.34</v>
      </c>
      <c r="V749" s="11">
        <f t="shared" si="103"/>
        <v>-894.21500000000015</v>
      </c>
    </row>
    <row r="750" spans="1:22" x14ac:dyDescent="0.25">
      <c r="A750" s="6" t="s">
        <v>351</v>
      </c>
      <c r="B750" s="6" t="s">
        <v>23</v>
      </c>
      <c r="C750" t="s">
        <v>690</v>
      </c>
      <c r="D750" t="s">
        <v>690</v>
      </c>
      <c r="E750" s="22" t="s">
        <v>1676</v>
      </c>
      <c r="F750" s="22" t="s">
        <v>418</v>
      </c>
      <c r="G750" s="7"/>
      <c r="H750" s="22" t="s">
        <v>691</v>
      </c>
      <c r="I750" s="22" t="s">
        <v>585</v>
      </c>
      <c r="J750" s="19" t="s">
        <v>711</v>
      </c>
      <c r="K750" s="11">
        <v>11.5</v>
      </c>
      <c r="L750" s="9">
        <v>420.58</v>
      </c>
      <c r="M750" s="11">
        <v>4836.68</v>
      </c>
      <c r="N750" s="11">
        <v>1447.28</v>
      </c>
      <c r="O750" s="10">
        <f t="shared" si="106"/>
        <v>11.500023776689336</v>
      </c>
      <c r="P750" s="11">
        <f t="shared" si="99"/>
        <v>3.4411526938989017</v>
      </c>
      <c r="Q750" s="11">
        <f t="shared" si="100"/>
        <v>14.941176470588236</v>
      </c>
      <c r="R750" s="6" t="str">
        <f t="shared" si="101"/>
        <v>YES</v>
      </c>
      <c r="S750" s="6" t="str">
        <f t="shared" si="104"/>
        <v>YES</v>
      </c>
      <c r="T750" s="11">
        <f t="shared" si="105"/>
        <v>5257.25</v>
      </c>
      <c r="U750" s="11">
        <f t="shared" si="102"/>
        <v>6283.96</v>
      </c>
      <c r="V750" s="11">
        <f t="shared" si="103"/>
        <v>-1026.71</v>
      </c>
    </row>
    <row r="751" spans="1:22" x14ac:dyDescent="0.25">
      <c r="A751" s="6" t="s">
        <v>351</v>
      </c>
      <c r="B751" s="6" t="s">
        <v>23</v>
      </c>
      <c r="C751" t="s">
        <v>690</v>
      </c>
      <c r="D751" t="s">
        <v>690</v>
      </c>
      <c r="E751" s="22" t="s">
        <v>1676</v>
      </c>
      <c r="F751" s="22" t="s">
        <v>418</v>
      </c>
      <c r="G751" s="7"/>
      <c r="H751" s="22" t="s">
        <v>691</v>
      </c>
      <c r="I751" s="22" t="s">
        <v>585</v>
      </c>
      <c r="J751" s="19" t="s">
        <v>712</v>
      </c>
      <c r="K751" s="11">
        <v>12.5</v>
      </c>
      <c r="L751" s="9">
        <v>325.58999999999997</v>
      </c>
      <c r="M751" s="11">
        <v>4069.89</v>
      </c>
      <c r="N751" s="11">
        <v>1293.6199999999999</v>
      </c>
      <c r="O751" s="10">
        <f t="shared" si="106"/>
        <v>12.500046070211003</v>
      </c>
      <c r="P751" s="11">
        <f t="shared" si="99"/>
        <v>3.9731564237230872</v>
      </c>
      <c r="Q751" s="11">
        <f t="shared" si="100"/>
        <v>16.473202493934092</v>
      </c>
      <c r="R751" s="6" t="str">
        <f t="shared" si="101"/>
        <v>YES</v>
      </c>
      <c r="S751" s="6" t="str">
        <f t="shared" si="104"/>
        <v>YES</v>
      </c>
      <c r="T751" s="11">
        <f t="shared" si="105"/>
        <v>4069.8749999999995</v>
      </c>
      <c r="U751" s="11">
        <f t="shared" si="102"/>
        <v>5363.51</v>
      </c>
      <c r="V751" s="11">
        <f t="shared" si="103"/>
        <v>-1293.6350000000007</v>
      </c>
    </row>
    <row r="752" spans="1:22" x14ac:dyDescent="0.25">
      <c r="A752" s="6" t="s">
        <v>351</v>
      </c>
      <c r="B752" s="6" t="s">
        <v>23</v>
      </c>
      <c r="C752" t="s">
        <v>690</v>
      </c>
      <c r="D752" t="s">
        <v>690</v>
      </c>
      <c r="E752" s="22" t="s">
        <v>1676</v>
      </c>
      <c r="F752" s="22" t="s">
        <v>418</v>
      </c>
      <c r="G752" s="7"/>
      <c r="H752" s="22" t="s">
        <v>691</v>
      </c>
      <c r="I752" s="22" t="s">
        <v>585</v>
      </c>
      <c r="J752" s="19" t="s">
        <v>713</v>
      </c>
      <c r="K752" s="11">
        <v>15</v>
      </c>
      <c r="L752" s="9">
        <v>224.98</v>
      </c>
      <c r="M752" s="11">
        <v>3374.7</v>
      </c>
      <c r="N752" s="11">
        <v>2650.44</v>
      </c>
      <c r="O752" s="10">
        <f t="shared" si="106"/>
        <v>15</v>
      </c>
      <c r="P752" s="11">
        <f t="shared" si="99"/>
        <v>11.780780513823451</v>
      </c>
      <c r="Q752" s="11">
        <f t="shared" si="100"/>
        <v>26.780780513823451</v>
      </c>
      <c r="R752" s="6" t="str">
        <f t="shared" si="101"/>
        <v>YES</v>
      </c>
      <c r="S752" s="6" t="str">
        <f t="shared" si="104"/>
        <v>YES</v>
      </c>
      <c r="T752" s="11">
        <f t="shared" si="105"/>
        <v>2812.25</v>
      </c>
      <c r="U752" s="11">
        <f t="shared" si="102"/>
        <v>6025.1399999999994</v>
      </c>
      <c r="V752" s="11">
        <f t="shared" si="103"/>
        <v>-3212.8899999999994</v>
      </c>
    </row>
    <row r="753" spans="1:22" x14ac:dyDescent="0.25">
      <c r="A753" s="6" t="s">
        <v>351</v>
      </c>
      <c r="B753" s="6" t="s">
        <v>23</v>
      </c>
      <c r="C753" t="s">
        <v>690</v>
      </c>
      <c r="D753" t="s">
        <v>690</v>
      </c>
      <c r="E753" s="22" t="s">
        <v>1676</v>
      </c>
      <c r="F753" s="22" t="s">
        <v>418</v>
      </c>
      <c r="G753" s="7"/>
      <c r="H753" s="22" t="s">
        <v>691</v>
      </c>
      <c r="I753" s="22" t="s">
        <v>585</v>
      </c>
      <c r="J753" s="19" t="s">
        <v>714</v>
      </c>
      <c r="K753" s="11">
        <v>11.5</v>
      </c>
      <c r="L753" s="9">
        <v>450.25</v>
      </c>
      <c r="M753" s="11">
        <v>5177.8900000000003</v>
      </c>
      <c r="N753" s="11">
        <v>1753.68</v>
      </c>
      <c r="O753" s="10">
        <f t="shared" si="106"/>
        <v>11.500033314825098</v>
      </c>
      <c r="P753" s="11">
        <f t="shared" si="99"/>
        <v>3.8949028317601333</v>
      </c>
      <c r="Q753" s="11">
        <f t="shared" si="100"/>
        <v>15.394936146585232</v>
      </c>
      <c r="R753" s="6" t="str">
        <f t="shared" si="101"/>
        <v>YES</v>
      </c>
      <c r="S753" s="6" t="str">
        <f t="shared" si="104"/>
        <v>YES</v>
      </c>
      <c r="T753" s="11">
        <f t="shared" si="105"/>
        <v>5628.125</v>
      </c>
      <c r="U753" s="11">
        <f t="shared" si="102"/>
        <v>6931.5700000000006</v>
      </c>
      <c r="V753" s="11">
        <f t="shared" si="103"/>
        <v>-1303.4450000000006</v>
      </c>
    </row>
    <row r="754" spans="1:22" x14ac:dyDescent="0.25">
      <c r="A754" s="6" t="s">
        <v>351</v>
      </c>
      <c r="B754" s="6" t="s">
        <v>23</v>
      </c>
      <c r="C754" t="s">
        <v>690</v>
      </c>
      <c r="D754" t="s">
        <v>690</v>
      </c>
      <c r="E754" s="22" t="s">
        <v>1676</v>
      </c>
      <c r="F754" s="22" t="s">
        <v>418</v>
      </c>
      <c r="G754" s="7"/>
      <c r="H754" s="22" t="s">
        <v>691</v>
      </c>
      <c r="I754" s="22" t="s">
        <v>585</v>
      </c>
      <c r="J754" s="19" t="s">
        <v>715</v>
      </c>
      <c r="K754" s="11">
        <v>11.5</v>
      </c>
      <c r="L754" s="9">
        <v>358.99</v>
      </c>
      <c r="M754" s="11">
        <v>4128.3999999999996</v>
      </c>
      <c r="N754" s="11">
        <v>1371.25</v>
      </c>
      <c r="O754" s="10">
        <f t="shared" si="106"/>
        <v>11.5000417838937</v>
      </c>
      <c r="P754" s="11">
        <f t="shared" si="99"/>
        <v>3.8197442825705452</v>
      </c>
      <c r="Q754" s="11">
        <f t="shared" si="100"/>
        <v>15.319786066464246</v>
      </c>
      <c r="R754" s="6" t="str">
        <f t="shared" si="101"/>
        <v>YES</v>
      </c>
      <c r="S754" s="6" t="str">
        <f t="shared" si="104"/>
        <v>YES</v>
      </c>
      <c r="T754" s="11">
        <f t="shared" si="105"/>
        <v>4487.375</v>
      </c>
      <c r="U754" s="11">
        <f t="shared" si="102"/>
        <v>5499.65</v>
      </c>
      <c r="V754" s="11">
        <f t="shared" si="103"/>
        <v>-1012.2749999999996</v>
      </c>
    </row>
    <row r="755" spans="1:22" x14ac:dyDescent="0.25">
      <c r="A755" s="6" t="s">
        <v>351</v>
      </c>
      <c r="B755" s="6" t="s">
        <v>23</v>
      </c>
      <c r="C755" t="s">
        <v>690</v>
      </c>
      <c r="D755" t="s">
        <v>690</v>
      </c>
      <c r="E755" s="22" t="s">
        <v>1676</v>
      </c>
      <c r="F755" s="22" t="s">
        <v>418</v>
      </c>
      <c r="G755" s="7"/>
      <c r="H755" s="22" t="s">
        <v>691</v>
      </c>
      <c r="I755" s="22" t="s">
        <v>585</v>
      </c>
      <c r="J755" s="19" t="s">
        <v>718</v>
      </c>
      <c r="K755" s="11">
        <v>15</v>
      </c>
      <c r="L755" s="9">
        <v>0</v>
      </c>
      <c r="M755" s="11">
        <v>150</v>
      </c>
      <c r="N755" s="11">
        <v>14.53</v>
      </c>
      <c r="O755" s="10" t="e">
        <f t="shared" si="106"/>
        <v>#DIV/0!</v>
      </c>
      <c r="P755" s="11" t="e">
        <f t="shared" si="99"/>
        <v>#DIV/0!</v>
      </c>
      <c r="Q755" s="11" t="e">
        <f t="shared" si="100"/>
        <v>#DIV/0!</v>
      </c>
      <c r="R755" s="6" t="e">
        <f t="shared" si="101"/>
        <v>#DIV/0!</v>
      </c>
      <c r="S755" s="6" t="e">
        <f t="shared" si="104"/>
        <v>#DIV/0!</v>
      </c>
      <c r="T755" s="11">
        <f t="shared" si="105"/>
        <v>0</v>
      </c>
      <c r="U755" s="11">
        <f t="shared" si="102"/>
        <v>164.53</v>
      </c>
      <c r="V755" s="11">
        <f t="shared" si="103"/>
        <v>-164.53</v>
      </c>
    </row>
    <row r="756" spans="1:22" x14ac:dyDescent="0.25">
      <c r="A756" s="6" t="s">
        <v>351</v>
      </c>
      <c r="B756" s="6" t="s">
        <v>23</v>
      </c>
      <c r="C756" t="s">
        <v>690</v>
      </c>
      <c r="D756" t="s">
        <v>690</v>
      </c>
      <c r="E756" s="22" t="s">
        <v>1676</v>
      </c>
      <c r="F756" s="22" t="s">
        <v>418</v>
      </c>
      <c r="G756" s="7"/>
      <c r="H756" s="22" t="s">
        <v>691</v>
      </c>
      <c r="I756" s="22" t="s">
        <v>585</v>
      </c>
      <c r="J756" s="19" t="s">
        <v>718</v>
      </c>
      <c r="K756" s="11">
        <v>10.5</v>
      </c>
      <c r="L756" s="9">
        <v>2.94</v>
      </c>
      <c r="M756" s="11">
        <v>30.87</v>
      </c>
      <c r="O756" s="10">
        <f t="shared" si="106"/>
        <v>10.5</v>
      </c>
      <c r="P756" s="11">
        <f t="shared" si="99"/>
        <v>0</v>
      </c>
      <c r="Q756" s="11">
        <f t="shared" si="100"/>
        <v>10.5</v>
      </c>
      <c r="R756" s="6" t="str">
        <f t="shared" si="101"/>
        <v>NO</v>
      </c>
      <c r="S756" s="6" t="str">
        <f t="shared" si="104"/>
        <v>YES</v>
      </c>
      <c r="T756" s="11">
        <f t="shared" si="105"/>
        <v>36.75</v>
      </c>
      <c r="U756" s="11">
        <f t="shared" si="102"/>
        <v>30.87</v>
      </c>
      <c r="V756" s="11">
        <f t="shared" si="103"/>
        <v>5.879999999999999</v>
      </c>
    </row>
    <row r="757" spans="1:22" x14ac:dyDescent="0.25">
      <c r="A757" s="6" t="s">
        <v>351</v>
      </c>
      <c r="B757" s="6" t="s">
        <v>23</v>
      </c>
      <c r="C757" t="s">
        <v>690</v>
      </c>
      <c r="D757" t="s">
        <v>690</v>
      </c>
      <c r="E757" s="22" t="s">
        <v>1676</v>
      </c>
      <c r="F757" s="22" t="s">
        <v>418</v>
      </c>
      <c r="G757" s="7"/>
      <c r="H757" s="22" t="s">
        <v>691</v>
      </c>
      <c r="I757" s="22" t="s">
        <v>585</v>
      </c>
      <c r="J757" s="19" t="s">
        <v>719</v>
      </c>
      <c r="K757" s="11">
        <v>10.5</v>
      </c>
      <c r="L757" s="9">
        <v>301.5</v>
      </c>
      <c r="M757" s="11">
        <v>3165.76</v>
      </c>
      <c r="N757" s="11">
        <v>1545.89</v>
      </c>
      <c r="O757" s="10">
        <f t="shared" si="106"/>
        <v>10.500033167495856</v>
      </c>
      <c r="P757" s="11">
        <f t="shared" si="99"/>
        <v>5.1273300165837483</v>
      </c>
      <c r="Q757" s="11">
        <f t="shared" si="100"/>
        <v>15.627363184079604</v>
      </c>
      <c r="R757" s="6" t="str">
        <f t="shared" si="101"/>
        <v>YES</v>
      </c>
      <c r="S757" s="6" t="str">
        <f t="shared" si="104"/>
        <v>YES</v>
      </c>
      <c r="T757" s="11">
        <f t="shared" si="105"/>
        <v>3768.75</v>
      </c>
      <c r="U757" s="11">
        <f t="shared" si="102"/>
        <v>4711.6500000000005</v>
      </c>
      <c r="V757" s="11">
        <f t="shared" si="103"/>
        <v>-942.90000000000055</v>
      </c>
    </row>
    <row r="758" spans="1:22" x14ac:dyDescent="0.25">
      <c r="A758" s="6" t="s">
        <v>351</v>
      </c>
      <c r="B758" s="6" t="s">
        <v>23</v>
      </c>
      <c r="C758" t="s">
        <v>690</v>
      </c>
      <c r="D758" t="s">
        <v>690</v>
      </c>
      <c r="E758" s="22" t="s">
        <v>1676</v>
      </c>
      <c r="F758" s="22" t="s">
        <v>418</v>
      </c>
      <c r="G758" s="7"/>
      <c r="H758" s="22" t="s">
        <v>691</v>
      </c>
      <c r="I758" s="22" t="s">
        <v>585</v>
      </c>
      <c r="J758" s="19" t="s">
        <v>719</v>
      </c>
      <c r="K758" s="11">
        <v>15</v>
      </c>
      <c r="L758" s="9">
        <v>30.54</v>
      </c>
      <c r="M758" s="11">
        <v>458.1</v>
      </c>
      <c r="O758" s="10">
        <f t="shared" si="106"/>
        <v>15.000000000000002</v>
      </c>
      <c r="P758" s="11">
        <f t="shared" si="99"/>
        <v>0</v>
      </c>
      <c r="Q758" s="11">
        <f t="shared" si="100"/>
        <v>15.000000000000002</v>
      </c>
      <c r="R758" s="6" t="str">
        <f t="shared" si="101"/>
        <v>YES</v>
      </c>
      <c r="S758" s="6" t="str">
        <f t="shared" si="104"/>
        <v>YES</v>
      </c>
      <c r="T758" s="11">
        <f t="shared" si="105"/>
        <v>381.75</v>
      </c>
      <c r="U758" s="11">
        <f t="shared" si="102"/>
        <v>458.1</v>
      </c>
      <c r="V758" s="11">
        <f t="shared" si="103"/>
        <v>-76.350000000000023</v>
      </c>
    </row>
    <row r="759" spans="1:22" x14ac:dyDescent="0.25">
      <c r="A759" s="6" t="s">
        <v>351</v>
      </c>
      <c r="B759" s="6" t="s">
        <v>23</v>
      </c>
      <c r="C759" t="s">
        <v>690</v>
      </c>
      <c r="D759" t="s">
        <v>690</v>
      </c>
      <c r="E759" s="22" t="s">
        <v>1676</v>
      </c>
      <c r="F759" s="22" t="s">
        <v>418</v>
      </c>
      <c r="G759" s="7"/>
      <c r="H759" s="22" t="s">
        <v>691</v>
      </c>
      <c r="I759" s="22" t="s">
        <v>585</v>
      </c>
      <c r="J759" s="19" t="s">
        <v>720</v>
      </c>
      <c r="K759" s="11">
        <v>5</v>
      </c>
      <c r="L759" s="9">
        <v>59.48</v>
      </c>
      <c r="M759" s="11">
        <v>297.39999999999998</v>
      </c>
      <c r="N759" s="11">
        <v>694.35</v>
      </c>
      <c r="O759" s="10">
        <f t="shared" si="106"/>
        <v>5</v>
      </c>
      <c r="P759" s="11">
        <f t="shared" si="99"/>
        <v>11.673671822461333</v>
      </c>
      <c r="Q759" s="11">
        <f t="shared" si="100"/>
        <v>16.673671822461333</v>
      </c>
      <c r="R759" s="6" t="str">
        <f t="shared" si="101"/>
        <v>YES</v>
      </c>
      <c r="S759" s="6" t="str">
        <f t="shared" si="104"/>
        <v>YES</v>
      </c>
      <c r="T759" s="11">
        <f t="shared" si="105"/>
        <v>743.5</v>
      </c>
      <c r="U759" s="11">
        <f t="shared" si="102"/>
        <v>991.75</v>
      </c>
      <c r="V759" s="11">
        <f t="shared" si="103"/>
        <v>-248.25</v>
      </c>
    </row>
    <row r="760" spans="1:22" x14ac:dyDescent="0.25">
      <c r="A760" s="6" t="s">
        <v>351</v>
      </c>
      <c r="B760" s="6" t="s">
        <v>23</v>
      </c>
      <c r="C760" t="s">
        <v>690</v>
      </c>
      <c r="D760" t="s">
        <v>690</v>
      </c>
      <c r="E760" s="22" t="s">
        <v>1676</v>
      </c>
      <c r="F760" s="22" t="s">
        <v>418</v>
      </c>
      <c r="G760" s="7"/>
      <c r="H760" s="22" t="s">
        <v>691</v>
      </c>
      <c r="I760" s="22" t="s">
        <v>585</v>
      </c>
      <c r="J760" s="19" t="s">
        <v>720</v>
      </c>
      <c r="K760" s="11">
        <v>15</v>
      </c>
      <c r="L760" s="9">
        <v>1</v>
      </c>
      <c r="M760" s="11">
        <v>15</v>
      </c>
      <c r="O760" s="10">
        <f t="shared" si="106"/>
        <v>15</v>
      </c>
      <c r="P760" s="11">
        <f t="shared" si="99"/>
        <v>0</v>
      </c>
      <c r="Q760" s="11">
        <f t="shared" si="100"/>
        <v>15</v>
      </c>
      <c r="R760" s="6" t="str">
        <f t="shared" si="101"/>
        <v>YES</v>
      </c>
      <c r="S760" s="6" t="str">
        <f t="shared" si="104"/>
        <v>YES</v>
      </c>
      <c r="T760" s="11">
        <f t="shared" si="105"/>
        <v>12.5</v>
      </c>
      <c r="U760" s="11">
        <f t="shared" si="102"/>
        <v>15</v>
      </c>
      <c r="V760" s="11">
        <f t="shared" si="103"/>
        <v>-2.5</v>
      </c>
    </row>
    <row r="761" spans="1:22" x14ac:dyDescent="0.25">
      <c r="A761" s="6" t="s">
        <v>351</v>
      </c>
      <c r="B761" s="6" t="s">
        <v>23</v>
      </c>
      <c r="C761" t="s">
        <v>690</v>
      </c>
      <c r="D761" t="s">
        <v>690</v>
      </c>
      <c r="E761" s="22" t="s">
        <v>1676</v>
      </c>
      <c r="F761" s="22" t="s">
        <v>418</v>
      </c>
      <c r="G761" s="7"/>
      <c r="H761" s="22" t="s">
        <v>691</v>
      </c>
      <c r="I761" s="22" t="s">
        <v>585</v>
      </c>
      <c r="J761" s="19" t="s">
        <v>721</v>
      </c>
      <c r="K761" s="11">
        <v>10.5</v>
      </c>
      <c r="L761" s="9">
        <v>268.92</v>
      </c>
      <c r="M761" s="11">
        <v>2823.68</v>
      </c>
      <c r="N761" s="11">
        <v>1379.16</v>
      </c>
      <c r="O761" s="10">
        <f t="shared" si="106"/>
        <v>10.500074371560315</v>
      </c>
      <c r="P761" s="11">
        <f t="shared" si="99"/>
        <v>5.1285140562248994</v>
      </c>
      <c r="Q761" s="11">
        <f t="shared" si="100"/>
        <v>15.628588427785214</v>
      </c>
      <c r="R761" s="6" t="str">
        <f t="shared" si="101"/>
        <v>YES</v>
      </c>
      <c r="S761" s="6" t="str">
        <f t="shared" si="104"/>
        <v>YES</v>
      </c>
      <c r="T761" s="11">
        <f t="shared" si="105"/>
        <v>3361.5</v>
      </c>
      <c r="U761" s="11">
        <f t="shared" si="102"/>
        <v>4202.84</v>
      </c>
      <c r="V761" s="11">
        <f t="shared" si="103"/>
        <v>-841.34000000000015</v>
      </c>
    </row>
    <row r="762" spans="1:22" x14ac:dyDescent="0.25">
      <c r="A762" s="6" t="s">
        <v>351</v>
      </c>
      <c r="B762" s="6" t="s">
        <v>23</v>
      </c>
      <c r="C762" t="s">
        <v>690</v>
      </c>
      <c r="D762" t="s">
        <v>690</v>
      </c>
      <c r="E762" s="22" t="s">
        <v>1676</v>
      </c>
      <c r="F762" s="22" t="s">
        <v>418</v>
      </c>
      <c r="G762" s="7"/>
      <c r="H762" s="22" t="s">
        <v>691</v>
      </c>
      <c r="I762" s="22" t="s">
        <v>585</v>
      </c>
      <c r="J762" s="19" t="s">
        <v>721</v>
      </c>
      <c r="K762" s="11">
        <v>15</v>
      </c>
      <c r="L762" s="9">
        <v>62.41</v>
      </c>
      <c r="M762" s="11">
        <v>936.15</v>
      </c>
      <c r="O762" s="10">
        <f t="shared" si="106"/>
        <v>15</v>
      </c>
      <c r="P762" s="11">
        <f t="shared" si="99"/>
        <v>0</v>
      </c>
      <c r="Q762" s="11">
        <f t="shared" si="100"/>
        <v>15</v>
      </c>
      <c r="R762" s="6" t="str">
        <f t="shared" si="101"/>
        <v>YES</v>
      </c>
      <c r="S762" s="6" t="str">
        <f t="shared" si="104"/>
        <v>YES</v>
      </c>
      <c r="T762" s="11">
        <f t="shared" si="105"/>
        <v>780.125</v>
      </c>
      <c r="U762" s="11">
        <f t="shared" si="102"/>
        <v>936.15</v>
      </c>
      <c r="V762" s="11">
        <f t="shared" si="103"/>
        <v>-156.02499999999998</v>
      </c>
    </row>
    <row r="763" spans="1:22" x14ac:dyDescent="0.25">
      <c r="A763" s="6" t="s">
        <v>351</v>
      </c>
      <c r="B763" s="6" t="s">
        <v>23</v>
      </c>
      <c r="C763" t="s">
        <v>690</v>
      </c>
      <c r="D763" t="s">
        <v>690</v>
      </c>
      <c r="E763" s="22" t="s">
        <v>1676</v>
      </c>
      <c r="F763" s="22" t="s">
        <v>418</v>
      </c>
      <c r="G763" s="7"/>
      <c r="H763" s="22" t="s">
        <v>691</v>
      </c>
      <c r="I763" s="22" t="s">
        <v>585</v>
      </c>
      <c r="J763" s="19" t="s">
        <v>722</v>
      </c>
      <c r="K763" s="11">
        <v>15</v>
      </c>
      <c r="L763" s="9">
        <v>0</v>
      </c>
      <c r="M763" s="11">
        <v>382.5</v>
      </c>
      <c r="N763" s="11">
        <v>1562.74</v>
      </c>
      <c r="O763" s="10" t="e">
        <f t="shared" si="106"/>
        <v>#DIV/0!</v>
      </c>
      <c r="P763" s="11" t="e">
        <f t="shared" ref="P763:P826" si="107">N763/L763</f>
        <v>#DIV/0!</v>
      </c>
      <c r="Q763" s="11" t="e">
        <f t="shared" ref="Q763:Q826" si="108">(M763+N763)/L763</f>
        <v>#DIV/0!</v>
      </c>
      <c r="R763" s="6" t="e">
        <f t="shared" ref="R763:R826" si="109">IF(Q763&gt;12.49,"YES","NO")</f>
        <v>#DIV/0!</v>
      </c>
      <c r="S763" s="6" t="e">
        <f t="shared" si="104"/>
        <v>#DIV/0!</v>
      </c>
      <c r="T763" s="11">
        <f t="shared" si="105"/>
        <v>0</v>
      </c>
      <c r="U763" s="11">
        <f t="shared" ref="U763:U826" si="110">M763+N763</f>
        <v>1945.24</v>
      </c>
      <c r="V763" s="11">
        <f t="shared" ref="V763:V826" si="111">T763-U763</f>
        <v>-1945.24</v>
      </c>
    </row>
    <row r="764" spans="1:22" x14ac:dyDescent="0.25">
      <c r="A764" s="6" t="s">
        <v>351</v>
      </c>
      <c r="B764" s="6" t="s">
        <v>23</v>
      </c>
      <c r="C764" t="s">
        <v>690</v>
      </c>
      <c r="D764" t="s">
        <v>690</v>
      </c>
      <c r="E764" s="22" t="s">
        <v>1676</v>
      </c>
      <c r="F764" s="22" t="s">
        <v>418</v>
      </c>
      <c r="G764" s="7"/>
      <c r="H764" s="22" t="s">
        <v>691</v>
      </c>
      <c r="I764" s="22" t="s">
        <v>585</v>
      </c>
      <c r="J764" s="19" t="s">
        <v>722</v>
      </c>
      <c r="K764" s="11">
        <v>9.5</v>
      </c>
      <c r="L764" s="9">
        <v>210.48</v>
      </c>
      <c r="M764" s="11">
        <v>1999.57</v>
      </c>
      <c r="O764" s="10">
        <f t="shared" si="106"/>
        <v>9.5000475104522994</v>
      </c>
      <c r="P764" s="11">
        <f t="shared" si="107"/>
        <v>0</v>
      </c>
      <c r="Q764" s="11">
        <f t="shared" si="108"/>
        <v>9.5000475104522994</v>
      </c>
      <c r="R764" s="6" t="str">
        <f t="shared" si="109"/>
        <v>NO</v>
      </c>
      <c r="S764" s="6" t="str">
        <f t="shared" si="104"/>
        <v>YES</v>
      </c>
      <c r="T764" s="11">
        <f t="shared" si="105"/>
        <v>2631</v>
      </c>
      <c r="U764" s="11">
        <f t="shared" si="110"/>
        <v>1999.57</v>
      </c>
      <c r="V764" s="11">
        <f t="shared" si="111"/>
        <v>631.43000000000006</v>
      </c>
    </row>
    <row r="765" spans="1:22" x14ac:dyDescent="0.25">
      <c r="A765" s="6" t="s">
        <v>351</v>
      </c>
      <c r="B765" s="6" t="s">
        <v>23</v>
      </c>
      <c r="C765" t="s">
        <v>690</v>
      </c>
      <c r="D765" t="s">
        <v>690</v>
      </c>
      <c r="E765" s="22" t="s">
        <v>1676</v>
      </c>
      <c r="F765" s="22" t="s">
        <v>418</v>
      </c>
      <c r="G765" s="7"/>
      <c r="H765" s="22" t="s">
        <v>691</v>
      </c>
      <c r="I765" s="22" t="s">
        <v>585</v>
      </c>
      <c r="J765" s="19" t="s">
        <v>722</v>
      </c>
      <c r="K765" s="11">
        <v>10.5</v>
      </c>
      <c r="L765" s="9">
        <v>110.77</v>
      </c>
      <c r="M765" s="11">
        <v>1163.1099999999999</v>
      </c>
      <c r="O765" s="10">
        <f t="shared" si="106"/>
        <v>10.500225692877132</v>
      </c>
      <c r="P765" s="11">
        <f t="shared" si="107"/>
        <v>0</v>
      </c>
      <c r="Q765" s="11">
        <f t="shared" si="108"/>
        <v>10.500225692877132</v>
      </c>
      <c r="R765" s="6" t="str">
        <f t="shared" si="109"/>
        <v>NO</v>
      </c>
      <c r="S765" s="6" t="str">
        <f t="shared" ref="S765:S828" si="112">IF(O765&gt;3.32,"YES","NO")</f>
        <v>YES</v>
      </c>
      <c r="T765" s="11">
        <f t="shared" ref="T765:T828" si="113">L765*12.5</f>
        <v>1384.625</v>
      </c>
      <c r="U765" s="11">
        <f t="shared" si="110"/>
        <v>1163.1099999999999</v>
      </c>
      <c r="V765" s="11">
        <f t="shared" si="111"/>
        <v>221.5150000000001</v>
      </c>
    </row>
    <row r="766" spans="1:22" x14ac:dyDescent="0.25">
      <c r="A766" s="6" t="s">
        <v>351</v>
      </c>
      <c r="B766" s="6" t="s">
        <v>23</v>
      </c>
      <c r="C766" t="s">
        <v>690</v>
      </c>
      <c r="D766" t="s">
        <v>690</v>
      </c>
      <c r="E766" s="22" t="s">
        <v>1676</v>
      </c>
      <c r="F766" s="22" t="s">
        <v>418</v>
      </c>
      <c r="G766" s="7"/>
      <c r="H766" s="22" t="s">
        <v>691</v>
      </c>
      <c r="I766" s="22" t="s">
        <v>585</v>
      </c>
      <c r="J766" s="19" t="s">
        <v>723</v>
      </c>
      <c r="K766" s="11">
        <v>9.5</v>
      </c>
      <c r="L766" s="9">
        <v>267.29000000000002</v>
      </c>
      <c r="M766" s="11">
        <v>2539.2800000000002</v>
      </c>
      <c r="N766" s="11">
        <v>1743.05</v>
      </c>
      <c r="O766" s="10">
        <f t="shared" si="106"/>
        <v>9.5000935313704211</v>
      </c>
      <c r="P766" s="11">
        <f t="shared" si="107"/>
        <v>6.5211942085375432</v>
      </c>
      <c r="Q766" s="11">
        <f t="shared" si="108"/>
        <v>16.021287739907965</v>
      </c>
      <c r="R766" s="6" t="str">
        <f t="shared" si="109"/>
        <v>YES</v>
      </c>
      <c r="S766" s="6" t="str">
        <f t="shared" si="112"/>
        <v>YES</v>
      </c>
      <c r="T766" s="11">
        <f t="shared" si="113"/>
        <v>3341.1250000000005</v>
      </c>
      <c r="U766" s="11">
        <f t="shared" si="110"/>
        <v>4282.33</v>
      </c>
      <c r="V766" s="11">
        <f t="shared" si="111"/>
        <v>-941.20499999999947</v>
      </c>
    </row>
    <row r="767" spans="1:22" x14ac:dyDescent="0.25">
      <c r="A767" s="6" t="s">
        <v>351</v>
      </c>
      <c r="B767" s="6" t="s">
        <v>23</v>
      </c>
      <c r="C767" t="s">
        <v>690</v>
      </c>
      <c r="D767" t="s">
        <v>690</v>
      </c>
      <c r="E767" s="22" t="s">
        <v>1676</v>
      </c>
      <c r="F767" s="22" t="s">
        <v>418</v>
      </c>
      <c r="G767" s="7"/>
      <c r="H767" s="22" t="s">
        <v>691</v>
      </c>
      <c r="I767" s="22" t="s">
        <v>585</v>
      </c>
      <c r="J767" s="19" t="s">
        <v>724</v>
      </c>
      <c r="K767" s="11">
        <v>15</v>
      </c>
      <c r="L767" s="9">
        <v>0</v>
      </c>
      <c r="M767" s="11">
        <v>300</v>
      </c>
      <c r="N767" s="11">
        <v>3769.81</v>
      </c>
      <c r="O767" s="10" t="e">
        <f t="shared" si="106"/>
        <v>#DIV/0!</v>
      </c>
      <c r="P767" s="11" t="e">
        <f t="shared" si="107"/>
        <v>#DIV/0!</v>
      </c>
      <c r="Q767" s="11" t="e">
        <f t="shared" si="108"/>
        <v>#DIV/0!</v>
      </c>
      <c r="R767" s="6" t="e">
        <f t="shared" si="109"/>
        <v>#DIV/0!</v>
      </c>
      <c r="S767" s="6" t="e">
        <f t="shared" si="112"/>
        <v>#DIV/0!</v>
      </c>
      <c r="T767" s="11">
        <f t="shared" si="113"/>
        <v>0</v>
      </c>
      <c r="U767" s="11">
        <f t="shared" si="110"/>
        <v>4069.81</v>
      </c>
      <c r="V767" s="11">
        <f t="shared" si="111"/>
        <v>-4069.81</v>
      </c>
    </row>
    <row r="768" spans="1:22" x14ac:dyDescent="0.25">
      <c r="A768" s="6" t="s">
        <v>351</v>
      </c>
      <c r="B768" s="6" t="s">
        <v>23</v>
      </c>
      <c r="C768" t="s">
        <v>690</v>
      </c>
      <c r="D768" t="s">
        <v>690</v>
      </c>
      <c r="E768" s="22" t="s">
        <v>1676</v>
      </c>
      <c r="F768" s="22" t="s">
        <v>418</v>
      </c>
      <c r="G768" s="7"/>
      <c r="H768" s="22" t="s">
        <v>691</v>
      </c>
      <c r="I768" s="22" t="s">
        <v>585</v>
      </c>
      <c r="J768" s="19" t="s">
        <v>724</v>
      </c>
      <c r="K768" s="11">
        <v>9.5</v>
      </c>
      <c r="L768" s="9">
        <v>45.85</v>
      </c>
      <c r="M768" s="11">
        <v>435.58</v>
      </c>
      <c r="O768" s="10">
        <f t="shared" si="106"/>
        <v>9.5001090512540891</v>
      </c>
      <c r="P768" s="11">
        <f t="shared" si="107"/>
        <v>0</v>
      </c>
      <c r="Q768" s="11">
        <f t="shared" si="108"/>
        <v>9.5001090512540891</v>
      </c>
      <c r="R768" s="6" t="str">
        <f t="shared" si="109"/>
        <v>NO</v>
      </c>
      <c r="S768" s="6" t="str">
        <f t="shared" si="112"/>
        <v>YES</v>
      </c>
      <c r="T768" s="11">
        <f t="shared" si="113"/>
        <v>573.125</v>
      </c>
      <c r="U768" s="11">
        <f t="shared" si="110"/>
        <v>435.58</v>
      </c>
      <c r="V768" s="11">
        <f t="shared" si="111"/>
        <v>137.54500000000002</v>
      </c>
    </row>
    <row r="769" spans="1:22" x14ac:dyDescent="0.25">
      <c r="A769" s="6" t="s">
        <v>351</v>
      </c>
      <c r="B769" s="6" t="s">
        <v>23</v>
      </c>
      <c r="C769" t="s">
        <v>690</v>
      </c>
      <c r="D769" t="s">
        <v>690</v>
      </c>
      <c r="E769" s="22" t="s">
        <v>1676</v>
      </c>
      <c r="F769" s="22" t="s">
        <v>418</v>
      </c>
      <c r="G769" s="7"/>
      <c r="H769" s="22" t="s">
        <v>691</v>
      </c>
      <c r="I769" s="22" t="s">
        <v>585</v>
      </c>
      <c r="J769" s="19" t="s">
        <v>724</v>
      </c>
      <c r="K769" s="11">
        <v>5</v>
      </c>
      <c r="L769" s="9">
        <v>186.45</v>
      </c>
      <c r="M769" s="11">
        <v>932.25</v>
      </c>
      <c r="O769" s="10">
        <f t="shared" si="106"/>
        <v>5</v>
      </c>
      <c r="P769" s="11">
        <f t="shared" si="107"/>
        <v>0</v>
      </c>
      <c r="Q769" s="11">
        <f t="shared" si="108"/>
        <v>5</v>
      </c>
      <c r="R769" s="6" t="str">
        <f t="shared" si="109"/>
        <v>NO</v>
      </c>
      <c r="S769" s="6" t="str">
        <f t="shared" si="112"/>
        <v>YES</v>
      </c>
      <c r="T769" s="11">
        <f t="shared" si="113"/>
        <v>2330.625</v>
      </c>
      <c r="U769" s="11">
        <f t="shared" si="110"/>
        <v>932.25</v>
      </c>
      <c r="V769" s="11">
        <f t="shared" si="111"/>
        <v>1398.375</v>
      </c>
    </row>
    <row r="770" spans="1:22" x14ac:dyDescent="0.25">
      <c r="A770" s="6" t="s">
        <v>351</v>
      </c>
      <c r="B770" s="6" t="s">
        <v>23</v>
      </c>
      <c r="C770" t="s">
        <v>690</v>
      </c>
      <c r="D770" t="s">
        <v>690</v>
      </c>
      <c r="E770" s="22" t="s">
        <v>1676</v>
      </c>
      <c r="F770" s="22" t="s">
        <v>418</v>
      </c>
      <c r="G770" s="7"/>
      <c r="H770" s="22" t="s">
        <v>691</v>
      </c>
      <c r="I770" s="22" t="s">
        <v>585</v>
      </c>
      <c r="J770" s="19" t="s">
        <v>725</v>
      </c>
      <c r="K770" s="11">
        <v>9.5</v>
      </c>
      <c r="L770" s="9">
        <v>126.74</v>
      </c>
      <c r="M770" s="11">
        <v>1204.04</v>
      </c>
      <c r="N770" s="11">
        <v>660.66</v>
      </c>
      <c r="O770" s="10">
        <f t="shared" si="106"/>
        <v>9.5000789016884966</v>
      </c>
      <c r="P770" s="11">
        <f t="shared" si="107"/>
        <v>5.2127189521855763</v>
      </c>
      <c r="Q770" s="11">
        <f t="shared" si="108"/>
        <v>14.712797853874072</v>
      </c>
      <c r="R770" s="6" t="str">
        <f t="shared" si="109"/>
        <v>YES</v>
      </c>
      <c r="S770" s="6" t="str">
        <f t="shared" si="112"/>
        <v>YES</v>
      </c>
      <c r="T770" s="11">
        <f t="shared" si="113"/>
        <v>1584.25</v>
      </c>
      <c r="U770" s="11">
        <f t="shared" si="110"/>
        <v>1864.6999999999998</v>
      </c>
      <c r="V770" s="11">
        <f t="shared" si="111"/>
        <v>-280.44999999999982</v>
      </c>
    </row>
    <row r="771" spans="1:22" x14ac:dyDescent="0.25">
      <c r="A771" s="6" t="s">
        <v>351</v>
      </c>
      <c r="B771" s="6" t="s">
        <v>23</v>
      </c>
      <c r="C771" t="s">
        <v>690</v>
      </c>
      <c r="D771" t="s">
        <v>690</v>
      </c>
      <c r="E771" s="22" t="s">
        <v>1676</v>
      </c>
      <c r="F771" s="22" t="s">
        <v>418</v>
      </c>
      <c r="G771" s="7"/>
      <c r="H771" s="22" t="s">
        <v>691</v>
      </c>
      <c r="I771" s="22" t="s">
        <v>585</v>
      </c>
      <c r="J771" s="19" t="s">
        <v>726</v>
      </c>
      <c r="K771" s="11">
        <v>15</v>
      </c>
      <c r="L771" s="9">
        <v>34.520000000000003</v>
      </c>
      <c r="M771" s="11">
        <v>517.79999999999995</v>
      </c>
      <c r="N771" s="11">
        <v>80.25</v>
      </c>
      <c r="O771" s="10">
        <f t="shared" si="106"/>
        <v>14.999999999999996</v>
      </c>
      <c r="P771" s="11">
        <f t="shared" si="107"/>
        <v>2.3247392815758978</v>
      </c>
      <c r="Q771" s="11">
        <f t="shared" si="108"/>
        <v>17.324739281575894</v>
      </c>
      <c r="R771" s="6" t="str">
        <f t="shared" si="109"/>
        <v>YES</v>
      </c>
      <c r="S771" s="6" t="str">
        <f t="shared" si="112"/>
        <v>YES</v>
      </c>
      <c r="T771" s="11">
        <f t="shared" si="113"/>
        <v>431.50000000000006</v>
      </c>
      <c r="U771" s="11">
        <f t="shared" si="110"/>
        <v>598.04999999999995</v>
      </c>
      <c r="V771" s="11">
        <f t="shared" si="111"/>
        <v>-166.5499999999999</v>
      </c>
    </row>
    <row r="772" spans="1:22" x14ac:dyDescent="0.25">
      <c r="A772" s="6" t="s">
        <v>351</v>
      </c>
      <c r="B772" s="6" t="s">
        <v>23</v>
      </c>
      <c r="C772" t="s">
        <v>690</v>
      </c>
      <c r="D772" t="s">
        <v>690</v>
      </c>
      <c r="E772" s="22" t="s">
        <v>1676</v>
      </c>
      <c r="F772" s="22" t="s">
        <v>418</v>
      </c>
      <c r="G772" s="7"/>
      <c r="H772" s="22" t="s">
        <v>691</v>
      </c>
      <c r="I772" s="22" t="s">
        <v>585</v>
      </c>
      <c r="J772" s="19" t="s">
        <v>726</v>
      </c>
      <c r="K772" s="11">
        <v>9.5</v>
      </c>
      <c r="L772" s="9">
        <v>12.35</v>
      </c>
      <c r="M772" s="11">
        <v>117.33</v>
      </c>
      <c r="O772" s="10">
        <f t="shared" si="106"/>
        <v>9.5004048582995946</v>
      </c>
      <c r="P772" s="11">
        <f t="shared" si="107"/>
        <v>0</v>
      </c>
      <c r="Q772" s="11">
        <f t="shared" si="108"/>
        <v>9.5004048582995946</v>
      </c>
      <c r="R772" s="6" t="str">
        <f t="shared" si="109"/>
        <v>NO</v>
      </c>
      <c r="S772" s="6" t="str">
        <f t="shared" si="112"/>
        <v>YES</v>
      </c>
      <c r="T772" s="11">
        <f t="shared" si="113"/>
        <v>154.375</v>
      </c>
      <c r="U772" s="11">
        <f t="shared" si="110"/>
        <v>117.33</v>
      </c>
      <c r="V772" s="11">
        <f t="shared" si="111"/>
        <v>37.045000000000002</v>
      </c>
    </row>
    <row r="773" spans="1:22" x14ac:dyDescent="0.25">
      <c r="A773" s="6" t="s">
        <v>351</v>
      </c>
      <c r="B773" s="6" t="s">
        <v>23</v>
      </c>
      <c r="C773" t="s">
        <v>690</v>
      </c>
      <c r="D773" t="s">
        <v>690</v>
      </c>
      <c r="E773" s="22" t="s">
        <v>1676</v>
      </c>
      <c r="F773" s="22" t="s">
        <v>418</v>
      </c>
      <c r="G773" s="7"/>
      <c r="H773" s="22" t="s">
        <v>691</v>
      </c>
      <c r="I773" s="22" t="s">
        <v>585</v>
      </c>
      <c r="J773" s="19" t="s">
        <v>727</v>
      </c>
      <c r="K773" s="11">
        <v>15</v>
      </c>
      <c r="L773" s="9">
        <v>56.13</v>
      </c>
      <c r="M773" s="11">
        <v>841.95</v>
      </c>
      <c r="O773" s="10">
        <f t="shared" si="106"/>
        <v>15</v>
      </c>
      <c r="P773" s="11">
        <f t="shared" si="107"/>
        <v>0</v>
      </c>
      <c r="Q773" s="11">
        <f t="shared" si="108"/>
        <v>15</v>
      </c>
      <c r="R773" s="6" t="str">
        <f t="shared" si="109"/>
        <v>YES</v>
      </c>
      <c r="S773" s="6" t="str">
        <f t="shared" si="112"/>
        <v>YES</v>
      </c>
      <c r="T773" s="11">
        <f t="shared" si="113"/>
        <v>701.625</v>
      </c>
      <c r="U773" s="11">
        <f t="shared" si="110"/>
        <v>841.95</v>
      </c>
      <c r="V773" s="11">
        <f t="shared" si="111"/>
        <v>-140.32500000000005</v>
      </c>
    </row>
    <row r="774" spans="1:22" x14ac:dyDescent="0.25">
      <c r="A774" s="6" t="s">
        <v>351</v>
      </c>
      <c r="B774" s="6" t="s">
        <v>23</v>
      </c>
      <c r="C774" t="s">
        <v>690</v>
      </c>
      <c r="D774" t="s">
        <v>690</v>
      </c>
      <c r="E774" s="22" t="s">
        <v>1676</v>
      </c>
      <c r="F774" s="22" t="s">
        <v>418</v>
      </c>
      <c r="G774" s="7"/>
      <c r="H774" s="22" t="s">
        <v>691</v>
      </c>
      <c r="I774" s="22" t="s">
        <v>585</v>
      </c>
      <c r="J774" s="19" t="s">
        <v>728</v>
      </c>
      <c r="K774" s="11">
        <v>15</v>
      </c>
      <c r="L774" s="9">
        <v>20.350000000000001</v>
      </c>
      <c r="M774" s="11">
        <v>305.25</v>
      </c>
      <c r="O774" s="10">
        <f t="shared" si="106"/>
        <v>14.999999999999998</v>
      </c>
      <c r="P774" s="11">
        <f t="shared" si="107"/>
        <v>0</v>
      </c>
      <c r="Q774" s="11">
        <f t="shared" si="108"/>
        <v>14.999999999999998</v>
      </c>
      <c r="R774" s="6" t="str">
        <f t="shared" si="109"/>
        <v>YES</v>
      </c>
      <c r="S774" s="6" t="str">
        <f t="shared" si="112"/>
        <v>YES</v>
      </c>
      <c r="T774" s="11">
        <f t="shared" si="113"/>
        <v>254.37500000000003</v>
      </c>
      <c r="U774" s="11">
        <f t="shared" si="110"/>
        <v>305.25</v>
      </c>
      <c r="V774" s="11">
        <f t="shared" si="111"/>
        <v>-50.874999999999972</v>
      </c>
    </row>
    <row r="775" spans="1:22" x14ac:dyDescent="0.25">
      <c r="A775" s="6" t="s">
        <v>351</v>
      </c>
      <c r="B775" s="6" t="s">
        <v>23</v>
      </c>
      <c r="C775" t="s">
        <v>690</v>
      </c>
      <c r="D775" t="s">
        <v>690</v>
      </c>
      <c r="E775" s="22" t="s">
        <v>1676</v>
      </c>
      <c r="F775" s="22" t="s">
        <v>418</v>
      </c>
      <c r="G775" s="7"/>
      <c r="H775" s="22" t="s">
        <v>691</v>
      </c>
      <c r="I775" s="22" t="s">
        <v>585</v>
      </c>
      <c r="J775" s="19" t="s">
        <v>729</v>
      </c>
      <c r="K775" s="11">
        <v>15</v>
      </c>
      <c r="L775" s="9">
        <v>28.14</v>
      </c>
      <c r="M775" s="11">
        <v>422.1</v>
      </c>
      <c r="O775" s="10">
        <f t="shared" si="106"/>
        <v>15</v>
      </c>
      <c r="P775" s="11">
        <f t="shared" si="107"/>
        <v>0</v>
      </c>
      <c r="Q775" s="11">
        <f t="shared" si="108"/>
        <v>15</v>
      </c>
      <c r="R775" s="6" t="str">
        <f t="shared" si="109"/>
        <v>YES</v>
      </c>
      <c r="S775" s="6" t="str">
        <f t="shared" si="112"/>
        <v>YES</v>
      </c>
      <c r="T775" s="11">
        <f t="shared" si="113"/>
        <v>351.75</v>
      </c>
      <c r="U775" s="11">
        <f t="shared" si="110"/>
        <v>422.1</v>
      </c>
      <c r="V775" s="11">
        <f t="shared" si="111"/>
        <v>-70.350000000000023</v>
      </c>
    </row>
    <row r="776" spans="1:22" x14ac:dyDescent="0.25">
      <c r="A776" s="6" t="s">
        <v>351</v>
      </c>
      <c r="B776" s="6" t="s">
        <v>23</v>
      </c>
      <c r="C776" t="s">
        <v>690</v>
      </c>
      <c r="D776" t="s">
        <v>690</v>
      </c>
      <c r="E776" s="22" t="s">
        <v>1676</v>
      </c>
      <c r="F776" s="22" t="s">
        <v>418</v>
      </c>
      <c r="G776" s="7"/>
      <c r="H776" s="22" t="s">
        <v>691</v>
      </c>
      <c r="I776" s="22" t="s">
        <v>585</v>
      </c>
      <c r="J776" s="19" t="s">
        <v>730</v>
      </c>
      <c r="K776" s="11">
        <v>15</v>
      </c>
      <c r="L776" s="9">
        <v>24.48</v>
      </c>
      <c r="M776" s="11">
        <v>367.2</v>
      </c>
      <c r="O776" s="10">
        <f t="shared" si="106"/>
        <v>15</v>
      </c>
      <c r="P776" s="11">
        <f t="shared" si="107"/>
        <v>0</v>
      </c>
      <c r="Q776" s="11">
        <f t="shared" si="108"/>
        <v>15</v>
      </c>
      <c r="R776" s="6" t="str">
        <f t="shared" si="109"/>
        <v>YES</v>
      </c>
      <c r="S776" s="6" t="str">
        <f t="shared" si="112"/>
        <v>YES</v>
      </c>
      <c r="T776" s="11">
        <f t="shared" si="113"/>
        <v>306</v>
      </c>
      <c r="U776" s="11">
        <f t="shared" si="110"/>
        <v>367.2</v>
      </c>
      <c r="V776" s="11">
        <f t="shared" si="111"/>
        <v>-61.199999999999989</v>
      </c>
    </row>
    <row r="777" spans="1:22" x14ac:dyDescent="0.25">
      <c r="A777" s="6" t="s">
        <v>351</v>
      </c>
      <c r="B777" s="6" t="s">
        <v>23</v>
      </c>
      <c r="C777" t="s">
        <v>690</v>
      </c>
      <c r="D777" t="s">
        <v>690</v>
      </c>
      <c r="E777" s="22" t="s">
        <v>1676</v>
      </c>
      <c r="F777" s="22" t="s">
        <v>418</v>
      </c>
      <c r="G777" s="7"/>
      <c r="H777" s="22" t="s">
        <v>691</v>
      </c>
      <c r="I777" s="22" t="s">
        <v>585</v>
      </c>
      <c r="J777" s="19" t="s">
        <v>731</v>
      </c>
      <c r="K777" s="11">
        <v>15</v>
      </c>
      <c r="L777" s="9">
        <v>25.22</v>
      </c>
      <c r="M777" s="11">
        <v>378.3</v>
      </c>
      <c r="O777" s="10">
        <f t="shared" si="106"/>
        <v>15.000000000000002</v>
      </c>
      <c r="P777" s="11">
        <f t="shared" si="107"/>
        <v>0</v>
      </c>
      <c r="Q777" s="11">
        <f t="shared" si="108"/>
        <v>15.000000000000002</v>
      </c>
      <c r="R777" s="6" t="str">
        <f t="shared" si="109"/>
        <v>YES</v>
      </c>
      <c r="S777" s="6" t="str">
        <f t="shared" si="112"/>
        <v>YES</v>
      </c>
      <c r="T777" s="11">
        <f t="shared" si="113"/>
        <v>315.25</v>
      </c>
      <c r="U777" s="11">
        <f t="shared" si="110"/>
        <v>378.3</v>
      </c>
      <c r="V777" s="11">
        <f t="shared" si="111"/>
        <v>-63.050000000000011</v>
      </c>
    </row>
    <row r="778" spans="1:22" x14ac:dyDescent="0.25">
      <c r="A778" s="6" t="s">
        <v>351</v>
      </c>
      <c r="B778" s="6" t="s">
        <v>23</v>
      </c>
      <c r="C778" t="s">
        <v>735</v>
      </c>
      <c r="D778" t="s">
        <v>735</v>
      </c>
      <c r="E778" s="22" t="s">
        <v>1676</v>
      </c>
      <c r="F778" s="22" t="s">
        <v>418</v>
      </c>
      <c r="G778" s="7" t="s">
        <v>734</v>
      </c>
      <c r="H778" s="6" t="s">
        <v>733</v>
      </c>
      <c r="I778" s="6" t="s">
        <v>732</v>
      </c>
      <c r="J778" s="19" t="s">
        <v>736</v>
      </c>
      <c r="K778" s="11">
        <v>5</v>
      </c>
      <c r="L778" s="9">
        <v>159.85</v>
      </c>
      <c r="M778" s="11">
        <v>799.25</v>
      </c>
      <c r="N778" s="11">
        <v>5772.43</v>
      </c>
      <c r="O778" s="10">
        <f t="shared" ref="O778:O798" si="114">M778/L778</f>
        <v>5</v>
      </c>
      <c r="P778" s="11">
        <f t="shared" ref="P778:P798" si="115">N778/L778</f>
        <v>36.111542070691279</v>
      </c>
      <c r="Q778" s="11">
        <f t="shared" ref="Q778:Q798" si="116">(M778+N778)/L778</f>
        <v>41.111542070691279</v>
      </c>
      <c r="R778" s="6" t="str">
        <f t="shared" ref="R778:R798" si="117">IF(Q778&gt;12.49,"YES","NO")</f>
        <v>YES</v>
      </c>
      <c r="S778" s="6" t="str">
        <f t="shared" ref="S778:S798" si="118">IF(O778&gt;3.32,"YES","NO")</f>
        <v>YES</v>
      </c>
      <c r="T778" s="11">
        <f t="shared" ref="T778:T798" si="119">L778*12.5</f>
        <v>1998.125</v>
      </c>
      <c r="U778" s="11">
        <f t="shared" ref="U778:U798" si="120">M778+N778</f>
        <v>6571.68</v>
      </c>
      <c r="V778" s="11">
        <f t="shared" ref="V778:V798" si="121">T778-U778</f>
        <v>-4573.5550000000003</v>
      </c>
    </row>
    <row r="779" spans="1:22" x14ac:dyDescent="0.25">
      <c r="A779" s="6" t="s">
        <v>351</v>
      </c>
      <c r="B779" s="6" t="s">
        <v>23</v>
      </c>
      <c r="C779" t="s">
        <v>735</v>
      </c>
      <c r="D779" t="s">
        <v>735</v>
      </c>
      <c r="E779" s="22" t="s">
        <v>1676</v>
      </c>
      <c r="F779" s="22" t="s">
        <v>418</v>
      </c>
      <c r="G779" s="7" t="s">
        <v>734</v>
      </c>
      <c r="H779" s="6" t="s">
        <v>733</v>
      </c>
      <c r="I779" s="6" t="s">
        <v>732</v>
      </c>
      <c r="J779" s="19" t="s">
        <v>737</v>
      </c>
      <c r="K779" s="11">
        <v>5</v>
      </c>
      <c r="L779" s="9">
        <v>382.08</v>
      </c>
      <c r="M779" s="11">
        <v>1910.4</v>
      </c>
      <c r="N779" s="11">
        <v>11627.96</v>
      </c>
      <c r="O779" s="10">
        <f t="shared" si="114"/>
        <v>5.0000000000000009</v>
      </c>
      <c r="P779" s="11">
        <f t="shared" si="115"/>
        <v>30.433312395309883</v>
      </c>
      <c r="Q779" s="11">
        <f t="shared" si="116"/>
        <v>35.433312395309883</v>
      </c>
      <c r="R779" s="6" t="str">
        <f t="shared" si="117"/>
        <v>YES</v>
      </c>
      <c r="S779" s="6" t="str">
        <f t="shared" si="118"/>
        <v>YES</v>
      </c>
      <c r="T779" s="11">
        <f t="shared" si="119"/>
        <v>4776</v>
      </c>
      <c r="U779" s="11">
        <f t="shared" si="120"/>
        <v>13538.359999999999</v>
      </c>
      <c r="V779" s="11">
        <f t="shared" si="121"/>
        <v>-8762.3599999999988</v>
      </c>
    </row>
    <row r="780" spans="1:22" x14ac:dyDescent="0.25">
      <c r="A780" s="6" t="s">
        <v>351</v>
      </c>
      <c r="B780" s="6" t="s">
        <v>23</v>
      </c>
      <c r="C780" t="s">
        <v>735</v>
      </c>
      <c r="D780" t="s">
        <v>735</v>
      </c>
      <c r="E780" s="22" t="s">
        <v>1676</v>
      </c>
      <c r="F780" s="22" t="s">
        <v>418</v>
      </c>
      <c r="G780" s="7" t="s">
        <v>734</v>
      </c>
      <c r="H780" s="6" t="s">
        <v>733</v>
      </c>
      <c r="I780" s="6" t="s">
        <v>732</v>
      </c>
      <c r="J780" s="19" t="s">
        <v>738</v>
      </c>
      <c r="K780" s="11">
        <v>5</v>
      </c>
      <c r="L780" s="9">
        <v>173.52</v>
      </c>
      <c r="M780" s="11">
        <v>867.6</v>
      </c>
      <c r="N780" s="11">
        <v>6462.05</v>
      </c>
      <c r="O780" s="10">
        <f t="shared" si="114"/>
        <v>5</v>
      </c>
      <c r="P780" s="11">
        <f t="shared" si="115"/>
        <v>37.240952051636697</v>
      </c>
      <c r="Q780" s="11">
        <f t="shared" si="116"/>
        <v>42.240952051636697</v>
      </c>
      <c r="R780" s="6" t="str">
        <f t="shared" si="117"/>
        <v>YES</v>
      </c>
      <c r="S780" s="6" t="str">
        <f t="shared" si="118"/>
        <v>YES</v>
      </c>
      <c r="T780" s="11">
        <f t="shared" si="119"/>
        <v>2169</v>
      </c>
      <c r="U780" s="11">
        <f t="shared" si="120"/>
        <v>7329.6500000000005</v>
      </c>
      <c r="V780" s="11">
        <f t="shared" si="121"/>
        <v>-5160.6500000000005</v>
      </c>
    </row>
    <row r="781" spans="1:22" x14ac:dyDescent="0.25">
      <c r="A781" s="6" t="s">
        <v>351</v>
      </c>
      <c r="B781" s="6" t="s">
        <v>23</v>
      </c>
      <c r="C781" t="s">
        <v>735</v>
      </c>
      <c r="D781" t="s">
        <v>735</v>
      </c>
      <c r="E781" s="22" t="s">
        <v>1676</v>
      </c>
      <c r="F781" s="22" t="s">
        <v>418</v>
      </c>
      <c r="G781" s="7" t="s">
        <v>734</v>
      </c>
      <c r="H781" s="6" t="s">
        <v>733</v>
      </c>
      <c r="I781" s="6" t="s">
        <v>732</v>
      </c>
      <c r="J781" s="19" t="s">
        <v>739</v>
      </c>
      <c r="K781" s="11">
        <v>5</v>
      </c>
      <c r="L781" s="9">
        <v>204.41</v>
      </c>
      <c r="M781" s="11">
        <v>1022.05</v>
      </c>
      <c r="N781" s="11">
        <v>6877.26</v>
      </c>
      <c r="O781" s="10">
        <f t="shared" si="114"/>
        <v>5</v>
      </c>
      <c r="P781" s="11">
        <f t="shared" si="115"/>
        <v>33.64444009588572</v>
      </c>
      <c r="Q781" s="11">
        <f t="shared" si="116"/>
        <v>38.64444009588572</v>
      </c>
      <c r="R781" s="6" t="str">
        <f t="shared" si="117"/>
        <v>YES</v>
      </c>
      <c r="S781" s="6" t="str">
        <f t="shared" si="118"/>
        <v>YES</v>
      </c>
      <c r="T781" s="11">
        <f t="shared" si="119"/>
        <v>2555.125</v>
      </c>
      <c r="U781" s="11">
        <f t="shared" si="120"/>
        <v>7899.31</v>
      </c>
      <c r="V781" s="11">
        <f t="shared" si="121"/>
        <v>-5344.1850000000004</v>
      </c>
    </row>
    <row r="782" spans="1:22" x14ac:dyDescent="0.25">
      <c r="A782" s="6" t="s">
        <v>351</v>
      </c>
      <c r="B782" s="6" t="s">
        <v>23</v>
      </c>
      <c r="C782" t="s">
        <v>735</v>
      </c>
      <c r="D782" t="s">
        <v>735</v>
      </c>
      <c r="E782" s="22" t="s">
        <v>1676</v>
      </c>
      <c r="F782" s="22" t="s">
        <v>418</v>
      </c>
      <c r="G782" s="7" t="s">
        <v>734</v>
      </c>
      <c r="H782" s="6" t="s">
        <v>733</v>
      </c>
      <c r="I782" s="6" t="s">
        <v>732</v>
      </c>
      <c r="J782" s="19" t="s">
        <v>740</v>
      </c>
      <c r="K782" s="11">
        <v>5</v>
      </c>
      <c r="L782" s="9">
        <v>304.17</v>
      </c>
      <c r="M782" s="11">
        <v>1520.85</v>
      </c>
      <c r="N782" s="11">
        <v>9582.4699999999993</v>
      </c>
      <c r="O782" s="10">
        <f t="shared" si="114"/>
        <v>4.9999999999999991</v>
      </c>
      <c r="P782" s="11">
        <f t="shared" si="115"/>
        <v>31.503665713252452</v>
      </c>
      <c r="Q782" s="11">
        <f t="shared" si="116"/>
        <v>36.503665713252452</v>
      </c>
      <c r="R782" s="6" t="str">
        <f t="shared" si="117"/>
        <v>YES</v>
      </c>
      <c r="S782" s="6" t="str">
        <f t="shared" si="118"/>
        <v>YES</v>
      </c>
      <c r="T782" s="11">
        <f t="shared" si="119"/>
        <v>3802.125</v>
      </c>
      <c r="U782" s="11">
        <f t="shared" si="120"/>
        <v>11103.32</v>
      </c>
      <c r="V782" s="11">
        <f t="shared" si="121"/>
        <v>-7301.1949999999997</v>
      </c>
    </row>
    <row r="783" spans="1:22" x14ac:dyDescent="0.25">
      <c r="A783" s="6" t="s">
        <v>351</v>
      </c>
      <c r="B783" s="6" t="s">
        <v>23</v>
      </c>
      <c r="C783" t="s">
        <v>735</v>
      </c>
      <c r="D783" t="s">
        <v>735</v>
      </c>
      <c r="E783" s="22" t="s">
        <v>1676</v>
      </c>
      <c r="F783" s="22" t="s">
        <v>418</v>
      </c>
      <c r="G783" s="7" t="s">
        <v>734</v>
      </c>
      <c r="H783" s="6" t="s">
        <v>733</v>
      </c>
      <c r="I783" s="6" t="s">
        <v>732</v>
      </c>
      <c r="J783" s="19" t="s">
        <v>740</v>
      </c>
      <c r="K783" s="11">
        <v>12</v>
      </c>
      <c r="L783" s="9">
        <v>0.53</v>
      </c>
      <c r="M783" s="11">
        <v>6.36</v>
      </c>
      <c r="O783" s="10">
        <f t="shared" si="114"/>
        <v>12</v>
      </c>
      <c r="P783" s="11">
        <f t="shared" si="115"/>
        <v>0</v>
      </c>
      <c r="Q783" s="11">
        <f t="shared" si="116"/>
        <v>12</v>
      </c>
      <c r="R783" s="6" t="str">
        <f t="shared" si="117"/>
        <v>NO</v>
      </c>
      <c r="S783" s="6" t="str">
        <f t="shared" si="118"/>
        <v>YES</v>
      </c>
      <c r="T783" s="11">
        <f t="shared" si="119"/>
        <v>6.625</v>
      </c>
      <c r="U783" s="11">
        <f t="shared" si="120"/>
        <v>6.36</v>
      </c>
      <c r="V783" s="11">
        <f t="shared" si="121"/>
        <v>0.26499999999999968</v>
      </c>
    </row>
    <row r="784" spans="1:22" x14ac:dyDescent="0.25">
      <c r="A784" s="6" t="s">
        <v>351</v>
      </c>
      <c r="B784" s="6" t="s">
        <v>23</v>
      </c>
      <c r="C784" t="s">
        <v>735</v>
      </c>
      <c r="D784" t="s">
        <v>735</v>
      </c>
      <c r="E784" s="22" t="s">
        <v>1676</v>
      </c>
      <c r="F784" s="22" t="s">
        <v>418</v>
      </c>
      <c r="G784" s="7" t="s">
        <v>734</v>
      </c>
      <c r="H784" s="6" t="s">
        <v>733</v>
      </c>
      <c r="I784" s="6" t="s">
        <v>732</v>
      </c>
      <c r="J784" s="19" t="s">
        <v>741</v>
      </c>
      <c r="K784" s="11">
        <v>5</v>
      </c>
      <c r="L784" s="9">
        <v>334.42</v>
      </c>
      <c r="M784" s="11">
        <v>1672.1</v>
      </c>
      <c r="N784" s="11">
        <v>10905.16</v>
      </c>
      <c r="O784" s="10">
        <f t="shared" si="114"/>
        <v>4.9999999999999991</v>
      </c>
      <c r="P784" s="11">
        <f t="shared" si="115"/>
        <v>32.609174092458581</v>
      </c>
      <c r="Q784" s="11">
        <f t="shared" si="116"/>
        <v>37.609174092458581</v>
      </c>
      <c r="R784" s="6" t="str">
        <f t="shared" si="117"/>
        <v>YES</v>
      </c>
      <c r="S784" s="6" t="str">
        <f t="shared" si="118"/>
        <v>YES</v>
      </c>
      <c r="T784" s="11">
        <f t="shared" si="119"/>
        <v>4180.25</v>
      </c>
      <c r="U784" s="11">
        <f t="shared" si="120"/>
        <v>12577.26</v>
      </c>
      <c r="V784" s="11">
        <f t="shared" si="121"/>
        <v>-8397.01</v>
      </c>
    </row>
    <row r="785" spans="1:22" x14ac:dyDescent="0.25">
      <c r="A785" s="6" t="s">
        <v>351</v>
      </c>
      <c r="B785" s="6" t="s">
        <v>23</v>
      </c>
      <c r="C785" t="s">
        <v>735</v>
      </c>
      <c r="D785" t="s">
        <v>735</v>
      </c>
      <c r="E785" s="22" t="s">
        <v>1676</v>
      </c>
      <c r="F785" s="22" t="s">
        <v>418</v>
      </c>
      <c r="G785" s="7" t="s">
        <v>734</v>
      </c>
      <c r="H785" s="6" t="s">
        <v>733</v>
      </c>
      <c r="I785" s="6" t="s">
        <v>732</v>
      </c>
      <c r="J785" s="19" t="s">
        <v>741</v>
      </c>
      <c r="K785" s="11">
        <v>12</v>
      </c>
      <c r="L785" s="9">
        <v>14.95</v>
      </c>
      <c r="M785" s="11">
        <v>179.4</v>
      </c>
      <c r="O785" s="10">
        <f t="shared" si="114"/>
        <v>12.000000000000002</v>
      </c>
      <c r="P785" s="11">
        <f t="shared" si="115"/>
        <v>0</v>
      </c>
      <c r="Q785" s="11">
        <f t="shared" si="116"/>
        <v>12.000000000000002</v>
      </c>
      <c r="R785" s="6" t="str">
        <f t="shared" si="117"/>
        <v>NO</v>
      </c>
      <c r="S785" s="6" t="str">
        <f t="shared" si="118"/>
        <v>YES</v>
      </c>
      <c r="T785" s="11">
        <f t="shared" si="119"/>
        <v>186.875</v>
      </c>
      <c r="U785" s="11">
        <f t="shared" si="120"/>
        <v>179.4</v>
      </c>
      <c r="V785" s="11">
        <f t="shared" si="121"/>
        <v>7.4749999999999943</v>
      </c>
    </row>
    <row r="786" spans="1:22" x14ac:dyDescent="0.25">
      <c r="A786" s="6" t="s">
        <v>351</v>
      </c>
      <c r="B786" s="6" t="s">
        <v>23</v>
      </c>
      <c r="C786" t="s">
        <v>735</v>
      </c>
      <c r="D786" t="s">
        <v>735</v>
      </c>
      <c r="E786" s="22" t="s">
        <v>1676</v>
      </c>
      <c r="F786" s="22" t="s">
        <v>418</v>
      </c>
      <c r="G786" s="7" t="s">
        <v>734</v>
      </c>
      <c r="H786" s="6" t="s">
        <v>733</v>
      </c>
      <c r="I786" s="6" t="s">
        <v>732</v>
      </c>
      <c r="J786" s="19" t="s">
        <v>742</v>
      </c>
      <c r="K786" s="11">
        <v>5</v>
      </c>
      <c r="L786" s="9">
        <v>137.44999999999999</v>
      </c>
      <c r="M786" s="11">
        <v>687.25</v>
      </c>
      <c r="N786" s="11">
        <v>4596.67</v>
      </c>
      <c r="O786" s="10">
        <f t="shared" si="114"/>
        <v>5</v>
      </c>
      <c r="P786" s="11">
        <f t="shared" si="115"/>
        <v>33.442488177519103</v>
      </c>
      <c r="Q786" s="11">
        <f t="shared" si="116"/>
        <v>38.442488177519103</v>
      </c>
      <c r="R786" s="6" t="str">
        <f t="shared" si="117"/>
        <v>YES</v>
      </c>
      <c r="S786" s="6" t="str">
        <f t="shared" si="118"/>
        <v>YES</v>
      </c>
      <c r="T786" s="11">
        <f t="shared" si="119"/>
        <v>1718.1249999999998</v>
      </c>
      <c r="U786" s="11">
        <f t="shared" si="120"/>
        <v>5283.92</v>
      </c>
      <c r="V786" s="11">
        <f t="shared" si="121"/>
        <v>-3565.7950000000001</v>
      </c>
    </row>
    <row r="787" spans="1:22" x14ac:dyDescent="0.25">
      <c r="A787" s="6" t="s">
        <v>351</v>
      </c>
      <c r="B787" s="6" t="s">
        <v>23</v>
      </c>
      <c r="C787" t="s">
        <v>735</v>
      </c>
      <c r="D787" t="s">
        <v>735</v>
      </c>
      <c r="E787" s="22" t="s">
        <v>1676</v>
      </c>
      <c r="F787" s="22" t="s">
        <v>418</v>
      </c>
      <c r="G787" s="7" t="s">
        <v>734</v>
      </c>
      <c r="H787" s="6" t="s">
        <v>733</v>
      </c>
      <c r="I787" s="6" t="s">
        <v>732</v>
      </c>
      <c r="J787" s="19" t="s">
        <v>743</v>
      </c>
      <c r="K787" s="11">
        <v>5</v>
      </c>
      <c r="L787" s="9">
        <v>346.26</v>
      </c>
      <c r="M787" s="11">
        <v>1731.3</v>
      </c>
      <c r="N787" s="11">
        <v>10260.32</v>
      </c>
      <c r="O787" s="10">
        <f t="shared" si="114"/>
        <v>5</v>
      </c>
      <c r="P787" s="11">
        <f t="shared" si="115"/>
        <v>29.631837347657829</v>
      </c>
      <c r="Q787" s="11">
        <f t="shared" si="116"/>
        <v>34.631837347657829</v>
      </c>
      <c r="R787" s="6" t="str">
        <f t="shared" si="117"/>
        <v>YES</v>
      </c>
      <c r="S787" s="6" t="str">
        <f t="shared" si="118"/>
        <v>YES</v>
      </c>
      <c r="T787" s="11">
        <f t="shared" si="119"/>
        <v>4328.25</v>
      </c>
      <c r="U787" s="11">
        <f t="shared" si="120"/>
        <v>11991.619999999999</v>
      </c>
      <c r="V787" s="11">
        <f t="shared" si="121"/>
        <v>-7663.369999999999</v>
      </c>
    </row>
    <row r="788" spans="1:22" x14ac:dyDescent="0.25">
      <c r="A788" s="6" t="s">
        <v>351</v>
      </c>
      <c r="B788" s="6" t="s">
        <v>23</v>
      </c>
      <c r="C788" t="s">
        <v>735</v>
      </c>
      <c r="D788" t="s">
        <v>735</v>
      </c>
      <c r="E788" s="22" t="s">
        <v>1676</v>
      </c>
      <c r="F788" s="22" t="s">
        <v>418</v>
      </c>
      <c r="G788" s="7" t="s">
        <v>734</v>
      </c>
      <c r="H788" s="6" t="s">
        <v>733</v>
      </c>
      <c r="I788" s="6" t="s">
        <v>732</v>
      </c>
      <c r="J788" s="19" t="s">
        <v>744</v>
      </c>
      <c r="K788" s="11">
        <v>5</v>
      </c>
      <c r="L788" s="9">
        <v>233.99</v>
      </c>
      <c r="M788" s="11">
        <v>1169.95</v>
      </c>
      <c r="N788" s="11">
        <v>7949.45</v>
      </c>
      <c r="O788" s="10">
        <f t="shared" si="114"/>
        <v>5</v>
      </c>
      <c r="P788" s="11">
        <f t="shared" si="115"/>
        <v>33.973460404290776</v>
      </c>
      <c r="Q788" s="11">
        <f t="shared" si="116"/>
        <v>38.973460404290776</v>
      </c>
      <c r="R788" s="6" t="str">
        <f t="shared" si="117"/>
        <v>YES</v>
      </c>
      <c r="S788" s="6" t="str">
        <f t="shared" si="118"/>
        <v>YES</v>
      </c>
      <c r="T788" s="11">
        <f t="shared" si="119"/>
        <v>2924.875</v>
      </c>
      <c r="U788" s="11">
        <f t="shared" si="120"/>
        <v>9119.4</v>
      </c>
      <c r="V788" s="11">
        <f t="shared" si="121"/>
        <v>-6194.5249999999996</v>
      </c>
    </row>
    <row r="789" spans="1:22" x14ac:dyDescent="0.25">
      <c r="A789" s="6" t="s">
        <v>351</v>
      </c>
      <c r="B789" s="6" t="s">
        <v>23</v>
      </c>
      <c r="C789" t="s">
        <v>735</v>
      </c>
      <c r="D789" t="s">
        <v>735</v>
      </c>
      <c r="E789" s="22" t="s">
        <v>1676</v>
      </c>
      <c r="F789" s="22" t="s">
        <v>418</v>
      </c>
      <c r="G789" s="7" t="s">
        <v>734</v>
      </c>
      <c r="H789" s="6" t="s">
        <v>733</v>
      </c>
      <c r="I789" s="6" t="s">
        <v>732</v>
      </c>
      <c r="J789" s="19" t="s">
        <v>745</v>
      </c>
      <c r="K789" s="11">
        <v>5</v>
      </c>
      <c r="L789" s="9">
        <v>278.36</v>
      </c>
      <c r="M789" s="11">
        <v>1391.8</v>
      </c>
      <c r="N789" s="11">
        <v>9549.11</v>
      </c>
      <c r="O789" s="10">
        <f t="shared" si="114"/>
        <v>5</v>
      </c>
      <c r="P789" s="11">
        <f t="shared" si="115"/>
        <v>34.304892944388563</v>
      </c>
      <c r="Q789" s="11">
        <f t="shared" si="116"/>
        <v>39.304892944388563</v>
      </c>
      <c r="R789" s="6" t="str">
        <f t="shared" si="117"/>
        <v>YES</v>
      </c>
      <c r="S789" s="6" t="str">
        <f t="shared" si="118"/>
        <v>YES</v>
      </c>
      <c r="T789" s="11">
        <f t="shared" si="119"/>
        <v>3479.5</v>
      </c>
      <c r="U789" s="11">
        <f t="shared" si="120"/>
        <v>10940.91</v>
      </c>
      <c r="V789" s="11">
        <f t="shared" si="121"/>
        <v>-7461.41</v>
      </c>
    </row>
    <row r="790" spans="1:22" x14ac:dyDescent="0.25">
      <c r="A790" s="6" t="s">
        <v>351</v>
      </c>
      <c r="B790" s="6" t="s">
        <v>23</v>
      </c>
      <c r="C790" t="s">
        <v>735</v>
      </c>
      <c r="D790" t="s">
        <v>735</v>
      </c>
      <c r="E790" s="22" t="s">
        <v>1676</v>
      </c>
      <c r="F790" s="22" t="s">
        <v>418</v>
      </c>
      <c r="G790" s="7" t="s">
        <v>734</v>
      </c>
      <c r="H790" s="6" t="s">
        <v>733</v>
      </c>
      <c r="I790" s="6" t="s">
        <v>732</v>
      </c>
      <c r="J790" s="19" t="s">
        <v>746</v>
      </c>
      <c r="K790" s="11">
        <v>5</v>
      </c>
      <c r="L790" s="9">
        <v>278.22000000000003</v>
      </c>
      <c r="M790" s="11">
        <v>1391.1</v>
      </c>
      <c r="N790" s="11">
        <v>9520.25</v>
      </c>
      <c r="O790" s="10">
        <f t="shared" si="114"/>
        <v>4.9999999999999991</v>
      </c>
      <c r="P790" s="11">
        <f t="shared" si="115"/>
        <v>34.218424268564441</v>
      </c>
      <c r="Q790" s="11">
        <f t="shared" si="116"/>
        <v>39.218424268564441</v>
      </c>
      <c r="R790" s="6" t="str">
        <f t="shared" si="117"/>
        <v>YES</v>
      </c>
      <c r="S790" s="6" t="str">
        <f t="shared" si="118"/>
        <v>YES</v>
      </c>
      <c r="T790" s="11">
        <f t="shared" si="119"/>
        <v>3477.7500000000005</v>
      </c>
      <c r="U790" s="11">
        <f t="shared" si="120"/>
        <v>10911.35</v>
      </c>
      <c r="V790" s="11">
        <f t="shared" si="121"/>
        <v>-7433.6</v>
      </c>
    </row>
    <row r="791" spans="1:22" x14ac:dyDescent="0.25">
      <c r="A791" s="6" t="s">
        <v>351</v>
      </c>
      <c r="B791" s="6" t="s">
        <v>23</v>
      </c>
      <c r="C791" t="s">
        <v>735</v>
      </c>
      <c r="D791" t="s">
        <v>735</v>
      </c>
      <c r="E791" s="22" t="s">
        <v>1676</v>
      </c>
      <c r="F791" s="22" t="s">
        <v>418</v>
      </c>
      <c r="G791" s="7" t="s">
        <v>734</v>
      </c>
      <c r="H791" s="6" t="s">
        <v>733</v>
      </c>
      <c r="I791" s="6" t="s">
        <v>732</v>
      </c>
      <c r="J791" s="19" t="s">
        <v>747</v>
      </c>
      <c r="K791" s="11">
        <v>5</v>
      </c>
      <c r="L791" s="9">
        <v>257.55</v>
      </c>
      <c r="M791" s="11">
        <v>1787.75</v>
      </c>
      <c r="N791" s="11">
        <v>12274.81</v>
      </c>
      <c r="O791" s="10">
        <f t="shared" si="114"/>
        <v>6.9413706076489996</v>
      </c>
      <c r="P791" s="11">
        <f t="shared" si="115"/>
        <v>47.659910696952046</v>
      </c>
      <c r="Q791" s="11">
        <f t="shared" si="116"/>
        <v>54.601281304601045</v>
      </c>
      <c r="R791" s="6" t="str">
        <f t="shared" si="117"/>
        <v>YES</v>
      </c>
      <c r="S791" s="6" t="str">
        <f t="shared" si="118"/>
        <v>YES</v>
      </c>
      <c r="T791" s="11">
        <f t="shared" si="119"/>
        <v>3219.375</v>
      </c>
      <c r="U791" s="11">
        <f t="shared" si="120"/>
        <v>14062.56</v>
      </c>
      <c r="V791" s="11">
        <f t="shared" si="121"/>
        <v>-10843.184999999999</v>
      </c>
    </row>
    <row r="792" spans="1:22" x14ac:dyDescent="0.25">
      <c r="A792" s="6" t="s">
        <v>351</v>
      </c>
      <c r="B792" s="6" t="s">
        <v>23</v>
      </c>
      <c r="C792" t="s">
        <v>735</v>
      </c>
      <c r="D792" t="s">
        <v>735</v>
      </c>
      <c r="E792" s="22" t="s">
        <v>1676</v>
      </c>
      <c r="F792" s="22" t="s">
        <v>418</v>
      </c>
      <c r="G792" s="7" t="s">
        <v>734</v>
      </c>
      <c r="H792" s="6" t="s">
        <v>733</v>
      </c>
      <c r="I792" s="6" t="s">
        <v>732</v>
      </c>
      <c r="J792" s="19" t="s">
        <v>748</v>
      </c>
      <c r="K792" s="11">
        <v>5</v>
      </c>
      <c r="L792" s="9">
        <v>362.26</v>
      </c>
      <c r="M792" s="11">
        <v>1811.3</v>
      </c>
      <c r="N792" s="11">
        <v>11958.92</v>
      </c>
      <c r="O792" s="10">
        <f t="shared" si="114"/>
        <v>5</v>
      </c>
      <c r="P792" s="11">
        <f t="shared" si="115"/>
        <v>33.01198034560813</v>
      </c>
      <c r="Q792" s="11">
        <f t="shared" si="116"/>
        <v>38.011980345608123</v>
      </c>
      <c r="R792" s="6" t="str">
        <f t="shared" si="117"/>
        <v>YES</v>
      </c>
      <c r="S792" s="6" t="str">
        <f t="shared" si="118"/>
        <v>YES</v>
      </c>
      <c r="T792" s="11">
        <f t="shared" si="119"/>
        <v>4528.25</v>
      </c>
      <c r="U792" s="11">
        <f t="shared" si="120"/>
        <v>13770.22</v>
      </c>
      <c r="V792" s="11">
        <f t="shared" si="121"/>
        <v>-9241.9699999999993</v>
      </c>
    </row>
    <row r="793" spans="1:22" x14ac:dyDescent="0.25">
      <c r="A793" s="6" t="s">
        <v>351</v>
      </c>
      <c r="B793" s="6" t="s">
        <v>23</v>
      </c>
      <c r="C793" t="s">
        <v>735</v>
      </c>
      <c r="D793" t="s">
        <v>735</v>
      </c>
      <c r="E793" s="22" t="s">
        <v>1676</v>
      </c>
      <c r="F793" s="22" t="s">
        <v>418</v>
      </c>
      <c r="G793" s="7" t="s">
        <v>734</v>
      </c>
      <c r="H793" s="6" t="s">
        <v>733</v>
      </c>
      <c r="I793" s="6" t="s">
        <v>732</v>
      </c>
      <c r="J793" s="19" t="s">
        <v>749</v>
      </c>
      <c r="K793" s="11">
        <v>5</v>
      </c>
      <c r="L793" s="9">
        <v>267.95999999999998</v>
      </c>
      <c r="M793" s="11">
        <v>1339.8</v>
      </c>
      <c r="N793" s="11">
        <v>9454.48</v>
      </c>
      <c r="O793" s="10">
        <f t="shared" si="114"/>
        <v>5</v>
      </c>
      <c r="P793" s="11">
        <f t="shared" si="115"/>
        <v>35.283176593521425</v>
      </c>
      <c r="Q793" s="11">
        <f t="shared" si="116"/>
        <v>40.283176593521418</v>
      </c>
      <c r="R793" s="6" t="str">
        <f t="shared" si="117"/>
        <v>YES</v>
      </c>
      <c r="S793" s="6" t="str">
        <f t="shared" si="118"/>
        <v>YES</v>
      </c>
      <c r="T793" s="11">
        <f t="shared" si="119"/>
        <v>3349.4999999999995</v>
      </c>
      <c r="U793" s="11">
        <f t="shared" si="120"/>
        <v>10794.279999999999</v>
      </c>
      <c r="V793" s="11">
        <f t="shared" si="121"/>
        <v>-7444.7799999999988</v>
      </c>
    </row>
    <row r="794" spans="1:22" x14ac:dyDescent="0.25">
      <c r="A794" s="6" t="s">
        <v>351</v>
      </c>
      <c r="B794" s="6" t="s">
        <v>23</v>
      </c>
      <c r="C794" t="s">
        <v>735</v>
      </c>
      <c r="D794" t="s">
        <v>735</v>
      </c>
      <c r="E794" s="22" t="s">
        <v>1676</v>
      </c>
      <c r="F794" s="22" t="s">
        <v>418</v>
      </c>
      <c r="G794" s="7" t="s">
        <v>734</v>
      </c>
      <c r="H794" s="6" t="s">
        <v>733</v>
      </c>
      <c r="I794" s="6" t="s">
        <v>732</v>
      </c>
      <c r="J794" s="19" t="s">
        <v>749</v>
      </c>
      <c r="K794" s="11">
        <v>12</v>
      </c>
      <c r="L794" s="9">
        <v>6.85</v>
      </c>
      <c r="M794" s="11">
        <v>82.2</v>
      </c>
      <c r="O794" s="10">
        <f t="shared" si="114"/>
        <v>12.000000000000002</v>
      </c>
      <c r="P794" s="11">
        <f t="shared" si="115"/>
        <v>0</v>
      </c>
      <c r="Q794" s="11">
        <f t="shared" si="116"/>
        <v>12.000000000000002</v>
      </c>
      <c r="R794" s="6" t="str">
        <f t="shared" si="117"/>
        <v>NO</v>
      </c>
      <c r="S794" s="6" t="str">
        <f t="shared" si="118"/>
        <v>YES</v>
      </c>
      <c r="T794" s="11">
        <f t="shared" si="119"/>
        <v>85.625</v>
      </c>
      <c r="U794" s="11">
        <f t="shared" si="120"/>
        <v>82.2</v>
      </c>
      <c r="V794" s="11">
        <f t="shared" si="121"/>
        <v>3.4249999999999972</v>
      </c>
    </row>
    <row r="795" spans="1:22" x14ac:dyDescent="0.25">
      <c r="A795" s="6" t="s">
        <v>351</v>
      </c>
      <c r="B795" s="6" t="s">
        <v>23</v>
      </c>
      <c r="C795" t="s">
        <v>735</v>
      </c>
      <c r="D795" t="s">
        <v>735</v>
      </c>
      <c r="E795" s="22" t="s">
        <v>1676</v>
      </c>
      <c r="F795" s="22" t="s">
        <v>418</v>
      </c>
      <c r="G795" s="7" t="s">
        <v>734</v>
      </c>
      <c r="H795" s="6" t="s">
        <v>733</v>
      </c>
      <c r="I795" s="6" t="s">
        <v>732</v>
      </c>
      <c r="J795" s="19" t="s">
        <v>750</v>
      </c>
      <c r="K795" s="11">
        <v>5</v>
      </c>
      <c r="L795" s="9">
        <v>266.27</v>
      </c>
      <c r="M795" s="11">
        <v>1331.35</v>
      </c>
      <c r="N795" s="11">
        <v>7971.71</v>
      </c>
      <c r="O795" s="10">
        <f t="shared" si="114"/>
        <v>5</v>
      </c>
      <c r="P795" s="11">
        <f t="shared" si="115"/>
        <v>29.938445938333274</v>
      </c>
      <c r="Q795" s="11">
        <f t="shared" si="116"/>
        <v>34.938445938333274</v>
      </c>
      <c r="R795" s="6" t="str">
        <f t="shared" si="117"/>
        <v>YES</v>
      </c>
      <c r="S795" s="6" t="str">
        <f t="shared" si="118"/>
        <v>YES</v>
      </c>
      <c r="T795" s="11">
        <f t="shared" si="119"/>
        <v>3328.375</v>
      </c>
      <c r="U795" s="11">
        <f t="shared" si="120"/>
        <v>9303.06</v>
      </c>
      <c r="V795" s="11">
        <f t="shared" si="121"/>
        <v>-5974.6849999999995</v>
      </c>
    </row>
    <row r="796" spans="1:22" x14ac:dyDescent="0.25">
      <c r="A796" s="6" t="s">
        <v>351</v>
      </c>
      <c r="B796" s="6" t="s">
        <v>23</v>
      </c>
      <c r="C796" t="s">
        <v>735</v>
      </c>
      <c r="D796" t="s">
        <v>735</v>
      </c>
      <c r="E796" s="22" t="s">
        <v>1676</v>
      </c>
      <c r="F796" s="22" t="s">
        <v>418</v>
      </c>
      <c r="G796" s="7" t="s">
        <v>734</v>
      </c>
      <c r="H796" s="6" t="s">
        <v>733</v>
      </c>
      <c r="I796" s="6" t="s">
        <v>732</v>
      </c>
      <c r="J796" s="19" t="s">
        <v>750</v>
      </c>
      <c r="K796" s="11">
        <v>15</v>
      </c>
      <c r="M796" s="11">
        <v>480</v>
      </c>
      <c r="O796" s="10" t="e">
        <f t="shared" si="114"/>
        <v>#DIV/0!</v>
      </c>
      <c r="P796" s="11" t="e">
        <f t="shared" si="115"/>
        <v>#DIV/0!</v>
      </c>
      <c r="Q796" s="11" t="e">
        <f t="shared" si="116"/>
        <v>#DIV/0!</v>
      </c>
      <c r="R796" s="6" t="e">
        <f t="shared" si="117"/>
        <v>#DIV/0!</v>
      </c>
      <c r="S796" s="6" t="e">
        <f t="shared" si="118"/>
        <v>#DIV/0!</v>
      </c>
      <c r="T796" s="11">
        <f t="shared" si="119"/>
        <v>0</v>
      </c>
      <c r="U796" s="11">
        <f t="shared" si="120"/>
        <v>480</v>
      </c>
      <c r="V796" s="11">
        <f t="shared" si="121"/>
        <v>-480</v>
      </c>
    </row>
    <row r="797" spans="1:22" x14ac:dyDescent="0.25">
      <c r="A797" s="6" t="s">
        <v>351</v>
      </c>
      <c r="B797" s="6" t="s">
        <v>23</v>
      </c>
      <c r="C797" t="s">
        <v>735</v>
      </c>
      <c r="D797" t="s">
        <v>735</v>
      </c>
      <c r="E797" s="22" t="s">
        <v>1676</v>
      </c>
      <c r="F797" s="22" t="s">
        <v>418</v>
      </c>
      <c r="G797" s="7" t="s">
        <v>734</v>
      </c>
      <c r="H797" s="6" t="s">
        <v>733</v>
      </c>
      <c r="I797" s="6" t="s">
        <v>732</v>
      </c>
      <c r="J797" s="19" t="s">
        <v>751</v>
      </c>
      <c r="K797" s="11">
        <v>15</v>
      </c>
      <c r="L797" s="9">
        <v>37.89</v>
      </c>
      <c r="M797" s="11">
        <v>568.35</v>
      </c>
      <c r="N797" s="11">
        <v>787.51</v>
      </c>
      <c r="O797" s="10">
        <f t="shared" si="114"/>
        <v>15</v>
      </c>
      <c r="P797" s="11">
        <f t="shared" si="115"/>
        <v>20.784111902876749</v>
      </c>
      <c r="Q797" s="11">
        <f t="shared" si="116"/>
        <v>35.784111902876752</v>
      </c>
      <c r="R797" s="6" t="str">
        <f t="shared" si="117"/>
        <v>YES</v>
      </c>
      <c r="S797" s="6" t="str">
        <f t="shared" si="118"/>
        <v>YES</v>
      </c>
      <c r="T797" s="11">
        <f t="shared" si="119"/>
        <v>473.625</v>
      </c>
      <c r="U797" s="11">
        <f t="shared" si="120"/>
        <v>1355.8600000000001</v>
      </c>
      <c r="V797" s="11">
        <f t="shared" si="121"/>
        <v>-882.23500000000013</v>
      </c>
    </row>
    <row r="798" spans="1:22" x14ac:dyDescent="0.25">
      <c r="A798" s="6" t="s">
        <v>351</v>
      </c>
      <c r="B798" s="6" t="s">
        <v>23</v>
      </c>
      <c r="C798" t="s">
        <v>735</v>
      </c>
      <c r="D798" t="s">
        <v>735</v>
      </c>
      <c r="E798" s="22" t="s">
        <v>1676</v>
      </c>
      <c r="F798" s="22" t="s">
        <v>418</v>
      </c>
      <c r="G798" s="7" t="s">
        <v>734</v>
      </c>
      <c r="H798" s="6" t="s">
        <v>733</v>
      </c>
      <c r="I798" s="6" t="s">
        <v>732</v>
      </c>
      <c r="J798" s="19" t="s">
        <v>751</v>
      </c>
      <c r="K798" s="11">
        <v>5</v>
      </c>
      <c r="L798" s="9">
        <v>23.88</v>
      </c>
      <c r="M798" s="11">
        <v>119.4</v>
      </c>
      <c r="O798" s="10">
        <f t="shared" si="114"/>
        <v>5.0000000000000009</v>
      </c>
      <c r="P798" s="11">
        <f t="shared" si="115"/>
        <v>0</v>
      </c>
      <c r="Q798" s="11">
        <f t="shared" si="116"/>
        <v>5.0000000000000009</v>
      </c>
      <c r="R798" s="6" t="str">
        <f t="shared" si="117"/>
        <v>NO</v>
      </c>
      <c r="S798" s="6" t="str">
        <f t="shared" si="118"/>
        <v>YES</v>
      </c>
      <c r="T798" s="11">
        <f t="shared" si="119"/>
        <v>298.5</v>
      </c>
      <c r="U798" s="11">
        <f t="shared" si="120"/>
        <v>119.4</v>
      </c>
      <c r="V798" s="11">
        <f t="shared" si="121"/>
        <v>179.1</v>
      </c>
    </row>
    <row r="799" spans="1:22" x14ac:dyDescent="0.25">
      <c r="A799" s="6" t="s">
        <v>351</v>
      </c>
      <c r="B799" s="6" t="s">
        <v>23</v>
      </c>
      <c r="C799" t="s">
        <v>735</v>
      </c>
      <c r="D799" t="s">
        <v>735</v>
      </c>
      <c r="E799" s="22" t="s">
        <v>1676</v>
      </c>
      <c r="F799" s="22" t="s">
        <v>418</v>
      </c>
      <c r="G799" s="7" t="s">
        <v>734</v>
      </c>
      <c r="H799" s="6" t="s">
        <v>733</v>
      </c>
      <c r="I799" s="6" t="s">
        <v>732</v>
      </c>
      <c r="J799" s="19" t="s">
        <v>752</v>
      </c>
      <c r="K799" s="11">
        <v>8</v>
      </c>
      <c r="L799" s="9">
        <v>201.82</v>
      </c>
      <c r="M799" s="11">
        <v>1614.56</v>
      </c>
      <c r="N799" s="11">
        <v>3002.07</v>
      </c>
      <c r="O799" s="10">
        <f t="shared" ref="O799:O834" si="122">M799/L799</f>
        <v>8</v>
      </c>
      <c r="P799" s="11">
        <f t="shared" si="107"/>
        <v>14.874987612724212</v>
      </c>
      <c r="Q799" s="11">
        <f t="shared" si="108"/>
        <v>22.874987612724212</v>
      </c>
      <c r="R799" s="6" t="str">
        <f t="shared" si="109"/>
        <v>YES</v>
      </c>
      <c r="S799" s="6" t="str">
        <f t="shared" si="112"/>
        <v>YES</v>
      </c>
      <c r="T799" s="11">
        <f t="shared" si="113"/>
        <v>2522.75</v>
      </c>
      <c r="U799" s="11">
        <f t="shared" si="110"/>
        <v>4616.63</v>
      </c>
      <c r="V799" s="11">
        <f t="shared" si="111"/>
        <v>-2093.88</v>
      </c>
    </row>
    <row r="800" spans="1:22" x14ac:dyDescent="0.25">
      <c r="A800" s="6" t="s">
        <v>351</v>
      </c>
      <c r="B800" s="6" t="s">
        <v>23</v>
      </c>
      <c r="C800" t="s">
        <v>735</v>
      </c>
      <c r="D800" t="s">
        <v>735</v>
      </c>
      <c r="E800" s="22" t="s">
        <v>1676</v>
      </c>
      <c r="F800" s="22" t="s">
        <v>418</v>
      </c>
      <c r="G800" s="7" t="s">
        <v>734</v>
      </c>
      <c r="H800" s="6" t="s">
        <v>733</v>
      </c>
      <c r="I800" s="6" t="s">
        <v>732</v>
      </c>
      <c r="J800" s="19" t="s">
        <v>753</v>
      </c>
      <c r="K800" s="11">
        <v>7</v>
      </c>
      <c r="L800" s="9">
        <v>155.05000000000001</v>
      </c>
      <c r="M800" s="11">
        <v>1085.3499999999999</v>
      </c>
      <c r="N800" s="11">
        <v>2199.25</v>
      </c>
      <c r="O800" s="10">
        <f t="shared" si="122"/>
        <v>6.9999999999999991</v>
      </c>
      <c r="P800" s="11">
        <f t="shared" si="107"/>
        <v>14.184134150274105</v>
      </c>
      <c r="Q800" s="11">
        <f t="shared" si="108"/>
        <v>21.184134150274105</v>
      </c>
      <c r="R800" s="6" t="str">
        <f t="shared" si="109"/>
        <v>YES</v>
      </c>
      <c r="S800" s="6" t="str">
        <f t="shared" si="112"/>
        <v>YES</v>
      </c>
      <c r="T800" s="11">
        <f t="shared" si="113"/>
        <v>1938.1250000000002</v>
      </c>
      <c r="U800" s="11">
        <f t="shared" si="110"/>
        <v>3284.6</v>
      </c>
      <c r="V800" s="11">
        <f t="shared" si="111"/>
        <v>-1346.4749999999997</v>
      </c>
    </row>
    <row r="801" spans="1:22" x14ac:dyDescent="0.25">
      <c r="A801" s="6" t="s">
        <v>351</v>
      </c>
      <c r="B801" s="6" t="s">
        <v>23</v>
      </c>
      <c r="C801" t="s">
        <v>735</v>
      </c>
      <c r="D801" t="s">
        <v>735</v>
      </c>
      <c r="E801" s="22" t="s">
        <v>1676</v>
      </c>
      <c r="F801" s="22" t="s">
        <v>418</v>
      </c>
      <c r="G801" s="7" t="s">
        <v>734</v>
      </c>
      <c r="H801" s="6" t="s">
        <v>733</v>
      </c>
      <c r="I801" s="6" t="s">
        <v>732</v>
      </c>
      <c r="J801" s="19" t="s">
        <v>753</v>
      </c>
      <c r="K801" s="11">
        <v>15</v>
      </c>
      <c r="L801" s="9">
        <v>1.9</v>
      </c>
      <c r="M801" s="11">
        <v>28.5</v>
      </c>
      <c r="O801" s="10">
        <f t="shared" si="122"/>
        <v>15</v>
      </c>
      <c r="P801" s="11">
        <f t="shared" si="107"/>
        <v>0</v>
      </c>
      <c r="Q801" s="11">
        <f t="shared" si="108"/>
        <v>15</v>
      </c>
      <c r="R801" s="6" t="str">
        <f t="shared" si="109"/>
        <v>YES</v>
      </c>
      <c r="S801" s="6" t="str">
        <f t="shared" si="112"/>
        <v>YES</v>
      </c>
      <c r="T801" s="11">
        <f t="shared" si="113"/>
        <v>23.75</v>
      </c>
      <c r="U801" s="11">
        <f t="shared" si="110"/>
        <v>28.5</v>
      </c>
      <c r="V801" s="11">
        <f t="shared" si="111"/>
        <v>-4.75</v>
      </c>
    </row>
    <row r="802" spans="1:22" x14ac:dyDescent="0.25">
      <c r="A802" s="6" t="s">
        <v>351</v>
      </c>
      <c r="B802" s="6" t="s">
        <v>23</v>
      </c>
      <c r="C802" t="s">
        <v>735</v>
      </c>
      <c r="D802" t="s">
        <v>735</v>
      </c>
      <c r="E802" s="22" t="s">
        <v>1676</v>
      </c>
      <c r="F802" s="22" t="s">
        <v>418</v>
      </c>
      <c r="G802" s="7" t="s">
        <v>734</v>
      </c>
      <c r="H802" s="6" t="s">
        <v>733</v>
      </c>
      <c r="I802" s="6" t="s">
        <v>732</v>
      </c>
      <c r="J802" s="19" t="s">
        <v>754</v>
      </c>
      <c r="K802" s="11">
        <v>8</v>
      </c>
      <c r="L802" s="9">
        <v>226.1</v>
      </c>
      <c r="M802" s="11">
        <v>1808.8</v>
      </c>
      <c r="N802" s="11">
        <v>3415.73</v>
      </c>
      <c r="O802" s="10">
        <f t="shared" si="122"/>
        <v>8</v>
      </c>
      <c r="P802" s="11">
        <f t="shared" si="107"/>
        <v>15.10716497125166</v>
      </c>
      <c r="Q802" s="11">
        <f t="shared" si="108"/>
        <v>23.10716497125166</v>
      </c>
      <c r="R802" s="6" t="str">
        <f t="shared" si="109"/>
        <v>YES</v>
      </c>
      <c r="S802" s="6" t="str">
        <f t="shared" si="112"/>
        <v>YES</v>
      </c>
      <c r="T802" s="11">
        <f t="shared" si="113"/>
        <v>2826.25</v>
      </c>
      <c r="U802" s="11">
        <f t="shared" si="110"/>
        <v>5224.53</v>
      </c>
      <c r="V802" s="11">
        <f t="shared" si="111"/>
        <v>-2398.2799999999997</v>
      </c>
    </row>
    <row r="803" spans="1:22" x14ac:dyDescent="0.25">
      <c r="A803" s="6" t="s">
        <v>351</v>
      </c>
      <c r="B803" s="6" t="s">
        <v>23</v>
      </c>
      <c r="C803" t="s">
        <v>735</v>
      </c>
      <c r="D803" t="s">
        <v>735</v>
      </c>
      <c r="E803" s="22" t="s">
        <v>1676</v>
      </c>
      <c r="F803" s="22" t="s">
        <v>418</v>
      </c>
      <c r="G803" s="7" t="s">
        <v>734</v>
      </c>
      <c r="H803" s="6" t="s">
        <v>733</v>
      </c>
      <c r="I803" s="6" t="s">
        <v>732</v>
      </c>
      <c r="J803" s="19" t="s">
        <v>755</v>
      </c>
      <c r="K803" s="11">
        <v>5</v>
      </c>
      <c r="L803" s="9">
        <v>257.87</v>
      </c>
      <c r="M803" s="11">
        <v>1289.3499999999999</v>
      </c>
      <c r="N803" s="11">
        <v>8114.91</v>
      </c>
      <c r="O803" s="10">
        <f t="shared" si="122"/>
        <v>5</v>
      </c>
      <c r="P803" s="11">
        <f t="shared" si="107"/>
        <v>31.468996005739324</v>
      </c>
      <c r="Q803" s="11">
        <f t="shared" si="108"/>
        <v>36.468996005739328</v>
      </c>
      <c r="R803" s="6" t="str">
        <f t="shared" si="109"/>
        <v>YES</v>
      </c>
      <c r="S803" s="6" t="str">
        <f t="shared" si="112"/>
        <v>YES</v>
      </c>
      <c r="T803" s="11">
        <f t="shared" si="113"/>
        <v>3223.375</v>
      </c>
      <c r="U803" s="11">
        <f t="shared" si="110"/>
        <v>9404.26</v>
      </c>
      <c r="V803" s="11">
        <f t="shared" si="111"/>
        <v>-6180.8850000000002</v>
      </c>
    </row>
    <row r="804" spans="1:22" x14ac:dyDescent="0.25">
      <c r="A804" s="6" t="s">
        <v>351</v>
      </c>
      <c r="B804" s="6" t="s">
        <v>23</v>
      </c>
      <c r="C804" t="s">
        <v>735</v>
      </c>
      <c r="D804" t="s">
        <v>735</v>
      </c>
      <c r="E804" s="22" t="s">
        <v>1676</v>
      </c>
      <c r="F804" s="22" t="s">
        <v>418</v>
      </c>
      <c r="G804" s="7" t="s">
        <v>734</v>
      </c>
      <c r="H804" s="6" t="s">
        <v>733</v>
      </c>
      <c r="I804" s="6" t="s">
        <v>732</v>
      </c>
      <c r="J804" s="19" t="s">
        <v>755</v>
      </c>
      <c r="K804" s="11">
        <v>15</v>
      </c>
      <c r="L804" s="9">
        <v>0.02</v>
      </c>
      <c r="M804" s="11">
        <v>0.3</v>
      </c>
      <c r="O804" s="10">
        <f t="shared" si="122"/>
        <v>15</v>
      </c>
      <c r="P804" s="11">
        <f t="shared" si="107"/>
        <v>0</v>
      </c>
      <c r="Q804" s="11">
        <f t="shared" si="108"/>
        <v>15</v>
      </c>
      <c r="R804" s="6" t="str">
        <f t="shared" si="109"/>
        <v>YES</v>
      </c>
      <c r="S804" s="6" t="str">
        <f t="shared" si="112"/>
        <v>YES</v>
      </c>
      <c r="T804" s="11">
        <f t="shared" si="113"/>
        <v>0.25</v>
      </c>
      <c r="U804" s="11">
        <f t="shared" si="110"/>
        <v>0.3</v>
      </c>
      <c r="V804" s="11">
        <f t="shared" si="111"/>
        <v>-4.9999999999999989E-2</v>
      </c>
    </row>
    <row r="805" spans="1:22" x14ac:dyDescent="0.25">
      <c r="A805" s="6" t="s">
        <v>351</v>
      </c>
      <c r="B805" s="6" t="s">
        <v>23</v>
      </c>
      <c r="C805" t="s">
        <v>735</v>
      </c>
      <c r="D805" t="s">
        <v>735</v>
      </c>
      <c r="E805" s="22" t="s">
        <v>1676</v>
      </c>
      <c r="F805" s="22" t="s">
        <v>418</v>
      </c>
      <c r="G805" s="7" t="s">
        <v>734</v>
      </c>
      <c r="H805" s="6" t="s">
        <v>733</v>
      </c>
      <c r="I805" s="6" t="s">
        <v>732</v>
      </c>
      <c r="J805" s="19" t="s">
        <v>756</v>
      </c>
      <c r="K805" s="11">
        <v>6</v>
      </c>
      <c r="L805" s="9">
        <v>228.39</v>
      </c>
      <c r="M805" s="11">
        <v>1370.34</v>
      </c>
      <c r="N805" s="11">
        <v>3412.83</v>
      </c>
      <c r="O805" s="10">
        <f t="shared" si="122"/>
        <v>6</v>
      </c>
      <c r="P805" s="11">
        <f t="shared" si="107"/>
        <v>14.942992250098516</v>
      </c>
      <c r="Q805" s="11">
        <f t="shared" si="108"/>
        <v>20.942992250098516</v>
      </c>
      <c r="R805" s="6" t="str">
        <f t="shared" si="109"/>
        <v>YES</v>
      </c>
      <c r="S805" s="6" t="str">
        <f t="shared" si="112"/>
        <v>YES</v>
      </c>
      <c r="T805" s="11">
        <f t="shared" si="113"/>
        <v>2854.875</v>
      </c>
      <c r="U805" s="11">
        <f t="shared" si="110"/>
        <v>4783.17</v>
      </c>
      <c r="V805" s="11">
        <f t="shared" si="111"/>
        <v>-1928.2950000000001</v>
      </c>
    </row>
    <row r="806" spans="1:22" x14ac:dyDescent="0.25">
      <c r="A806" s="6" t="s">
        <v>351</v>
      </c>
      <c r="B806" s="6" t="s">
        <v>23</v>
      </c>
      <c r="C806" t="s">
        <v>735</v>
      </c>
      <c r="D806" t="s">
        <v>735</v>
      </c>
      <c r="E806" s="22" t="s">
        <v>1676</v>
      </c>
      <c r="F806" s="22" t="s">
        <v>418</v>
      </c>
      <c r="G806" s="7" t="s">
        <v>734</v>
      </c>
      <c r="H806" s="6" t="s">
        <v>733</v>
      </c>
      <c r="I806" s="6" t="s">
        <v>732</v>
      </c>
      <c r="J806" s="19" t="s">
        <v>757</v>
      </c>
      <c r="K806" s="11">
        <v>7</v>
      </c>
      <c r="L806" s="9">
        <v>257.89</v>
      </c>
      <c r="M806" s="11">
        <v>1805.23</v>
      </c>
      <c r="N806" s="11">
        <v>3700.81</v>
      </c>
      <c r="O806" s="10">
        <f t="shared" si="122"/>
        <v>7</v>
      </c>
      <c r="P806" s="11">
        <f t="shared" si="107"/>
        <v>14.350343169568422</v>
      </c>
      <c r="Q806" s="11">
        <f t="shared" si="108"/>
        <v>21.350343169568422</v>
      </c>
      <c r="R806" s="6" t="str">
        <f t="shared" si="109"/>
        <v>YES</v>
      </c>
      <c r="S806" s="6" t="str">
        <f t="shared" si="112"/>
        <v>YES</v>
      </c>
      <c r="T806" s="11">
        <f t="shared" si="113"/>
        <v>3223.625</v>
      </c>
      <c r="U806" s="11">
        <f t="shared" si="110"/>
        <v>5506.04</v>
      </c>
      <c r="V806" s="11">
        <f t="shared" si="111"/>
        <v>-2282.415</v>
      </c>
    </row>
    <row r="807" spans="1:22" x14ac:dyDescent="0.25">
      <c r="A807" s="6" t="s">
        <v>351</v>
      </c>
      <c r="B807" s="6" t="s">
        <v>23</v>
      </c>
      <c r="C807" t="s">
        <v>735</v>
      </c>
      <c r="D807" t="s">
        <v>735</v>
      </c>
      <c r="E807" s="22" t="s">
        <v>1676</v>
      </c>
      <c r="F807" s="22" t="s">
        <v>418</v>
      </c>
      <c r="G807" s="7" t="s">
        <v>734</v>
      </c>
      <c r="H807" s="6" t="s">
        <v>733</v>
      </c>
      <c r="I807" s="6" t="s">
        <v>732</v>
      </c>
      <c r="J807" s="19" t="s">
        <v>758</v>
      </c>
      <c r="K807" s="11">
        <v>7</v>
      </c>
      <c r="L807" s="9">
        <v>328.11</v>
      </c>
      <c r="M807" s="11">
        <v>2296.77</v>
      </c>
      <c r="N807" s="11">
        <v>4484.34</v>
      </c>
      <c r="O807" s="10">
        <f t="shared" si="122"/>
        <v>7</v>
      </c>
      <c r="P807" s="11">
        <f t="shared" si="107"/>
        <v>13.667184785590198</v>
      </c>
      <c r="Q807" s="11">
        <f t="shared" si="108"/>
        <v>20.667184785590198</v>
      </c>
      <c r="R807" s="6" t="str">
        <f t="shared" si="109"/>
        <v>YES</v>
      </c>
      <c r="S807" s="6" t="str">
        <f t="shared" si="112"/>
        <v>YES</v>
      </c>
      <c r="T807" s="11">
        <f t="shared" si="113"/>
        <v>4101.375</v>
      </c>
      <c r="U807" s="11">
        <f t="shared" si="110"/>
        <v>6781.1100000000006</v>
      </c>
      <c r="V807" s="11">
        <f t="shared" si="111"/>
        <v>-2679.7350000000006</v>
      </c>
    </row>
    <row r="808" spans="1:22" x14ac:dyDescent="0.25">
      <c r="A808" s="6" t="s">
        <v>351</v>
      </c>
      <c r="B808" s="6" t="s">
        <v>23</v>
      </c>
      <c r="C808" t="s">
        <v>735</v>
      </c>
      <c r="D808" t="s">
        <v>735</v>
      </c>
      <c r="E808" s="22" t="s">
        <v>1676</v>
      </c>
      <c r="F808" s="22" t="s">
        <v>418</v>
      </c>
      <c r="G808" s="7" t="s">
        <v>734</v>
      </c>
      <c r="H808" s="6" t="s">
        <v>733</v>
      </c>
      <c r="I808" s="6" t="s">
        <v>732</v>
      </c>
      <c r="J808" s="19" t="s">
        <v>758</v>
      </c>
      <c r="K808" s="11">
        <v>15</v>
      </c>
      <c r="L808" s="9">
        <v>2</v>
      </c>
      <c r="M808" s="11">
        <v>390</v>
      </c>
      <c r="O808" s="10">
        <f t="shared" si="122"/>
        <v>195</v>
      </c>
      <c r="P808" s="11">
        <f t="shared" si="107"/>
        <v>0</v>
      </c>
      <c r="Q808" s="11">
        <f t="shared" si="108"/>
        <v>195</v>
      </c>
      <c r="R808" s="6" t="str">
        <f t="shared" si="109"/>
        <v>YES</v>
      </c>
      <c r="S808" s="6" t="str">
        <f t="shared" si="112"/>
        <v>YES</v>
      </c>
      <c r="T808" s="11">
        <f t="shared" si="113"/>
        <v>25</v>
      </c>
      <c r="U808" s="11">
        <f t="shared" si="110"/>
        <v>390</v>
      </c>
      <c r="V808" s="11">
        <f t="shared" si="111"/>
        <v>-365</v>
      </c>
    </row>
    <row r="809" spans="1:22" x14ac:dyDescent="0.25">
      <c r="A809" s="6" t="s">
        <v>351</v>
      </c>
      <c r="B809" s="6" t="s">
        <v>23</v>
      </c>
      <c r="C809" t="s">
        <v>735</v>
      </c>
      <c r="D809" t="s">
        <v>735</v>
      </c>
      <c r="E809" s="22" t="s">
        <v>1676</v>
      </c>
      <c r="F809" s="22" t="s">
        <v>418</v>
      </c>
      <c r="G809" s="7" t="s">
        <v>734</v>
      </c>
      <c r="H809" s="6" t="s">
        <v>733</v>
      </c>
      <c r="I809" s="6" t="s">
        <v>732</v>
      </c>
      <c r="J809" s="19" t="s">
        <v>759</v>
      </c>
      <c r="K809" s="11">
        <v>7</v>
      </c>
      <c r="L809" s="9">
        <v>251.79</v>
      </c>
      <c r="M809" s="11">
        <v>1762.53</v>
      </c>
      <c r="N809" s="11">
        <v>3739.63</v>
      </c>
      <c r="O809" s="10">
        <f t="shared" si="122"/>
        <v>7</v>
      </c>
      <c r="P809" s="11">
        <f t="shared" si="107"/>
        <v>14.852178402637119</v>
      </c>
      <c r="Q809" s="11">
        <f t="shared" si="108"/>
        <v>21.852178402637119</v>
      </c>
      <c r="R809" s="6" t="str">
        <f t="shared" si="109"/>
        <v>YES</v>
      </c>
      <c r="S809" s="6" t="str">
        <f t="shared" si="112"/>
        <v>YES</v>
      </c>
      <c r="T809" s="11">
        <f t="shared" si="113"/>
        <v>3147.375</v>
      </c>
      <c r="U809" s="11">
        <f t="shared" si="110"/>
        <v>5502.16</v>
      </c>
      <c r="V809" s="11">
        <f t="shared" si="111"/>
        <v>-2354.7849999999999</v>
      </c>
    </row>
    <row r="810" spans="1:22" x14ac:dyDescent="0.25">
      <c r="A810" s="6" t="s">
        <v>351</v>
      </c>
      <c r="B810" s="6" t="s">
        <v>23</v>
      </c>
      <c r="C810" t="s">
        <v>735</v>
      </c>
      <c r="D810" t="s">
        <v>735</v>
      </c>
      <c r="E810" s="22" t="s">
        <v>1676</v>
      </c>
      <c r="F810" s="22" t="s">
        <v>418</v>
      </c>
      <c r="G810" s="7" t="s">
        <v>734</v>
      </c>
      <c r="H810" s="6" t="s">
        <v>733</v>
      </c>
      <c r="I810" s="6" t="s">
        <v>732</v>
      </c>
      <c r="J810" s="19" t="s">
        <v>760</v>
      </c>
      <c r="K810" s="11">
        <v>6</v>
      </c>
      <c r="L810" s="9">
        <v>13.65</v>
      </c>
      <c r="M810" s="11">
        <v>81.900000000000006</v>
      </c>
      <c r="N810" s="11">
        <v>227.99</v>
      </c>
      <c r="O810" s="10">
        <f t="shared" si="122"/>
        <v>6</v>
      </c>
      <c r="P810" s="11">
        <f t="shared" si="107"/>
        <v>16.702564102564104</v>
      </c>
      <c r="Q810" s="11">
        <f t="shared" si="108"/>
        <v>22.7025641025641</v>
      </c>
      <c r="R810" s="6" t="str">
        <f t="shared" si="109"/>
        <v>YES</v>
      </c>
      <c r="S810" s="6" t="str">
        <f t="shared" si="112"/>
        <v>YES</v>
      </c>
      <c r="T810" s="11">
        <f t="shared" si="113"/>
        <v>170.625</v>
      </c>
      <c r="U810" s="11">
        <f t="shared" si="110"/>
        <v>309.89</v>
      </c>
      <c r="V810" s="11">
        <f t="shared" si="111"/>
        <v>-139.26499999999999</v>
      </c>
    </row>
    <row r="811" spans="1:22" x14ac:dyDescent="0.25">
      <c r="A811" s="6" t="s">
        <v>351</v>
      </c>
      <c r="B811" s="6" t="s">
        <v>23</v>
      </c>
      <c r="C811" t="s">
        <v>735</v>
      </c>
      <c r="D811" t="s">
        <v>735</v>
      </c>
      <c r="E811" s="22" t="s">
        <v>1676</v>
      </c>
      <c r="F811" s="22" t="s">
        <v>418</v>
      </c>
      <c r="G811" s="7" t="s">
        <v>734</v>
      </c>
      <c r="H811" s="6" t="s">
        <v>733</v>
      </c>
      <c r="I811" s="6" t="s">
        <v>732</v>
      </c>
      <c r="J811" s="19" t="s">
        <v>760</v>
      </c>
      <c r="K811" s="11">
        <v>15</v>
      </c>
      <c r="L811" s="9">
        <v>14</v>
      </c>
      <c r="M811" s="11">
        <v>210</v>
      </c>
      <c r="O811" s="10">
        <f t="shared" si="122"/>
        <v>15</v>
      </c>
      <c r="P811" s="11">
        <f t="shared" si="107"/>
        <v>0</v>
      </c>
      <c r="Q811" s="11">
        <f t="shared" si="108"/>
        <v>15</v>
      </c>
      <c r="R811" s="6" t="str">
        <f t="shared" si="109"/>
        <v>YES</v>
      </c>
      <c r="S811" s="6" t="str">
        <f t="shared" si="112"/>
        <v>YES</v>
      </c>
      <c r="T811" s="11">
        <f t="shared" si="113"/>
        <v>175</v>
      </c>
      <c r="U811" s="11">
        <f t="shared" si="110"/>
        <v>210</v>
      </c>
      <c r="V811" s="11">
        <f t="shared" si="111"/>
        <v>-35</v>
      </c>
    </row>
    <row r="812" spans="1:22" x14ac:dyDescent="0.25">
      <c r="A812" s="6" t="s">
        <v>351</v>
      </c>
      <c r="B812" s="6" t="s">
        <v>23</v>
      </c>
      <c r="C812" t="s">
        <v>735</v>
      </c>
      <c r="D812" t="s">
        <v>735</v>
      </c>
      <c r="E812" s="22" t="s">
        <v>1676</v>
      </c>
      <c r="F812" s="22" t="s">
        <v>418</v>
      </c>
      <c r="G812" s="7" t="s">
        <v>734</v>
      </c>
      <c r="H812" s="6" t="s">
        <v>733</v>
      </c>
      <c r="I812" s="6" t="s">
        <v>732</v>
      </c>
      <c r="J812" s="19" t="s">
        <v>761</v>
      </c>
      <c r="K812" s="11">
        <v>6</v>
      </c>
      <c r="L812" s="9">
        <v>13.64</v>
      </c>
      <c r="M812" s="11">
        <v>81.84</v>
      </c>
      <c r="N812" s="11">
        <v>227.82</v>
      </c>
      <c r="O812" s="10">
        <f t="shared" si="122"/>
        <v>6</v>
      </c>
      <c r="P812" s="11">
        <f t="shared" si="107"/>
        <v>16.702346041055716</v>
      </c>
      <c r="Q812" s="11">
        <f t="shared" si="108"/>
        <v>22.702346041055716</v>
      </c>
      <c r="R812" s="6" t="str">
        <f t="shared" si="109"/>
        <v>YES</v>
      </c>
      <c r="S812" s="6" t="str">
        <f t="shared" si="112"/>
        <v>YES</v>
      </c>
      <c r="T812" s="11">
        <f t="shared" si="113"/>
        <v>170.5</v>
      </c>
      <c r="U812" s="11">
        <f t="shared" si="110"/>
        <v>309.65999999999997</v>
      </c>
      <c r="V812" s="11">
        <f t="shared" si="111"/>
        <v>-139.15999999999997</v>
      </c>
    </row>
    <row r="813" spans="1:22" x14ac:dyDescent="0.25">
      <c r="A813" s="6" t="s">
        <v>351</v>
      </c>
      <c r="B813" s="6" t="s">
        <v>23</v>
      </c>
      <c r="C813" t="s">
        <v>735</v>
      </c>
      <c r="D813" t="s">
        <v>735</v>
      </c>
      <c r="E813" s="22" t="s">
        <v>1676</v>
      </c>
      <c r="F813" s="22" t="s">
        <v>418</v>
      </c>
      <c r="G813" s="7" t="s">
        <v>734</v>
      </c>
      <c r="H813" s="6" t="s">
        <v>733</v>
      </c>
      <c r="I813" s="6" t="s">
        <v>732</v>
      </c>
      <c r="J813" s="19" t="s">
        <v>761</v>
      </c>
      <c r="K813" s="11">
        <v>15</v>
      </c>
      <c r="L813" s="9">
        <v>14</v>
      </c>
      <c r="M813" s="11">
        <v>210</v>
      </c>
      <c r="O813" s="10">
        <f t="shared" si="122"/>
        <v>15</v>
      </c>
      <c r="P813" s="11">
        <f t="shared" si="107"/>
        <v>0</v>
      </c>
      <c r="Q813" s="11">
        <f t="shared" si="108"/>
        <v>15</v>
      </c>
      <c r="R813" s="6" t="str">
        <f t="shared" si="109"/>
        <v>YES</v>
      </c>
      <c r="S813" s="6" t="str">
        <f t="shared" si="112"/>
        <v>YES</v>
      </c>
      <c r="T813" s="11">
        <f t="shared" si="113"/>
        <v>175</v>
      </c>
      <c r="U813" s="11">
        <f t="shared" si="110"/>
        <v>210</v>
      </c>
      <c r="V813" s="11">
        <f t="shared" si="111"/>
        <v>-35</v>
      </c>
    </row>
    <row r="814" spans="1:22" x14ac:dyDescent="0.25">
      <c r="A814" s="6" t="s">
        <v>351</v>
      </c>
      <c r="B814" s="6" t="s">
        <v>23</v>
      </c>
      <c r="C814" t="s">
        <v>735</v>
      </c>
      <c r="D814" t="s">
        <v>735</v>
      </c>
      <c r="E814" s="22" t="s">
        <v>1676</v>
      </c>
      <c r="F814" s="22" t="s">
        <v>418</v>
      </c>
      <c r="G814" s="7" t="s">
        <v>734</v>
      </c>
      <c r="H814" s="6" t="s">
        <v>733</v>
      </c>
      <c r="I814" s="6" t="s">
        <v>732</v>
      </c>
      <c r="J814" s="19" t="s">
        <v>762</v>
      </c>
      <c r="K814" s="11">
        <v>9</v>
      </c>
      <c r="L814" s="9">
        <v>371.06</v>
      </c>
      <c r="M814" s="11">
        <v>3339.54</v>
      </c>
      <c r="N814" s="11">
        <v>5545.25</v>
      </c>
      <c r="O814" s="10">
        <f t="shared" si="122"/>
        <v>9</v>
      </c>
      <c r="P814" s="11">
        <f t="shared" si="107"/>
        <v>14.944348622864227</v>
      </c>
      <c r="Q814" s="11">
        <f t="shared" si="108"/>
        <v>23.944348622864229</v>
      </c>
      <c r="R814" s="6" t="str">
        <f t="shared" si="109"/>
        <v>YES</v>
      </c>
      <c r="S814" s="6" t="str">
        <f t="shared" si="112"/>
        <v>YES</v>
      </c>
      <c r="T814" s="11">
        <f t="shared" si="113"/>
        <v>4638.25</v>
      </c>
      <c r="U814" s="11">
        <f t="shared" si="110"/>
        <v>8884.7900000000009</v>
      </c>
      <c r="V814" s="11">
        <f t="shared" si="111"/>
        <v>-4246.5400000000009</v>
      </c>
    </row>
    <row r="815" spans="1:22" x14ac:dyDescent="0.25">
      <c r="A815" s="6" t="s">
        <v>351</v>
      </c>
      <c r="B815" s="6" t="s">
        <v>23</v>
      </c>
      <c r="C815" t="s">
        <v>735</v>
      </c>
      <c r="D815" t="s">
        <v>735</v>
      </c>
      <c r="E815" s="22" t="s">
        <v>1676</v>
      </c>
      <c r="F815" s="22" t="s">
        <v>418</v>
      </c>
      <c r="G815" s="7" t="s">
        <v>734</v>
      </c>
      <c r="H815" s="6" t="s">
        <v>733</v>
      </c>
      <c r="I815" s="6" t="s">
        <v>732</v>
      </c>
      <c r="J815" s="19" t="s">
        <v>763</v>
      </c>
      <c r="K815" s="11">
        <v>7</v>
      </c>
      <c r="L815" s="9">
        <v>353.48</v>
      </c>
      <c r="M815" s="11">
        <v>2474.36</v>
      </c>
      <c r="N815" s="11">
        <v>4932.1899999999996</v>
      </c>
      <c r="O815" s="10">
        <f t="shared" si="122"/>
        <v>7</v>
      </c>
      <c r="P815" s="11">
        <f t="shared" si="107"/>
        <v>13.953236392440871</v>
      </c>
      <c r="Q815" s="11">
        <f t="shared" si="108"/>
        <v>20.953236392440871</v>
      </c>
      <c r="R815" s="6" t="str">
        <f t="shared" si="109"/>
        <v>YES</v>
      </c>
      <c r="S815" s="6" t="str">
        <f t="shared" si="112"/>
        <v>YES</v>
      </c>
      <c r="T815" s="11">
        <f t="shared" si="113"/>
        <v>4418.5</v>
      </c>
      <c r="U815" s="11">
        <f t="shared" si="110"/>
        <v>7406.5499999999993</v>
      </c>
      <c r="V815" s="11">
        <f t="shared" si="111"/>
        <v>-2988.0499999999993</v>
      </c>
    </row>
    <row r="816" spans="1:22" x14ac:dyDescent="0.25">
      <c r="A816" s="6" t="s">
        <v>351</v>
      </c>
      <c r="B816" s="6" t="s">
        <v>23</v>
      </c>
      <c r="C816" t="s">
        <v>735</v>
      </c>
      <c r="D816" t="s">
        <v>735</v>
      </c>
      <c r="E816" s="22" t="s">
        <v>1676</v>
      </c>
      <c r="F816" s="22" t="s">
        <v>418</v>
      </c>
      <c r="G816" s="7" t="s">
        <v>734</v>
      </c>
      <c r="H816" s="6" t="s">
        <v>733</v>
      </c>
      <c r="I816" s="6" t="s">
        <v>732</v>
      </c>
      <c r="J816" s="19" t="s">
        <v>764</v>
      </c>
      <c r="K816" s="11">
        <v>6</v>
      </c>
      <c r="L816" s="9">
        <v>18.25</v>
      </c>
      <c r="M816" s="11">
        <v>109.5</v>
      </c>
      <c r="N816" s="11">
        <v>204.21</v>
      </c>
      <c r="O816" s="10">
        <f t="shared" si="122"/>
        <v>6</v>
      </c>
      <c r="P816" s="11">
        <f t="shared" si="107"/>
        <v>11.189589041095891</v>
      </c>
      <c r="Q816" s="11">
        <f t="shared" si="108"/>
        <v>17.189589041095893</v>
      </c>
      <c r="R816" s="6" t="str">
        <f t="shared" si="109"/>
        <v>YES</v>
      </c>
      <c r="S816" s="6" t="str">
        <f t="shared" si="112"/>
        <v>YES</v>
      </c>
      <c r="T816" s="11">
        <f t="shared" si="113"/>
        <v>228.125</v>
      </c>
      <c r="U816" s="11">
        <f t="shared" si="110"/>
        <v>313.71000000000004</v>
      </c>
      <c r="V816" s="11">
        <f t="shared" si="111"/>
        <v>-85.585000000000036</v>
      </c>
    </row>
    <row r="817" spans="1:22" x14ac:dyDescent="0.25">
      <c r="A817" s="6" t="s">
        <v>351</v>
      </c>
      <c r="B817" s="6" t="s">
        <v>23</v>
      </c>
      <c r="C817" t="s">
        <v>735</v>
      </c>
      <c r="D817" t="s">
        <v>735</v>
      </c>
      <c r="E817" s="22" t="s">
        <v>1676</v>
      </c>
      <c r="F817" s="22" t="s">
        <v>418</v>
      </c>
      <c r="G817" s="7" t="s">
        <v>734</v>
      </c>
      <c r="H817" s="6" t="s">
        <v>733</v>
      </c>
      <c r="I817" s="6" t="s">
        <v>732</v>
      </c>
      <c r="J817" s="19" t="s">
        <v>764</v>
      </c>
      <c r="K817" s="11">
        <v>15</v>
      </c>
      <c r="L817" s="9">
        <v>7</v>
      </c>
      <c r="M817" s="11">
        <v>105</v>
      </c>
      <c r="O817" s="10">
        <f t="shared" si="122"/>
        <v>15</v>
      </c>
      <c r="P817" s="11">
        <f t="shared" si="107"/>
        <v>0</v>
      </c>
      <c r="Q817" s="11">
        <f t="shared" si="108"/>
        <v>15</v>
      </c>
      <c r="R817" s="6" t="str">
        <f t="shared" si="109"/>
        <v>YES</v>
      </c>
      <c r="S817" s="6" t="str">
        <f t="shared" si="112"/>
        <v>YES</v>
      </c>
      <c r="T817" s="11">
        <f t="shared" si="113"/>
        <v>87.5</v>
      </c>
      <c r="U817" s="11">
        <f t="shared" si="110"/>
        <v>105</v>
      </c>
      <c r="V817" s="11">
        <f t="shared" si="111"/>
        <v>-17.5</v>
      </c>
    </row>
    <row r="818" spans="1:22" x14ac:dyDescent="0.25">
      <c r="A818" s="6" t="s">
        <v>351</v>
      </c>
      <c r="B818" s="6" t="s">
        <v>23</v>
      </c>
      <c r="C818" t="s">
        <v>735</v>
      </c>
      <c r="D818" t="s">
        <v>735</v>
      </c>
      <c r="E818" s="22" t="s">
        <v>1676</v>
      </c>
      <c r="F818" s="22" t="s">
        <v>418</v>
      </c>
      <c r="G818" s="7" t="s">
        <v>734</v>
      </c>
      <c r="H818" s="6" t="s">
        <v>733</v>
      </c>
      <c r="I818" s="6" t="s">
        <v>732</v>
      </c>
      <c r="J818" s="19" t="s">
        <v>765</v>
      </c>
      <c r="K818" s="11">
        <v>6</v>
      </c>
      <c r="L818" s="9">
        <v>277.39</v>
      </c>
      <c r="M818" s="11">
        <v>1664.34</v>
      </c>
      <c r="N818" s="11">
        <v>3933.85</v>
      </c>
      <c r="O818" s="10">
        <f t="shared" si="122"/>
        <v>6</v>
      </c>
      <c r="P818" s="11">
        <f t="shared" si="107"/>
        <v>14.181657594001226</v>
      </c>
      <c r="Q818" s="11">
        <f t="shared" si="108"/>
        <v>20.181657594001226</v>
      </c>
      <c r="R818" s="6" t="str">
        <f t="shared" si="109"/>
        <v>YES</v>
      </c>
      <c r="S818" s="6" t="str">
        <f t="shared" si="112"/>
        <v>YES</v>
      </c>
      <c r="T818" s="11">
        <f t="shared" si="113"/>
        <v>3467.375</v>
      </c>
      <c r="U818" s="11">
        <f t="shared" si="110"/>
        <v>5598.19</v>
      </c>
      <c r="V818" s="11">
        <f t="shared" si="111"/>
        <v>-2130.8149999999996</v>
      </c>
    </row>
    <row r="819" spans="1:22" x14ac:dyDescent="0.25">
      <c r="A819" s="6" t="s">
        <v>351</v>
      </c>
      <c r="B819" s="6" t="s">
        <v>23</v>
      </c>
      <c r="C819" t="s">
        <v>735</v>
      </c>
      <c r="D819" t="s">
        <v>735</v>
      </c>
      <c r="E819" s="22" t="s">
        <v>1676</v>
      </c>
      <c r="F819" s="22" t="s">
        <v>418</v>
      </c>
      <c r="G819" s="7" t="s">
        <v>734</v>
      </c>
      <c r="H819" s="6" t="s">
        <v>733</v>
      </c>
      <c r="I819" s="6" t="s">
        <v>732</v>
      </c>
      <c r="J819" s="19" t="s">
        <v>766</v>
      </c>
      <c r="K819" s="11">
        <v>15</v>
      </c>
      <c r="L819" s="9">
        <v>273.99</v>
      </c>
      <c r="M819" s="11">
        <v>4109.8500000000004</v>
      </c>
      <c r="O819" s="10">
        <f t="shared" si="122"/>
        <v>15</v>
      </c>
      <c r="P819" s="11">
        <f t="shared" si="107"/>
        <v>0</v>
      </c>
      <c r="Q819" s="11">
        <f t="shared" si="108"/>
        <v>15</v>
      </c>
      <c r="R819" s="6" t="str">
        <f t="shared" si="109"/>
        <v>YES</v>
      </c>
      <c r="S819" s="6" t="str">
        <f t="shared" si="112"/>
        <v>YES</v>
      </c>
      <c r="T819" s="11">
        <f t="shared" si="113"/>
        <v>3424.875</v>
      </c>
      <c r="U819" s="11">
        <f t="shared" si="110"/>
        <v>4109.8500000000004</v>
      </c>
      <c r="V819" s="11">
        <f t="shared" si="111"/>
        <v>-684.97500000000036</v>
      </c>
    </row>
    <row r="820" spans="1:22" x14ac:dyDescent="0.25">
      <c r="A820" s="6" t="s">
        <v>351</v>
      </c>
      <c r="B820" s="6" t="s">
        <v>23</v>
      </c>
      <c r="C820" t="s">
        <v>735</v>
      </c>
      <c r="D820" t="s">
        <v>735</v>
      </c>
      <c r="E820" s="22" t="s">
        <v>1676</v>
      </c>
      <c r="F820" s="22" t="s">
        <v>418</v>
      </c>
      <c r="G820" s="7" t="s">
        <v>734</v>
      </c>
      <c r="H820" s="6" t="s">
        <v>733</v>
      </c>
      <c r="I820" s="6" t="s">
        <v>732</v>
      </c>
      <c r="J820" s="19" t="s">
        <v>767</v>
      </c>
      <c r="K820" s="11">
        <v>15</v>
      </c>
      <c r="L820" s="9">
        <v>65.430000000000007</v>
      </c>
      <c r="M820" s="11">
        <v>981.45</v>
      </c>
      <c r="O820" s="10">
        <f t="shared" si="122"/>
        <v>15</v>
      </c>
      <c r="P820" s="11">
        <f t="shared" si="107"/>
        <v>0</v>
      </c>
      <c r="Q820" s="11">
        <f t="shared" si="108"/>
        <v>15</v>
      </c>
      <c r="R820" s="6" t="str">
        <f t="shared" si="109"/>
        <v>YES</v>
      </c>
      <c r="S820" s="6" t="str">
        <f t="shared" si="112"/>
        <v>YES</v>
      </c>
      <c r="T820" s="11">
        <f t="shared" si="113"/>
        <v>817.87500000000011</v>
      </c>
      <c r="U820" s="11">
        <f t="shared" si="110"/>
        <v>981.45</v>
      </c>
      <c r="V820" s="11">
        <f t="shared" si="111"/>
        <v>-163.57499999999993</v>
      </c>
    </row>
    <row r="821" spans="1:22" x14ac:dyDescent="0.25">
      <c r="A821" s="6" t="s">
        <v>351</v>
      </c>
      <c r="B821" s="6" t="s">
        <v>23</v>
      </c>
      <c r="C821" t="s">
        <v>735</v>
      </c>
      <c r="D821" t="s">
        <v>735</v>
      </c>
      <c r="E821" s="22" t="s">
        <v>1676</v>
      </c>
      <c r="F821" s="22" t="s">
        <v>418</v>
      </c>
      <c r="G821" s="7" t="s">
        <v>734</v>
      </c>
      <c r="H821" s="6" t="s">
        <v>733</v>
      </c>
      <c r="I821" s="6" t="s">
        <v>732</v>
      </c>
      <c r="J821" s="19" t="s">
        <v>768</v>
      </c>
      <c r="K821" s="11">
        <v>15</v>
      </c>
      <c r="L821" s="9">
        <v>303.55</v>
      </c>
      <c r="M821" s="11">
        <v>4553.25</v>
      </c>
      <c r="O821" s="10">
        <f t="shared" si="122"/>
        <v>15</v>
      </c>
      <c r="P821" s="11">
        <f t="shared" si="107"/>
        <v>0</v>
      </c>
      <c r="Q821" s="11">
        <f t="shared" si="108"/>
        <v>15</v>
      </c>
      <c r="R821" s="6" t="str">
        <f t="shared" si="109"/>
        <v>YES</v>
      </c>
      <c r="S821" s="6" t="str">
        <f t="shared" si="112"/>
        <v>YES</v>
      </c>
      <c r="T821" s="11">
        <f t="shared" si="113"/>
        <v>3794.375</v>
      </c>
      <c r="U821" s="11">
        <f t="shared" si="110"/>
        <v>4553.25</v>
      </c>
      <c r="V821" s="11">
        <f t="shared" si="111"/>
        <v>-758.875</v>
      </c>
    </row>
    <row r="822" spans="1:22" x14ac:dyDescent="0.25">
      <c r="A822" s="6" t="s">
        <v>351</v>
      </c>
      <c r="B822" s="6" t="s">
        <v>23</v>
      </c>
      <c r="C822" t="s">
        <v>735</v>
      </c>
      <c r="D822" t="s">
        <v>735</v>
      </c>
      <c r="E822" s="22" t="s">
        <v>1676</v>
      </c>
      <c r="F822" s="22" t="s">
        <v>418</v>
      </c>
      <c r="G822" s="7" t="s">
        <v>734</v>
      </c>
      <c r="H822" s="6" t="s">
        <v>733</v>
      </c>
      <c r="I822" s="6" t="s">
        <v>732</v>
      </c>
      <c r="J822" s="19" t="s">
        <v>769</v>
      </c>
      <c r="K822" s="11">
        <v>6</v>
      </c>
      <c r="L822" s="9">
        <v>73.98</v>
      </c>
      <c r="M822" s="11">
        <v>443.88</v>
      </c>
      <c r="N822" s="11">
        <v>1124.21</v>
      </c>
      <c r="O822" s="10">
        <f t="shared" si="122"/>
        <v>6</v>
      </c>
      <c r="P822" s="11">
        <f t="shared" si="107"/>
        <v>15.196134090294674</v>
      </c>
      <c r="Q822" s="11">
        <f t="shared" si="108"/>
        <v>21.196134090294674</v>
      </c>
      <c r="R822" s="6" t="str">
        <f t="shared" si="109"/>
        <v>YES</v>
      </c>
      <c r="S822" s="6" t="str">
        <f t="shared" si="112"/>
        <v>YES</v>
      </c>
      <c r="T822" s="11">
        <f t="shared" si="113"/>
        <v>924.75</v>
      </c>
      <c r="U822" s="11">
        <f t="shared" si="110"/>
        <v>1568.0900000000001</v>
      </c>
      <c r="V822" s="11">
        <f t="shared" si="111"/>
        <v>-643.34000000000015</v>
      </c>
    </row>
    <row r="823" spans="1:22" x14ac:dyDescent="0.25">
      <c r="A823" s="6" t="s">
        <v>351</v>
      </c>
      <c r="B823" s="6" t="s">
        <v>23</v>
      </c>
      <c r="C823" t="s">
        <v>735</v>
      </c>
      <c r="D823" t="s">
        <v>735</v>
      </c>
      <c r="E823" s="22" t="s">
        <v>1676</v>
      </c>
      <c r="F823" s="22" t="s">
        <v>418</v>
      </c>
      <c r="G823" s="7" t="s">
        <v>734</v>
      </c>
      <c r="H823" s="6" t="s">
        <v>733</v>
      </c>
      <c r="I823" s="6" t="s">
        <v>732</v>
      </c>
      <c r="J823" s="19" t="s">
        <v>769</v>
      </c>
      <c r="K823" s="11">
        <v>15</v>
      </c>
      <c r="L823" s="9">
        <v>161.49</v>
      </c>
      <c r="M823" s="11">
        <v>2422.35</v>
      </c>
      <c r="O823" s="10">
        <f t="shared" si="122"/>
        <v>14.999999999999998</v>
      </c>
      <c r="P823" s="11">
        <f t="shared" si="107"/>
        <v>0</v>
      </c>
      <c r="Q823" s="11">
        <f t="shared" si="108"/>
        <v>14.999999999999998</v>
      </c>
      <c r="R823" s="6" t="str">
        <f t="shared" si="109"/>
        <v>YES</v>
      </c>
      <c r="S823" s="6" t="str">
        <f t="shared" si="112"/>
        <v>YES</v>
      </c>
      <c r="T823" s="11">
        <f t="shared" si="113"/>
        <v>2018.625</v>
      </c>
      <c r="U823" s="11">
        <f t="shared" si="110"/>
        <v>2422.35</v>
      </c>
      <c r="V823" s="11">
        <f t="shared" si="111"/>
        <v>-403.72499999999991</v>
      </c>
    </row>
    <row r="824" spans="1:22" x14ac:dyDescent="0.25">
      <c r="A824" s="6" t="s">
        <v>351</v>
      </c>
      <c r="B824" s="6" t="s">
        <v>23</v>
      </c>
      <c r="C824" t="s">
        <v>735</v>
      </c>
      <c r="D824" t="s">
        <v>735</v>
      </c>
      <c r="E824" s="22" t="s">
        <v>1676</v>
      </c>
      <c r="F824" s="22" t="s">
        <v>418</v>
      </c>
      <c r="G824" s="7" t="s">
        <v>734</v>
      </c>
      <c r="H824" s="6" t="s">
        <v>733</v>
      </c>
      <c r="I824" s="6" t="s">
        <v>732</v>
      </c>
      <c r="J824" s="19" t="s">
        <v>770</v>
      </c>
      <c r="K824" s="11">
        <v>15</v>
      </c>
      <c r="L824" s="9">
        <v>48.15</v>
      </c>
      <c r="M824" s="11">
        <v>722.25</v>
      </c>
      <c r="O824" s="10">
        <f t="shared" si="122"/>
        <v>15</v>
      </c>
      <c r="P824" s="11">
        <f t="shared" si="107"/>
        <v>0</v>
      </c>
      <c r="Q824" s="11">
        <f t="shared" si="108"/>
        <v>15</v>
      </c>
      <c r="R824" s="6" t="str">
        <f t="shared" si="109"/>
        <v>YES</v>
      </c>
      <c r="S824" s="6" t="str">
        <f t="shared" si="112"/>
        <v>YES</v>
      </c>
      <c r="T824" s="11">
        <f t="shared" si="113"/>
        <v>601.875</v>
      </c>
      <c r="U824" s="11">
        <f t="shared" si="110"/>
        <v>722.25</v>
      </c>
      <c r="V824" s="11">
        <f t="shared" si="111"/>
        <v>-120.375</v>
      </c>
    </row>
    <row r="825" spans="1:22" x14ac:dyDescent="0.25">
      <c r="A825" s="6" t="s">
        <v>351</v>
      </c>
      <c r="B825" s="6" t="s">
        <v>23</v>
      </c>
      <c r="C825" t="s">
        <v>735</v>
      </c>
      <c r="D825" t="s">
        <v>735</v>
      </c>
      <c r="E825" s="22" t="s">
        <v>1676</v>
      </c>
      <c r="F825" s="22" t="s">
        <v>418</v>
      </c>
      <c r="G825" s="7" t="s">
        <v>734</v>
      </c>
      <c r="H825" s="6" t="s">
        <v>733</v>
      </c>
      <c r="I825" s="6" t="s">
        <v>732</v>
      </c>
      <c r="J825" s="19" t="s">
        <v>771</v>
      </c>
      <c r="K825" s="11">
        <v>15</v>
      </c>
      <c r="L825" s="9">
        <v>368.68</v>
      </c>
      <c r="M825" s="11">
        <v>5935.2</v>
      </c>
      <c r="O825" s="10">
        <f t="shared" si="122"/>
        <v>16.098513616144082</v>
      </c>
      <c r="P825" s="11">
        <f t="shared" si="107"/>
        <v>0</v>
      </c>
      <c r="Q825" s="11">
        <f t="shared" si="108"/>
        <v>16.098513616144082</v>
      </c>
      <c r="R825" s="6" t="str">
        <f t="shared" si="109"/>
        <v>YES</v>
      </c>
      <c r="S825" s="6" t="str">
        <f t="shared" si="112"/>
        <v>YES</v>
      </c>
      <c r="T825" s="11">
        <f t="shared" si="113"/>
        <v>4608.5</v>
      </c>
      <c r="U825" s="11">
        <f t="shared" si="110"/>
        <v>5935.2</v>
      </c>
      <c r="V825" s="11">
        <f t="shared" si="111"/>
        <v>-1326.6999999999998</v>
      </c>
    </row>
    <row r="826" spans="1:22" x14ac:dyDescent="0.25">
      <c r="A826" s="6" t="s">
        <v>351</v>
      </c>
      <c r="B826" s="6" t="s">
        <v>23</v>
      </c>
      <c r="C826" t="s">
        <v>735</v>
      </c>
      <c r="D826" t="s">
        <v>735</v>
      </c>
      <c r="E826" s="22" t="s">
        <v>1676</v>
      </c>
      <c r="F826" s="22" t="s">
        <v>418</v>
      </c>
      <c r="G826" s="7" t="s">
        <v>734</v>
      </c>
      <c r="H826" s="6" t="s">
        <v>733</v>
      </c>
      <c r="I826" s="6" t="s">
        <v>732</v>
      </c>
      <c r="J826" s="19" t="s">
        <v>772</v>
      </c>
      <c r="K826" s="11">
        <v>2</v>
      </c>
      <c r="L826" s="9">
        <v>69.290000000000006</v>
      </c>
      <c r="M826" s="11">
        <v>138.58000000000001</v>
      </c>
      <c r="O826" s="10">
        <f t="shared" si="122"/>
        <v>2</v>
      </c>
      <c r="P826" s="11">
        <f t="shared" si="107"/>
        <v>0</v>
      </c>
      <c r="Q826" s="11">
        <f t="shared" si="108"/>
        <v>2</v>
      </c>
      <c r="R826" s="6" t="str">
        <f t="shared" si="109"/>
        <v>NO</v>
      </c>
      <c r="S826" s="6" t="str">
        <f t="shared" si="112"/>
        <v>NO</v>
      </c>
      <c r="T826" s="11">
        <f t="shared" si="113"/>
        <v>866.12500000000011</v>
      </c>
      <c r="U826" s="11">
        <f t="shared" si="110"/>
        <v>138.58000000000001</v>
      </c>
      <c r="V826" s="11">
        <f t="shared" si="111"/>
        <v>727.54500000000007</v>
      </c>
    </row>
    <row r="827" spans="1:22" x14ac:dyDescent="0.25">
      <c r="A827" s="6" t="s">
        <v>351</v>
      </c>
      <c r="B827" s="6" t="s">
        <v>23</v>
      </c>
      <c r="C827" t="s">
        <v>735</v>
      </c>
      <c r="D827" t="s">
        <v>735</v>
      </c>
      <c r="E827" s="22" t="s">
        <v>1676</v>
      </c>
      <c r="F827" s="22" t="s">
        <v>418</v>
      </c>
      <c r="G827" s="7" t="s">
        <v>734</v>
      </c>
      <c r="H827" s="6" t="s">
        <v>733</v>
      </c>
      <c r="I827" s="6" t="s">
        <v>732</v>
      </c>
      <c r="J827" s="19" t="s">
        <v>773</v>
      </c>
      <c r="K827" s="11">
        <v>7</v>
      </c>
      <c r="L827" s="9">
        <v>34.369999999999997</v>
      </c>
      <c r="M827" s="11">
        <v>240.59</v>
      </c>
      <c r="N827" s="11">
        <v>159.05000000000001</v>
      </c>
      <c r="O827" s="10">
        <f t="shared" si="122"/>
        <v>7.0000000000000009</v>
      </c>
      <c r="P827" s="11">
        <f t="shared" ref="P827:P890" si="123">N827/L827</f>
        <v>4.6275821937736401</v>
      </c>
      <c r="Q827" s="11">
        <f t="shared" ref="Q827:Q890" si="124">(M827+N827)/L827</f>
        <v>11.627582193773641</v>
      </c>
      <c r="R827" s="6" t="str">
        <f t="shared" ref="R827:R890" si="125">IF(Q827&gt;12.49,"YES","NO")</f>
        <v>NO</v>
      </c>
      <c r="S827" s="6" t="str">
        <f t="shared" si="112"/>
        <v>YES</v>
      </c>
      <c r="T827" s="11">
        <f t="shared" si="113"/>
        <v>429.62499999999994</v>
      </c>
      <c r="U827" s="11">
        <f t="shared" ref="U827:U890" si="126">M827+N827</f>
        <v>399.64</v>
      </c>
      <c r="V827" s="11">
        <f t="shared" ref="V827:V890" si="127">T827-U827</f>
        <v>29.984999999999957</v>
      </c>
    </row>
    <row r="828" spans="1:22" x14ac:dyDescent="0.25">
      <c r="A828" s="6" t="s">
        <v>351</v>
      </c>
      <c r="B828" s="6" t="s">
        <v>23</v>
      </c>
      <c r="C828" t="s">
        <v>735</v>
      </c>
      <c r="D828" t="s">
        <v>735</v>
      </c>
      <c r="E828" s="22" t="s">
        <v>1676</v>
      </c>
      <c r="F828" s="22" t="s">
        <v>418</v>
      </c>
      <c r="G828" s="7" t="s">
        <v>734</v>
      </c>
      <c r="H828" s="6" t="s">
        <v>733</v>
      </c>
      <c r="I828" s="6" t="s">
        <v>732</v>
      </c>
      <c r="J828" s="19" t="s">
        <v>773</v>
      </c>
      <c r="K828" s="11">
        <v>14</v>
      </c>
      <c r="L828" s="9">
        <v>7.36</v>
      </c>
      <c r="M828" s="11">
        <v>103.04</v>
      </c>
      <c r="O828" s="10">
        <f t="shared" si="122"/>
        <v>14</v>
      </c>
      <c r="P828" s="11">
        <f t="shared" si="123"/>
        <v>0</v>
      </c>
      <c r="Q828" s="11">
        <f t="shared" si="124"/>
        <v>14</v>
      </c>
      <c r="R828" s="6" t="str">
        <f t="shared" si="125"/>
        <v>YES</v>
      </c>
      <c r="S828" s="6" t="str">
        <f t="shared" si="112"/>
        <v>YES</v>
      </c>
      <c r="T828" s="11">
        <f t="shared" si="113"/>
        <v>92</v>
      </c>
      <c r="U828" s="11">
        <f t="shared" si="126"/>
        <v>103.04</v>
      </c>
      <c r="V828" s="11">
        <f t="shared" si="127"/>
        <v>-11.040000000000006</v>
      </c>
    </row>
    <row r="829" spans="1:22" x14ac:dyDescent="0.25">
      <c r="A829" s="6" t="s">
        <v>351</v>
      </c>
      <c r="B829" s="6" t="s">
        <v>23</v>
      </c>
      <c r="C829" t="s">
        <v>735</v>
      </c>
      <c r="D829" t="s">
        <v>735</v>
      </c>
      <c r="E829" s="22" t="s">
        <v>1676</v>
      </c>
      <c r="F829" s="22" t="s">
        <v>418</v>
      </c>
      <c r="G829" s="7" t="s">
        <v>734</v>
      </c>
      <c r="H829" s="6" t="s">
        <v>733</v>
      </c>
      <c r="I829" s="6" t="s">
        <v>732</v>
      </c>
      <c r="J829" s="19" t="s">
        <v>773</v>
      </c>
      <c r="K829" s="11">
        <v>6</v>
      </c>
      <c r="L829" s="9">
        <v>-16.89</v>
      </c>
      <c r="M829" s="11">
        <v>-101.34</v>
      </c>
      <c r="O829" s="10">
        <f t="shared" si="122"/>
        <v>6</v>
      </c>
      <c r="P829" s="11">
        <f t="shared" si="123"/>
        <v>0</v>
      </c>
      <c r="Q829" s="11">
        <f t="shared" si="124"/>
        <v>6</v>
      </c>
      <c r="R829" s="6" t="str">
        <f t="shared" si="125"/>
        <v>NO</v>
      </c>
      <c r="S829" s="6" t="str">
        <f t="shared" ref="S829:S892" si="128">IF(O829&gt;3.32,"YES","NO")</f>
        <v>YES</v>
      </c>
      <c r="T829" s="11">
        <f t="shared" ref="T829:T892" si="129">L829*12.5</f>
        <v>-211.125</v>
      </c>
      <c r="U829" s="11">
        <f t="shared" si="126"/>
        <v>-101.34</v>
      </c>
      <c r="V829" s="11">
        <f t="shared" si="127"/>
        <v>-109.785</v>
      </c>
    </row>
    <row r="830" spans="1:22" x14ac:dyDescent="0.25">
      <c r="A830" s="6" t="s">
        <v>351</v>
      </c>
      <c r="B830" s="6" t="s">
        <v>23</v>
      </c>
      <c r="C830" t="s">
        <v>735</v>
      </c>
      <c r="D830" t="s">
        <v>735</v>
      </c>
      <c r="E830" s="22" t="s">
        <v>1676</v>
      </c>
      <c r="F830" s="22" t="s">
        <v>418</v>
      </c>
      <c r="G830" s="7" t="s">
        <v>734</v>
      </c>
      <c r="H830" s="6" t="s">
        <v>733</v>
      </c>
      <c r="I830" s="6" t="s">
        <v>732</v>
      </c>
      <c r="J830" s="19" t="s">
        <v>774</v>
      </c>
      <c r="K830" s="11">
        <v>15</v>
      </c>
      <c r="L830" s="9">
        <v>395.7</v>
      </c>
      <c r="M830" s="11">
        <v>5935.5</v>
      </c>
      <c r="O830" s="10">
        <f t="shared" si="122"/>
        <v>15</v>
      </c>
      <c r="P830" s="11">
        <f t="shared" si="123"/>
        <v>0</v>
      </c>
      <c r="Q830" s="11">
        <f t="shared" si="124"/>
        <v>15</v>
      </c>
      <c r="R830" s="6" t="str">
        <f t="shared" si="125"/>
        <v>YES</v>
      </c>
      <c r="S830" s="6" t="str">
        <f t="shared" si="128"/>
        <v>YES</v>
      </c>
      <c r="T830" s="11">
        <f t="shared" si="129"/>
        <v>4946.25</v>
      </c>
      <c r="U830" s="11">
        <f t="shared" si="126"/>
        <v>5935.5</v>
      </c>
      <c r="V830" s="11">
        <f t="shared" si="127"/>
        <v>-989.25</v>
      </c>
    </row>
    <row r="831" spans="1:22" x14ac:dyDescent="0.25">
      <c r="A831" s="6" t="s">
        <v>351</v>
      </c>
      <c r="B831" s="6" t="s">
        <v>23</v>
      </c>
      <c r="C831" t="s">
        <v>735</v>
      </c>
      <c r="D831" t="s">
        <v>735</v>
      </c>
      <c r="E831" s="22" t="s">
        <v>1676</v>
      </c>
      <c r="F831" s="22" t="s">
        <v>418</v>
      </c>
      <c r="G831" s="7" t="s">
        <v>734</v>
      </c>
      <c r="H831" s="6" t="s">
        <v>733</v>
      </c>
      <c r="I831" s="6" t="s">
        <v>732</v>
      </c>
      <c r="J831" s="19" t="s">
        <v>775</v>
      </c>
      <c r="K831" s="11">
        <v>15</v>
      </c>
      <c r="L831" s="9">
        <v>370.1</v>
      </c>
      <c r="M831" s="11">
        <v>5551.5</v>
      </c>
      <c r="O831" s="10">
        <f t="shared" si="122"/>
        <v>14.999999999999998</v>
      </c>
      <c r="P831" s="11">
        <f t="shared" si="123"/>
        <v>0</v>
      </c>
      <c r="Q831" s="11">
        <f t="shared" si="124"/>
        <v>14.999999999999998</v>
      </c>
      <c r="R831" s="6" t="str">
        <f t="shared" si="125"/>
        <v>YES</v>
      </c>
      <c r="S831" s="6" t="str">
        <f t="shared" si="128"/>
        <v>YES</v>
      </c>
      <c r="T831" s="11">
        <f t="shared" si="129"/>
        <v>4626.25</v>
      </c>
      <c r="U831" s="11">
        <f t="shared" si="126"/>
        <v>5551.5</v>
      </c>
      <c r="V831" s="11">
        <f t="shared" si="127"/>
        <v>-925.25</v>
      </c>
    </row>
    <row r="832" spans="1:22" x14ac:dyDescent="0.25">
      <c r="A832" s="6" t="s">
        <v>351</v>
      </c>
      <c r="B832" s="6" t="s">
        <v>23</v>
      </c>
      <c r="C832" t="s">
        <v>735</v>
      </c>
      <c r="D832" t="s">
        <v>735</v>
      </c>
      <c r="E832" s="22" t="s">
        <v>1676</v>
      </c>
      <c r="F832" s="22" t="s">
        <v>418</v>
      </c>
      <c r="G832" s="7" t="s">
        <v>734</v>
      </c>
      <c r="H832" s="6" t="s">
        <v>733</v>
      </c>
      <c r="I832" s="6" t="s">
        <v>732</v>
      </c>
      <c r="J832" s="19" t="s">
        <v>776</v>
      </c>
      <c r="K832" s="11">
        <v>15</v>
      </c>
      <c r="L832" s="9">
        <v>321.23</v>
      </c>
      <c r="M832" s="11">
        <v>4818.45</v>
      </c>
      <c r="O832" s="10">
        <f t="shared" si="122"/>
        <v>14.999999999999998</v>
      </c>
      <c r="P832" s="11">
        <f t="shared" si="123"/>
        <v>0</v>
      </c>
      <c r="Q832" s="11">
        <f t="shared" si="124"/>
        <v>14.999999999999998</v>
      </c>
      <c r="R832" s="6" t="str">
        <f t="shared" si="125"/>
        <v>YES</v>
      </c>
      <c r="S832" s="6" t="str">
        <f t="shared" si="128"/>
        <v>YES</v>
      </c>
      <c r="T832" s="11">
        <f t="shared" si="129"/>
        <v>4015.375</v>
      </c>
      <c r="U832" s="11">
        <f t="shared" si="126"/>
        <v>4818.45</v>
      </c>
      <c r="V832" s="11">
        <f t="shared" si="127"/>
        <v>-803.07499999999982</v>
      </c>
    </row>
    <row r="833" spans="1:22" x14ac:dyDescent="0.25">
      <c r="A833" s="6" t="s">
        <v>351</v>
      </c>
      <c r="B833" s="6" t="s">
        <v>23</v>
      </c>
      <c r="C833" t="s">
        <v>735</v>
      </c>
      <c r="D833" t="s">
        <v>735</v>
      </c>
      <c r="E833" s="22" t="s">
        <v>1676</v>
      </c>
      <c r="F833" s="22" t="s">
        <v>418</v>
      </c>
      <c r="G833" s="7" t="s">
        <v>734</v>
      </c>
      <c r="H833" s="6" t="s">
        <v>733</v>
      </c>
      <c r="I833" s="6" t="s">
        <v>732</v>
      </c>
      <c r="J833" s="19" t="s">
        <v>777</v>
      </c>
      <c r="K833" s="11">
        <v>15</v>
      </c>
      <c r="L833" s="9">
        <v>297.64</v>
      </c>
      <c r="M833" s="11">
        <v>4464.6000000000004</v>
      </c>
      <c r="O833" s="10">
        <f t="shared" si="122"/>
        <v>15.000000000000002</v>
      </c>
      <c r="P833" s="11">
        <f t="shared" si="123"/>
        <v>0</v>
      </c>
      <c r="Q833" s="11">
        <f t="shared" si="124"/>
        <v>15.000000000000002</v>
      </c>
      <c r="R833" s="6" t="str">
        <f t="shared" si="125"/>
        <v>YES</v>
      </c>
      <c r="S833" s="6" t="str">
        <f t="shared" si="128"/>
        <v>YES</v>
      </c>
      <c r="T833" s="11">
        <f t="shared" si="129"/>
        <v>3720.5</v>
      </c>
      <c r="U833" s="11">
        <f t="shared" si="126"/>
        <v>4464.6000000000004</v>
      </c>
      <c r="V833" s="11">
        <f t="shared" si="127"/>
        <v>-744.10000000000036</v>
      </c>
    </row>
    <row r="834" spans="1:22" x14ac:dyDescent="0.25">
      <c r="A834" s="6" t="s">
        <v>351</v>
      </c>
      <c r="B834" s="6" t="s">
        <v>23</v>
      </c>
      <c r="C834" t="s">
        <v>735</v>
      </c>
      <c r="D834" t="s">
        <v>735</v>
      </c>
      <c r="E834" s="22" t="s">
        <v>1676</v>
      </c>
      <c r="F834" s="22" t="s">
        <v>418</v>
      </c>
      <c r="G834" s="7" t="s">
        <v>734</v>
      </c>
      <c r="H834" s="6" t="s">
        <v>733</v>
      </c>
      <c r="I834" s="6" t="s">
        <v>732</v>
      </c>
      <c r="J834" s="19" t="s">
        <v>778</v>
      </c>
      <c r="K834" s="11">
        <v>15</v>
      </c>
      <c r="L834" s="9">
        <v>395.52</v>
      </c>
      <c r="M834" s="11">
        <v>5932.8</v>
      </c>
      <c r="O834" s="10">
        <f t="shared" si="122"/>
        <v>15.000000000000002</v>
      </c>
      <c r="P834" s="11">
        <f t="shared" si="123"/>
        <v>0</v>
      </c>
      <c r="Q834" s="11">
        <f t="shared" si="124"/>
        <v>15.000000000000002</v>
      </c>
      <c r="R834" s="6" t="str">
        <f t="shared" si="125"/>
        <v>YES</v>
      </c>
      <c r="S834" s="6" t="str">
        <f t="shared" si="128"/>
        <v>YES</v>
      </c>
      <c r="T834" s="11">
        <f t="shared" si="129"/>
        <v>4944</v>
      </c>
      <c r="U834" s="11">
        <f t="shared" si="126"/>
        <v>5932.8</v>
      </c>
      <c r="V834" s="11">
        <f t="shared" si="127"/>
        <v>-988.80000000000018</v>
      </c>
    </row>
    <row r="835" spans="1:22" x14ac:dyDescent="0.25">
      <c r="A835" s="6" t="s">
        <v>351</v>
      </c>
      <c r="B835" s="6" t="s">
        <v>23</v>
      </c>
      <c r="C835" t="s">
        <v>735</v>
      </c>
      <c r="D835" t="s">
        <v>735</v>
      </c>
      <c r="E835" s="22" t="s">
        <v>1676</v>
      </c>
      <c r="F835" s="22" t="s">
        <v>418</v>
      </c>
      <c r="G835" s="7" t="s">
        <v>734</v>
      </c>
      <c r="H835" s="6" t="s">
        <v>733</v>
      </c>
      <c r="I835" s="6" t="s">
        <v>732</v>
      </c>
      <c r="J835" s="19" t="s">
        <v>779</v>
      </c>
      <c r="K835" s="11">
        <v>15</v>
      </c>
      <c r="L835" s="9">
        <v>237.83</v>
      </c>
      <c r="M835" s="11">
        <v>3567.45</v>
      </c>
      <c r="O835" s="10">
        <f t="shared" ref="O835:O853" si="130">M835/L835</f>
        <v>14.999999999999998</v>
      </c>
      <c r="P835" s="11">
        <f t="shared" ref="P835:P853" si="131">N835/L835</f>
        <v>0</v>
      </c>
      <c r="Q835" s="11">
        <f t="shared" ref="Q835:Q853" si="132">(M835+N835)/L835</f>
        <v>14.999999999999998</v>
      </c>
      <c r="R835" s="6" t="str">
        <f t="shared" ref="R835:R853" si="133">IF(Q835&gt;12.49,"YES","NO")</f>
        <v>YES</v>
      </c>
      <c r="S835" s="6" t="str">
        <f t="shared" ref="S835:S853" si="134">IF(O835&gt;3.32,"YES","NO")</f>
        <v>YES</v>
      </c>
      <c r="T835" s="11">
        <f t="shared" ref="T835:T853" si="135">L835*12.5</f>
        <v>2972.875</v>
      </c>
      <c r="U835" s="11">
        <f t="shared" ref="U835:U853" si="136">M835+N835</f>
        <v>3567.45</v>
      </c>
      <c r="V835" s="11">
        <f t="shared" ref="V835:V853" si="137">T835-U835</f>
        <v>-594.57499999999982</v>
      </c>
    </row>
    <row r="836" spans="1:22" x14ac:dyDescent="0.25">
      <c r="A836" s="6" t="s">
        <v>351</v>
      </c>
      <c r="B836" s="6" t="s">
        <v>23</v>
      </c>
      <c r="C836" s="6" t="s">
        <v>783</v>
      </c>
      <c r="D836" s="6" t="s">
        <v>783</v>
      </c>
      <c r="E836" s="22" t="s">
        <v>1676</v>
      </c>
      <c r="F836" s="22" t="s">
        <v>418</v>
      </c>
      <c r="G836" s="31" t="s">
        <v>782</v>
      </c>
      <c r="H836" s="6" t="s">
        <v>781</v>
      </c>
      <c r="I836" s="6" t="s">
        <v>780</v>
      </c>
      <c r="J836" s="19" t="s">
        <v>784</v>
      </c>
      <c r="K836" s="11">
        <v>15</v>
      </c>
      <c r="L836" s="9">
        <v>6.92</v>
      </c>
      <c r="M836" s="11">
        <v>103.8</v>
      </c>
      <c r="O836" s="10">
        <f t="shared" si="130"/>
        <v>15</v>
      </c>
      <c r="P836" s="11">
        <f t="shared" si="131"/>
        <v>0</v>
      </c>
      <c r="Q836" s="11">
        <f t="shared" si="132"/>
        <v>15</v>
      </c>
      <c r="R836" s="6" t="str">
        <f t="shared" si="133"/>
        <v>YES</v>
      </c>
      <c r="S836" s="6" t="str">
        <f t="shared" si="134"/>
        <v>YES</v>
      </c>
      <c r="T836" s="11">
        <f t="shared" si="135"/>
        <v>86.5</v>
      </c>
      <c r="U836" s="11">
        <f t="shared" si="136"/>
        <v>103.8</v>
      </c>
      <c r="V836" s="11">
        <f t="shared" si="137"/>
        <v>-17.299999999999997</v>
      </c>
    </row>
    <row r="837" spans="1:22" x14ac:dyDescent="0.25">
      <c r="A837" s="6" t="s">
        <v>351</v>
      </c>
      <c r="B837" s="6" t="s">
        <v>23</v>
      </c>
      <c r="C837" s="6" t="s">
        <v>783</v>
      </c>
      <c r="D837" s="6" t="s">
        <v>783</v>
      </c>
      <c r="E837" s="22" t="s">
        <v>1676</v>
      </c>
      <c r="F837" s="22" t="s">
        <v>418</v>
      </c>
      <c r="G837" s="31" t="s">
        <v>782</v>
      </c>
      <c r="H837" s="6" t="s">
        <v>781</v>
      </c>
      <c r="I837" s="6" t="s">
        <v>780</v>
      </c>
      <c r="J837" s="19" t="s">
        <v>785</v>
      </c>
      <c r="K837" s="11">
        <v>5.0999999999999996</v>
      </c>
      <c r="L837" s="9">
        <v>280.19</v>
      </c>
      <c r="M837" s="11">
        <v>1428.97</v>
      </c>
      <c r="N837" s="11">
        <v>6901.43</v>
      </c>
      <c r="O837" s="10">
        <f t="shared" si="130"/>
        <v>5.1000035690067458</v>
      </c>
      <c r="P837" s="11">
        <f t="shared" si="131"/>
        <v>24.631250223062924</v>
      </c>
      <c r="Q837" s="11">
        <f t="shared" si="132"/>
        <v>29.731253792069666</v>
      </c>
      <c r="R837" s="6" t="str">
        <f t="shared" si="133"/>
        <v>YES</v>
      </c>
      <c r="S837" s="6" t="str">
        <f t="shared" si="134"/>
        <v>YES</v>
      </c>
      <c r="T837" s="11">
        <f t="shared" si="135"/>
        <v>3502.375</v>
      </c>
      <c r="U837" s="11">
        <f t="shared" si="136"/>
        <v>8330.4</v>
      </c>
      <c r="V837" s="11">
        <f t="shared" si="137"/>
        <v>-4828.0249999999996</v>
      </c>
    </row>
    <row r="838" spans="1:22" x14ac:dyDescent="0.25">
      <c r="A838" s="6" t="s">
        <v>351</v>
      </c>
      <c r="B838" s="6" t="s">
        <v>23</v>
      </c>
      <c r="C838" s="6" t="s">
        <v>783</v>
      </c>
      <c r="D838" s="6" t="s">
        <v>783</v>
      </c>
      <c r="E838" s="22" t="s">
        <v>1676</v>
      </c>
      <c r="F838" s="22" t="s">
        <v>418</v>
      </c>
      <c r="G838" s="31" t="s">
        <v>782</v>
      </c>
      <c r="H838" s="6" t="s">
        <v>781</v>
      </c>
      <c r="I838" s="6" t="s">
        <v>780</v>
      </c>
      <c r="J838" s="19" t="s">
        <v>785</v>
      </c>
      <c r="K838" s="11">
        <v>15</v>
      </c>
      <c r="L838" s="9">
        <v>41.87</v>
      </c>
      <c r="M838" s="11">
        <v>628.04999999999995</v>
      </c>
      <c r="O838" s="10">
        <f t="shared" si="130"/>
        <v>15</v>
      </c>
      <c r="P838" s="11">
        <f t="shared" si="131"/>
        <v>0</v>
      </c>
      <c r="Q838" s="11">
        <f t="shared" si="132"/>
        <v>15</v>
      </c>
      <c r="R838" s="6" t="str">
        <f t="shared" si="133"/>
        <v>YES</v>
      </c>
      <c r="S838" s="6" t="str">
        <f t="shared" si="134"/>
        <v>YES</v>
      </c>
      <c r="T838" s="11">
        <f t="shared" si="135"/>
        <v>523.375</v>
      </c>
      <c r="U838" s="11">
        <f t="shared" si="136"/>
        <v>628.04999999999995</v>
      </c>
      <c r="V838" s="11">
        <f t="shared" si="137"/>
        <v>-104.67499999999995</v>
      </c>
    </row>
    <row r="839" spans="1:22" x14ac:dyDescent="0.25">
      <c r="A839" s="6" t="s">
        <v>351</v>
      </c>
      <c r="B839" s="6" t="s">
        <v>23</v>
      </c>
      <c r="C839" s="6" t="s">
        <v>783</v>
      </c>
      <c r="D839" s="6" t="s">
        <v>783</v>
      </c>
      <c r="E839" s="22" t="s">
        <v>1676</v>
      </c>
      <c r="F839" s="22" t="s">
        <v>418</v>
      </c>
      <c r="G839" s="31" t="s">
        <v>782</v>
      </c>
      <c r="H839" s="6" t="s">
        <v>781</v>
      </c>
      <c r="I839" s="6" t="s">
        <v>780</v>
      </c>
      <c r="J839" s="19" t="s">
        <v>786</v>
      </c>
      <c r="K839" s="11">
        <v>5.0999999999999996</v>
      </c>
      <c r="L839" s="9">
        <v>188.25</v>
      </c>
      <c r="M839" s="11">
        <v>960.09</v>
      </c>
      <c r="N839" s="11">
        <v>3907.99</v>
      </c>
      <c r="O839" s="10">
        <f t="shared" si="130"/>
        <v>5.1000796812749005</v>
      </c>
      <c r="P839" s="11">
        <f t="shared" si="131"/>
        <v>20.75957503320053</v>
      </c>
      <c r="Q839" s="11">
        <f t="shared" si="132"/>
        <v>25.859654714475433</v>
      </c>
      <c r="R839" s="6" t="str">
        <f t="shared" si="133"/>
        <v>YES</v>
      </c>
      <c r="S839" s="6" t="str">
        <f t="shared" si="134"/>
        <v>YES</v>
      </c>
      <c r="T839" s="11">
        <f t="shared" si="135"/>
        <v>2353.125</v>
      </c>
      <c r="U839" s="11">
        <f t="shared" si="136"/>
        <v>4868.08</v>
      </c>
      <c r="V839" s="11">
        <f t="shared" si="137"/>
        <v>-2514.9549999999999</v>
      </c>
    </row>
    <row r="840" spans="1:22" x14ac:dyDescent="0.25">
      <c r="A840" s="6" t="s">
        <v>351</v>
      </c>
      <c r="B840" s="6" t="s">
        <v>23</v>
      </c>
      <c r="C840" s="6" t="s">
        <v>783</v>
      </c>
      <c r="D840" s="6" t="s">
        <v>783</v>
      </c>
      <c r="E840" s="22" t="s">
        <v>1676</v>
      </c>
      <c r="F840" s="22" t="s">
        <v>418</v>
      </c>
      <c r="G840" s="31" t="s">
        <v>782</v>
      </c>
      <c r="H840" s="6" t="s">
        <v>781</v>
      </c>
      <c r="I840" s="6" t="s">
        <v>780</v>
      </c>
      <c r="J840" s="19" t="s">
        <v>786</v>
      </c>
      <c r="K840" s="11">
        <v>15</v>
      </c>
      <c r="L840" s="9">
        <v>26.57</v>
      </c>
      <c r="M840" s="11">
        <v>398.55</v>
      </c>
      <c r="O840" s="10">
        <f t="shared" si="130"/>
        <v>15</v>
      </c>
      <c r="P840" s="11">
        <f t="shared" si="131"/>
        <v>0</v>
      </c>
      <c r="Q840" s="11">
        <f t="shared" si="132"/>
        <v>15</v>
      </c>
      <c r="R840" s="6" t="str">
        <f t="shared" si="133"/>
        <v>YES</v>
      </c>
      <c r="S840" s="6" t="str">
        <f t="shared" si="134"/>
        <v>YES</v>
      </c>
      <c r="T840" s="11">
        <f t="shared" si="135"/>
        <v>332.125</v>
      </c>
      <c r="U840" s="11">
        <f t="shared" si="136"/>
        <v>398.55</v>
      </c>
      <c r="V840" s="11">
        <f t="shared" si="137"/>
        <v>-66.425000000000011</v>
      </c>
    </row>
    <row r="841" spans="1:22" x14ac:dyDescent="0.25">
      <c r="A841" s="6" t="s">
        <v>351</v>
      </c>
      <c r="B841" s="6" t="s">
        <v>23</v>
      </c>
      <c r="C841" s="6" t="s">
        <v>783</v>
      </c>
      <c r="D841" s="6" t="s">
        <v>783</v>
      </c>
      <c r="E841" s="22" t="s">
        <v>1676</v>
      </c>
      <c r="F841" s="22" t="s">
        <v>418</v>
      </c>
      <c r="G841" s="31" t="s">
        <v>782</v>
      </c>
      <c r="H841" s="6" t="s">
        <v>781</v>
      </c>
      <c r="I841" s="6" t="s">
        <v>780</v>
      </c>
      <c r="J841" s="19" t="s">
        <v>787</v>
      </c>
      <c r="K841" s="11">
        <v>5.0999999999999996</v>
      </c>
      <c r="L841" s="9">
        <v>100.8</v>
      </c>
      <c r="M841" s="11">
        <v>514.09</v>
      </c>
      <c r="N841" s="11">
        <v>1226.27</v>
      </c>
      <c r="O841" s="10">
        <f t="shared" si="130"/>
        <v>5.1000992063492072</v>
      </c>
      <c r="P841" s="11">
        <f t="shared" si="131"/>
        <v>12.165376984126985</v>
      </c>
      <c r="Q841" s="11">
        <f t="shared" si="132"/>
        <v>17.265476190476193</v>
      </c>
      <c r="R841" s="6" t="str">
        <f t="shared" si="133"/>
        <v>YES</v>
      </c>
      <c r="S841" s="6" t="str">
        <f t="shared" si="134"/>
        <v>YES</v>
      </c>
      <c r="T841" s="11">
        <f t="shared" si="135"/>
        <v>1260</v>
      </c>
      <c r="U841" s="11">
        <f t="shared" si="136"/>
        <v>1740.3600000000001</v>
      </c>
      <c r="V841" s="11">
        <f t="shared" si="137"/>
        <v>-480.36000000000013</v>
      </c>
    </row>
    <row r="842" spans="1:22" x14ac:dyDescent="0.25">
      <c r="A842" s="6" t="s">
        <v>351</v>
      </c>
      <c r="B842" s="6" t="s">
        <v>23</v>
      </c>
      <c r="C842" s="6" t="s">
        <v>783</v>
      </c>
      <c r="D842" s="6" t="s">
        <v>783</v>
      </c>
      <c r="E842" s="22" t="s">
        <v>1676</v>
      </c>
      <c r="F842" s="22" t="s">
        <v>418</v>
      </c>
      <c r="G842" s="31" t="s">
        <v>782</v>
      </c>
      <c r="H842" s="6" t="s">
        <v>781</v>
      </c>
      <c r="I842" s="6" t="s">
        <v>780</v>
      </c>
      <c r="J842" s="19" t="s">
        <v>787</v>
      </c>
      <c r="K842" s="11">
        <v>15</v>
      </c>
      <c r="L842" s="9">
        <v>26.18</v>
      </c>
      <c r="M842" s="11">
        <v>392.7</v>
      </c>
      <c r="O842" s="10">
        <f t="shared" si="130"/>
        <v>15</v>
      </c>
      <c r="P842" s="11">
        <f t="shared" si="131"/>
        <v>0</v>
      </c>
      <c r="Q842" s="11">
        <f t="shared" si="132"/>
        <v>15</v>
      </c>
      <c r="R842" s="6" t="str">
        <f t="shared" si="133"/>
        <v>YES</v>
      </c>
      <c r="S842" s="6" t="str">
        <f t="shared" si="134"/>
        <v>YES</v>
      </c>
      <c r="T842" s="11">
        <f t="shared" si="135"/>
        <v>327.25</v>
      </c>
      <c r="U842" s="11">
        <f t="shared" si="136"/>
        <v>392.7</v>
      </c>
      <c r="V842" s="11">
        <f t="shared" si="137"/>
        <v>-65.449999999999989</v>
      </c>
    </row>
    <row r="843" spans="1:22" x14ac:dyDescent="0.25">
      <c r="A843" s="6" t="s">
        <v>351</v>
      </c>
      <c r="B843" s="6" t="s">
        <v>23</v>
      </c>
      <c r="C843" s="6" t="s">
        <v>783</v>
      </c>
      <c r="D843" s="6" t="s">
        <v>783</v>
      </c>
      <c r="E843" s="22" t="s">
        <v>1676</v>
      </c>
      <c r="F843" s="22" t="s">
        <v>418</v>
      </c>
      <c r="G843" s="31" t="s">
        <v>782</v>
      </c>
      <c r="H843" s="6" t="s">
        <v>781</v>
      </c>
      <c r="I843" s="6" t="s">
        <v>780</v>
      </c>
      <c r="J843" s="19" t="s">
        <v>788</v>
      </c>
      <c r="K843" s="11">
        <v>15</v>
      </c>
      <c r="L843" s="9">
        <v>33.71</v>
      </c>
      <c r="M843" s="11">
        <v>505.65</v>
      </c>
      <c r="O843" s="10">
        <f t="shared" si="130"/>
        <v>14.999999999999998</v>
      </c>
      <c r="P843" s="11">
        <f t="shared" si="131"/>
        <v>0</v>
      </c>
      <c r="Q843" s="11">
        <f t="shared" si="132"/>
        <v>14.999999999999998</v>
      </c>
      <c r="R843" s="6" t="str">
        <f t="shared" si="133"/>
        <v>YES</v>
      </c>
      <c r="S843" s="6" t="str">
        <f t="shared" si="134"/>
        <v>YES</v>
      </c>
      <c r="T843" s="11">
        <f t="shared" si="135"/>
        <v>421.375</v>
      </c>
      <c r="U843" s="11">
        <f t="shared" si="136"/>
        <v>505.65</v>
      </c>
      <c r="V843" s="11">
        <f t="shared" si="137"/>
        <v>-84.274999999999977</v>
      </c>
    </row>
    <row r="844" spans="1:22" x14ac:dyDescent="0.25">
      <c r="A844" s="6" t="s">
        <v>351</v>
      </c>
      <c r="B844" s="6" t="s">
        <v>23</v>
      </c>
      <c r="C844" s="6" t="s">
        <v>783</v>
      </c>
      <c r="D844" s="6" t="s">
        <v>783</v>
      </c>
      <c r="E844" s="22" t="s">
        <v>1676</v>
      </c>
      <c r="F844" s="22" t="s">
        <v>418</v>
      </c>
      <c r="G844" s="31" t="s">
        <v>782</v>
      </c>
      <c r="H844" s="6" t="s">
        <v>781</v>
      </c>
      <c r="I844" s="6" t="s">
        <v>780</v>
      </c>
      <c r="J844" s="19" t="s">
        <v>789</v>
      </c>
      <c r="K844" s="11">
        <v>5.0999999999999996</v>
      </c>
      <c r="L844" s="9">
        <v>272.55</v>
      </c>
      <c r="M844" s="11">
        <v>1390.04</v>
      </c>
      <c r="N844" s="11">
        <v>4190.62</v>
      </c>
      <c r="O844" s="10">
        <f t="shared" si="130"/>
        <v>5.1001284168042558</v>
      </c>
      <c r="P844" s="11">
        <f t="shared" si="131"/>
        <v>15.37560080719134</v>
      </c>
      <c r="Q844" s="11">
        <f t="shared" si="132"/>
        <v>20.475729223995597</v>
      </c>
      <c r="R844" s="6" t="str">
        <f t="shared" si="133"/>
        <v>YES</v>
      </c>
      <c r="S844" s="6" t="str">
        <f t="shared" si="134"/>
        <v>YES</v>
      </c>
      <c r="T844" s="11">
        <f t="shared" si="135"/>
        <v>3406.875</v>
      </c>
      <c r="U844" s="11">
        <f t="shared" si="136"/>
        <v>5580.66</v>
      </c>
      <c r="V844" s="11">
        <f t="shared" si="137"/>
        <v>-2173.7849999999999</v>
      </c>
    </row>
    <row r="845" spans="1:22" x14ac:dyDescent="0.25">
      <c r="A845" s="6" t="s">
        <v>351</v>
      </c>
      <c r="B845" s="6" t="s">
        <v>23</v>
      </c>
      <c r="C845" s="6" t="s">
        <v>783</v>
      </c>
      <c r="D845" s="6" t="s">
        <v>783</v>
      </c>
      <c r="E845" s="22" t="s">
        <v>1676</v>
      </c>
      <c r="F845" s="22" t="s">
        <v>418</v>
      </c>
      <c r="G845" s="31" t="s">
        <v>782</v>
      </c>
      <c r="H845" s="6" t="s">
        <v>781</v>
      </c>
      <c r="I845" s="6" t="s">
        <v>780</v>
      </c>
      <c r="J845" s="19" t="s">
        <v>790</v>
      </c>
      <c r="K845" s="11">
        <v>15</v>
      </c>
      <c r="L845" s="9">
        <v>335.86</v>
      </c>
      <c r="M845" s="11">
        <v>5037.8999999999996</v>
      </c>
      <c r="O845" s="10">
        <f t="shared" si="130"/>
        <v>14.999999999999998</v>
      </c>
      <c r="P845" s="11">
        <f t="shared" si="131"/>
        <v>0</v>
      </c>
      <c r="Q845" s="11">
        <f t="shared" si="132"/>
        <v>14.999999999999998</v>
      </c>
      <c r="R845" s="6" t="str">
        <f t="shared" si="133"/>
        <v>YES</v>
      </c>
      <c r="S845" s="6" t="str">
        <f t="shared" si="134"/>
        <v>YES</v>
      </c>
      <c r="T845" s="11">
        <f t="shared" si="135"/>
        <v>4198.25</v>
      </c>
      <c r="U845" s="11">
        <f t="shared" si="136"/>
        <v>5037.8999999999996</v>
      </c>
      <c r="V845" s="11">
        <f t="shared" si="137"/>
        <v>-839.64999999999964</v>
      </c>
    </row>
    <row r="846" spans="1:22" x14ac:dyDescent="0.25">
      <c r="A846" s="6" t="s">
        <v>351</v>
      </c>
      <c r="B846" s="6" t="s">
        <v>23</v>
      </c>
      <c r="C846" s="6" t="s">
        <v>783</v>
      </c>
      <c r="D846" s="6" t="s">
        <v>783</v>
      </c>
      <c r="E846" s="22" t="s">
        <v>1676</v>
      </c>
      <c r="F846" s="22" t="s">
        <v>418</v>
      </c>
      <c r="G846" s="31" t="s">
        <v>782</v>
      </c>
      <c r="H846" s="6" t="s">
        <v>781</v>
      </c>
      <c r="I846" s="6" t="s">
        <v>780</v>
      </c>
      <c r="J846" s="19" t="s">
        <v>791</v>
      </c>
      <c r="K846" s="11">
        <v>15</v>
      </c>
      <c r="L846" s="9">
        <v>228.51</v>
      </c>
      <c r="M846" s="11">
        <v>3427.65</v>
      </c>
      <c r="O846" s="10">
        <f t="shared" si="130"/>
        <v>15.000000000000002</v>
      </c>
      <c r="P846" s="11">
        <f t="shared" si="131"/>
        <v>0</v>
      </c>
      <c r="Q846" s="11">
        <f t="shared" si="132"/>
        <v>15.000000000000002</v>
      </c>
      <c r="R846" s="6" t="str">
        <f t="shared" si="133"/>
        <v>YES</v>
      </c>
      <c r="S846" s="6" t="str">
        <f t="shared" si="134"/>
        <v>YES</v>
      </c>
      <c r="T846" s="11">
        <f t="shared" si="135"/>
        <v>2856.375</v>
      </c>
      <c r="U846" s="11">
        <f t="shared" si="136"/>
        <v>3427.65</v>
      </c>
      <c r="V846" s="11">
        <f t="shared" si="137"/>
        <v>-571.27500000000009</v>
      </c>
    </row>
    <row r="847" spans="1:22" x14ac:dyDescent="0.25">
      <c r="A847" s="6" t="s">
        <v>351</v>
      </c>
      <c r="B847" s="6" t="s">
        <v>23</v>
      </c>
      <c r="C847" s="6" t="s">
        <v>783</v>
      </c>
      <c r="D847" s="6" t="s">
        <v>783</v>
      </c>
      <c r="E847" s="22" t="s">
        <v>1676</v>
      </c>
      <c r="F847" s="22" t="s">
        <v>418</v>
      </c>
      <c r="G847" s="31" t="s">
        <v>782</v>
      </c>
      <c r="H847" s="6" t="s">
        <v>781</v>
      </c>
      <c r="I847" s="6" t="s">
        <v>780</v>
      </c>
      <c r="J847" s="19" t="s">
        <v>792</v>
      </c>
      <c r="K847" s="11">
        <v>5.0999999999999996</v>
      </c>
      <c r="L847" s="9">
        <v>98.63</v>
      </c>
      <c r="M847" s="11">
        <v>503.02</v>
      </c>
      <c r="N847" s="11">
        <v>1937</v>
      </c>
      <c r="O847" s="10">
        <f t="shared" si="130"/>
        <v>5.1000709723207951</v>
      </c>
      <c r="P847" s="11">
        <f t="shared" si="131"/>
        <v>19.639055054243133</v>
      </c>
      <c r="Q847" s="11">
        <f t="shared" si="132"/>
        <v>24.739126026563927</v>
      </c>
      <c r="R847" s="6" t="str">
        <f t="shared" si="133"/>
        <v>YES</v>
      </c>
      <c r="S847" s="6" t="str">
        <f t="shared" si="134"/>
        <v>YES</v>
      </c>
      <c r="T847" s="11">
        <f t="shared" si="135"/>
        <v>1232.875</v>
      </c>
      <c r="U847" s="11">
        <f t="shared" si="136"/>
        <v>2440.02</v>
      </c>
      <c r="V847" s="11">
        <f t="shared" si="137"/>
        <v>-1207.145</v>
      </c>
    </row>
    <row r="848" spans="1:22" x14ac:dyDescent="0.25">
      <c r="A848" s="6" t="s">
        <v>351</v>
      </c>
      <c r="B848" s="6" t="s">
        <v>23</v>
      </c>
      <c r="C848" s="6" t="s">
        <v>783</v>
      </c>
      <c r="D848" s="6" t="s">
        <v>783</v>
      </c>
      <c r="E848" s="22" t="s">
        <v>1676</v>
      </c>
      <c r="F848" s="22" t="s">
        <v>418</v>
      </c>
      <c r="G848" s="31" t="s">
        <v>782</v>
      </c>
      <c r="H848" s="6" t="s">
        <v>781</v>
      </c>
      <c r="I848" s="6" t="s">
        <v>780</v>
      </c>
      <c r="J848" s="19" t="s">
        <v>792</v>
      </c>
      <c r="K848" s="11">
        <v>15</v>
      </c>
      <c r="L848" s="9">
        <v>38.39</v>
      </c>
      <c r="M848" s="11">
        <v>575.85</v>
      </c>
      <c r="O848" s="10">
        <f t="shared" si="130"/>
        <v>15</v>
      </c>
      <c r="P848" s="11">
        <f t="shared" si="131"/>
        <v>0</v>
      </c>
      <c r="Q848" s="11">
        <f t="shared" si="132"/>
        <v>15</v>
      </c>
      <c r="R848" s="6" t="str">
        <f t="shared" si="133"/>
        <v>YES</v>
      </c>
      <c r="S848" s="6" t="str">
        <f t="shared" si="134"/>
        <v>YES</v>
      </c>
      <c r="T848" s="11">
        <f t="shared" si="135"/>
        <v>479.875</v>
      </c>
      <c r="U848" s="11">
        <f t="shared" si="136"/>
        <v>575.85</v>
      </c>
      <c r="V848" s="11">
        <f t="shared" si="137"/>
        <v>-95.975000000000023</v>
      </c>
    </row>
    <row r="849" spans="1:22" x14ac:dyDescent="0.25">
      <c r="A849" s="6" t="s">
        <v>351</v>
      </c>
      <c r="B849" s="6" t="s">
        <v>23</v>
      </c>
      <c r="C849" s="6" t="s">
        <v>783</v>
      </c>
      <c r="D849" s="6" t="s">
        <v>783</v>
      </c>
      <c r="E849" s="22" t="s">
        <v>1676</v>
      </c>
      <c r="F849" s="22" t="s">
        <v>418</v>
      </c>
      <c r="G849" s="31" t="s">
        <v>782</v>
      </c>
      <c r="H849" s="6" t="s">
        <v>781</v>
      </c>
      <c r="I849" s="6" t="s">
        <v>780</v>
      </c>
      <c r="J849" s="19" t="s">
        <v>793</v>
      </c>
      <c r="K849" s="11">
        <v>5.0999999999999996</v>
      </c>
      <c r="L849" s="9">
        <v>49.22</v>
      </c>
      <c r="M849" s="11">
        <v>251.03</v>
      </c>
      <c r="N849" s="11">
        <v>1110.67</v>
      </c>
      <c r="O849" s="10">
        <f t="shared" si="130"/>
        <v>5.1001625355546532</v>
      </c>
      <c r="P849" s="11">
        <f t="shared" si="131"/>
        <v>22.565420560747665</v>
      </c>
      <c r="Q849" s="11">
        <f t="shared" si="132"/>
        <v>27.665583096302317</v>
      </c>
      <c r="R849" s="6" t="str">
        <f t="shared" si="133"/>
        <v>YES</v>
      </c>
      <c r="S849" s="6" t="str">
        <f t="shared" si="134"/>
        <v>YES</v>
      </c>
      <c r="T849" s="11">
        <f t="shared" si="135"/>
        <v>615.25</v>
      </c>
      <c r="U849" s="11">
        <f t="shared" si="136"/>
        <v>1361.7</v>
      </c>
      <c r="V849" s="11">
        <f t="shared" si="137"/>
        <v>-746.45</v>
      </c>
    </row>
    <row r="850" spans="1:22" x14ac:dyDescent="0.25">
      <c r="A850" s="6" t="s">
        <v>351</v>
      </c>
      <c r="B850" s="6" t="s">
        <v>23</v>
      </c>
      <c r="C850" s="6" t="s">
        <v>783</v>
      </c>
      <c r="D850" s="6" t="s">
        <v>783</v>
      </c>
      <c r="E850" s="22" t="s">
        <v>1676</v>
      </c>
      <c r="F850" s="22" t="s">
        <v>418</v>
      </c>
      <c r="G850" s="31" t="s">
        <v>782</v>
      </c>
      <c r="H850" s="6" t="s">
        <v>781</v>
      </c>
      <c r="I850" s="6" t="s">
        <v>780</v>
      </c>
      <c r="J850" s="19" t="s">
        <v>793</v>
      </c>
      <c r="K850" s="11">
        <v>15</v>
      </c>
      <c r="L850" s="9">
        <v>2.5</v>
      </c>
      <c r="M850" s="11">
        <v>37.5</v>
      </c>
      <c r="O850" s="10">
        <f t="shared" si="130"/>
        <v>15</v>
      </c>
      <c r="P850" s="11">
        <f t="shared" si="131"/>
        <v>0</v>
      </c>
      <c r="Q850" s="11">
        <f t="shared" si="132"/>
        <v>15</v>
      </c>
      <c r="R850" s="6" t="str">
        <f t="shared" si="133"/>
        <v>YES</v>
      </c>
      <c r="S850" s="6" t="str">
        <f t="shared" si="134"/>
        <v>YES</v>
      </c>
      <c r="T850" s="11">
        <f t="shared" si="135"/>
        <v>31.25</v>
      </c>
      <c r="U850" s="11">
        <f t="shared" si="136"/>
        <v>37.5</v>
      </c>
      <c r="V850" s="11">
        <f t="shared" si="137"/>
        <v>-6.25</v>
      </c>
    </row>
    <row r="851" spans="1:22" x14ac:dyDescent="0.25">
      <c r="A851" s="6" t="s">
        <v>351</v>
      </c>
      <c r="B851" s="6" t="s">
        <v>23</v>
      </c>
      <c r="C851" s="6" t="s">
        <v>783</v>
      </c>
      <c r="D851" s="6" t="s">
        <v>783</v>
      </c>
      <c r="E851" s="22" t="s">
        <v>1676</v>
      </c>
      <c r="F851" s="22" t="s">
        <v>418</v>
      </c>
      <c r="G851" s="31" t="s">
        <v>782</v>
      </c>
      <c r="H851" s="6" t="s">
        <v>781</v>
      </c>
      <c r="I851" s="6" t="s">
        <v>780</v>
      </c>
      <c r="J851" s="19" t="s">
        <v>794</v>
      </c>
      <c r="K851" s="11">
        <v>5.0999999999999996</v>
      </c>
      <c r="L851" s="9">
        <v>185.33</v>
      </c>
      <c r="M851" s="11">
        <v>945.18</v>
      </c>
      <c r="N851" s="11">
        <v>4769.08</v>
      </c>
      <c r="O851" s="10">
        <f t="shared" si="130"/>
        <v>5.0999838126585004</v>
      </c>
      <c r="P851" s="11">
        <f t="shared" si="131"/>
        <v>25.732908865267358</v>
      </c>
      <c r="Q851" s="11">
        <f t="shared" si="132"/>
        <v>30.832892677925862</v>
      </c>
      <c r="R851" s="6" t="str">
        <f t="shared" si="133"/>
        <v>YES</v>
      </c>
      <c r="S851" s="6" t="str">
        <f t="shared" si="134"/>
        <v>YES</v>
      </c>
      <c r="T851" s="11">
        <f t="shared" si="135"/>
        <v>2316.625</v>
      </c>
      <c r="U851" s="11">
        <f t="shared" si="136"/>
        <v>5714.26</v>
      </c>
      <c r="V851" s="11">
        <f t="shared" si="137"/>
        <v>-3397.6350000000002</v>
      </c>
    </row>
    <row r="852" spans="1:22" x14ac:dyDescent="0.25">
      <c r="A852" s="6" t="s">
        <v>351</v>
      </c>
      <c r="B852" s="6" t="s">
        <v>23</v>
      </c>
      <c r="C852" s="6" t="s">
        <v>783</v>
      </c>
      <c r="D852" s="6" t="s">
        <v>783</v>
      </c>
      <c r="E852" s="22" t="s">
        <v>1676</v>
      </c>
      <c r="F852" s="22" t="s">
        <v>418</v>
      </c>
      <c r="G852" s="31" t="s">
        <v>782</v>
      </c>
      <c r="H852" s="6" t="s">
        <v>781</v>
      </c>
      <c r="I852" s="6" t="s">
        <v>780</v>
      </c>
      <c r="J852" s="19" t="s">
        <v>794</v>
      </c>
      <c r="K852" s="11">
        <v>15</v>
      </c>
      <c r="L852" s="9">
        <v>13.71</v>
      </c>
      <c r="M852" s="11">
        <v>205.65</v>
      </c>
      <c r="O852" s="10">
        <f t="shared" si="130"/>
        <v>15</v>
      </c>
      <c r="P852" s="11">
        <f t="shared" si="131"/>
        <v>0</v>
      </c>
      <c r="Q852" s="11">
        <f t="shared" si="132"/>
        <v>15</v>
      </c>
      <c r="R852" s="6" t="str">
        <f t="shared" si="133"/>
        <v>YES</v>
      </c>
      <c r="S852" s="6" t="str">
        <f t="shared" si="134"/>
        <v>YES</v>
      </c>
      <c r="T852" s="11">
        <f t="shared" si="135"/>
        <v>171.375</v>
      </c>
      <c r="U852" s="11">
        <f t="shared" si="136"/>
        <v>205.65</v>
      </c>
      <c r="V852" s="11">
        <f t="shared" si="137"/>
        <v>-34.275000000000006</v>
      </c>
    </row>
    <row r="853" spans="1:22" x14ac:dyDescent="0.25">
      <c r="A853" s="6" t="s">
        <v>351</v>
      </c>
      <c r="B853" s="6" t="s">
        <v>23</v>
      </c>
      <c r="C853" s="6" t="s">
        <v>783</v>
      </c>
      <c r="D853" s="6" t="s">
        <v>783</v>
      </c>
      <c r="E853" s="22" t="s">
        <v>1676</v>
      </c>
      <c r="F853" s="22" t="s">
        <v>418</v>
      </c>
      <c r="G853" s="31" t="s">
        <v>782</v>
      </c>
      <c r="H853" s="6" t="s">
        <v>781</v>
      </c>
      <c r="I853" s="6" t="s">
        <v>780</v>
      </c>
      <c r="J853" s="19" t="s">
        <v>795</v>
      </c>
      <c r="K853" s="11">
        <v>5.0999999999999996</v>
      </c>
      <c r="L853" s="9">
        <v>86.92</v>
      </c>
      <c r="M853" s="11">
        <v>443.3</v>
      </c>
      <c r="N853" s="11">
        <v>2211.5700000000002</v>
      </c>
      <c r="O853" s="10">
        <f t="shared" si="130"/>
        <v>5.1000920386562356</v>
      </c>
      <c r="P853" s="11">
        <f t="shared" si="131"/>
        <v>25.443741371375978</v>
      </c>
      <c r="Q853" s="11">
        <f t="shared" si="132"/>
        <v>30.543833410032217</v>
      </c>
      <c r="R853" s="6" t="str">
        <f t="shared" si="133"/>
        <v>YES</v>
      </c>
      <c r="S853" s="6" t="str">
        <f t="shared" si="134"/>
        <v>YES</v>
      </c>
      <c r="T853" s="11">
        <f t="shared" si="135"/>
        <v>1086.5</v>
      </c>
      <c r="U853" s="11">
        <f t="shared" si="136"/>
        <v>2654.8700000000003</v>
      </c>
      <c r="V853" s="11">
        <f t="shared" si="137"/>
        <v>-1568.3700000000003</v>
      </c>
    </row>
    <row r="854" spans="1:22" x14ac:dyDescent="0.25">
      <c r="A854" s="6" t="s">
        <v>351</v>
      </c>
      <c r="B854" s="6" t="s">
        <v>23</v>
      </c>
      <c r="C854" s="6" t="s">
        <v>783</v>
      </c>
      <c r="D854" s="6" t="s">
        <v>783</v>
      </c>
      <c r="E854" s="22" t="s">
        <v>1676</v>
      </c>
      <c r="F854" s="22" t="s">
        <v>418</v>
      </c>
      <c r="G854" s="31" t="s">
        <v>782</v>
      </c>
      <c r="H854" s="6" t="s">
        <v>781</v>
      </c>
      <c r="I854" s="6" t="s">
        <v>780</v>
      </c>
      <c r="J854" s="19" t="s">
        <v>795</v>
      </c>
      <c r="K854" s="11">
        <v>15</v>
      </c>
      <c r="L854" s="9">
        <v>10.37</v>
      </c>
      <c r="M854" s="11">
        <v>155.55000000000001</v>
      </c>
      <c r="O854" s="10">
        <f t="shared" ref="O854" si="138">M854/L854</f>
        <v>15.000000000000002</v>
      </c>
      <c r="P854" s="11">
        <f t="shared" ref="P854" si="139">N854/L854</f>
        <v>0</v>
      </c>
      <c r="Q854" s="11">
        <f t="shared" ref="Q854" si="140">(M854+N854)/L854</f>
        <v>15.000000000000002</v>
      </c>
      <c r="R854" s="6" t="str">
        <f t="shared" ref="R854" si="141">IF(Q854&gt;12.49,"YES","NO")</f>
        <v>YES</v>
      </c>
      <c r="S854" s="6" t="str">
        <f t="shared" ref="S854" si="142">IF(O854&gt;3.32,"YES","NO")</f>
        <v>YES</v>
      </c>
      <c r="T854" s="11">
        <f t="shared" ref="T854" si="143">L854*12.5</f>
        <v>129.625</v>
      </c>
      <c r="U854" s="11">
        <f t="shared" ref="U854" si="144">M854+N854</f>
        <v>155.55000000000001</v>
      </c>
      <c r="V854" s="11">
        <f t="shared" ref="V854" si="145">T854-U854</f>
        <v>-25.925000000000011</v>
      </c>
    </row>
    <row r="855" spans="1:22" x14ac:dyDescent="0.25">
      <c r="A855" s="6" t="s">
        <v>351</v>
      </c>
      <c r="B855" s="6" t="s">
        <v>23</v>
      </c>
      <c r="C855" s="6" t="s">
        <v>783</v>
      </c>
      <c r="D855" s="6" t="s">
        <v>783</v>
      </c>
      <c r="E855" s="22" t="s">
        <v>1676</v>
      </c>
      <c r="F855" s="22" t="s">
        <v>418</v>
      </c>
      <c r="G855" s="31" t="s">
        <v>782</v>
      </c>
      <c r="H855" s="6" t="s">
        <v>781</v>
      </c>
      <c r="I855" s="6" t="s">
        <v>780</v>
      </c>
      <c r="J855" s="19" t="s">
        <v>796</v>
      </c>
      <c r="K855" s="11">
        <v>15</v>
      </c>
      <c r="L855" s="9">
        <v>56.17</v>
      </c>
      <c r="M855" s="11">
        <v>842.55</v>
      </c>
      <c r="O855" s="10">
        <f t="shared" ref="O855:O916" si="146">M855/L855</f>
        <v>14.999999999999998</v>
      </c>
      <c r="P855" s="11">
        <f t="shared" si="123"/>
        <v>0</v>
      </c>
      <c r="Q855" s="11">
        <f t="shared" si="124"/>
        <v>14.999999999999998</v>
      </c>
      <c r="R855" s="6" t="str">
        <f t="shared" si="125"/>
        <v>YES</v>
      </c>
      <c r="S855" s="6" t="str">
        <f t="shared" si="128"/>
        <v>YES</v>
      </c>
      <c r="T855" s="11">
        <f t="shared" si="129"/>
        <v>702.125</v>
      </c>
      <c r="U855" s="11">
        <f t="shared" si="126"/>
        <v>842.55</v>
      </c>
      <c r="V855" s="11">
        <f t="shared" si="127"/>
        <v>-140.42499999999995</v>
      </c>
    </row>
    <row r="856" spans="1:22" x14ac:dyDescent="0.25">
      <c r="A856" s="6" t="s">
        <v>351</v>
      </c>
      <c r="B856" s="6" t="s">
        <v>23</v>
      </c>
      <c r="C856" s="6" t="s">
        <v>783</v>
      </c>
      <c r="D856" s="6" t="s">
        <v>783</v>
      </c>
      <c r="E856" s="22" t="s">
        <v>1676</v>
      </c>
      <c r="F856" s="22" t="s">
        <v>418</v>
      </c>
      <c r="G856" s="31" t="s">
        <v>782</v>
      </c>
      <c r="H856" s="6" t="s">
        <v>781</v>
      </c>
      <c r="I856" s="6" t="s">
        <v>780</v>
      </c>
      <c r="J856" s="19" t="s">
        <v>797</v>
      </c>
      <c r="K856" s="11">
        <v>5.0999999999999996</v>
      </c>
      <c r="L856" s="9">
        <v>171.44</v>
      </c>
      <c r="M856" s="11">
        <v>874.37</v>
      </c>
      <c r="N856" s="11">
        <v>2618.79</v>
      </c>
      <c r="O856" s="10">
        <f t="shared" si="146"/>
        <v>5.1001516565562293</v>
      </c>
      <c r="P856" s="11">
        <f t="shared" si="123"/>
        <v>15.275256649556697</v>
      </c>
      <c r="Q856" s="11">
        <f t="shared" si="124"/>
        <v>20.375408306112924</v>
      </c>
      <c r="R856" s="6" t="str">
        <f t="shared" si="125"/>
        <v>YES</v>
      </c>
      <c r="S856" s="6" t="str">
        <f t="shared" si="128"/>
        <v>YES</v>
      </c>
      <c r="T856" s="11">
        <f t="shared" si="129"/>
        <v>2143</v>
      </c>
      <c r="U856" s="11">
        <f t="shared" si="126"/>
        <v>3493.16</v>
      </c>
      <c r="V856" s="11">
        <f t="shared" si="127"/>
        <v>-1350.1599999999999</v>
      </c>
    </row>
    <row r="857" spans="1:22" x14ac:dyDescent="0.25">
      <c r="A857" s="6" t="s">
        <v>351</v>
      </c>
      <c r="B857" s="6" t="s">
        <v>23</v>
      </c>
      <c r="C857" s="6" t="s">
        <v>783</v>
      </c>
      <c r="D857" s="6" t="s">
        <v>783</v>
      </c>
      <c r="E857" s="22" t="s">
        <v>1676</v>
      </c>
      <c r="F857" s="22" t="s">
        <v>418</v>
      </c>
      <c r="G857" s="31" t="s">
        <v>782</v>
      </c>
      <c r="H857" s="6" t="s">
        <v>781</v>
      </c>
      <c r="I857" s="6" t="s">
        <v>780</v>
      </c>
      <c r="J857" s="19" t="s">
        <v>797</v>
      </c>
      <c r="K857" s="11">
        <v>15</v>
      </c>
      <c r="L857" s="9">
        <v>9.9700000000000006</v>
      </c>
      <c r="M857" s="11">
        <v>149.55000000000001</v>
      </c>
      <c r="O857" s="10">
        <f t="shared" si="146"/>
        <v>15</v>
      </c>
      <c r="P857" s="11">
        <f t="shared" si="123"/>
        <v>0</v>
      </c>
      <c r="Q857" s="11">
        <f t="shared" si="124"/>
        <v>15</v>
      </c>
      <c r="R857" s="6" t="str">
        <f t="shared" si="125"/>
        <v>YES</v>
      </c>
      <c r="S857" s="6" t="str">
        <f t="shared" si="128"/>
        <v>YES</v>
      </c>
      <c r="T857" s="11">
        <f t="shared" si="129"/>
        <v>124.62500000000001</v>
      </c>
      <c r="U857" s="11">
        <f t="shared" si="126"/>
        <v>149.55000000000001</v>
      </c>
      <c r="V857" s="11">
        <f t="shared" si="127"/>
        <v>-24.924999999999997</v>
      </c>
    </row>
    <row r="858" spans="1:22" x14ac:dyDescent="0.25">
      <c r="A858" s="6" t="s">
        <v>351</v>
      </c>
      <c r="B858" s="6" t="s">
        <v>23</v>
      </c>
      <c r="C858" s="6" t="s">
        <v>783</v>
      </c>
      <c r="D858" s="6" t="s">
        <v>783</v>
      </c>
      <c r="E858" s="22" t="s">
        <v>1676</v>
      </c>
      <c r="F858" s="22" t="s">
        <v>418</v>
      </c>
      <c r="G858" s="31" t="s">
        <v>782</v>
      </c>
      <c r="H858" s="6" t="s">
        <v>781</v>
      </c>
      <c r="I858" s="6" t="s">
        <v>780</v>
      </c>
      <c r="J858" s="19" t="s">
        <v>798</v>
      </c>
      <c r="K858" s="11">
        <v>5.0999999999999996</v>
      </c>
      <c r="L858" s="9">
        <v>35.93</v>
      </c>
      <c r="M858" s="11">
        <v>183.25</v>
      </c>
      <c r="N858" s="11">
        <v>567.19000000000005</v>
      </c>
      <c r="O858" s="10">
        <f t="shared" si="146"/>
        <v>5.100194823267465</v>
      </c>
      <c r="P858" s="11">
        <f t="shared" si="123"/>
        <v>15.785972724742557</v>
      </c>
      <c r="Q858" s="11">
        <f t="shared" si="124"/>
        <v>20.886167548010022</v>
      </c>
      <c r="R858" s="6" t="str">
        <f t="shared" si="125"/>
        <v>YES</v>
      </c>
      <c r="S858" s="6" t="str">
        <f t="shared" si="128"/>
        <v>YES</v>
      </c>
      <c r="T858" s="11">
        <f t="shared" si="129"/>
        <v>449.125</v>
      </c>
      <c r="U858" s="11">
        <f t="shared" si="126"/>
        <v>750.44</v>
      </c>
      <c r="V858" s="11">
        <f t="shared" si="127"/>
        <v>-301.31500000000005</v>
      </c>
    </row>
    <row r="859" spans="1:22" x14ac:dyDescent="0.25">
      <c r="A859" s="6" t="s">
        <v>351</v>
      </c>
      <c r="B859" s="6" t="s">
        <v>23</v>
      </c>
      <c r="C859" s="6" t="s">
        <v>783</v>
      </c>
      <c r="D859" s="6" t="s">
        <v>783</v>
      </c>
      <c r="E859" s="22" t="s">
        <v>1676</v>
      </c>
      <c r="F859" s="22" t="s">
        <v>418</v>
      </c>
      <c r="G859" s="31" t="s">
        <v>782</v>
      </c>
      <c r="H859" s="6" t="s">
        <v>781</v>
      </c>
      <c r="I859" s="6" t="s">
        <v>780</v>
      </c>
      <c r="J859" s="19" t="s">
        <v>798</v>
      </c>
      <c r="K859" s="11">
        <v>15</v>
      </c>
      <c r="L859" s="9">
        <v>2.5</v>
      </c>
      <c r="M859" s="11">
        <v>37.5</v>
      </c>
      <c r="O859" s="10">
        <f t="shared" si="146"/>
        <v>15</v>
      </c>
      <c r="P859" s="11">
        <f t="shared" si="123"/>
        <v>0</v>
      </c>
      <c r="Q859" s="11">
        <f t="shared" si="124"/>
        <v>15</v>
      </c>
      <c r="R859" s="6" t="str">
        <f t="shared" si="125"/>
        <v>YES</v>
      </c>
      <c r="S859" s="6" t="str">
        <f t="shared" si="128"/>
        <v>YES</v>
      </c>
      <c r="T859" s="11">
        <f t="shared" si="129"/>
        <v>31.25</v>
      </c>
      <c r="U859" s="11">
        <f t="shared" si="126"/>
        <v>37.5</v>
      </c>
      <c r="V859" s="11">
        <f t="shared" si="127"/>
        <v>-6.25</v>
      </c>
    </row>
    <row r="860" spans="1:22" x14ac:dyDescent="0.25">
      <c r="A860" s="6" t="s">
        <v>351</v>
      </c>
      <c r="B860" s="6" t="s">
        <v>23</v>
      </c>
      <c r="C860" s="6" t="s">
        <v>783</v>
      </c>
      <c r="D860" s="6" t="s">
        <v>783</v>
      </c>
      <c r="E860" s="22" t="s">
        <v>1676</v>
      </c>
      <c r="F860" s="22" t="s">
        <v>418</v>
      </c>
      <c r="G860" s="31" t="s">
        <v>782</v>
      </c>
      <c r="H860" s="6" t="s">
        <v>781</v>
      </c>
      <c r="I860" s="6" t="s">
        <v>780</v>
      </c>
      <c r="J860" s="19" t="s">
        <v>799</v>
      </c>
      <c r="K860" s="11">
        <v>15</v>
      </c>
      <c r="L860" s="9">
        <v>18.260000000000002</v>
      </c>
      <c r="M860" s="11">
        <v>273.89999999999998</v>
      </c>
      <c r="O860" s="10">
        <f t="shared" si="146"/>
        <v>14.999999999999998</v>
      </c>
      <c r="P860" s="11">
        <f t="shared" si="123"/>
        <v>0</v>
      </c>
      <c r="Q860" s="11">
        <f t="shared" si="124"/>
        <v>14.999999999999998</v>
      </c>
      <c r="R860" s="6" t="str">
        <f t="shared" si="125"/>
        <v>YES</v>
      </c>
      <c r="S860" s="6" t="str">
        <f t="shared" si="128"/>
        <v>YES</v>
      </c>
      <c r="T860" s="11">
        <f t="shared" si="129"/>
        <v>228.25000000000003</v>
      </c>
      <c r="U860" s="11">
        <f t="shared" si="126"/>
        <v>273.89999999999998</v>
      </c>
      <c r="V860" s="11">
        <f t="shared" si="127"/>
        <v>-45.649999999999949</v>
      </c>
    </row>
    <row r="861" spans="1:22" x14ac:dyDescent="0.25">
      <c r="A861" s="6" t="s">
        <v>351</v>
      </c>
      <c r="B861" s="6" t="s">
        <v>23</v>
      </c>
      <c r="C861" s="6" t="s">
        <v>783</v>
      </c>
      <c r="D861" s="6" t="s">
        <v>783</v>
      </c>
      <c r="E861" s="22" t="s">
        <v>1676</v>
      </c>
      <c r="F861" s="22" t="s">
        <v>418</v>
      </c>
      <c r="G861" s="31" t="s">
        <v>782</v>
      </c>
      <c r="H861" s="6" t="s">
        <v>781</v>
      </c>
      <c r="I861" s="6" t="s">
        <v>780</v>
      </c>
      <c r="J861" s="19" t="s">
        <v>800</v>
      </c>
      <c r="K861" s="11">
        <v>5.0999999999999996</v>
      </c>
      <c r="L861" s="9">
        <v>176.57</v>
      </c>
      <c r="M861" s="11">
        <v>900.51</v>
      </c>
      <c r="N861" s="11">
        <v>4287.8500000000004</v>
      </c>
      <c r="O861" s="10">
        <f t="shared" si="146"/>
        <v>5.1000169904287249</v>
      </c>
      <c r="P861" s="11">
        <f t="shared" si="123"/>
        <v>24.284136603046953</v>
      </c>
      <c r="Q861" s="11">
        <f t="shared" si="124"/>
        <v>29.384153593475681</v>
      </c>
      <c r="R861" s="6" t="str">
        <f t="shared" si="125"/>
        <v>YES</v>
      </c>
      <c r="S861" s="6" t="str">
        <f t="shared" si="128"/>
        <v>YES</v>
      </c>
      <c r="T861" s="11">
        <f t="shared" si="129"/>
        <v>2207.125</v>
      </c>
      <c r="U861" s="11">
        <f t="shared" si="126"/>
        <v>5188.3600000000006</v>
      </c>
      <c r="V861" s="11">
        <f t="shared" si="127"/>
        <v>-2981.2350000000006</v>
      </c>
    </row>
    <row r="862" spans="1:22" x14ac:dyDescent="0.25">
      <c r="A862" s="6" t="s">
        <v>351</v>
      </c>
      <c r="B862" s="6" t="s">
        <v>23</v>
      </c>
      <c r="C862" s="6" t="s">
        <v>783</v>
      </c>
      <c r="D862" s="6" t="s">
        <v>783</v>
      </c>
      <c r="E862" s="22" t="s">
        <v>1676</v>
      </c>
      <c r="F862" s="22" t="s">
        <v>418</v>
      </c>
      <c r="G862" s="31" t="s">
        <v>782</v>
      </c>
      <c r="H862" s="6" t="s">
        <v>781</v>
      </c>
      <c r="I862" s="6" t="s">
        <v>780</v>
      </c>
      <c r="J862" s="19" t="s">
        <v>800</v>
      </c>
      <c r="K862" s="11">
        <v>15</v>
      </c>
      <c r="L862" s="9">
        <v>70.5</v>
      </c>
      <c r="M862" s="11">
        <v>1057.5</v>
      </c>
      <c r="O862" s="10">
        <f t="shared" si="146"/>
        <v>15</v>
      </c>
      <c r="P862" s="11">
        <f t="shared" si="123"/>
        <v>0</v>
      </c>
      <c r="Q862" s="11">
        <f t="shared" si="124"/>
        <v>15</v>
      </c>
      <c r="R862" s="6" t="str">
        <f t="shared" si="125"/>
        <v>YES</v>
      </c>
      <c r="S862" s="6" t="str">
        <f t="shared" si="128"/>
        <v>YES</v>
      </c>
      <c r="T862" s="11">
        <f t="shared" si="129"/>
        <v>881.25</v>
      </c>
      <c r="U862" s="11">
        <f t="shared" si="126"/>
        <v>1057.5</v>
      </c>
      <c r="V862" s="11">
        <f t="shared" si="127"/>
        <v>-176.25</v>
      </c>
    </row>
    <row r="863" spans="1:22" x14ac:dyDescent="0.25">
      <c r="A863" s="6" t="s">
        <v>351</v>
      </c>
      <c r="B863" s="6" t="s">
        <v>23</v>
      </c>
      <c r="C863" s="6" t="s">
        <v>783</v>
      </c>
      <c r="D863" s="6" t="s">
        <v>783</v>
      </c>
      <c r="E863" s="22" t="s">
        <v>1676</v>
      </c>
      <c r="F863" s="22" t="s">
        <v>418</v>
      </c>
      <c r="G863" s="31" t="s">
        <v>782</v>
      </c>
      <c r="H863" s="6" t="s">
        <v>781</v>
      </c>
      <c r="I863" s="6" t="s">
        <v>780</v>
      </c>
      <c r="J863" s="19" t="s">
        <v>801</v>
      </c>
      <c r="K863" s="11">
        <v>5.0999999999999996</v>
      </c>
      <c r="L863" s="9">
        <v>343.35</v>
      </c>
      <c r="M863" s="11">
        <v>1751.09</v>
      </c>
      <c r="N863" s="11">
        <v>6490.99</v>
      </c>
      <c r="O863" s="10">
        <f t="shared" si="146"/>
        <v>5.1000145623998829</v>
      </c>
      <c r="P863" s="11">
        <f t="shared" si="123"/>
        <v>18.904878403960971</v>
      </c>
      <c r="Q863" s="11">
        <f t="shared" si="124"/>
        <v>24.004892966360856</v>
      </c>
      <c r="R863" s="6" t="str">
        <f t="shared" si="125"/>
        <v>YES</v>
      </c>
      <c r="S863" s="6" t="str">
        <f t="shared" si="128"/>
        <v>YES</v>
      </c>
      <c r="T863" s="11">
        <f t="shared" si="129"/>
        <v>4291.875</v>
      </c>
      <c r="U863" s="11">
        <f t="shared" si="126"/>
        <v>8242.08</v>
      </c>
      <c r="V863" s="11">
        <f t="shared" si="127"/>
        <v>-3950.2049999999999</v>
      </c>
    </row>
    <row r="864" spans="1:22" x14ac:dyDescent="0.25">
      <c r="A864" s="6" t="s">
        <v>351</v>
      </c>
      <c r="B864" s="6" t="s">
        <v>23</v>
      </c>
      <c r="C864" s="6" t="s">
        <v>783</v>
      </c>
      <c r="D864" s="6" t="s">
        <v>783</v>
      </c>
      <c r="E864" s="22" t="s">
        <v>1676</v>
      </c>
      <c r="F864" s="22" t="s">
        <v>418</v>
      </c>
      <c r="G864" s="31" t="s">
        <v>782</v>
      </c>
      <c r="H864" s="6" t="s">
        <v>781</v>
      </c>
      <c r="I864" s="6" t="s">
        <v>780</v>
      </c>
      <c r="J864" s="19" t="s">
        <v>801</v>
      </c>
      <c r="K864" s="11">
        <v>15</v>
      </c>
      <c r="L864" s="9">
        <v>22.21</v>
      </c>
      <c r="M864" s="11">
        <v>333.15</v>
      </c>
      <c r="O864" s="10">
        <f t="shared" si="146"/>
        <v>14.999999999999998</v>
      </c>
      <c r="P864" s="11">
        <f t="shared" si="123"/>
        <v>0</v>
      </c>
      <c r="Q864" s="11">
        <f t="shared" si="124"/>
        <v>14.999999999999998</v>
      </c>
      <c r="R864" s="6" t="str">
        <f t="shared" si="125"/>
        <v>YES</v>
      </c>
      <c r="S864" s="6" t="str">
        <f t="shared" si="128"/>
        <v>YES</v>
      </c>
      <c r="T864" s="11">
        <f t="shared" si="129"/>
        <v>277.625</v>
      </c>
      <c r="U864" s="11">
        <f t="shared" si="126"/>
        <v>333.15</v>
      </c>
      <c r="V864" s="11">
        <f t="shared" si="127"/>
        <v>-55.524999999999977</v>
      </c>
    </row>
    <row r="865" spans="1:22" x14ac:dyDescent="0.25">
      <c r="A865" s="6" t="s">
        <v>351</v>
      </c>
      <c r="B865" s="6" t="s">
        <v>23</v>
      </c>
      <c r="C865" s="6" t="s">
        <v>783</v>
      </c>
      <c r="D865" s="6" t="s">
        <v>783</v>
      </c>
      <c r="E865" s="22" t="s">
        <v>1676</v>
      </c>
      <c r="F865" s="22" t="s">
        <v>418</v>
      </c>
      <c r="G865" s="31" t="s">
        <v>782</v>
      </c>
      <c r="H865" s="6" t="s">
        <v>781</v>
      </c>
      <c r="I865" s="6" t="s">
        <v>780</v>
      </c>
      <c r="J865" s="19" t="s">
        <v>802</v>
      </c>
      <c r="K865" s="11">
        <v>15</v>
      </c>
      <c r="L865" s="9">
        <v>33.78</v>
      </c>
      <c r="M865" s="11">
        <v>506.7</v>
      </c>
      <c r="O865" s="10">
        <f t="shared" si="146"/>
        <v>15</v>
      </c>
      <c r="P865" s="11">
        <f t="shared" si="123"/>
        <v>0</v>
      </c>
      <c r="Q865" s="11">
        <f t="shared" si="124"/>
        <v>15</v>
      </c>
      <c r="R865" s="6" t="str">
        <f t="shared" si="125"/>
        <v>YES</v>
      </c>
      <c r="S865" s="6" t="str">
        <f t="shared" si="128"/>
        <v>YES</v>
      </c>
      <c r="T865" s="11">
        <f t="shared" si="129"/>
        <v>422.25</v>
      </c>
      <c r="U865" s="11">
        <f t="shared" si="126"/>
        <v>506.7</v>
      </c>
      <c r="V865" s="11">
        <f t="shared" si="127"/>
        <v>-84.449999999999989</v>
      </c>
    </row>
    <row r="866" spans="1:22" x14ac:dyDescent="0.25">
      <c r="A866" s="6" t="s">
        <v>351</v>
      </c>
      <c r="B866" s="6" t="s">
        <v>23</v>
      </c>
      <c r="C866" s="6" t="s">
        <v>783</v>
      </c>
      <c r="D866" s="6" t="s">
        <v>783</v>
      </c>
      <c r="E866" s="22" t="s">
        <v>1676</v>
      </c>
      <c r="F866" s="22" t="s">
        <v>418</v>
      </c>
      <c r="G866" s="31" t="s">
        <v>782</v>
      </c>
      <c r="H866" s="6" t="s">
        <v>781</v>
      </c>
      <c r="I866" s="6" t="s">
        <v>780</v>
      </c>
      <c r="J866" s="19" t="s">
        <v>803</v>
      </c>
      <c r="K866" s="11">
        <v>15</v>
      </c>
      <c r="L866" s="9">
        <v>40.020000000000003</v>
      </c>
      <c r="M866" s="11">
        <v>600.29999999999995</v>
      </c>
      <c r="N866" s="11">
        <v>1099.31</v>
      </c>
      <c r="O866" s="10">
        <f t="shared" si="146"/>
        <v>14.999999999999998</v>
      </c>
      <c r="P866" s="11">
        <f t="shared" si="123"/>
        <v>27.46901549225387</v>
      </c>
      <c r="Q866" s="11">
        <f t="shared" si="124"/>
        <v>42.469015492253867</v>
      </c>
      <c r="R866" s="6" t="str">
        <f t="shared" si="125"/>
        <v>YES</v>
      </c>
      <c r="S866" s="6" t="str">
        <f t="shared" si="128"/>
        <v>YES</v>
      </c>
      <c r="T866" s="11">
        <f t="shared" si="129"/>
        <v>500.25000000000006</v>
      </c>
      <c r="U866" s="11">
        <f t="shared" si="126"/>
        <v>1699.61</v>
      </c>
      <c r="V866" s="11">
        <f t="shared" si="127"/>
        <v>-1199.3599999999999</v>
      </c>
    </row>
    <row r="867" spans="1:22" x14ac:dyDescent="0.25">
      <c r="A867" s="6" t="s">
        <v>351</v>
      </c>
      <c r="B867" s="6" t="s">
        <v>23</v>
      </c>
      <c r="C867" s="6" t="s">
        <v>783</v>
      </c>
      <c r="D867" s="6" t="s">
        <v>783</v>
      </c>
      <c r="E867" s="22" t="s">
        <v>1676</v>
      </c>
      <c r="F867" s="22" t="s">
        <v>418</v>
      </c>
      <c r="G867" s="31" t="s">
        <v>782</v>
      </c>
      <c r="H867" s="6" t="s">
        <v>781</v>
      </c>
      <c r="I867" s="6" t="s">
        <v>780</v>
      </c>
      <c r="J867" s="19" t="s">
        <v>803</v>
      </c>
      <c r="K867" s="11">
        <v>5.0999999999999996</v>
      </c>
      <c r="L867" s="9">
        <v>97.21</v>
      </c>
      <c r="M867" s="11">
        <v>495.77</v>
      </c>
      <c r="O867" s="10">
        <f t="shared" si="146"/>
        <v>5.0999897129924907</v>
      </c>
      <c r="P867" s="11">
        <f t="shared" si="123"/>
        <v>0</v>
      </c>
      <c r="Q867" s="11">
        <f t="shared" si="124"/>
        <v>5.0999897129924907</v>
      </c>
      <c r="R867" s="6" t="str">
        <f t="shared" si="125"/>
        <v>NO</v>
      </c>
      <c r="S867" s="6" t="str">
        <f t="shared" si="128"/>
        <v>YES</v>
      </c>
      <c r="T867" s="11">
        <f t="shared" si="129"/>
        <v>1215.125</v>
      </c>
      <c r="U867" s="11">
        <f t="shared" si="126"/>
        <v>495.77</v>
      </c>
      <c r="V867" s="11">
        <f t="shared" si="127"/>
        <v>719.35500000000002</v>
      </c>
    </row>
    <row r="868" spans="1:22" x14ac:dyDescent="0.25">
      <c r="A868" s="6" t="s">
        <v>351</v>
      </c>
      <c r="B868" s="6" t="s">
        <v>23</v>
      </c>
      <c r="C868" s="6" t="s">
        <v>783</v>
      </c>
      <c r="D868" s="6" t="s">
        <v>783</v>
      </c>
      <c r="E868" s="22" t="s">
        <v>1676</v>
      </c>
      <c r="F868" s="22" t="s">
        <v>418</v>
      </c>
      <c r="G868" s="31" t="s">
        <v>782</v>
      </c>
      <c r="H868" s="6" t="s">
        <v>781</v>
      </c>
      <c r="I868" s="6" t="s">
        <v>780</v>
      </c>
      <c r="J868" s="19" t="s">
        <v>804</v>
      </c>
      <c r="K868" s="11">
        <v>15</v>
      </c>
      <c r="L868" s="9">
        <v>251.41</v>
      </c>
      <c r="M868" s="11">
        <v>3771.15</v>
      </c>
      <c r="O868" s="10">
        <f t="shared" si="146"/>
        <v>15</v>
      </c>
      <c r="P868" s="11">
        <f t="shared" si="123"/>
        <v>0</v>
      </c>
      <c r="Q868" s="11">
        <f t="shared" si="124"/>
        <v>15</v>
      </c>
      <c r="R868" s="6" t="str">
        <f t="shared" si="125"/>
        <v>YES</v>
      </c>
      <c r="S868" s="6" t="str">
        <f t="shared" si="128"/>
        <v>YES</v>
      </c>
      <c r="T868" s="11">
        <f t="shared" si="129"/>
        <v>3142.625</v>
      </c>
      <c r="U868" s="11">
        <f t="shared" si="126"/>
        <v>3771.15</v>
      </c>
      <c r="V868" s="11">
        <f t="shared" si="127"/>
        <v>-628.52500000000009</v>
      </c>
    </row>
    <row r="869" spans="1:22" x14ac:dyDescent="0.25">
      <c r="A869" s="6" t="s">
        <v>351</v>
      </c>
      <c r="B869" s="6" t="s">
        <v>23</v>
      </c>
      <c r="C869" s="6" t="s">
        <v>783</v>
      </c>
      <c r="D869" s="6" t="s">
        <v>783</v>
      </c>
      <c r="E869" s="22" t="s">
        <v>1676</v>
      </c>
      <c r="F869" s="22" t="s">
        <v>418</v>
      </c>
      <c r="G869" s="31" t="s">
        <v>782</v>
      </c>
      <c r="H869" s="6" t="s">
        <v>781</v>
      </c>
      <c r="I869" s="6" t="s">
        <v>780</v>
      </c>
      <c r="J869" s="19" t="s">
        <v>805</v>
      </c>
      <c r="K869" s="11">
        <v>15</v>
      </c>
      <c r="L869" s="9">
        <v>30.66</v>
      </c>
      <c r="M869" s="11">
        <v>459.9</v>
      </c>
      <c r="N869" s="11">
        <v>1568.2</v>
      </c>
      <c r="O869" s="10">
        <f t="shared" si="146"/>
        <v>15</v>
      </c>
      <c r="P869" s="11">
        <f t="shared" si="123"/>
        <v>51.148075668623612</v>
      </c>
      <c r="Q869" s="11">
        <f t="shared" si="124"/>
        <v>66.148075668623605</v>
      </c>
      <c r="R869" s="6" t="str">
        <f t="shared" si="125"/>
        <v>YES</v>
      </c>
      <c r="S869" s="6" t="str">
        <f t="shared" si="128"/>
        <v>YES</v>
      </c>
      <c r="T869" s="11">
        <f t="shared" si="129"/>
        <v>383.25</v>
      </c>
      <c r="U869" s="11">
        <f t="shared" si="126"/>
        <v>2028.1</v>
      </c>
      <c r="V869" s="11">
        <f t="shared" si="127"/>
        <v>-1644.85</v>
      </c>
    </row>
    <row r="870" spans="1:22" x14ac:dyDescent="0.25">
      <c r="A870" s="6" t="s">
        <v>351</v>
      </c>
      <c r="B870" s="6" t="s">
        <v>23</v>
      </c>
      <c r="C870" s="6" t="s">
        <v>783</v>
      </c>
      <c r="D870" s="6" t="s">
        <v>783</v>
      </c>
      <c r="E870" s="22" t="s">
        <v>1676</v>
      </c>
      <c r="F870" s="22" t="s">
        <v>418</v>
      </c>
      <c r="G870" s="31" t="s">
        <v>782</v>
      </c>
      <c r="H870" s="6" t="s">
        <v>781</v>
      </c>
      <c r="I870" s="6" t="s">
        <v>780</v>
      </c>
      <c r="J870" s="19" t="s">
        <v>805</v>
      </c>
      <c r="K870" s="11">
        <v>5.0999999999999996</v>
      </c>
      <c r="L870" s="9">
        <v>121.79</v>
      </c>
      <c r="M870" s="11">
        <v>621.13</v>
      </c>
      <c r="O870" s="10">
        <f t="shared" si="146"/>
        <v>5.1000082108547495</v>
      </c>
      <c r="P870" s="11">
        <f t="shared" si="123"/>
        <v>0</v>
      </c>
      <c r="Q870" s="11">
        <f t="shared" si="124"/>
        <v>5.1000082108547495</v>
      </c>
      <c r="R870" s="6" t="str">
        <f t="shared" si="125"/>
        <v>NO</v>
      </c>
      <c r="S870" s="6" t="str">
        <f t="shared" si="128"/>
        <v>YES</v>
      </c>
      <c r="T870" s="11">
        <f t="shared" si="129"/>
        <v>1522.375</v>
      </c>
      <c r="U870" s="11">
        <f t="shared" si="126"/>
        <v>621.13</v>
      </c>
      <c r="V870" s="11">
        <f t="shared" si="127"/>
        <v>901.245</v>
      </c>
    </row>
    <row r="871" spans="1:22" x14ac:dyDescent="0.25">
      <c r="A871" s="6" t="s">
        <v>351</v>
      </c>
      <c r="B871" s="6" t="s">
        <v>23</v>
      </c>
      <c r="C871" s="6" t="s">
        <v>783</v>
      </c>
      <c r="D871" s="6" t="s">
        <v>783</v>
      </c>
      <c r="E871" s="22" t="s">
        <v>1676</v>
      </c>
      <c r="F871" s="22" t="s">
        <v>418</v>
      </c>
      <c r="G871" s="31" t="s">
        <v>782</v>
      </c>
      <c r="H871" s="6" t="s">
        <v>781</v>
      </c>
      <c r="I871" s="6" t="s">
        <v>780</v>
      </c>
      <c r="J871" s="19" t="s">
        <v>806</v>
      </c>
      <c r="K871" s="11">
        <v>15</v>
      </c>
      <c r="L871" s="9">
        <v>283.58</v>
      </c>
      <c r="M871" s="11">
        <v>4253.7</v>
      </c>
      <c r="O871" s="10">
        <f t="shared" si="146"/>
        <v>15</v>
      </c>
      <c r="P871" s="11">
        <f t="shared" si="123"/>
        <v>0</v>
      </c>
      <c r="Q871" s="11">
        <f t="shared" si="124"/>
        <v>15</v>
      </c>
      <c r="R871" s="6" t="str">
        <f t="shared" si="125"/>
        <v>YES</v>
      </c>
      <c r="S871" s="6" t="str">
        <f t="shared" si="128"/>
        <v>YES</v>
      </c>
      <c r="T871" s="11">
        <f t="shared" si="129"/>
        <v>3544.75</v>
      </c>
      <c r="U871" s="11">
        <f t="shared" si="126"/>
        <v>4253.7</v>
      </c>
      <c r="V871" s="11">
        <f t="shared" si="127"/>
        <v>-708.94999999999982</v>
      </c>
    </row>
    <row r="872" spans="1:22" x14ac:dyDescent="0.25">
      <c r="A872" s="6" t="s">
        <v>351</v>
      </c>
      <c r="B872" s="6" t="s">
        <v>23</v>
      </c>
      <c r="C872" s="6" t="s">
        <v>783</v>
      </c>
      <c r="D872" s="6" t="s">
        <v>783</v>
      </c>
      <c r="E872" s="22" t="s">
        <v>1676</v>
      </c>
      <c r="F872" s="22" t="s">
        <v>418</v>
      </c>
      <c r="G872" s="31" t="s">
        <v>782</v>
      </c>
      <c r="H872" s="6" t="s">
        <v>781</v>
      </c>
      <c r="I872" s="6" t="s">
        <v>780</v>
      </c>
      <c r="J872" s="19" t="s">
        <v>807</v>
      </c>
      <c r="K872" s="11">
        <v>15</v>
      </c>
      <c r="L872" s="9">
        <v>8.58</v>
      </c>
      <c r="M872" s="11">
        <v>128.69999999999999</v>
      </c>
      <c r="O872" s="10">
        <f t="shared" si="146"/>
        <v>14.999999999999998</v>
      </c>
      <c r="P872" s="11">
        <f t="shared" si="123"/>
        <v>0</v>
      </c>
      <c r="Q872" s="11">
        <f t="shared" si="124"/>
        <v>14.999999999999998</v>
      </c>
      <c r="R872" s="6" t="str">
        <f t="shared" si="125"/>
        <v>YES</v>
      </c>
      <c r="S872" s="6" t="str">
        <f t="shared" si="128"/>
        <v>YES</v>
      </c>
      <c r="T872" s="11">
        <f t="shared" si="129"/>
        <v>107.25</v>
      </c>
      <c r="U872" s="11">
        <f t="shared" si="126"/>
        <v>128.69999999999999</v>
      </c>
      <c r="V872" s="11">
        <f t="shared" si="127"/>
        <v>-21.449999999999989</v>
      </c>
    </row>
    <row r="873" spans="1:22" x14ac:dyDescent="0.25">
      <c r="A873" s="6" t="s">
        <v>351</v>
      </c>
      <c r="B873" s="6" t="s">
        <v>23</v>
      </c>
      <c r="C873" s="6" t="s">
        <v>783</v>
      </c>
      <c r="D873" s="6" t="s">
        <v>783</v>
      </c>
      <c r="E873" s="22" t="s">
        <v>1676</v>
      </c>
      <c r="F873" s="22" t="s">
        <v>418</v>
      </c>
      <c r="G873" s="31" t="s">
        <v>782</v>
      </c>
      <c r="H873" s="6" t="s">
        <v>781</v>
      </c>
      <c r="I873" s="6" t="s">
        <v>780</v>
      </c>
      <c r="J873" s="19" t="s">
        <v>808</v>
      </c>
      <c r="K873" s="11">
        <v>15</v>
      </c>
      <c r="L873" s="9">
        <v>27.64</v>
      </c>
      <c r="M873" s="11">
        <v>414.6</v>
      </c>
      <c r="N873" s="11">
        <v>414.06</v>
      </c>
      <c r="O873" s="10">
        <f t="shared" si="146"/>
        <v>15</v>
      </c>
      <c r="P873" s="11">
        <f t="shared" si="123"/>
        <v>14.980463096960927</v>
      </c>
      <c r="Q873" s="11">
        <f t="shared" si="124"/>
        <v>29.980463096960928</v>
      </c>
      <c r="R873" s="6" t="str">
        <f t="shared" si="125"/>
        <v>YES</v>
      </c>
      <c r="S873" s="6" t="str">
        <f t="shared" si="128"/>
        <v>YES</v>
      </c>
      <c r="T873" s="11">
        <f t="shared" si="129"/>
        <v>345.5</v>
      </c>
      <c r="U873" s="11">
        <f t="shared" si="126"/>
        <v>828.66000000000008</v>
      </c>
      <c r="V873" s="11">
        <f t="shared" si="127"/>
        <v>-483.16000000000008</v>
      </c>
    </row>
    <row r="874" spans="1:22" x14ac:dyDescent="0.25">
      <c r="A874" s="6" t="s">
        <v>351</v>
      </c>
      <c r="B874" s="6" t="s">
        <v>23</v>
      </c>
      <c r="C874" s="6" t="s">
        <v>783</v>
      </c>
      <c r="D874" s="6" t="s">
        <v>783</v>
      </c>
      <c r="E874" s="22" t="s">
        <v>1676</v>
      </c>
      <c r="F874" s="22" t="s">
        <v>418</v>
      </c>
      <c r="G874" s="31" t="s">
        <v>782</v>
      </c>
      <c r="H874" s="6" t="s">
        <v>781</v>
      </c>
      <c r="I874" s="6" t="s">
        <v>780</v>
      </c>
      <c r="J874" s="19" t="s">
        <v>808</v>
      </c>
      <c r="K874" s="11">
        <v>5.0999999999999996</v>
      </c>
      <c r="L874" s="9">
        <v>32.35</v>
      </c>
      <c r="M874" s="11">
        <v>164.99</v>
      </c>
      <c r="O874" s="10">
        <f t="shared" si="146"/>
        <v>5.1001545595054099</v>
      </c>
      <c r="P874" s="11">
        <f t="shared" si="123"/>
        <v>0</v>
      </c>
      <c r="Q874" s="11">
        <f t="shared" si="124"/>
        <v>5.1001545595054099</v>
      </c>
      <c r="R874" s="6" t="str">
        <f t="shared" si="125"/>
        <v>NO</v>
      </c>
      <c r="S874" s="6" t="str">
        <f t="shared" si="128"/>
        <v>YES</v>
      </c>
      <c r="T874" s="11">
        <f t="shared" si="129"/>
        <v>404.375</v>
      </c>
      <c r="U874" s="11">
        <f t="shared" si="126"/>
        <v>164.99</v>
      </c>
      <c r="V874" s="11">
        <f t="shared" si="127"/>
        <v>239.38499999999999</v>
      </c>
    </row>
    <row r="875" spans="1:22" x14ac:dyDescent="0.25">
      <c r="A875" s="6" t="s">
        <v>351</v>
      </c>
      <c r="B875" s="6" t="s">
        <v>23</v>
      </c>
      <c r="C875" s="6" t="s">
        <v>783</v>
      </c>
      <c r="D875" s="6" t="s">
        <v>783</v>
      </c>
      <c r="E875" s="22" t="s">
        <v>1676</v>
      </c>
      <c r="F875" s="22" t="s">
        <v>418</v>
      </c>
      <c r="G875" s="31" t="s">
        <v>782</v>
      </c>
      <c r="H875" s="6" t="s">
        <v>781</v>
      </c>
      <c r="I875" s="6" t="s">
        <v>780</v>
      </c>
      <c r="J875" s="19" t="s">
        <v>809</v>
      </c>
      <c r="K875" s="11">
        <v>15</v>
      </c>
      <c r="L875" s="9">
        <v>132.01</v>
      </c>
      <c r="M875" s="11">
        <v>1980.15</v>
      </c>
      <c r="O875" s="10">
        <f t="shared" si="146"/>
        <v>15.000000000000002</v>
      </c>
      <c r="P875" s="11">
        <f t="shared" si="123"/>
        <v>0</v>
      </c>
      <c r="Q875" s="11">
        <f t="shared" si="124"/>
        <v>15.000000000000002</v>
      </c>
      <c r="R875" s="6" t="str">
        <f t="shared" si="125"/>
        <v>YES</v>
      </c>
      <c r="S875" s="6" t="str">
        <f t="shared" si="128"/>
        <v>YES</v>
      </c>
      <c r="T875" s="11">
        <f t="shared" si="129"/>
        <v>1650.125</v>
      </c>
      <c r="U875" s="11">
        <f t="shared" si="126"/>
        <v>1980.15</v>
      </c>
      <c r="V875" s="11">
        <f t="shared" si="127"/>
        <v>-330.02500000000009</v>
      </c>
    </row>
    <row r="876" spans="1:22" x14ac:dyDescent="0.25">
      <c r="A876" s="6" t="s">
        <v>351</v>
      </c>
      <c r="B876" s="6" t="s">
        <v>23</v>
      </c>
      <c r="C876" s="6" t="s">
        <v>783</v>
      </c>
      <c r="D876" s="6" t="s">
        <v>783</v>
      </c>
      <c r="E876" s="22" t="s">
        <v>1676</v>
      </c>
      <c r="F876" s="22" t="s">
        <v>418</v>
      </c>
      <c r="G876" s="31" t="s">
        <v>782</v>
      </c>
      <c r="H876" s="6" t="s">
        <v>781</v>
      </c>
      <c r="I876" s="6" t="s">
        <v>780</v>
      </c>
      <c r="J876" s="19" t="s">
        <v>810</v>
      </c>
      <c r="K876" s="11">
        <v>15</v>
      </c>
      <c r="L876" s="9">
        <v>64.22</v>
      </c>
      <c r="M876" s="11">
        <v>963.3</v>
      </c>
      <c r="N876" s="11">
        <v>1689.01</v>
      </c>
      <c r="O876" s="10">
        <f t="shared" si="146"/>
        <v>15</v>
      </c>
      <c r="P876" s="11">
        <f t="shared" si="123"/>
        <v>26.300373715353473</v>
      </c>
      <c r="Q876" s="11">
        <f t="shared" si="124"/>
        <v>41.300373715353473</v>
      </c>
      <c r="R876" s="6" t="str">
        <f t="shared" si="125"/>
        <v>YES</v>
      </c>
      <c r="S876" s="6" t="str">
        <f t="shared" si="128"/>
        <v>YES</v>
      </c>
      <c r="T876" s="11">
        <f t="shared" si="129"/>
        <v>802.75</v>
      </c>
      <c r="U876" s="11">
        <f t="shared" si="126"/>
        <v>2652.31</v>
      </c>
      <c r="V876" s="11">
        <f t="shared" si="127"/>
        <v>-1849.56</v>
      </c>
    </row>
    <row r="877" spans="1:22" x14ac:dyDescent="0.25">
      <c r="A877" s="6" t="s">
        <v>351</v>
      </c>
      <c r="B877" s="6" t="s">
        <v>23</v>
      </c>
      <c r="C877" s="6" t="s">
        <v>783</v>
      </c>
      <c r="D877" s="6" t="s">
        <v>783</v>
      </c>
      <c r="E877" s="22" t="s">
        <v>1676</v>
      </c>
      <c r="F877" s="22" t="s">
        <v>418</v>
      </c>
      <c r="G877" s="31" t="s">
        <v>782</v>
      </c>
      <c r="H877" s="6" t="s">
        <v>781</v>
      </c>
      <c r="I877" s="6" t="s">
        <v>780</v>
      </c>
      <c r="J877" s="19" t="s">
        <v>810</v>
      </c>
      <c r="K877" s="11">
        <v>5.0999999999999996</v>
      </c>
      <c r="L877" s="9">
        <v>128.66</v>
      </c>
      <c r="M877" s="11">
        <v>656.19</v>
      </c>
      <c r="O877" s="10">
        <f t="shared" si="146"/>
        <v>5.1001865381625997</v>
      </c>
      <c r="P877" s="11">
        <f t="shared" si="123"/>
        <v>0</v>
      </c>
      <c r="Q877" s="11">
        <f t="shared" si="124"/>
        <v>5.1001865381625997</v>
      </c>
      <c r="R877" s="6" t="str">
        <f t="shared" si="125"/>
        <v>NO</v>
      </c>
      <c r="S877" s="6" t="str">
        <f t="shared" si="128"/>
        <v>YES</v>
      </c>
      <c r="T877" s="11">
        <f t="shared" si="129"/>
        <v>1608.25</v>
      </c>
      <c r="U877" s="11">
        <f t="shared" si="126"/>
        <v>656.19</v>
      </c>
      <c r="V877" s="11">
        <f t="shared" si="127"/>
        <v>952.06</v>
      </c>
    </row>
    <row r="878" spans="1:22" x14ac:dyDescent="0.25">
      <c r="A878" s="6" t="s">
        <v>351</v>
      </c>
      <c r="B878" s="6" t="s">
        <v>23</v>
      </c>
      <c r="C878" s="6" t="s">
        <v>783</v>
      </c>
      <c r="D878" s="6" t="s">
        <v>783</v>
      </c>
      <c r="E878" s="22" t="s">
        <v>1676</v>
      </c>
      <c r="F878" s="22" t="s">
        <v>418</v>
      </c>
      <c r="G878" s="31" t="s">
        <v>782</v>
      </c>
      <c r="H878" s="6" t="s">
        <v>781</v>
      </c>
      <c r="I878" s="6" t="s">
        <v>780</v>
      </c>
      <c r="J878" s="19" t="s">
        <v>811</v>
      </c>
      <c r="K878" s="11">
        <v>15</v>
      </c>
      <c r="L878" s="9">
        <v>44.03</v>
      </c>
      <c r="M878" s="11">
        <v>660.45</v>
      </c>
      <c r="N878" s="11">
        <v>1242.31</v>
      </c>
      <c r="O878" s="10">
        <f t="shared" si="146"/>
        <v>15</v>
      </c>
      <c r="P878" s="11">
        <f t="shared" si="123"/>
        <v>28.215080626845332</v>
      </c>
      <c r="Q878" s="11">
        <f t="shared" si="124"/>
        <v>43.215080626845328</v>
      </c>
      <c r="R878" s="6" t="str">
        <f t="shared" si="125"/>
        <v>YES</v>
      </c>
      <c r="S878" s="6" t="str">
        <f t="shared" si="128"/>
        <v>YES</v>
      </c>
      <c r="T878" s="11">
        <f t="shared" si="129"/>
        <v>550.375</v>
      </c>
      <c r="U878" s="11">
        <f t="shared" si="126"/>
        <v>1902.76</v>
      </c>
      <c r="V878" s="11">
        <f t="shared" si="127"/>
        <v>-1352.385</v>
      </c>
    </row>
    <row r="879" spans="1:22" x14ac:dyDescent="0.25">
      <c r="A879" s="6" t="s">
        <v>351</v>
      </c>
      <c r="B879" s="6" t="s">
        <v>23</v>
      </c>
      <c r="C879" s="6" t="s">
        <v>783</v>
      </c>
      <c r="D879" s="6" t="s">
        <v>783</v>
      </c>
      <c r="E879" s="22" t="s">
        <v>1676</v>
      </c>
      <c r="F879" s="22" t="s">
        <v>418</v>
      </c>
      <c r="G879" s="31" t="s">
        <v>782</v>
      </c>
      <c r="H879" s="6" t="s">
        <v>781</v>
      </c>
      <c r="I879" s="6" t="s">
        <v>780</v>
      </c>
      <c r="J879" s="19" t="s">
        <v>811</v>
      </c>
      <c r="K879" s="11">
        <v>5.0999999999999996</v>
      </c>
      <c r="L879" s="9">
        <v>97.77</v>
      </c>
      <c r="M879" s="11">
        <v>498.64</v>
      </c>
      <c r="O879" s="10">
        <f t="shared" si="146"/>
        <v>5.100132965122226</v>
      </c>
      <c r="P879" s="11">
        <f t="shared" si="123"/>
        <v>0</v>
      </c>
      <c r="Q879" s="11">
        <f t="shared" si="124"/>
        <v>5.100132965122226</v>
      </c>
      <c r="R879" s="6" t="str">
        <f t="shared" si="125"/>
        <v>NO</v>
      </c>
      <c r="S879" s="6" t="str">
        <f t="shared" si="128"/>
        <v>YES</v>
      </c>
      <c r="T879" s="11">
        <f t="shared" si="129"/>
        <v>1222.125</v>
      </c>
      <c r="U879" s="11">
        <f t="shared" si="126"/>
        <v>498.64</v>
      </c>
      <c r="V879" s="11">
        <f t="shared" si="127"/>
        <v>723.48500000000001</v>
      </c>
    </row>
    <row r="880" spans="1:22" x14ac:dyDescent="0.25">
      <c r="A880" s="6" t="s">
        <v>351</v>
      </c>
      <c r="B880" s="6" t="s">
        <v>23</v>
      </c>
      <c r="C880" s="6" t="s">
        <v>783</v>
      </c>
      <c r="D880" s="6" t="s">
        <v>783</v>
      </c>
      <c r="E880" s="22" t="s">
        <v>1676</v>
      </c>
      <c r="F880" s="22" t="s">
        <v>418</v>
      </c>
      <c r="G880" s="31" t="s">
        <v>782</v>
      </c>
      <c r="H880" s="6" t="s">
        <v>781</v>
      </c>
      <c r="I880" s="6" t="s">
        <v>780</v>
      </c>
      <c r="J880" s="19" t="s">
        <v>812</v>
      </c>
      <c r="K880" s="11">
        <v>15</v>
      </c>
      <c r="L880" s="9">
        <v>273.55</v>
      </c>
      <c r="M880" s="11">
        <v>4103.25</v>
      </c>
      <c r="O880" s="10">
        <f t="shared" si="146"/>
        <v>15</v>
      </c>
      <c r="P880" s="11">
        <f t="shared" si="123"/>
        <v>0</v>
      </c>
      <c r="Q880" s="11">
        <f t="shared" si="124"/>
        <v>15</v>
      </c>
      <c r="R880" s="6" t="str">
        <f t="shared" si="125"/>
        <v>YES</v>
      </c>
      <c r="S880" s="6" t="str">
        <f t="shared" si="128"/>
        <v>YES</v>
      </c>
      <c r="T880" s="11">
        <f t="shared" si="129"/>
        <v>3419.375</v>
      </c>
      <c r="U880" s="11">
        <f t="shared" si="126"/>
        <v>4103.25</v>
      </c>
      <c r="V880" s="11">
        <f t="shared" si="127"/>
        <v>-683.875</v>
      </c>
    </row>
    <row r="881" spans="1:22" x14ac:dyDescent="0.25">
      <c r="A881" s="6" t="s">
        <v>351</v>
      </c>
      <c r="B881" s="6" t="s">
        <v>23</v>
      </c>
      <c r="C881" s="6" t="s">
        <v>783</v>
      </c>
      <c r="D881" s="6" t="s">
        <v>783</v>
      </c>
      <c r="E881" s="22" t="s">
        <v>1676</v>
      </c>
      <c r="F881" s="22" t="s">
        <v>418</v>
      </c>
      <c r="G881" s="31" t="s">
        <v>782</v>
      </c>
      <c r="H881" s="6" t="s">
        <v>781</v>
      </c>
      <c r="I881" s="6" t="s">
        <v>780</v>
      </c>
      <c r="J881" s="19" t="s">
        <v>813</v>
      </c>
      <c r="K881" s="11">
        <v>5.0999999999999996</v>
      </c>
      <c r="L881" s="9">
        <v>248.57</v>
      </c>
      <c r="M881" s="11">
        <v>1267.71</v>
      </c>
      <c r="N881" s="11">
        <v>5858.42</v>
      </c>
      <c r="O881" s="10">
        <f t="shared" si="146"/>
        <v>5.1000120690348796</v>
      </c>
      <c r="P881" s="11">
        <f t="shared" si="123"/>
        <v>23.568491772941226</v>
      </c>
      <c r="Q881" s="11">
        <f t="shared" si="124"/>
        <v>28.668503841976104</v>
      </c>
      <c r="R881" s="6" t="str">
        <f t="shared" si="125"/>
        <v>YES</v>
      </c>
      <c r="S881" s="6" t="str">
        <f t="shared" si="128"/>
        <v>YES</v>
      </c>
      <c r="T881" s="11">
        <f t="shared" si="129"/>
        <v>3107.125</v>
      </c>
      <c r="U881" s="11">
        <f t="shared" si="126"/>
        <v>7126.13</v>
      </c>
      <c r="V881" s="11">
        <f t="shared" si="127"/>
        <v>-4019.0050000000001</v>
      </c>
    </row>
    <row r="882" spans="1:22" x14ac:dyDescent="0.25">
      <c r="A882" s="6" t="s">
        <v>351</v>
      </c>
      <c r="B882" s="6" t="s">
        <v>23</v>
      </c>
      <c r="C882" s="6" t="s">
        <v>783</v>
      </c>
      <c r="D882" s="6" t="s">
        <v>783</v>
      </c>
      <c r="E882" s="22" t="s">
        <v>1676</v>
      </c>
      <c r="F882" s="22" t="s">
        <v>418</v>
      </c>
      <c r="G882" s="31" t="s">
        <v>782</v>
      </c>
      <c r="H882" s="6" t="s">
        <v>781</v>
      </c>
      <c r="I882" s="6" t="s">
        <v>780</v>
      </c>
      <c r="J882" s="19" t="s">
        <v>813</v>
      </c>
      <c r="K882" s="11">
        <v>15</v>
      </c>
      <c r="L882" s="9">
        <v>1.08</v>
      </c>
      <c r="M882" s="11">
        <v>16.2</v>
      </c>
      <c r="O882" s="10">
        <f t="shared" si="146"/>
        <v>14.999999999999998</v>
      </c>
      <c r="P882" s="11">
        <f t="shared" si="123"/>
        <v>0</v>
      </c>
      <c r="Q882" s="11">
        <f t="shared" si="124"/>
        <v>14.999999999999998</v>
      </c>
      <c r="R882" s="6" t="str">
        <f t="shared" si="125"/>
        <v>YES</v>
      </c>
      <c r="S882" s="6" t="str">
        <f t="shared" si="128"/>
        <v>YES</v>
      </c>
      <c r="T882" s="11">
        <f t="shared" si="129"/>
        <v>13.5</v>
      </c>
      <c r="U882" s="11">
        <f t="shared" si="126"/>
        <v>16.2</v>
      </c>
      <c r="V882" s="11">
        <f t="shared" si="127"/>
        <v>-2.6999999999999993</v>
      </c>
    </row>
    <row r="883" spans="1:22" x14ac:dyDescent="0.25">
      <c r="A883" s="6" t="s">
        <v>351</v>
      </c>
      <c r="B883" s="6" t="s">
        <v>23</v>
      </c>
      <c r="C883" s="6" t="s">
        <v>783</v>
      </c>
      <c r="D883" s="6" t="s">
        <v>783</v>
      </c>
      <c r="E883" s="22" t="s">
        <v>1676</v>
      </c>
      <c r="F883" s="22" t="s">
        <v>418</v>
      </c>
      <c r="G883" s="31" t="s">
        <v>782</v>
      </c>
      <c r="H883" s="6" t="s">
        <v>781</v>
      </c>
      <c r="I883" s="6" t="s">
        <v>780</v>
      </c>
      <c r="J883" s="19" t="s">
        <v>814</v>
      </c>
      <c r="K883" s="11">
        <v>5.0999999999999996</v>
      </c>
      <c r="L883" s="9">
        <v>222.31</v>
      </c>
      <c r="M883" s="11">
        <v>1133.8</v>
      </c>
      <c r="N883" s="11">
        <v>3990.82</v>
      </c>
      <c r="O883" s="10">
        <f t="shared" si="146"/>
        <v>5.1000854662408344</v>
      </c>
      <c r="P883" s="11">
        <f t="shared" si="123"/>
        <v>17.951599118348252</v>
      </c>
      <c r="Q883" s="11">
        <f t="shared" si="124"/>
        <v>23.051684584589086</v>
      </c>
      <c r="R883" s="6" t="str">
        <f t="shared" si="125"/>
        <v>YES</v>
      </c>
      <c r="S883" s="6" t="str">
        <f t="shared" si="128"/>
        <v>YES</v>
      </c>
      <c r="T883" s="11">
        <f t="shared" si="129"/>
        <v>2778.875</v>
      </c>
      <c r="U883" s="11">
        <f t="shared" si="126"/>
        <v>5124.62</v>
      </c>
      <c r="V883" s="11">
        <f t="shared" si="127"/>
        <v>-2345.7449999999999</v>
      </c>
    </row>
    <row r="884" spans="1:22" x14ac:dyDescent="0.25">
      <c r="A884" s="6" t="s">
        <v>351</v>
      </c>
      <c r="B884" s="6" t="s">
        <v>23</v>
      </c>
      <c r="C884" s="6" t="s">
        <v>783</v>
      </c>
      <c r="D884" s="6" t="s">
        <v>783</v>
      </c>
      <c r="E884" s="22" t="s">
        <v>1676</v>
      </c>
      <c r="F884" s="22" t="s">
        <v>418</v>
      </c>
      <c r="G884" s="31" t="s">
        <v>782</v>
      </c>
      <c r="H884" s="6" t="s">
        <v>781</v>
      </c>
      <c r="I884" s="6" t="s">
        <v>780</v>
      </c>
      <c r="J884" s="19" t="s">
        <v>814</v>
      </c>
      <c r="K884" s="11">
        <v>15</v>
      </c>
      <c r="L884" s="9">
        <v>52.59</v>
      </c>
      <c r="M884" s="11">
        <v>788.85</v>
      </c>
      <c r="O884" s="10">
        <f t="shared" si="146"/>
        <v>15</v>
      </c>
      <c r="P884" s="11">
        <f t="shared" si="123"/>
        <v>0</v>
      </c>
      <c r="Q884" s="11">
        <f t="shared" si="124"/>
        <v>15</v>
      </c>
      <c r="R884" s="6" t="str">
        <f t="shared" si="125"/>
        <v>YES</v>
      </c>
      <c r="S884" s="6" t="str">
        <f t="shared" si="128"/>
        <v>YES</v>
      </c>
      <c r="T884" s="11">
        <f t="shared" si="129"/>
        <v>657.375</v>
      </c>
      <c r="U884" s="11">
        <f t="shared" si="126"/>
        <v>788.85</v>
      </c>
      <c r="V884" s="11">
        <f t="shared" si="127"/>
        <v>-131.47500000000002</v>
      </c>
    </row>
    <row r="885" spans="1:22" x14ac:dyDescent="0.25">
      <c r="A885" s="6" t="s">
        <v>351</v>
      </c>
      <c r="B885" s="6" t="s">
        <v>23</v>
      </c>
      <c r="C885" s="6" t="s">
        <v>783</v>
      </c>
      <c r="D885" s="6" t="s">
        <v>783</v>
      </c>
      <c r="E885" s="22" t="s">
        <v>1676</v>
      </c>
      <c r="F885" s="22" t="s">
        <v>418</v>
      </c>
      <c r="G885" s="31" t="s">
        <v>782</v>
      </c>
      <c r="H885" s="6" t="s">
        <v>781</v>
      </c>
      <c r="I885" s="6" t="s">
        <v>780</v>
      </c>
      <c r="J885" s="19" t="s">
        <v>815</v>
      </c>
      <c r="K885" s="11">
        <v>5.0999999999999996</v>
      </c>
      <c r="L885" s="9">
        <v>209.21</v>
      </c>
      <c r="M885" s="11">
        <v>1066.98</v>
      </c>
      <c r="N885" s="11">
        <v>4226.9399999999996</v>
      </c>
      <c r="O885" s="10">
        <f t="shared" si="146"/>
        <v>5.1000430189761481</v>
      </c>
      <c r="P885" s="11">
        <f t="shared" si="123"/>
        <v>20.204292337842357</v>
      </c>
      <c r="Q885" s="11">
        <f t="shared" si="124"/>
        <v>25.304335356818505</v>
      </c>
      <c r="R885" s="6" t="str">
        <f t="shared" si="125"/>
        <v>YES</v>
      </c>
      <c r="S885" s="6" t="str">
        <f t="shared" si="128"/>
        <v>YES</v>
      </c>
      <c r="T885" s="11">
        <f t="shared" si="129"/>
        <v>2615.125</v>
      </c>
      <c r="U885" s="11">
        <f t="shared" si="126"/>
        <v>5293.92</v>
      </c>
      <c r="V885" s="11">
        <f t="shared" si="127"/>
        <v>-2678.7950000000001</v>
      </c>
    </row>
    <row r="886" spans="1:22" x14ac:dyDescent="0.25">
      <c r="A886" s="6" t="s">
        <v>351</v>
      </c>
      <c r="B886" s="6" t="s">
        <v>23</v>
      </c>
      <c r="C886" s="6" t="s">
        <v>783</v>
      </c>
      <c r="D886" s="6" t="s">
        <v>783</v>
      </c>
      <c r="E886" s="22" t="s">
        <v>1676</v>
      </c>
      <c r="F886" s="22" t="s">
        <v>418</v>
      </c>
      <c r="G886" s="31" t="s">
        <v>782</v>
      </c>
      <c r="H886" s="6" t="s">
        <v>781</v>
      </c>
      <c r="I886" s="6" t="s">
        <v>780</v>
      </c>
      <c r="J886" s="19" t="s">
        <v>815</v>
      </c>
      <c r="K886" s="11">
        <v>15</v>
      </c>
      <c r="L886" s="9">
        <v>12.66</v>
      </c>
      <c r="M886" s="11">
        <v>189.9</v>
      </c>
      <c r="O886" s="10">
        <f t="shared" si="146"/>
        <v>15</v>
      </c>
      <c r="P886" s="11">
        <f t="shared" si="123"/>
        <v>0</v>
      </c>
      <c r="Q886" s="11">
        <f t="shared" si="124"/>
        <v>15</v>
      </c>
      <c r="R886" s="6" t="str">
        <f t="shared" si="125"/>
        <v>YES</v>
      </c>
      <c r="S886" s="6" t="str">
        <f t="shared" si="128"/>
        <v>YES</v>
      </c>
      <c r="T886" s="11">
        <f t="shared" si="129"/>
        <v>158.25</v>
      </c>
      <c r="U886" s="11">
        <f t="shared" si="126"/>
        <v>189.9</v>
      </c>
      <c r="V886" s="11">
        <f t="shared" si="127"/>
        <v>-31.650000000000006</v>
      </c>
    </row>
    <row r="887" spans="1:22" x14ac:dyDescent="0.25">
      <c r="A887" s="6" t="s">
        <v>351</v>
      </c>
      <c r="B887" s="6" t="s">
        <v>23</v>
      </c>
      <c r="C887" s="6" t="s">
        <v>783</v>
      </c>
      <c r="D887" s="6" t="s">
        <v>783</v>
      </c>
      <c r="E887" s="22" t="s">
        <v>1676</v>
      </c>
      <c r="F887" s="22" t="s">
        <v>418</v>
      </c>
      <c r="G887" s="31" t="s">
        <v>782</v>
      </c>
      <c r="H887" s="6" t="s">
        <v>781</v>
      </c>
      <c r="I887" s="6" t="s">
        <v>780</v>
      </c>
      <c r="J887" s="19" t="s">
        <v>816</v>
      </c>
      <c r="K887" s="11">
        <v>15</v>
      </c>
      <c r="L887" s="9">
        <v>175.68</v>
      </c>
      <c r="M887" s="11">
        <v>2635.5</v>
      </c>
      <c r="O887" s="10">
        <f t="shared" si="146"/>
        <v>15.001707650273223</v>
      </c>
      <c r="P887" s="11">
        <f t="shared" si="123"/>
        <v>0</v>
      </c>
      <c r="Q887" s="11">
        <f t="shared" si="124"/>
        <v>15.001707650273223</v>
      </c>
      <c r="R887" s="6" t="str">
        <f t="shared" si="125"/>
        <v>YES</v>
      </c>
      <c r="S887" s="6" t="str">
        <f t="shared" si="128"/>
        <v>YES</v>
      </c>
      <c r="T887" s="11">
        <f t="shared" si="129"/>
        <v>2196</v>
      </c>
      <c r="U887" s="11">
        <f t="shared" si="126"/>
        <v>2635.5</v>
      </c>
      <c r="V887" s="11">
        <f t="shared" si="127"/>
        <v>-439.5</v>
      </c>
    </row>
    <row r="888" spans="1:22" x14ac:dyDescent="0.25">
      <c r="A888" s="6" t="s">
        <v>351</v>
      </c>
      <c r="B888" s="6" t="s">
        <v>23</v>
      </c>
      <c r="C888" s="6" t="s">
        <v>783</v>
      </c>
      <c r="D888" s="6" t="s">
        <v>783</v>
      </c>
      <c r="E888" s="22" t="s">
        <v>1676</v>
      </c>
      <c r="F888" s="22" t="s">
        <v>418</v>
      </c>
      <c r="G888" s="31" t="s">
        <v>782</v>
      </c>
      <c r="H888" s="6" t="s">
        <v>781</v>
      </c>
      <c r="I888" s="6" t="s">
        <v>780</v>
      </c>
      <c r="J888" s="19" t="s">
        <v>817</v>
      </c>
      <c r="K888" s="11">
        <v>5.0999999999999996</v>
      </c>
      <c r="L888" s="9">
        <v>175.2</v>
      </c>
      <c r="M888" s="11">
        <v>893.53</v>
      </c>
      <c r="N888" s="11">
        <v>4782.75</v>
      </c>
      <c r="O888" s="10">
        <f t="shared" si="146"/>
        <v>5.1000570776255714</v>
      </c>
      <c r="P888" s="11">
        <f t="shared" si="123"/>
        <v>27.298801369863014</v>
      </c>
      <c r="Q888" s="11">
        <f t="shared" si="124"/>
        <v>32.398858447488585</v>
      </c>
      <c r="R888" s="6" t="str">
        <f t="shared" si="125"/>
        <v>YES</v>
      </c>
      <c r="S888" s="6" t="str">
        <f t="shared" si="128"/>
        <v>YES</v>
      </c>
      <c r="T888" s="11">
        <f t="shared" si="129"/>
        <v>2190</v>
      </c>
      <c r="U888" s="11">
        <f t="shared" si="126"/>
        <v>5676.28</v>
      </c>
      <c r="V888" s="11">
        <f t="shared" si="127"/>
        <v>-3486.2799999999997</v>
      </c>
    </row>
    <row r="889" spans="1:22" x14ac:dyDescent="0.25">
      <c r="A889" s="6" t="s">
        <v>351</v>
      </c>
      <c r="B889" s="6" t="s">
        <v>23</v>
      </c>
      <c r="C889" s="6" t="s">
        <v>783</v>
      </c>
      <c r="D889" s="6" t="s">
        <v>783</v>
      </c>
      <c r="E889" s="22" t="s">
        <v>1676</v>
      </c>
      <c r="F889" s="22" t="s">
        <v>418</v>
      </c>
      <c r="G889" s="31" t="s">
        <v>782</v>
      </c>
      <c r="H889" s="6" t="s">
        <v>781</v>
      </c>
      <c r="I889" s="6" t="s">
        <v>780</v>
      </c>
      <c r="J889" s="19" t="s">
        <v>817</v>
      </c>
      <c r="K889" s="11">
        <v>15</v>
      </c>
      <c r="L889" s="9">
        <v>2.5</v>
      </c>
      <c r="M889" s="11">
        <v>37.5</v>
      </c>
      <c r="O889" s="10">
        <f t="shared" si="146"/>
        <v>15</v>
      </c>
      <c r="P889" s="11">
        <f t="shared" si="123"/>
        <v>0</v>
      </c>
      <c r="Q889" s="11">
        <f t="shared" si="124"/>
        <v>15</v>
      </c>
      <c r="R889" s="6" t="str">
        <f t="shared" si="125"/>
        <v>YES</v>
      </c>
      <c r="S889" s="6" t="str">
        <f t="shared" si="128"/>
        <v>YES</v>
      </c>
      <c r="T889" s="11">
        <f t="shared" si="129"/>
        <v>31.25</v>
      </c>
      <c r="U889" s="11">
        <f t="shared" si="126"/>
        <v>37.5</v>
      </c>
      <c r="V889" s="11">
        <f t="shared" si="127"/>
        <v>-6.25</v>
      </c>
    </row>
    <row r="890" spans="1:22" x14ac:dyDescent="0.25">
      <c r="A890" s="6" t="s">
        <v>351</v>
      </c>
      <c r="B890" s="6" t="s">
        <v>23</v>
      </c>
      <c r="C890" s="6" t="s">
        <v>783</v>
      </c>
      <c r="D890" s="6" t="s">
        <v>783</v>
      </c>
      <c r="E890" s="22" t="s">
        <v>1676</v>
      </c>
      <c r="F890" s="22" t="s">
        <v>418</v>
      </c>
      <c r="G890" s="31" t="s">
        <v>782</v>
      </c>
      <c r="H890" s="6" t="s">
        <v>781</v>
      </c>
      <c r="I890" s="6" t="s">
        <v>780</v>
      </c>
      <c r="J890" s="19" t="s">
        <v>818</v>
      </c>
      <c r="K890" s="11">
        <v>15</v>
      </c>
      <c r="L890" s="9">
        <v>31.56</v>
      </c>
      <c r="M890" s="11">
        <v>473.4</v>
      </c>
      <c r="N890" s="11">
        <v>832.8</v>
      </c>
      <c r="O890" s="10">
        <f t="shared" si="146"/>
        <v>15</v>
      </c>
      <c r="P890" s="11">
        <f t="shared" si="123"/>
        <v>26.387832699619771</v>
      </c>
      <c r="Q890" s="11">
        <f t="shared" si="124"/>
        <v>41.387832699619764</v>
      </c>
      <c r="R890" s="6" t="str">
        <f t="shared" si="125"/>
        <v>YES</v>
      </c>
      <c r="S890" s="6" t="str">
        <f t="shared" si="128"/>
        <v>YES</v>
      </c>
      <c r="T890" s="11">
        <f t="shared" si="129"/>
        <v>394.5</v>
      </c>
      <c r="U890" s="11">
        <f t="shared" si="126"/>
        <v>1306.1999999999998</v>
      </c>
      <c r="V890" s="11">
        <f t="shared" si="127"/>
        <v>-911.69999999999982</v>
      </c>
    </row>
    <row r="891" spans="1:22" x14ac:dyDescent="0.25">
      <c r="A891" s="6" t="s">
        <v>351</v>
      </c>
      <c r="B891" s="6" t="s">
        <v>23</v>
      </c>
      <c r="C891" s="6" t="s">
        <v>783</v>
      </c>
      <c r="D891" s="6" t="s">
        <v>783</v>
      </c>
      <c r="E891" s="22" t="s">
        <v>1676</v>
      </c>
      <c r="F891" s="22" t="s">
        <v>418</v>
      </c>
      <c r="G891" s="31" t="s">
        <v>782</v>
      </c>
      <c r="H891" s="6" t="s">
        <v>781</v>
      </c>
      <c r="I891" s="6" t="s">
        <v>780</v>
      </c>
      <c r="J891" s="19" t="s">
        <v>818</v>
      </c>
      <c r="K891" s="11">
        <v>5.0999999999999996</v>
      </c>
      <c r="L891" s="9">
        <v>71.56</v>
      </c>
      <c r="M891" s="11">
        <v>364.96</v>
      </c>
      <c r="O891" s="10">
        <f t="shared" si="146"/>
        <v>5.1000558971492449</v>
      </c>
      <c r="P891" s="11">
        <f t="shared" ref="P891:P954" si="147">N891/L891</f>
        <v>0</v>
      </c>
      <c r="Q891" s="11">
        <f t="shared" ref="Q891:Q954" si="148">(M891+N891)/L891</f>
        <v>5.1000558971492449</v>
      </c>
      <c r="R891" s="6" t="str">
        <f t="shared" ref="R891:R954" si="149">IF(Q891&gt;12.49,"YES","NO")</f>
        <v>NO</v>
      </c>
      <c r="S891" s="6" t="str">
        <f t="shared" si="128"/>
        <v>YES</v>
      </c>
      <c r="T891" s="11">
        <f t="shared" si="129"/>
        <v>894.5</v>
      </c>
      <c r="U891" s="11">
        <f t="shared" ref="U891:U954" si="150">M891+N891</f>
        <v>364.96</v>
      </c>
      <c r="V891" s="11">
        <f t="shared" ref="V891:V954" si="151">T891-U891</f>
        <v>529.54</v>
      </c>
    </row>
    <row r="892" spans="1:22" x14ac:dyDescent="0.25">
      <c r="A892" s="6" t="s">
        <v>351</v>
      </c>
      <c r="B892" s="6" t="s">
        <v>23</v>
      </c>
      <c r="C892" s="6" t="s">
        <v>783</v>
      </c>
      <c r="D892" s="6" t="s">
        <v>783</v>
      </c>
      <c r="E892" s="22" t="s">
        <v>1676</v>
      </c>
      <c r="F892" s="22" t="s">
        <v>418</v>
      </c>
      <c r="G892" s="31" t="s">
        <v>782</v>
      </c>
      <c r="H892" s="6" t="s">
        <v>781</v>
      </c>
      <c r="I892" s="6" t="s">
        <v>780</v>
      </c>
      <c r="J892" s="19" t="s">
        <v>819</v>
      </c>
      <c r="K892" s="11">
        <v>15</v>
      </c>
      <c r="L892" s="9">
        <v>25.65</v>
      </c>
      <c r="M892" s="11">
        <v>384.75</v>
      </c>
      <c r="N892" s="11">
        <v>178.19</v>
      </c>
      <c r="O892" s="10">
        <f t="shared" si="146"/>
        <v>15</v>
      </c>
      <c r="P892" s="11">
        <f t="shared" si="147"/>
        <v>6.9469785575048739</v>
      </c>
      <c r="Q892" s="11">
        <f t="shared" si="148"/>
        <v>21.946978557504877</v>
      </c>
      <c r="R892" s="6" t="str">
        <f t="shared" si="149"/>
        <v>YES</v>
      </c>
      <c r="S892" s="6" t="str">
        <f t="shared" si="128"/>
        <v>YES</v>
      </c>
      <c r="T892" s="11">
        <f t="shared" si="129"/>
        <v>320.625</v>
      </c>
      <c r="U892" s="11">
        <f t="shared" si="150"/>
        <v>562.94000000000005</v>
      </c>
      <c r="V892" s="11">
        <f t="shared" si="151"/>
        <v>-242.31500000000005</v>
      </c>
    </row>
    <row r="893" spans="1:22" x14ac:dyDescent="0.25">
      <c r="A893" s="6" t="s">
        <v>351</v>
      </c>
      <c r="B893" s="6" t="s">
        <v>23</v>
      </c>
      <c r="C893" s="6" t="s">
        <v>783</v>
      </c>
      <c r="D893" s="6" t="s">
        <v>783</v>
      </c>
      <c r="E893" s="22" t="s">
        <v>1676</v>
      </c>
      <c r="F893" s="22" t="s">
        <v>418</v>
      </c>
      <c r="G893" s="31" t="s">
        <v>782</v>
      </c>
      <c r="H893" s="6" t="s">
        <v>781</v>
      </c>
      <c r="I893" s="6" t="s">
        <v>780</v>
      </c>
      <c r="J893" s="19" t="s">
        <v>819</v>
      </c>
      <c r="K893" s="11">
        <v>5.0999999999999996</v>
      </c>
      <c r="L893" s="9">
        <v>15</v>
      </c>
      <c r="M893" s="11">
        <v>76.5</v>
      </c>
      <c r="O893" s="10">
        <f t="shared" si="146"/>
        <v>5.0999999999999996</v>
      </c>
      <c r="P893" s="11">
        <f t="shared" si="147"/>
        <v>0</v>
      </c>
      <c r="Q893" s="11">
        <f t="shared" si="148"/>
        <v>5.0999999999999996</v>
      </c>
      <c r="R893" s="6" t="str">
        <f t="shared" si="149"/>
        <v>NO</v>
      </c>
      <c r="S893" s="6" t="str">
        <f t="shared" ref="S893:S956" si="152">IF(O893&gt;3.32,"YES","NO")</f>
        <v>YES</v>
      </c>
      <c r="T893" s="11">
        <f t="shared" ref="T893:T956" si="153">L893*12.5</f>
        <v>187.5</v>
      </c>
      <c r="U893" s="11">
        <f t="shared" si="150"/>
        <v>76.5</v>
      </c>
      <c r="V893" s="11">
        <f t="shared" si="151"/>
        <v>111</v>
      </c>
    </row>
    <row r="894" spans="1:22" x14ac:dyDescent="0.25">
      <c r="A894" s="6" t="s">
        <v>351</v>
      </c>
      <c r="B894" s="6" t="s">
        <v>23</v>
      </c>
      <c r="C894" s="6" t="s">
        <v>783</v>
      </c>
      <c r="D894" s="6" t="s">
        <v>783</v>
      </c>
      <c r="E894" s="22" t="s">
        <v>1676</v>
      </c>
      <c r="F894" s="22" t="s">
        <v>418</v>
      </c>
      <c r="G894" s="31" t="s">
        <v>782</v>
      </c>
      <c r="H894" s="6" t="s">
        <v>781</v>
      </c>
      <c r="I894" s="6" t="s">
        <v>780</v>
      </c>
      <c r="J894" s="19" t="s">
        <v>820</v>
      </c>
      <c r="K894" s="11">
        <v>15</v>
      </c>
      <c r="L894" s="9">
        <v>31.58</v>
      </c>
      <c r="M894" s="11">
        <v>473.7</v>
      </c>
      <c r="N894" s="11">
        <v>395.57</v>
      </c>
      <c r="O894" s="10">
        <f t="shared" si="146"/>
        <v>15</v>
      </c>
      <c r="P894" s="11">
        <f t="shared" si="147"/>
        <v>12.525965801139963</v>
      </c>
      <c r="Q894" s="11">
        <f t="shared" si="148"/>
        <v>27.525965801139964</v>
      </c>
      <c r="R894" s="6" t="str">
        <f t="shared" si="149"/>
        <v>YES</v>
      </c>
      <c r="S894" s="6" t="str">
        <f t="shared" si="152"/>
        <v>YES</v>
      </c>
      <c r="T894" s="11">
        <f t="shared" si="153"/>
        <v>394.75</v>
      </c>
      <c r="U894" s="11">
        <f t="shared" si="150"/>
        <v>869.27</v>
      </c>
      <c r="V894" s="11">
        <f t="shared" si="151"/>
        <v>-474.52</v>
      </c>
    </row>
    <row r="895" spans="1:22" x14ac:dyDescent="0.25">
      <c r="A895" s="6" t="s">
        <v>351</v>
      </c>
      <c r="B895" s="6" t="s">
        <v>23</v>
      </c>
      <c r="C895" s="6" t="s">
        <v>783</v>
      </c>
      <c r="D895" s="6" t="s">
        <v>783</v>
      </c>
      <c r="E895" s="22" t="s">
        <v>1676</v>
      </c>
      <c r="F895" s="22" t="s">
        <v>418</v>
      </c>
      <c r="G895" s="31" t="s">
        <v>782</v>
      </c>
      <c r="H895" s="6" t="s">
        <v>781</v>
      </c>
      <c r="I895" s="6" t="s">
        <v>780</v>
      </c>
      <c r="J895" s="19" t="s">
        <v>820</v>
      </c>
      <c r="K895" s="11">
        <v>5.0999999999999996</v>
      </c>
      <c r="L895" s="9">
        <v>35</v>
      </c>
      <c r="M895" s="11">
        <v>178.5</v>
      </c>
      <c r="O895" s="10">
        <f t="shared" si="146"/>
        <v>5.0999999999999996</v>
      </c>
      <c r="P895" s="11">
        <f t="shared" si="147"/>
        <v>0</v>
      </c>
      <c r="Q895" s="11">
        <f t="shared" si="148"/>
        <v>5.0999999999999996</v>
      </c>
      <c r="R895" s="6" t="str">
        <f t="shared" si="149"/>
        <v>NO</v>
      </c>
      <c r="S895" s="6" t="str">
        <f t="shared" si="152"/>
        <v>YES</v>
      </c>
      <c r="T895" s="11">
        <f t="shared" si="153"/>
        <v>437.5</v>
      </c>
      <c r="U895" s="11">
        <f t="shared" si="150"/>
        <v>178.5</v>
      </c>
      <c r="V895" s="11">
        <f t="shared" si="151"/>
        <v>259</v>
      </c>
    </row>
    <row r="896" spans="1:22" x14ac:dyDescent="0.25">
      <c r="A896" s="6" t="s">
        <v>351</v>
      </c>
      <c r="B896" s="6" t="s">
        <v>23</v>
      </c>
      <c r="C896" s="6" t="s">
        <v>783</v>
      </c>
      <c r="D896" s="6" t="s">
        <v>783</v>
      </c>
      <c r="E896" s="22" t="s">
        <v>1676</v>
      </c>
      <c r="F896" s="22" t="s">
        <v>418</v>
      </c>
      <c r="G896" s="31" t="s">
        <v>782</v>
      </c>
      <c r="H896" s="6" t="s">
        <v>781</v>
      </c>
      <c r="I896" s="6" t="s">
        <v>780</v>
      </c>
      <c r="J896" s="19" t="s">
        <v>821</v>
      </c>
      <c r="K896" s="11">
        <v>15</v>
      </c>
      <c r="L896" s="9">
        <v>19.72</v>
      </c>
      <c r="M896" s="11">
        <v>295.8</v>
      </c>
      <c r="N896" s="11">
        <v>156.94</v>
      </c>
      <c r="O896" s="10">
        <f t="shared" si="146"/>
        <v>15.000000000000002</v>
      </c>
      <c r="P896" s="11">
        <f t="shared" si="147"/>
        <v>7.9584178498985807</v>
      </c>
      <c r="Q896" s="11">
        <f t="shared" si="148"/>
        <v>22.958417849898581</v>
      </c>
      <c r="R896" s="6" t="str">
        <f t="shared" si="149"/>
        <v>YES</v>
      </c>
      <c r="S896" s="6" t="str">
        <f t="shared" si="152"/>
        <v>YES</v>
      </c>
      <c r="T896" s="11">
        <f t="shared" si="153"/>
        <v>246.5</v>
      </c>
      <c r="U896" s="11">
        <f t="shared" si="150"/>
        <v>452.74</v>
      </c>
      <c r="V896" s="11">
        <f t="shared" si="151"/>
        <v>-206.24</v>
      </c>
    </row>
    <row r="897" spans="1:22" x14ac:dyDescent="0.25">
      <c r="A897" s="6" t="s">
        <v>351</v>
      </c>
      <c r="B897" s="6" t="s">
        <v>23</v>
      </c>
      <c r="C897" s="6" t="s">
        <v>783</v>
      </c>
      <c r="D897" s="6" t="s">
        <v>783</v>
      </c>
      <c r="E897" s="22" t="s">
        <v>1676</v>
      </c>
      <c r="F897" s="22" t="s">
        <v>418</v>
      </c>
      <c r="G897" s="31" t="s">
        <v>782</v>
      </c>
      <c r="H897" s="6" t="s">
        <v>781</v>
      </c>
      <c r="I897" s="6" t="s">
        <v>780</v>
      </c>
      <c r="J897" s="19" t="s">
        <v>821</v>
      </c>
      <c r="K897" s="11">
        <v>5.0999999999999996</v>
      </c>
      <c r="L897" s="9">
        <v>14.15</v>
      </c>
      <c r="M897" s="11">
        <v>72.17</v>
      </c>
      <c r="O897" s="10">
        <f t="shared" si="146"/>
        <v>5.1003533568904595</v>
      </c>
      <c r="P897" s="11">
        <f t="shared" si="147"/>
        <v>0</v>
      </c>
      <c r="Q897" s="11">
        <f t="shared" si="148"/>
        <v>5.1003533568904595</v>
      </c>
      <c r="R897" s="6" t="str">
        <f t="shared" si="149"/>
        <v>NO</v>
      </c>
      <c r="S897" s="6" t="str">
        <f t="shared" si="152"/>
        <v>YES</v>
      </c>
      <c r="T897" s="11">
        <f t="shared" si="153"/>
        <v>176.875</v>
      </c>
      <c r="U897" s="11">
        <f t="shared" si="150"/>
        <v>72.17</v>
      </c>
      <c r="V897" s="11">
        <f t="shared" si="151"/>
        <v>104.705</v>
      </c>
    </row>
    <row r="898" spans="1:22" x14ac:dyDescent="0.25">
      <c r="A898" s="6" t="s">
        <v>351</v>
      </c>
      <c r="B898" s="6" t="s">
        <v>23</v>
      </c>
      <c r="C898" s="6" t="s">
        <v>783</v>
      </c>
      <c r="D898" s="6" t="s">
        <v>783</v>
      </c>
      <c r="E898" s="22" t="s">
        <v>1676</v>
      </c>
      <c r="F898" s="22" t="s">
        <v>418</v>
      </c>
      <c r="G898" s="31" t="s">
        <v>782</v>
      </c>
      <c r="H898" s="6" t="s">
        <v>781</v>
      </c>
      <c r="I898" s="6" t="s">
        <v>780</v>
      </c>
      <c r="J898" s="19" t="s">
        <v>822</v>
      </c>
      <c r="K898" s="11">
        <v>15</v>
      </c>
      <c r="L898" s="9">
        <v>42.4</v>
      </c>
      <c r="M898" s="11">
        <v>636</v>
      </c>
      <c r="O898" s="10">
        <f t="shared" si="146"/>
        <v>15</v>
      </c>
      <c r="P898" s="11">
        <f t="shared" si="147"/>
        <v>0</v>
      </c>
      <c r="Q898" s="11">
        <f t="shared" si="148"/>
        <v>15</v>
      </c>
      <c r="R898" s="6" t="str">
        <f t="shared" si="149"/>
        <v>YES</v>
      </c>
      <c r="S898" s="6" t="str">
        <f t="shared" si="152"/>
        <v>YES</v>
      </c>
      <c r="T898" s="11">
        <f t="shared" si="153"/>
        <v>530</v>
      </c>
      <c r="U898" s="11">
        <f t="shared" si="150"/>
        <v>636</v>
      </c>
      <c r="V898" s="11">
        <f t="shared" si="151"/>
        <v>-106</v>
      </c>
    </row>
    <row r="899" spans="1:22" x14ac:dyDescent="0.25">
      <c r="A899" s="6" t="s">
        <v>351</v>
      </c>
      <c r="B899" s="6" t="s">
        <v>23</v>
      </c>
      <c r="C899" s="6" t="s">
        <v>783</v>
      </c>
      <c r="D899" s="6" t="s">
        <v>783</v>
      </c>
      <c r="E899" s="22" t="s">
        <v>1676</v>
      </c>
      <c r="F899" s="22" t="s">
        <v>418</v>
      </c>
      <c r="G899" s="31" t="s">
        <v>782</v>
      </c>
      <c r="H899" s="6" t="s">
        <v>781</v>
      </c>
      <c r="I899" s="6" t="s">
        <v>780</v>
      </c>
      <c r="J899" s="19" t="s">
        <v>823</v>
      </c>
      <c r="K899" s="11">
        <v>15</v>
      </c>
      <c r="L899" s="9">
        <v>5.98</v>
      </c>
      <c r="M899" s="11">
        <v>89.7</v>
      </c>
      <c r="O899" s="10">
        <f t="shared" si="146"/>
        <v>15</v>
      </c>
      <c r="P899" s="11">
        <f t="shared" si="147"/>
        <v>0</v>
      </c>
      <c r="Q899" s="11">
        <f t="shared" si="148"/>
        <v>15</v>
      </c>
      <c r="R899" s="6" t="str">
        <f t="shared" si="149"/>
        <v>YES</v>
      </c>
      <c r="S899" s="6" t="str">
        <f t="shared" si="152"/>
        <v>YES</v>
      </c>
      <c r="T899" s="11">
        <f t="shared" si="153"/>
        <v>74.75</v>
      </c>
      <c r="U899" s="11">
        <f t="shared" si="150"/>
        <v>89.7</v>
      </c>
      <c r="V899" s="11">
        <f t="shared" si="151"/>
        <v>-14.950000000000003</v>
      </c>
    </row>
    <row r="900" spans="1:22" x14ac:dyDescent="0.25">
      <c r="A900" s="6" t="s">
        <v>351</v>
      </c>
      <c r="B900" s="6" t="s">
        <v>23</v>
      </c>
      <c r="C900" s="6" t="s">
        <v>783</v>
      </c>
      <c r="D900" s="6" t="s">
        <v>783</v>
      </c>
      <c r="E900" s="22" t="s">
        <v>1676</v>
      </c>
      <c r="F900" s="22" t="s">
        <v>418</v>
      </c>
      <c r="G900" s="31" t="s">
        <v>782</v>
      </c>
      <c r="H900" s="6" t="s">
        <v>781</v>
      </c>
      <c r="I900" s="6" t="s">
        <v>780</v>
      </c>
      <c r="J900" s="19" t="s">
        <v>824</v>
      </c>
      <c r="K900" s="11">
        <v>15</v>
      </c>
      <c r="L900" s="9">
        <v>2</v>
      </c>
      <c r="M900" s="11">
        <v>30</v>
      </c>
      <c r="O900" s="10">
        <f t="shared" si="146"/>
        <v>15</v>
      </c>
      <c r="P900" s="11">
        <f t="shared" si="147"/>
        <v>0</v>
      </c>
      <c r="Q900" s="11">
        <f t="shared" si="148"/>
        <v>15</v>
      </c>
      <c r="R900" s="6" t="str">
        <f t="shared" si="149"/>
        <v>YES</v>
      </c>
      <c r="S900" s="6" t="str">
        <f t="shared" si="152"/>
        <v>YES</v>
      </c>
      <c r="T900" s="11">
        <f t="shared" si="153"/>
        <v>25</v>
      </c>
      <c r="U900" s="11">
        <f t="shared" si="150"/>
        <v>30</v>
      </c>
      <c r="V900" s="11">
        <f t="shared" si="151"/>
        <v>-5</v>
      </c>
    </row>
    <row r="901" spans="1:22" x14ac:dyDescent="0.25">
      <c r="A901" s="6" t="s">
        <v>351</v>
      </c>
      <c r="B901" s="6" t="s">
        <v>23</v>
      </c>
      <c r="C901" s="6" t="s">
        <v>828</v>
      </c>
      <c r="D901" s="6" t="s">
        <v>828</v>
      </c>
      <c r="E901" s="22" t="s">
        <v>1676</v>
      </c>
      <c r="F901" s="22" t="s">
        <v>418</v>
      </c>
      <c r="G901" s="7"/>
      <c r="H901" s="22" t="s">
        <v>829</v>
      </c>
      <c r="I901" s="22" t="s">
        <v>825</v>
      </c>
      <c r="J901" s="19" t="s">
        <v>830</v>
      </c>
      <c r="K901" s="11">
        <v>5</v>
      </c>
      <c r="L901" s="9">
        <v>13.88</v>
      </c>
      <c r="M901" s="11">
        <v>69.400000000000006</v>
      </c>
      <c r="N901" s="11">
        <v>444.13</v>
      </c>
      <c r="O901" s="10">
        <f t="shared" si="146"/>
        <v>5</v>
      </c>
      <c r="P901" s="11">
        <f t="shared" si="147"/>
        <v>31.997838616714695</v>
      </c>
      <c r="Q901" s="11">
        <f t="shared" si="148"/>
        <v>36.997838616714695</v>
      </c>
      <c r="R901" s="6" t="str">
        <f t="shared" si="149"/>
        <v>YES</v>
      </c>
      <c r="S901" s="6" t="str">
        <f t="shared" si="152"/>
        <v>YES</v>
      </c>
      <c r="T901" s="11">
        <f t="shared" si="153"/>
        <v>173.5</v>
      </c>
      <c r="U901" s="11">
        <f t="shared" si="150"/>
        <v>513.53</v>
      </c>
      <c r="V901" s="11">
        <f t="shared" si="151"/>
        <v>-340.03</v>
      </c>
    </row>
    <row r="902" spans="1:22" x14ac:dyDescent="0.25">
      <c r="A902" s="6" t="s">
        <v>351</v>
      </c>
      <c r="B902" s="6" t="s">
        <v>23</v>
      </c>
      <c r="C902" s="6" t="s">
        <v>828</v>
      </c>
      <c r="D902" s="6" t="s">
        <v>828</v>
      </c>
      <c r="E902" s="22" t="s">
        <v>1676</v>
      </c>
      <c r="F902" s="22" t="s">
        <v>418</v>
      </c>
      <c r="G902" s="7"/>
      <c r="H902" s="22" t="s">
        <v>829</v>
      </c>
      <c r="I902" s="22" t="s">
        <v>825</v>
      </c>
      <c r="J902" s="19" t="s">
        <v>830</v>
      </c>
      <c r="K902" s="11">
        <v>0.1</v>
      </c>
      <c r="M902" s="11">
        <v>1.39</v>
      </c>
      <c r="O902" s="10" t="e">
        <f t="shared" si="146"/>
        <v>#DIV/0!</v>
      </c>
      <c r="P902" s="11" t="e">
        <f t="shared" si="147"/>
        <v>#DIV/0!</v>
      </c>
      <c r="Q902" s="11" t="e">
        <f t="shared" si="148"/>
        <v>#DIV/0!</v>
      </c>
      <c r="R902" s="6" t="e">
        <f t="shared" si="149"/>
        <v>#DIV/0!</v>
      </c>
      <c r="S902" s="6" t="e">
        <f t="shared" si="152"/>
        <v>#DIV/0!</v>
      </c>
      <c r="T902" s="11">
        <f t="shared" si="153"/>
        <v>0</v>
      </c>
      <c r="U902" s="11">
        <f t="shared" si="150"/>
        <v>1.39</v>
      </c>
      <c r="V902" s="11">
        <f t="shared" si="151"/>
        <v>-1.39</v>
      </c>
    </row>
    <row r="903" spans="1:22" x14ac:dyDescent="0.25">
      <c r="A903" s="6" t="s">
        <v>351</v>
      </c>
      <c r="B903" s="6" t="s">
        <v>23</v>
      </c>
      <c r="C903" s="6" t="s">
        <v>828</v>
      </c>
      <c r="D903" s="6" t="s">
        <v>828</v>
      </c>
      <c r="E903" s="22" t="s">
        <v>1676</v>
      </c>
      <c r="F903" s="22" t="s">
        <v>418</v>
      </c>
      <c r="G903" s="7"/>
      <c r="H903" s="22" t="s">
        <v>829</v>
      </c>
      <c r="I903" s="22" t="s">
        <v>825</v>
      </c>
      <c r="J903" s="19" t="s">
        <v>831</v>
      </c>
      <c r="K903" s="11">
        <v>0.15</v>
      </c>
      <c r="M903" s="11">
        <v>721</v>
      </c>
      <c r="O903" s="10" t="e">
        <f t="shared" si="146"/>
        <v>#DIV/0!</v>
      </c>
      <c r="P903" s="11" t="e">
        <f t="shared" si="147"/>
        <v>#DIV/0!</v>
      </c>
      <c r="Q903" s="11" t="e">
        <f t="shared" si="148"/>
        <v>#DIV/0!</v>
      </c>
      <c r="R903" s="6" t="e">
        <f t="shared" si="149"/>
        <v>#DIV/0!</v>
      </c>
      <c r="S903" s="6" t="e">
        <f t="shared" si="152"/>
        <v>#DIV/0!</v>
      </c>
      <c r="T903" s="11">
        <f t="shared" si="153"/>
        <v>0</v>
      </c>
      <c r="U903" s="11">
        <f t="shared" si="150"/>
        <v>721</v>
      </c>
      <c r="V903" s="11">
        <f t="shared" si="151"/>
        <v>-721</v>
      </c>
    </row>
    <row r="904" spans="1:22" x14ac:dyDescent="0.25">
      <c r="A904" s="6" t="s">
        <v>351</v>
      </c>
      <c r="B904" s="6" t="s">
        <v>23</v>
      </c>
      <c r="C904" s="6" t="s">
        <v>828</v>
      </c>
      <c r="D904" s="6" t="s">
        <v>828</v>
      </c>
      <c r="E904" s="22" t="s">
        <v>1676</v>
      </c>
      <c r="F904" s="22" t="s">
        <v>418</v>
      </c>
      <c r="G904" s="7"/>
      <c r="H904" s="22" t="s">
        <v>829</v>
      </c>
      <c r="I904" s="22" t="s">
        <v>825</v>
      </c>
      <c r="J904" s="19" t="s">
        <v>832</v>
      </c>
      <c r="K904" s="11">
        <v>0.1</v>
      </c>
      <c r="M904" s="11">
        <v>36.74</v>
      </c>
      <c r="O904" s="10" t="e">
        <f t="shared" si="146"/>
        <v>#DIV/0!</v>
      </c>
      <c r="P904" s="11" t="e">
        <f t="shared" si="147"/>
        <v>#DIV/0!</v>
      </c>
      <c r="Q904" s="11" t="e">
        <f t="shared" si="148"/>
        <v>#DIV/0!</v>
      </c>
      <c r="R904" s="6" t="e">
        <f t="shared" si="149"/>
        <v>#DIV/0!</v>
      </c>
      <c r="S904" s="6" t="e">
        <f t="shared" si="152"/>
        <v>#DIV/0!</v>
      </c>
      <c r="T904" s="11">
        <f t="shared" si="153"/>
        <v>0</v>
      </c>
      <c r="U904" s="11">
        <f t="shared" si="150"/>
        <v>36.74</v>
      </c>
      <c r="V904" s="11">
        <f t="shared" si="151"/>
        <v>-36.74</v>
      </c>
    </row>
    <row r="905" spans="1:22" x14ac:dyDescent="0.25">
      <c r="A905" s="6" t="s">
        <v>351</v>
      </c>
      <c r="B905" s="6" t="s">
        <v>23</v>
      </c>
      <c r="C905" s="6" t="s">
        <v>828</v>
      </c>
      <c r="D905" s="6" t="s">
        <v>828</v>
      </c>
      <c r="E905" s="22" t="s">
        <v>1676</v>
      </c>
      <c r="F905" s="22" t="s">
        <v>418</v>
      </c>
      <c r="G905" s="7"/>
      <c r="H905" s="22" t="s">
        <v>829</v>
      </c>
      <c r="I905" s="22" t="s">
        <v>825</v>
      </c>
      <c r="J905" s="19" t="s">
        <v>833</v>
      </c>
      <c r="K905" s="11">
        <v>15</v>
      </c>
      <c r="L905" s="9">
        <v>308.54000000000002</v>
      </c>
      <c r="M905" s="11">
        <v>4697.25</v>
      </c>
      <c r="O905" s="10">
        <f t="shared" si="146"/>
        <v>15.224120049264275</v>
      </c>
      <c r="P905" s="11">
        <f t="shared" si="147"/>
        <v>0</v>
      </c>
      <c r="Q905" s="11">
        <f t="shared" si="148"/>
        <v>15.224120049264275</v>
      </c>
      <c r="R905" s="6" t="str">
        <f t="shared" si="149"/>
        <v>YES</v>
      </c>
      <c r="S905" s="6" t="str">
        <f t="shared" si="152"/>
        <v>YES</v>
      </c>
      <c r="T905" s="11">
        <f t="shared" si="153"/>
        <v>3856.7500000000005</v>
      </c>
      <c r="U905" s="11">
        <f t="shared" si="150"/>
        <v>4697.25</v>
      </c>
      <c r="V905" s="11">
        <f t="shared" si="151"/>
        <v>-840.49999999999955</v>
      </c>
    </row>
    <row r="906" spans="1:22" x14ac:dyDescent="0.25">
      <c r="A906" s="6" t="s">
        <v>351</v>
      </c>
      <c r="B906" s="6" t="s">
        <v>23</v>
      </c>
      <c r="C906" s="6" t="s">
        <v>828</v>
      </c>
      <c r="D906" s="6" t="s">
        <v>828</v>
      </c>
      <c r="E906" s="22" t="s">
        <v>1676</v>
      </c>
      <c r="F906" s="22" t="s">
        <v>418</v>
      </c>
      <c r="G906" s="7"/>
      <c r="H906" s="22" t="s">
        <v>829</v>
      </c>
      <c r="I906" s="22" t="s">
        <v>825</v>
      </c>
      <c r="J906" s="19" t="s">
        <v>833</v>
      </c>
      <c r="K906" s="11">
        <v>0.1</v>
      </c>
      <c r="M906" s="11">
        <v>33.24</v>
      </c>
      <c r="O906" s="10" t="e">
        <f t="shared" si="146"/>
        <v>#DIV/0!</v>
      </c>
      <c r="P906" s="11" t="e">
        <f t="shared" si="147"/>
        <v>#DIV/0!</v>
      </c>
      <c r="Q906" s="11" t="e">
        <f t="shared" si="148"/>
        <v>#DIV/0!</v>
      </c>
      <c r="R906" s="6" t="e">
        <f t="shared" si="149"/>
        <v>#DIV/0!</v>
      </c>
      <c r="S906" s="6" t="e">
        <f t="shared" si="152"/>
        <v>#DIV/0!</v>
      </c>
      <c r="T906" s="11">
        <f t="shared" si="153"/>
        <v>0</v>
      </c>
      <c r="U906" s="11">
        <f t="shared" si="150"/>
        <v>33.24</v>
      </c>
      <c r="V906" s="11">
        <f t="shared" si="151"/>
        <v>-33.24</v>
      </c>
    </row>
    <row r="907" spans="1:22" x14ac:dyDescent="0.25">
      <c r="A907" s="6" t="s">
        <v>351</v>
      </c>
      <c r="B907" s="6" t="s">
        <v>23</v>
      </c>
      <c r="C907" s="6" t="s">
        <v>828</v>
      </c>
      <c r="D907" s="6" t="s">
        <v>828</v>
      </c>
      <c r="E907" s="22" t="s">
        <v>1676</v>
      </c>
      <c r="F907" s="22" t="s">
        <v>418</v>
      </c>
      <c r="G907" s="7"/>
      <c r="H907" s="22" t="s">
        <v>829</v>
      </c>
      <c r="I907" s="22" t="s">
        <v>825</v>
      </c>
      <c r="J907" s="19" t="s">
        <v>834</v>
      </c>
      <c r="K907" s="11">
        <v>0.1</v>
      </c>
      <c r="M907" s="11">
        <v>14.69</v>
      </c>
      <c r="O907" s="10" t="e">
        <f t="shared" si="146"/>
        <v>#DIV/0!</v>
      </c>
      <c r="P907" s="11" t="e">
        <f t="shared" si="147"/>
        <v>#DIV/0!</v>
      </c>
      <c r="Q907" s="11" t="e">
        <f t="shared" si="148"/>
        <v>#DIV/0!</v>
      </c>
      <c r="R907" s="6" t="e">
        <f t="shared" si="149"/>
        <v>#DIV/0!</v>
      </c>
      <c r="S907" s="6" t="e">
        <f t="shared" si="152"/>
        <v>#DIV/0!</v>
      </c>
      <c r="T907" s="11">
        <f t="shared" si="153"/>
        <v>0</v>
      </c>
      <c r="U907" s="11">
        <f t="shared" si="150"/>
        <v>14.69</v>
      </c>
      <c r="V907" s="11">
        <f t="shared" si="151"/>
        <v>-14.69</v>
      </c>
    </row>
    <row r="908" spans="1:22" x14ac:dyDescent="0.25">
      <c r="A908" s="6" t="s">
        <v>351</v>
      </c>
      <c r="B908" s="6" t="s">
        <v>23</v>
      </c>
      <c r="C908" s="6" t="s">
        <v>828</v>
      </c>
      <c r="D908" s="6" t="s">
        <v>828</v>
      </c>
      <c r="E908" s="22" t="s">
        <v>1676</v>
      </c>
      <c r="F908" s="22" t="s">
        <v>418</v>
      </c>
      <c r="G908" s="7"/>
      <c r="H908" s="22" t="s">
        <v>829</v>
      </c>
      <c r="I908" s="22" t="s">
        <v>825</v>
      </c>
      <c r="J908" s="19" t="s">
        <v>835</v>
      </c>
      <c r="K908" s="11">
        <v>5</v>
      </c>
      <c r="L908" s="9">
        <v>152.74</v>
      </c>
      <c r="M908" s="11">
        <v>763.7</v>
      </c>
      <c r="N908" s="11">
        <v>4530.97</v>
      </c>
      <c r="O908" s="10">
        <f t="shared" si="146"/>
        <v>5</v>
      </c>
      <c r="P908" s="11">
        <f t="shared" si="147"/>
        <v>29.664593426738247</v>
      </c>
      <c r="Q908" s="11">
        <f t="shared" si="148"/>
        <v>34.664593426738243</v>
      </c>
      <c r="R908" s="6" t="str">
        <f t="shared" si="149"/>
        <v>YES</v>
      </c>
      <c r="S908" s="6" t="str">
        <f t="shared" si="152"/>
        <v>YES</v>
      </c>
      <c r="T908" s="11">
        <f t="shared" si="153"/>
        <v>1909.25</v>
      </c>
      <c r="U908" s="11">
        <f t="shared" si="150"/>
        <v>5294.67</v>
      </c>
      <c r="V908" s="11">
        <f t="shared" si="151"/>
        <v>-3385.42</v>
      </c>
    </row>
    <row r="909" spans="1:22" x14ac:dyDescent="0.25">
      <c r="A909" s="6" t="s">
        <v>351</v>
      </c>
      <c r="B909" s="6" t="s">
        <v>23</v>
      </c>
      <c r="C909" s="6" t="s">
        <v>828</v>
      </c>
      <c r="D909" s="6" t="s">
        <v>828</v>
      </c>
      <c r="E909" s="22" t="s">
        <v>1676</v>
      </c>
      <c r="F909" s="22" t="s">
        <v>418</v>
      </c>
      <c r="G909" s="7"/>
      <c r="H909" s="22" t="s">
        <v>829</v>
      </c>
      <c r="I909" s="22" t="s">
        <v>825</v>
      </c>
      <c r="J909" s="19" t="s">
        <v>835</v>
      </c>
      <c r="K909" s="11">
        <v>0.1</v>
      </c>
      <c r="M909" s="11">
        <v>17.52</v>
      </c>
      <c r="O909" s="10" t="e">
        <f t="shared" si="146"/>
        <v>#DIV/0!</v>
      </c>
      <c r="P909" s="11" t="e">
        <f t="shared" si="147"/>
        <v>#DIV/0!</v>
      </c>
      <c r="Q909" s="11" t="e">
        <f t="shared" si="148"/>
        <v>#DIV/0!</v>
      </c>
      <c r="R909" s="6" t="e">
        <f t="shared" si="149"/>
        <v>#DIV/0!</v>
      </c>
      <c r="S909" s="6" t="e">
        <f t="shared" si="152"/>
        <v>#DIV/0!</v>
      </c>
      <c r="T909" s="11">
        <f t="shared" si="153"/>
        <v>0</v>
      </c>
      <c r="U909" s="11">
        <f t="shared" si="150"/>
        <v>17.52</v>
      </c>
      <c r="V909" s="11">
        <f t="shared" si="151"/>
        <v>-17.52</v>
      </c>
    </row>
    <row r="910" spans="1:22" x14ac:dyDescent="0.25">
      <c r="A910" s="6" t="s">
        <v>351</v>
      </c>
      <c r="B910" s="6" t="s">
        <v>23</v>
      </c>
      <c r="C910" s="6" t="s">
        <v>828</v>
      </c>
      <c r="D910" s="6" t="s">
        <v>828</v>
      </c>
      <c r="E910" s="22" t="s">
        <v>1676</v>
      </c>
      <c r="F910" s="22" t="s">
        <v>418</v>
      </c>
      <c r="G910" s="7"/>
      <c r="H910" s="22" t="s">
        <v>829</v>
      </c>
      <c r="I910" s="22" t="s">
        <v>825</v>
      </c>
      <c r="J910" s="19" t="s">
        <v>835</v>
      </c>
      <c r="K910" s="11">
        <v>15</v>
      </c>
      <c r="L910" s="9">
        <v>22.57</v>
      </c>
      <c r="M910" s="11">
        <v>338.55</v>
      </c>
      <c r="O910" s="10">
        <f t="shared" si="146"/>
        <v>15</v>
      </c>
      <c r="P910" s="11">
        <f t="shared" si="147"/>
        <v>0</v>
      </c>
      <c r="Q910" s="11">
        <f t="shared" si="148"/>
        <v>15</v>
      </c>
      <c r="R910" s="6" t="str">
        <f t="shared" si="149"/>
        <v>YES</v>
      </c>
      <c r="S910" s="6" t="str">
        <f t="shared" si="152"/>
        <v>YES</v>
      </c>
      <c r="T910" s="11">
        <f t="shared" si="153"/>
        <v>282.125</v>
      </c>
      <c r="U910" s="11">
        <f t="shared" si="150"/>
        <v>338.55</v>
      </c>
      <c r="V910" s="11">
        <f t="shared" si="151"/>
        <v>-56.425000000000011</v>
      </c>
    </row>
    <row r="911" spans="1:22" x14ac:dyDescent="0.25">
      <c r="A911" s="6" t="s">
        <v>351</v>
      </c>
      <c r="B911" s="6" t="s">
        <v>23</v>
      </c>
      <c r="C911" s="6" t="s">
        <v>828</v>
      </c>
      <c r="D911" s="6" t="s">
        <v>828</v>
      </c>
      <c r="E911" s="22" t="s">
        <v>1676</v>
      </c>
      <c r="F911" s="22" t="s">
        <v>418</v>
      </c>
      <c r="G911" s="7"/>
      <c r="H911" s="22" t="s">
        <v>829</v>
      </c>
      <c r="I911" s="22" t="s">
        <v>825</v>
      </c>
      <c r="J911" s="19" t="s">
        <v>836</v>
      </c>
      <c r="K911" s="11">
        <v>15</v>
      </c>
      <c r="L911" s="9">
        <v>77.7</v>
      </c>
      <c r="M911" s="11">
        <v>1165.5</v>
      </c>
      <c r="O911" s="10">
        <f t="shared" si="146"/>
        <v>15</v>
      </c>
      <c r="P911" s="11">
        <f t="shared" si="147"/>
        <v>0</v>
      </c>
      <c r="Q911" s="11">
        <f t="shared" si="148"/>
        <v>15</v>
      </c>
      <c r="R911" s="6" t="str">
        <f t="shared" si="149"/>
        <v>YES</v>
      </c>
      <c r="S911" s="6" t="str">
        <f t="shared" si="152"/>
        <v>YES</v>
      </c>
      <c r="T911" s="11">
        <f t="shared" si="153"/>
        <v>971.25</v>
      </c>
      <c r="U911" s="11">
        <f t="shared" si="150"/>
        <v>1165.5</v>
      </c>
      <c r="V911" s="11">
        <f t="shared" si="151"/>
        <v>-194.25</v>
      </c>
    </row>
    <row r="912" spans="1:22" x14ac:dyDescent="0.25">
      <c r="A912" s="6" t="s">
        <v>351</v>
      </c>
      <c r="B912" s="6" t="s">
        <v>23</v>
      </c>
      <c r="C912" s="6" t="s">
        <v>828</v>
      </c>
      <c r="D912" s="6" t="s">
        <v>828</v>
      </c>
      <c r="E912" s="22" t="s">
        <v>1676</v>
      </c>
      <c r="F912" s="22" t="s">
        <v>418</v>
      </c>
      <c r="G912" s="7"/>
      <c r="H912" s="22" t="s">
        <v>829</v>
      </c>
      <c r="I912" s="22" t="s">
        <v>825</v>
      </c>
      <c r="J912" s="19" t="s">
        <v>836</v>
      </c>
      <c r="K912" s="11">
        <v>0.15</v>
      </c>
      <c r="M912" s="11">
        <v>11.66</v>
      </c>
      <c r="O912" s="10" t="e">
        <f t="shared" si="146"/>
        <v>#DIV/0!</v>
      </c>
      <c r="P912" s="11" t="e">
        <f t="shared" si="147"/>
        <v>#DIV/0!</v>
      </c>
      <c r="Q912" s="11" t="e">
        <f t="shared" si="148"/>
        <v>#DIV/0!</v>
      </c>
      <c r="R912" s="6" t="e">
        <f t="shared" si="149"/>
        <v>#DIV/0!</v>
      </c>
      <c r="S912" s="6" t="e">
        <f t="shared" si="152"/>
        <v>#DIV/0!</v>
      </c>
      <c r="T912" s="11">
        <f t="shared" si="153"/>
        <v>0</v>
      </c>
      <c r="U912" s="11">
        <f t="shared" si="150"/>
        <v>11.66</v>
      </c>
      <c r="V912" s="11">
        <f t="shared" si="151"/>
        <v>-11.66</v>
      </c>
    </row>
    <row r="913" spans="1:22" x14ac:dyDescent="0.25">
      <c r="A913" s="6" t="s">
        <v>351</v>
      </c>
      <c r="B913" s="6" t="s">
        <v>23</v>
      </c>
      <c r="C913" s="6" t="s">
        <v>828</v>
      </c>
      <c r="D913" s="6" t="s">
        <v>828</v>
      </c>
      <c r="E913" s="22" t="s">
        <v>1676</v>
      </c>
      <c r="F913" s="22" t="s">
        <v>418</v>
      </c>
      <c r="G913" s="7"/>
      <c r="H913" s="22" t="s">
        <v>829</v>
      </c>
      <c r="I913" s="22" t="s">
        <v>825</v>
      </c>
      <c r="J913" s="19" t="s">
        <v>837</v>
      </c>
      <c r="K913" s="11">
        <v>5</v>
      </c>
      <c r="L913" s="9">
        <v>171.77</v>
      </c>
      <c r="M913" s="11">
        <v>858.85</v>
      </c>
      <c r="N913" s="11">
        <v>4820.99</v>
      </c>
      <c r="O913" s="10">
        <f t="shared" si="146"/>
        <v>5</v>
      </c>
      <c r="P913" s="11">
        <f t="shared" si="147"/>
        <v>28.066542469581414</v>
      </c>
      <c r="Q913" s="11">
        <f t="shared" si="148"/>
        <v>33.066542469581414</v>
      </c>
      <c r="R913" s="6" t="str">
        <f t="shared" si="149"/>
        <v>YES</v>
      </c>
      <c r="S913" s="6" t="str">
        <f t="shared" si="152"/>
        <v>YES</v>
      </c>
      <c r="T913" s="11">
        <f t="shared" si="153"/>
        <v>2147.125</v>
      </c>
      <c r="U913" s="11">
        <f t="shared" si="150"/>
        <v>5679.84</v>
      </c>
      <c r="V913" s="11">
        <f t="shared" si="151"/>
        <v>-3532.7150000000001</v>
      </c>
    </row>
    <row r="914" spans="1:22" x14ac:dyDescent="0.25">
      <c r="A914" s="6" t="s">
        <v>351</v>
      </c>
      <c r="B914" s="6" t="s">
        <v>23</v>
      </c>
      <c r="C914" s="6" t="s">
        <v>828</v>
      </c>
      <c r="D914" s="6" t="s">
        <v>828</v>
      </c>
      <c r="E914" s="22" t="s">
        <v>1676</v>
      </c>
      <c r="F914" s="22" t="s">
        <v>418</v>
      </c>
      <c r="G914" s="7"/>
      <c r="H914" s="22" t="s">
        <v>829</v>
      </c>
      <c r="I914" s="22" t="s">
        <v>825</v>
      </c>
      <c r="J914" s="19" t="s">
        <v>837</v>
      </c>
      <c r="K914" s="11">
        <v>0.1</v>
      </c>
      <c r="M914" s="11">
        <v>20.56</v>
      </c>
      <c r="O914" s="10" t="e">
        <f t="shared" si="146"/>
        <v>#DIV/0!</v>
      </c>
      <c r="P914" s="11" t="e">
        <f t="shared" si="147"/>
        <v>#DIV/0!</v>
      </c>
      <c r="Q914" s="11" t="e">
        <f t="shared" si="148"/>
        <v>#DIV/0!</v>
      </c>
      <c r="R914" s="6" t="e">
        <f t="shared" si="149"/>
        <v>#DIV/0!</v>
      </c>
      <c r="S914" s="6" t="e">
        <f t="shared" si="152"/>
        <v>#DIV/0!</v>
      </c>
      <c r="T914" s="11">
        <f t="shared" si="153"/>
        <v>0</v>
      </c>
      <c r="U914" s="11">
        <f t="shared" si="150"/>
        <v>20.56</v>
      </c>
      <c r="V914" s="11">
        <f t="shared" si="151"/>
        <v>-20.56</v>
      </c>
    </row>
    <row r="915" spans="1:22" x14ac:dyDescent="0.25">
      <c r="A915" s="6" t="s">
        <v>351</v>
      </c>
      <c r="B915" s="6" t="s">
        <v>23</v>
      </c>
      <c r="C915" s="6" t="s">
        <v>828</v>
      </c>
      <c r="D915" s="6" t="s">
        <v>828</v>
      </c>
      <c r="E915" s="22" t="s">
        <v>1676</v>
      </c>
      <c r="F915" s="22" t="s">
        <v>418</v>
      </c>
      <c r="G915" s="7"/>
      <c r="H915" s="22" t="s">
        <v>829</v>
      </c>
      <c r="I915" s="22" t="s">
        <v>825</v>
      </c>
      <c r="J915" s="19" t="s">
        <v>837</v>
      </c>
      <c r="K915" s="11">
        <v>15</v>
      </c>
      <c r="L915" s="9">
        <v>33.840000000000003</v>
      </c>
      <c r="M915" s="11">
        <v>507.6</v>
      </c>
      <c r="O915" s="10">
        <f t="shared" si="146"/>
        <v>15</v>
      </c>
      <c r="P915" s="11">
        <f t="shared" si="147"/>
        <v>0</v>
      </c>
      <c r="Q915" s="11">
        <f t="shared" si="148"/>
        <v>15</v>
      </c>
      <c r="R915" s="6" t="str">
        <f t="shared" si="149"/>
        <v>YES</v>
      </c>
      <c r="S915" s="6" t="str">
        <f t="shared" si="152"/>
        <v>YES</v>
      </c>
      <c r="T915" s="11">
        <f t="shared" si="153"/>
        <v>423.00000000000006</v>
      </c>
      <c r="U915" s="11">
        <f t="shared" si="150"/>
        <v>507.6</v>
      </c>
      <c r="V915" s="11">
        <f t="shared" si="151"/>
        <v>-84.599999999999966</v>
      </c>
    </row>
    <row r="916" spans="1:22" x14ac:dyDescent="0.25">
      <c r="A916" s="6" t="s">
        <v>351</v>
      </c>
      <c r="B916" s="6" t="s">
        <v>23</v>
      </c>
      <c r="C916" s="6" t="s">
        <v>828</v>
      </c>
      <c r="D916" s="6" t="s">
        <v>828</v>
      </c>
      <c r="E916" s="22" t="s">
        <v>1676</v>
      </c>
      <c r="F916" s="22" t="s">
        <v>418</v>
      </c>
      <c r="G916" s="7"/>
      <c r="H916" s="22" t="s">
        <v>829</v>
      </c>
      <c r="I916" s="22" t="s">
        <v>825</v>
      </c>
      <c r="J916" s="19" t="s">
        <v>838</v>
      </c>
      <c r="K916" s="11">
        <v>0.1</v>
      </c>
      <c r="M916" s="11">
        <v>25.95</v>
      </c>
      <c r="O916" s="10" t="e">
        <f t="shared" si="146"/>
        <v>#DIV/0!</v>
      </c>
      <c r="P916" s="11" t="e">
        <f t="shared" si="147"/>
        <v>#DIV/0!</v>
      </c>
      <c r="Q916" s="11" t="e">
        <f t="shared" si="148"/>
        <v>#DIV/0!</v>
      </c>
      <c r="R916" s="6" t="e">
        <f t="shared" si="149"/>
        <v>#DIV/0!</v>
      </c>
      <c r="S916" s="6" t="e">
        <f t="shared" si="152"/>
        <v>#DIV/0!</v>
      </c>
      <c r="T916" s="11">
        <f t="shared" si="153"/>
        <v>0</v>
      </c>
      <c r="U916" s="11">
        <f t="shared" si="150"/>
        <v>25.95</v>
      </c>
      <c r="V916" s="11">
        <f t="shared" si="151"/>
        <v>-25.95</v>
      </c>
    </row>
    <row r="917" spans="1:22" x14ac:dyDescent="0.25">
      <c r="A917" s="6" t="s">
        <v>351</v>
      </c>
      <c r="B917" s="6" t="s">
        <v>23</v>
      </c>
      <c r="C917" s="6" t="s">
        <v>828</v>
      </c>
      <c r="D917" s="6" t="s">
        <v>828</v>
      </c>
      <c r="E917" s="22" t="s">
        <v>1676</v>
      </c>
      <c r="F917" s="22" t="s">
        <v>418</v>
      </c>
      <c r="G917" s="7"/>
      <c r="H917" s="22" t="s">
        <v>829</v>
      </c>
      <c r="I917" s="22" t="s">
        <v>825</v>
      </c>
      <c r="J917" s="19" t="s">
        <v>838</v>
      </c>
      <c r="K917" s="11">
        <v>15</v>
      </c>
      <c r="M917" s="11">
        <v>93.15</v>
      </c>
      <c r="O917" s="10" t="e">
        <f t="shared" ref="O917:O980" si="154">M917/L917</f>
        <v>#DIV/0!</v>
      </c>
      <c r="P917" s="11" t="e">
        <f t="shared" si="147"/>
        <v>#DIV/0!</v>
      </c>
      <c r="Q917" s="11" t="e">
        <f t="shared" si="148"/>
        <v>#DIV/0!</v>
      </c>
      <c r="R917" s="6" t="e">
        <f t="shared" si="149"/>
        <v>#DIV/0!</v>
      </c>
      <c r="S917" s="6" t="e">
        <f t="shared" si="152"/>
        <v>#DIV/0!</v>
      </c>
      <c r="T917" s="11">
        <f t="shared" si="153"/>
        <v>0</v>
      </c>
      <c r="U917" s="11">
        <f t="shared" si="150"/>
        <v>93.15</v>
      </c>
      <c r="V917" s="11">
        <f t="shared" si="151"/>
        <v>-93.15</v>
      </c>
    </row>
    <row r="918" spans="1:22" x14ac:dyDescent="0.25">
      <c r="A918" s="6" t="s">
        <v>351</v>
      </c>
      <c r="B918" s="6" t="s">
        <v>23</v>
      </c>
      <c r="C918" s="6" t="s">
        <v>828</v>
      </c>
      <c r="D918" s="6" t="s">
        <v>828</v>
      </c>
      <c r="E918" s="22" t="s">
        <v>1676</v>
      </c>
      <c r="F918" s="22" t="s">
        <v>418</v>
      </c>
      <c r="G918" s="7"/>
      <c r="H918" s="22" t="s">
        <v>829</v>
      </c>
      <c r="I918" s="22" t="s">
        <v>825</v>
      </c>
      <c r="J918" s="19" t="s">
        <v>839</v>
      </c>
      <c r="K918" s="11">
        <v>5</v>
      </c>
      <c r="L918" s="9">
        <v>148.72</v>
      </c>
      <c r="M918" s="11">
        <v>743.6</v>
      </c>
      <c r="N918" s="11">
        <v>3022.46</v>
      </c>
      <c r="O918" s="10">
        <f t="shared" si="154"/>
        <v>5</v>
      </c>
      <c r="P918" s="11">
        <f t="shared" si="147"/>
        <v>20.323157611619152</v>
      </c>
      <c r="Q918" s="11">
        <f t="shared" si="148"/>
        <v>25.323157611619148</v>
      </c>
      <c r="R918" s="6" t="str">
        <f t="shared" si="149"/>
        <v>YES</v>
      </c>
      <c r="S918" s="6" t="str">
        <f t="shared" si="152"/>
        <v>YES</v>
      </c>
      <c r="T918" s="11">
        <f t="shared" si="153"/>
        <v>1859</v>
      </c>
      <c r="U918" s="11">
        <f t="shared" si="150"/>
        <v>3766.06</v>
      </c>
      <c r="V918" s="11">
        <f t="shared" si="151"/>
        <v>-1907.06</v>
      </c>
    </row>
    <row r="919" spans="1:22" x14ac:dyDescent="0.25">
      <c r="A919" s="6" t="s">
        <v>351</v>
      </c>
      <c r="B919" s="6" t="s">
        <v>23</v>
      </c>
      <c r="C919" s="6" t="s">
        <v>828</v>
      </c>
      <c r="D919" s="6" t="s">
        <v>828</v>
      </c>
      <c r="E919" s="22" t="s">
        <v>1676</v>
      </c>
      <c r="F919" s="22" t="s">
        <v>418</v>
      </c>
      <c r="G919" s="7"/>
      <c r="H919" s="22" t="s">
        <v>829</v>
      </c>
      <c r="I919" s="22" t="s">
        <v>825</v>
      </c>
      <c r="J919" s="19" t="s">
        <v>839</v>
      </c>
      <c r="K919" s="11">
        <v>0.1</v>
      </c>
      <c r="M919" s="11">
        <v>16.309999999999999</v>
      </c>
      <c r="O919" s="10" t="e">
        <f t="shared" si="154"/>
        <v>#DIV/0!</v>
      </c>
      <c r="P919" s="11" t="e">
        <f t="shared" si="147"/>
        <v>#DIV/0!</v>
      </c>
      <c r="Q919" s="11" t="e">
        <f t="shared" si="148"/>
        <v>#DIV/0!</v>
      </c>
      <c r="R919" s="6" t="e">
        <f t="shared" si="149"/>
        <v>#DIV/0!</v>
      </c>
      <c r="S919" s="6" t="e">
        <f t="shared" si="152"/>
        <v>#DIV/0!</v>
      </c>
      <c r="T919" s="11">
        <f t="shared" si="153"/>
        <v>0</v>
      </c>
      <c r="U919" s="11">
        <f t="shared" si="150"/>
        <v>16.309999999999999</v>
      </c>
      <c r="V919" s="11">
        <f t="shared" si="151"/>
        <v>-16.309999999999999</v>
      </c>
    </row>
    <row r="920" spans="1:22" x14ac:dyDescent="0.25">
      <c r="A920" s="6" t="s">
        <v>351</v>
      </c>
      <c r="B920" s="6" t="s">
        <v>23</v>
      </c>
      <c r="C920" s="6" t="s">
        <v>828</v>
      </c>
      <c r="D920" s="6" t="s">
        <v>828</v>
      </c>
      <c r="E920" s="22" t="s">
        <v>1676</v>
      </c>
      <c r="F920" s="22" t="s">
        <v>418</v>
      </c>
      <c r="G920" s="7"/>
      <c r="H920" s="22" t="s">
        <v>829</v>
      </c>
      <c r="I920" s="22" t="s">
        <v>825</v>
      </c>
      <c r="J920" s="19" t="s">
        <v>839</v>
      </c>
      <c r="K920" s="11">
        <v>15</v>
      </c>
      <c r="L920" s="9">
        <v>14.33</v>
      </c>
      <c r="M920" s="11">
        <v>214.95</v>
      </c>
      <c r="O920" s="10">
        <f t="shared" si="154"/>
        <v>15</v>
      </c>
      <c r="P920" s="11">
        <f t="shared" si="147"/>
        <v>0</v>
      </c>
      <c r="Q920" s="11">
        <f t="shared" si="148"/>
        <v>15</v>
      </c>
      <c r="R920" s="6" t="str">
        <f t="shared" si="149"/>
        <v>YES</v>
      </c>
      <c r="S920" s="6" t="str">
        <f t="shared" si="152"/>
        <v>YES</v>
      </c>
      <c r="T920" s="11">
        <f t="shared" si="153"/>
        <v>179.125</v>
      </c>
      <c r="U920" s="11">
        <f t="shared" si="150"/>
        <v>214.95</v>
      </c>
      <c r="V920" s="11">
        <f t="shared" si="151"/>
        <v>-35.824999999999989</v>
      </c>
    </row>
    <row r="921" spans="1:22" x14ac:dyDescent="0.25">
      <c r="A921" s="6" t="s">
        <v>351</v>
      </c>
      <c r="B921" s="6" t="s">
        <v>23</v>
      </c>
      <c r="C921" s="6" t="s">
        <v>828</v>
      </c>
      <c r="D921" s="6" t="s">
        <v>828</v>
      </c>
      <c r="E921" s="22" t="s">
        <v>1676</v>
      </c>
      <c r="F921" s="22" t="s">
        <v>418</v>
      </c>
      <c r="G921" s="7"/>
      <c r="H921" s="22" t="s">
        <v>829</v>
      </c>
      <c r="I921" s="22" t="s">
        <v>825</v>
      </c>
      <c r="J921" s="19" t="s">
        <v>840</v>
      </c>
      <c r="K921" s="11">
        <v>0.1</v>
      </c>
      <c r="M921" s="11">
        <v>23.3</v>
      </c>
      <c r="O921" s="10" t="e">
        <f t="shared" si="154"/>
        <v>#DIV/0!</v>
      </c>
      <c r="P921" s="11" t="e">
        <f t="shared" si="147"/>
        <v>#DIV/0!</v>
      </c>
      <c r="Q921" s="11" t="e">
        <f t="shared" si="148"/>
        <v>#DIV/0!</v>
      </c>
      <c r="R921" s="6" t="e">
        <f t="shared" si="149"/>
        <v>#DIV/0!</v>
      </c>
      <c r="S921" s="6" t="e">
        <f t="shared" si="152"/>
        <v>#DIV/0!</v>
      </c>
      <c r="T921" s="11">
        <f t="shared" si="153"/>
        <v>0</v>
      </c>
      <c r="U921" s="11">
        <f t="shared" si="150"/>
        <v>23.3</v>
      </c>
      <c r="V921" s="11">
        <f t="shared" si="151"/>
        <v>-23.3</v>
      </c>
    </row>
    <row r="922" spans="1:22" x14ac:dyDescent="0.25">
      <c r="A922" s="6" t="s">
        <v>351</v>
      </c>
      <c r="B922" s="6" t="s">
        <v>23</v>
      </c>
      <c r="C922" s="6" t="s">
        <v>828</v>
      </c>
      <c r="D922" s="6" t="s">
        <v>828</v>
      </c>
      <c r="E922" s="22" t="s">
        <v>1676</v>
      </c>
      <c r="F922" s="22" t="s">
        <v>418</v>
      </c>
      <c r="G922" s="7"/>
      <c r="H922" s="22" t="s">
        <v>829</v>
      </c>
      <c r="I922" s="22" t="s">
        <v>825</v>
      </c>
      <c r="J922" s="19" t="s">
        <v>461</v>
      </c>
      <c r="K922" s="11">
        <v>0.1</v>
      </c>
      <c r="M922" s="11">
        <v>26.69</v>
      </c>
      <c r="O922" s="10" t="e">
        <f t="shared" si="154"/>
        <v>#DIV/0!</v>
      </c>
      <c r="P922" s="11" t="e">
        <f t="shared" si="147"/>
        <v>#DIV/0!</v>
      </c>
      <c r="Q922" s="11" t="e">
        <f t="shared" si="148"/>
        <v>#DIV/0!</v>
      </c>
      <c r="R922" s="6" t="e">
        <f t="shared" si="149"/>
        <v>#DIV/0!</v>
      </c>
      <c r="S922" s="6" t="e">
        <f t="shared" si="152"/>
        <v>#DIV/0!</v>
      </c>
      <c r="T922" s="11">
        <f t="shared" si="153"/>
        <v>0</v>
      </c>
      <c r="U922" s="11">
        <f t="shared" si="150"/>
        <v>26.69</v>
      </c>
      <c r="V922" s="11">
        <f t="shared" si="151"/>
        <v>-26.69</v>
      </c>
    </row>
    <row r="923" spans="1:22" x14ac:dyDescent="0.25">
      <c r="A923" s="6" t="s">
        <v>351</v>
      </c>
      <c r="B923" s="6" t="s">
        <v>23</v>
      </c>
      <c r="C923" s="6" t="s">
        <v>828</v>
      </c>
      <c r="D923" s="6" t="s">
        <v>828</v>
      </c>
      <c r="E923" s="22" t="s">
        <v>1676</v>
      </c>
      <c r="F923" s="22" t="s">
        <v>418</v>
      </c>
      <c r="G923" s="7"/>
      <c r="H923" s="22" t="s">
        <v>829</v>
      </c>
      <c r="I923" s="22" t="s">
        <v>825</v>
      </c>
      <c r="J923" s="19" t="s">
        <v>461</v>
      </c>
      <c r="K923" s="11">
        <v>15</v>
      </c>
      <c r="M923" s="11">
        <v>98.25</v>
      </c>
      <c r="O923" s="10" t="e">
        <f t="shared" si="154"/>
        <v>#DIV/0!</v>
      </c>
      <c r="P923" s="11" t="e">
        <f t="shared" si="147"/>
        <v>#DIV/0!</v>
      </c>
      <c r="Q923" s="11" t="e">
        <f t="shared" si="148"/>
        <v>#DIV/0!</v>
      </c>
      <c r="R923" s="6" t="e">
        <f t="shared" si="149"/>
        <v>#DIV/0!</v>
      </c>
      <c r="S923" s="6" t="e">
        <f t="shared" si="152"/>
        <v>#DIV/0!</v>
      </c>
      <c r="T923" s="11">
        <f t="shared" si="153"/>
        <v>0</v>
      </c>
      <c r="U923" s="11">
        <f t="shared" si="150"/>
        <v>98.25</v>
      </c>
      <c r="V923" s="11">
        <f t="shared" si="151"/>
        <v>-98.25</v>
      </c>
    </row>
    <row r="924" spans="1:22" x14ac:dyDescent="0.25">
      <c r="A924" s="6" t="s">
        <v>351</v>
      </c>
      <c r="B924" s="6" t="s">
        <v>23</v>
      </c>
      <c r="C924" s="6" t="s">
        <v>828</v>
      </c>
      <c r="D924" s="6" t="s">
        <v>828</v>
      </c>
      <c r="E924" s="22" t="s">
        <v>1676</v>
      </c>
      <c r="F924" s="22" t="s">
        <v>418</v>
      </c>
      <c r="G924" s="7"/>
      <c r="H924" s="22" t="s">
        <v>829</v>
      </c>
      <c r="I924" s="22" t="s">
        <v>825</v>
      </c>
      <c r="J924" s="19" t="s">
        <v>841</v>
      </c>
      <c r="K924" s="11">
        <v>0.15</v>
      </c>
      <c r="M924" s="11">
        <v>72</v>
      </c>
      <c r="O924" s="10" t="e">
        <f t="shared" si="154"/>
        <v>#DIV/0!</v>
      </c>
      <c r="P924" s="11" t="e">
        <f t="shared" si="147"/>
        <v>#DIV/0!</v>
      </c>
      <c r="Q924" s="11" t="e">
        <f t="shared" si="148"/>
        <v>#DIV/0!</v>
      </c>
      <c r="R924" s="6" t="e">
        <f t="shared" si="149"/>
        <v>#DIV/0!</v>
      </c>
      <c r="S924" s="6" t="e">
        <f t="shared" si="152"/>
        <v>#DIV/0!</v>
      </c>
      <c r="T924" s="11">
        <f t="shared" si="153"/>
        <v>0</v>
      </c>
      <c r="U924" s="11">
        <f t="shared" si="150"/>
        <v>72</v>
      </c>
      <c r="V924" s="11">
        <f t="shared" si="151"/>
        <v>-72</v>
      </c>
    </row>
    <row r="925" spans="1:22" x14ac:dyDescent="0.25">
      <c r="A925" s="6" t="s">
        <v>351</v>
      </c>
      <c r="B925" s="6" t="s">
        <v>23</v>
      </c>
      <c r="C925" s="6" t="s">
        <v>828</v>
      </c>
      <c r="D925" s="6" t="s">
        <v>828</v>
      </c>
      <c r="E925" s="22" t="s">
        <v>1676</v>
      </c>
      <c r="F925" s="22" t="s">
        <v>418</v>
      </c>
      <c r="G925" s="7"/>
      <c r="H925" s="22" t="s">
        <v>829</v>
      </c>
      <c r="I925" s="22" t="s">
        <v>825</v>
      </c>
      <c r="J925" s="19" t="s">
        <v>842</v>
      </c>
      <c r="K925" s="11">
        <v>5</v>
      </c>
      <c r="L925" s="9">
        <v>203.18</v>
      </c>
      <c r="M925" s="11">
        <v>1015.9</v>
      </c>
      <c r="N925" s="11">
        <v>5054.79</v>
      </c>
      <c r="O925" s="10">
        <f t="shared" si="154"/>
        <v>5</v>
      </c>
      <c r="P925" s="11">
        <f t="shared" si="147"/>
        <v>24.87838369918299</v>
      </c>
      <c r="Q925" s="11">
        <f t="shared" si="148"/>
        <v>29.878383699182987</v>
      </c>
      <c r="R925" s="6" t="str">
        <f t="shared" si="149"/>
        <v>YES</v>
      </c>
      <c r="S925" s="6" t="str">
        <f t="shared" si="152"/>
        <v>YES</v>
      </c>
      <c r="T925" s="11">
        <f t="shared" si="153"/>
        <v>2539.75</v>
      </c>
      <c r="U925" s="11">
        <f t="shared" si="150"/>
        <v>6070.69</v>
      </c>
      <c r="V925" s="11">
        <f t="shared" si="151"/>
        <v>-3530.9399999999996</v>
      </c>
    </row>
    <row r="926" spans="1:22" x14ac:dyDescent="0.25">
      <c r="A926" s="6" t="s">
        <v>351</v>
      </c>
      <c r="B926" s="6" t="s">
        <v>23</v>
      </c>
      <c r="C926" s="6" t="s">
        <v>828</v>
      </c>
      <c r="D926" s="6" t="s">
        <v>828</v>
      </c>
      <c r="E926" s="22" t="s">
        <v>1676</v>
      </c>
      <c r="F926" s="22" t="s">
        <v>418</v>
      </c>
      <c r="G926" s="7"/>
      <c r="H926" s="22" t="s">
        <v>829</v>
      </c>
      <c r="I926" s="22" t="s">
        <v>825</v>
      </c>
      <c r="J926" s="19" t="s">
        <v>842</v>
      </c>
      <c r="K926" s="11">
        <v>12.5</v>
      </c>
      <c r="L926" s="9">
        <v>6.5</v>
      </c>
      <c r="M926" s="11">
        <v>81.25</v>
      </c>
      <c r="O926" s="10">
        <f t="shared" si="154"/>
        <v>12.5</v>
      </c>
      <c r="P926" s="11">
        <f t="shared" si="147"/>
        <v>0</v>
      </c>
      <c r="Q926" s="11">
        <f t="shared" si="148"/>
        <v>12.5</v>
      </c>
      <c r="R926" s="6" t="str">
        <f t="shared" si="149"/>
        <v>YES</v>
      </c>
      <c r="S926" s="6" t="str">
        <f t="shared" si="152"/>
        <v>YES</v>
      </c>
      <c r="T926" s="11">
        <f t="shared" si="153"/>
        <v>81.25</v>
      </c>
      <c r="U926" s="11">
        <f t="shared" si="150"/>
        <v>81.25</v>
      </c>
      <c r="V926" s="11">
        <f t="shared" si="151"/>
        <v>0</v>
      </c>
    </row>
    <row r="927" spans="1:22" x14ac:dyDescent="0.25">
      <c r="A927" s="6" t="s">
        <v>351</v>
      </c>
      <c r="B927" s="6" t="s">
        <v>23</v>
      </c>
      <c r="C927" s="6" t="s">
        <v>828</v>
      </c>
      <c r="D927" s="6" t="s">
        <v>828</v>
      </c>
      <c r="E927" s="22" t="s">
        <v>1676</v>
      </c>
      <c r="F927" s="22" t="s">
        <v>418</v>
      </c>
      <c r="G927" s="7"/>
      <c r="H927" s="22" t="s">
        <v>829</v>
      </c>
      <c r="I927" s="22" t="s">
        <v>825</v>
      </c>
      <c r="J927" s="19" t="s">
        <v>842</v>
      </c>
      <c r="K927" s="11">
        <v>0.1</v>
      </c>
      <c r="M927" s="11">
        <v>25.52</v>
      </c>
      <c r="O927" s="10" t="e">
        <f t="shared" si="154"/>
        <v>#DIV/0!</v>
      </c>
      <c r="P927" s="11" t="e">
        <f t="shared" si="147"/>
        <v>#DIV/0!</v>
      </c>
      <c r="Q927" s="11" t="e">
        <f t="shared" si="148"/>
        <v>#DIV/0!</v>
      </c>
      <c r="R927" s="6" t="e">
        <f t="shared" si="149"/>
        <v>#DIV/0!</v>
      </c>
      <c r="S927" s="6" t="e">
        <f t="shared" si="152"/>
        <v>#DIV/0!</v>
      </c>
      <c r="T927" s="11">
        <f t="shared" si="153"/>
        <v>0</v>
      </c>
      <c r="U927" s="11">
        <f t="shared" si="150"/>
        <v>25.52</v>
      </c>
      <c r="V927" s="11">
        <f t="shared" si="151"/>
        <v>-25.52</v>
      </c>
    </row>
    <row r="928" spans="1:22" x14ac:dyDescent="0.25">
      <c r="A928" s="6" t="s">
        <v>351</v>
      </c>
      <c r="B928" s="6" t="s">
        <v>23</v>
      </c>
      <c r="C928" s="6" t="s">
        <v>828</v>
      </c>
      <c r="D928" s="6" t="s">
        <v>828</v>
      </c>
      <c r="E928" s="22" t="s">
        <v>1676</v>
      </c>
      <c r="F928" s="22" t="s">
        <v>418</v>
      </c>
      <c r="G928" s="7"/>
      <c r="H928" s="22" t="s">
        <v>829</v>
      </c>
      <c r="I928" s="22" t="s">
        <v>825</v>
      </c>
      <c r="J928" s="19" t="s">
        <v>842</v>
      </c>
      <c r="K928" s="11">
        <v>15</v>
      </c>
      <c r="L928" s="9">
        <v>13.43</v>
      </c>
      <c r="M928" s="11">
        <v>1161.45</v>
      </c>
      <c r="O928" s="10">
        <f t="shared" si="154"/>
        <v>86.481757259865972</v>
      </c>
      <c r="P928" s="11">
        <f t="shared" si="147"/>
        <v>0</v>
      </c>
      <c r="Q928" s="11">
        <f t="shared" si="148"/>
        <v>86.481757259865972</v>
      </c>
      <c r="R928" s="6" t="str">
        <f t="shared" si="149"/>
        <v>YES</v>
      </c>
      <c r="S928" s="6" t="str">
        <f t="shared" si="152"/>
        <v>YES</v>
      </c>
      <c r="T928" s="11">
        <f t="shared" si="153"/>
        <v>167.875</v>
      </c>
      <c r="U928" s="11">
        <f t="shared" si="150"/>
        <v>1161.45</v>
      </c>
      <c r="V928" s="11">
        <f t="shared" si="151"/>
        <v>-993.57500000000005</v>
      </c>
    </row>
    <row r="929" spans="1:22" x14ac:dyDescent="0.25">
      <c r="A929" s="6" t="s">
        <v>351</v>
      </c>
      <c r="B929" s="6" t="s">
        <v>23</v>
      </c>
      <c r="C929" s="6" t="s">
        <v>828</v>
      </c>
      <c r="D929" s="6" t="s">
        <v>828</v>
      </c>
      <c r="E929" s="22" t="s">
        <v>1676</v>
      </c>
      <c r="F929" s="22" t="s">
        <v>418</v>
      </c>
      <c r="G929" s="7"/>
      <c r="H929" s="22" t="s">
        <v>829</v>
      </c>
      <c r="I929" s="22" t="s">
        <v>825</v>
      </c>
      <c r="J929" s="19" t="s">
        <v>843</v>
      </c>
      <c r="K929" s="11">
        <v>15</v>
      </c>
      <c r="L929" s="9">
        <v>146.74</v>
      </c>
      <c r="M929" s="11">
        <v>2201.1</v>
      </c>
      <c r="O929" s="10">
        <f t="shared" si="154"/>
        <v>14.999999999999998</v>
      </c>
      <c r="P929" s="11">
        <f t="shared" si="147"/>
        <v>0</v>
      </c>
      <c r="Q929" s="11">
        <f t="shared" si="148"/>
        <v>14.999999999999998</v>
      </c>
      <c r="R929" s="6" t="str">
        <f t="shared" si="149"/>
        <v>YES</v>
      </c>
      <c r="S929" s="6" t="str">
        <f t="shared" si="152"/>
        <v>YES</v>
      </c>
      <c r="T929" s="11">
        <f t="shared" si="153"/>
        <v>1834.25</v>
      </c>
      <c r="U929" s="11">
        <f t="shared" si="150"/>
        <v>2201.1</v>
      </c>
      <c r="V929" s="11">
        <f t="shared" si="151"/>
        <v>-366.84999999999991</v>
      </c>
    </row>
    <row r="930" spans="1:22" x14ac:dyDescent="0.25">
      <c r="A930" s="6" t="s">
        <v>351</v>
      </c>
      <c r="B930" s="6" t="s">
        <v>23</v>
      </c>
      <c r="C930" s="6" t="s">
        <v>828</v>
      </c>
      <c r="D930" s="6" t="s">
        <v>828</v>
      </c>
      <c r="E930" s="22" t="s">
        <v>1676</v>
      </c>
      <c r="F930" s="22" t="s">
        <v>418</v>
      </c>
      <c r="G930" s="7"/>
      <c r="H930" s="22" t="s">
        <v>829</v>
      </c>
      <c r="I930" s="22" t="s">
        <v>825</v>
      </c>
      <c r="J930" s="19" t="s">
        <v>843</v>
      </c>
      <c r="K930" s="11">
        <v>0.15</v>
      </c>
      <c r="M930" s="11">
        <v>22.01</v>
      </c>
      <c r="O930" s="10" t="e">
        <f t="shared" si="154"/>
        <v>#DIV/0!</v>
      </c>
      <c r="P930" s="11" t="e">
        <f t="shared" si="147"/>
        <v>#DIV/0!</v>
      </c>
      <c r="Q930" s="11" t="e">
        <f t="shared" si="148"/>
        <v>#DIV/0!</v>
      </c>
      <c r="R930" s="6" t="e">
        <f t="shared" si="149"/>
        <v>#DIV/0!</v>
      </c>
      <c r="S930" s="6" t="e">
        <f t="shared" si="152"/>
        <v>#DIV/0!</v>
      </c>
      <c r="T930" s="11">
        <f t="shared" si="153"/>
        <v>0</v>
      </c>
      <c r="U930" s="11">
        <f t="shared" si="150"/>
        <v>22.01</v>
      </c>
      <c r="V930" s="11">
        <f t="shared" si="151"/>
        <v>-22.01</v>
      </c>
    </row>
    <row r="931" spans="1:22" x14ac:dyDescent="0.25">
      <c r="A931" s="6" t="s">
        <v>351</v>
      </c>
      <c r="B931" s="6" t="s">
        <v>23</v>
      </c>
      <c r="C931" s="6" t="s">
        <v>828</v>
      </c>
      <c r="D931" s="6" t="s">
        <v>828</v>
      </c>
      <c r="E931" s="22" t="s">
        <v>1676</v>
      </c>
      <c r="F931" s="22" t="s">
        <v>418</v>
      </c>
      <c r="G931" s="7"/>
      <c r="H931" s="22" t="s">
        <v>829</v>
      </c>
      <c r="I931" s="22" t="s">
        <v>825</v>
      </c>
      <c r="J931" s="19" t="s">
        <v>844</v>
      </c>
      <c r="K931" s="11">
        <v>15</v>
      </c>
      <c r="L931" s="9">
        <v>17.350000000000001</v>
      </c>
      <c r="M931" s="11">
        <v>260.25</v>
      </c>
      <c r="O931" s="10">
        <f t="shared" si="154"/>
        <v>14.999999999999998</v>
      </c>
      <c r="P931" s="11">
        <f t="shared" si="147"/>
        <v>0</v>
      </c>
      <c r="Q931" s="11">
        <f t="shared" si="148"/>
        <v>14.999999999999998</v>
      </c>
      <c r="R931" s="6" t="str">
        <f t="shared" si="149"/>
        <v>YES</v>
      </c>
      <c r="S931" s="6" t="str">
        <f t="shared" si="152"/>
        <v>YES</v>
      </c>
      <c r="T931" s="11">
        <f t="shared" si="153"/>
        <v>216.87500000000003</v>
      </c>
      <c r="U931" s="11">
        <f t="shared" si="150"/>
        <v>260.25</v>
      </c>
      <c r="V931" s="11">
        <f t="shared" si="151"/>
        <v>-43.374999999999972</v>
      </c>
    </row>
    <row r="932" spans="1:22" x14ac:dyDescent="0.25">
      <c r="A932" s="6" t="s">
        <v>351</v>
      </c>
      <c r="B932" s="6" t="s">
        <v>23</v>
      </c>
      <c r="C932" s="6" t="s">
        <v>828</v>
      </c>
      <c r="D932" s="6" t="s">
        <v>828</v>
      </c>
      <c r="E932" s="22" t="s">
        <v>1676</v>
      </c>
      <c r="F932" s="22" t="s">
        <v>418</v>
      </c>
      <c r="G932" s="7"/>
      <c r="H932" s="22" t="s">
        <v>829</v>
      </c>
      <c r="I932" s="22" t="s">
        <v>825</v>
      </c>
      <c r="J932" s="19" t="s">
        <v>844</v>
      </c>
      <c r="K932" s="11">
        <v>0.1</v>
      </c>
      <c r="M932" s="11">
        <v>1.74</v>
      </c>
      <c r="O932" s="10" t="e">
        <f t="shared" si="154"/>
        <v>#DIV/0!</v>
      </c>
      <c r="P932" s="11" t="e">
        <f t="shared" si="147"/>
        <v>#DIV/0!</v>
      </c>
      <c r="Q932" s="11" t="e">
        <f t="shared" si="148"/>
        <v>#DIV/0!</v>
      </c>
      <c r="R932" s="6" t="e">
        <f t="shared" si="149"/>
        <v>#DIV/0!</v>
      </c>
      <c r="S932" s="6" t="e">
        <f t="shared" si="152"/>
        <v>#DIV/0!</v>
      </c>
      <c r="T932" s="11">
        <f t="shared" si="153"/>
        <v>0</v>
      </c>
      <c r="U932" s="11">
        <f t="shared" si="150"/>
        <v>1.74</v>
      </c>
      <c r="V932" s="11">
        <f t="shared" si="151"/>
        <v>-1.74</v>
      </c>
    </row>
    <row r="933" spans="1:22" x14ac:dyDescent="0.25">
      <c r="A933" s="6" t="s">
        <v>351</v>
      </c>
      <c r="B933" s="6" t="s">
        <v>23</v>
      </c>
      <c r="C933" s="6" t="s">
        <v>828</v>
      </c>
      <c r="D933" s="6" t="s">
        <v>828</v>
      </c>
      <c r="E933" s="22" t="s">
        <v>1676</v>
      </c>
      <c r="F933" s="22" t="s">
        <v>418</v>
      </c>
      <c r="G933" s="7"/>
      <c r="H933" s="22" t="s">
        <v>829</v>
      </c>
      <c r="I933" s="22" t="s">
        <v>825</v>
      </c>
      <c r="J933" s="19" t="s">
        <v>845</v>
      </c>
      <c r="K933" s="11">
        <v>5</v>
      </c>
      <c r="L933" s="9">
        <v>125.7</v>
      </c>
      <c r="M933" s="11">
        <v>328.5</v>
      </c>
      <c r="N933" s="11">
        <v>2663.98</v>
      </c>
      <c r="O933" s="10">
        <f t="shared" si="154"/>
        <v>2.6133651551312647</v>
      </c>
      <c r="P933" s="11">
        <f t="shared" si="147"/>
        <v>21.193158313444709</v>
      </c>
      <c r="Q933" s="11">
        <f t="shared" si="148"/>
        <v>23.806523468575975</v>
      </c>
      <c r="R933" s="6" t="str">
        <f t="shared" si="149"/>
        <v>YES</v>
      </c>
      <c r="S933" s="6" t="str">
        <f t="shared" si="152"/>
        <v>NO</v>
      </c>
      <c r="T933" s="11">
        <f t="shared" si="153"/>
        <v>1571.25</v>
      </c>
      <c r="U933" s="11">
        <f t="shared" si="150"/>
        <v>2992.48</v>
      </c>
      <c r="V933" s="11">
        <f t="shared" si="151"/>
        <v>-1421.23</v>
      </c>
    </row>
    <row r="934" spans="1:22" x14ac:dyDescent="0.25">
      <c r="A934" s="6" t="s">
        <v>351</v>
      </c>
      <c r="B934" s="6" t="s">
        <v>23</v>
      </c>
      <c r="C934" s="6" t="s">
        <v>828</v>
      </c>
      <c r="D934" s="6" t="s">
        <v>828</v>
      </c>
      <c r="E934" s="22" t="s">
        <v>1676</v>
      </c>
      <c r="F934" s="22" t="s">
        <v>418</v>
      </c>
      <c r="G934" s="7"/>
      <c r="H934" s="22" t="s">
        <v>829</v>
      </c>
      <c r="I934" s="22" t="s">
        <v>825</v>
      </c>
      <c r="J934" s="19" t="s">
        <v>845</v>
      </c>
      <c r="K934" s="11">
        <v>0.1</v>
      </c>
      <c r="M934" s="11">
        <v>14.6</v>
      </c>
      <c r="O934" s="10" t="e">
        <f t="shared" si="154"/>
        <v>#DIV/0!</v>
      </c>
      <c r="P934" s="11" t="e">
        <f t="shared" si="147"/>
        <v>#DIV/0!</v>
      </c>
      <c r="Q934" s="11" t="e">
        <f t="shared" si="148"/>
        <v>#DIV/0!</v>
      </c>
      <c r="R934" s="6" t="e">
        <f t="shared" si="149"/>
        <v>#DIV/0!</v>
      </c>
      <c r="S934" s="6" t="e">
        <f t="shared" si="152"/>
        <v>#DIV/0!</v>
      </c>
      <c r="T934" s="11">
        <f t="shared" si="153"/>
        <v>0</v>
      </c>
      <c r="U934" s="11">
        <f t="shared" si="150"/>
        <v>14.6</v>
      </c>
      <c r="V934" s="11">
        <f t="shared" si="151"/>
        <v>-14.6</v>
      </c>
    </row>
    <row r="935" spans="1:22" x14ac:dyDescent="0.25">
      <c r="A935" s="6" t="s">
        <v>351</v>
      </c>
      <c r="B935" s="6" t="s">
        <v>23</v>
      </c>
      <c r="C935" s="6" t="s">
        <v>828</v>
      </c>
      <c r="D935" s="6" t="s">
        <v>828</v>
      </c>
      <c r="E935" s="22" t="s">
        <v>1676</v>
      </c>
      <c r="F935" s="22" t="s">
        <v>418</v>
      </c>
      <c r="G935" s="7"/>
      <c r="H935" s="22" t="s">
        <v>829</v>
      </c>
      <c r="I935" s="22" t="s">
        <v>825</v>
      </c>
      <c r="J935" s="19" t="s">
        <v>845</v>
      </c>
      <c r="K935" s="11">
        <v>15</v>
      </c>
      <c r="L935" s="9">
        <v>20.260000000000002</v>
      </c>
      <c r="M935" s="11">
        <v>303.89999999999998</v>
      </c>
      <c r="O935" s="10">
        <f t="shared" si="154"/>
        <v>14.999999999999998</v>
      </c>
      <c r="P935" s="11">
        <f t="shared" si="147"/>
        <v>0</v>
      </c>
      <c r="Q935" s="11">
        <f t="shared" si="148"/>
        <v>14.999999999999998</v>
      </c>
      <c r="R935" s="6" t="str">
        <f t="shared" si="149"/>
        <v>YES</v>
      </c>
      <c r="S935" s="6" t="str">
        <f t="shared" si="152"/>
        <v>YES</v>
      </c>
      <c r="T935" s="11">
        <f t="shared" si="153"/>
        <v>253.25000000000003</v>
      </c>
      <c r="U935" s="11">
        <f t="shared" si="150"/>
        <v>303.89999999999998</v>
      </c>
      <c r="V935" s="11">
        <f t="shared" si="151"/>
        <v>-50.649999999999949</v>
      </c>
    </row>
    <row r="936" spans="1:22" x14ac:dyDescent="0.25">
      <c r="A936" s="6" t="s">
        <v>351</v>
      </c>
      <c r="B936" s="6" t="s">
        <v>23</v>
      </c>
      <c r="C936" s="6" t="s">
        <v>828</v>
      </c>
      <c r="D936" s="6" t="s">
        <v>828</v>
      </c>
      <c r="E936" s="22" t="s">
        <v>1676</v>
      </c>
      <c r="F936" s="22" t="s">
        <v>418</v>
      </c>
      <c r="G936" s="7"/>
      <c r="H936" s="22" t="s">
        <v>829</v>
      </c>
      <c r="I936" s="22" t="s">
        <v>825</v>
      </c>
      <c r="J936" s="19" t="s">
        <v>846</v>
      </c>
      <c r="K936" s="11">
        <v>5</v>
      </c>
      <c r="L936" s="9">
        <v>146.66999999999999</v>
      </c>
      <c r="M936" s="11">
        <v>733.35</v>
      </c>
      <c r="N936" s="11">
        <v>4375.68</v>
      </c>
      <c r="O936" s="10">
        <f t="shared" si="154"/>
        <v>5.0000000000000009</v>
      </c>
      <c r="P936" s="11">
        <f t="shared" si="147"/>
        <v>29.833503784004915</v>
      </c>
      <c r="Q936" s="11">
        <f t="shared" si="148"/>
        <v>34.833503784004918</v>
      </c>
      <c r="R936" s="6" t="str">
        <f t="shared" si="149"/>
        <v>YES</v>
      </c>
      <c r="S936" s="6" t="str">
        <f t="shared" si="152"/>
        <v>YES</v>
      </c>
      <c r="T936" s="11">
        <f t="shared" si="153"/>
        <v>1833.3749999999998</v>
      </c>
      <c r="U936" s="11">
        <f t="shared" si="150"/>
        <v>5109.0300000000007</v>
      </c>
      <c r="V936" s="11">
        <f t="shared" si="151"/>
        <v>-3275.6550000000007</v>
      </c>
    </row>
    <row r="937" spans="1:22" x14ac:dyDescent="0.25">
      <c r="A937" s="6" t="s">
        <v>351</v>
      </c>
      <c r="B937" s="6" t="s">
        <v>23</v>
      </c>
      <c r="C937" s="6" t="s">
        <v>828</v>
      </c>
      <c r="D937" s="6" t="s">
        <v>828</v>
      </c>
      <c r="E937" s="22" t="s">
        <v>1676</v>
      </c>
      <c r="F937" s="22" t="s">
        <v>418</v>
      </c>
      <c r="G937" s="7"/>
      <c r="H937" s="22" t="s">
        <v>829</v>
      </c>
      <c r="I937" s="22" t="s">
        <v>825</v>
      </c>
      <c r="J937" s="19" t="s">
        <v>846</v>
      </c>
      <c r="K937" s="11">
        <v>0.1</v>
      </c>
      <c r="M937" s="11">
        <v>16.7</v>
      </c>
      <c r="O937" s="10" t="e">
        <f t="shared" si="154"/>
        <v>#DIV/0!</v>
      </c>
      <c r="P937" s="11" t="e">
        <f t="shared" si="147"/>
        <v>#DIV/0!</v>
      </c>
      <c r="Q937" s="11" t="e">
        <f t="shared" si="148"/>
        <v>#DIV/0!</v>
      </c>
      <c r="R937" s="6" t="e">
        <f t="shared" si="149"/>
        <v>#DIV/0!</v>
      </c>
      <c r="S937" s="6" t="e">
        <f t="shared" si="152"/>
        <v>#DIV/0!</v>
      </c>
      <c r="T937" s="11">
        <f t="shared" si="153"/>
        <v>0</v>
      </c>
      <c r="U937" s="11">
        <f t="shared" si="150"/>
        <v>16.7</v>
      </c>
      <c r="V937" s="11">
        <f t="shared" si="151"/>
        <v>-16.7</v>
      </c>
    </row>
    <row r="938" spans="1:22" x14ac:dyDescent="0.25">
      <c r="A938" s="6" t="s">
        <v>351</v>
      </c>
      <c r="B938" s="6" t="s">
        <v>23</v>
      </c>
      <c r="C938" s="6" t="s">
        <v>828</v>
      </c>
      <c r="D938" s="6" t="s">
        <v>828</v>
      </c>
      <c r="E938" s="22" t="s">
        <v>1676</v>
      </c>
      <c r="F938" s="22" t="s">
        <v>418</v>
      </c>
      <c r="G938" s="7"/>
      <c r="H938" s="22" t="s">
        <v>829</v>
      </c>
      <c r="I938" s="22" t="s">
        <v>825</v>
      </c>
      <c r="J938" s="19" t="s">
        <v>846</v>
      </c>
      <c r="K938" s="11">
        <v>15</v>
      </c>
      <c r="L938" s="9">
        <v>20.239999999999998</v>
      </c>
      <c r="M938" s="11">
        <v>303.60000000000002</v>
      </c>
      <c r="O938" s="10">
        <f t="shared" si="154"/>
        <v>15.000000000000002</v>
      </c>
      <c r="P938" s="11">
        <f t="shared" si="147"/>
        <v>0</v>
      </c>
      <c r="Q938" s="11">
        <f t="shared" si="148"/>
        <v>15.000000000000002</v>
      </c>
      <c r="R938" s="6" t="str">
        <f t="shared" si="149"/>
        <v>YES</v>
      </c>
      <c r="S938" s="6" t="str">
        <f t="shared" si="152"/>
        <v>YES</v>
      </c>
      <c r="T938" s="11">
        <f t="shared" si="153"/>
        <v>252.99999999999997</v>
      </c>
      <c r="U938" s="11">
        <f t="shared" si="150"/>
        <v>303.60000000000002</v>
      </c>
      <c r="V938" s="11">
        <f t="shared" si="151"/>
        <v>-50.600000000000051</v>
      </c>
    </row>
    <row r="939" spans="1:22" x14ac:dyDescent="0.25">
      <c r="A939" s="6" t="s">
        <v>351</v>
      </c>
      <c r="B939" s="6" t="s">
        <v>23</v>
      </c>
      <c r="C939" s="6" t="s">
        <v>828</v>
      </c>
      <c r="D939" s="6" t="s">
        <v>828</v>
      </c>
      <c r="E939" s="22" t="s">
        <v>1676</v>
      </c>
      <c r="F939" s="22" t="s">
        <v>418</v>
      </c>
      <c r="G939" s="7"/>
      <c r="H939" s="22" t="s">
        <v>829</v>
      </c>
      <c r="I939" s="22" t="s">
        <v>825</v>
      </c>
      <c r="J939" s="19" t="s">
        <v>847</v>
      </c>
      <c r="K939" s="11">
        <v>15</v>
      </c>
      <c r="L939" s="9">
        <v>46.31</v>
      </c>
      <c r="M939" s="11">
        <v>694.65</v>
      </c>
      <c r="O939" s="10">
        <f t="shared" si="154"/>
        <v>14.999999999999998</v>
      </c>
      <c r="P939" s="11">
        <f t="shared" si="147"/>
        <v>0</v>
      </c>
      <c r="Q939" s="11">
        <f t="shared" si="148"/>
        <v>14.999999999999998</v>
      </c>
      <c r="R939" s="6" t="str">
        <f t="shared" si="149"/>
        <v>YES</v>
      </c>
      <c r="S939" s="6" t="str">
        <f t="shared" si="152"/>
        <v>YES</v>
      </c>
      <c r="T939" s="11">
        <f t="shared" si="153"/>
        <v>578.875</v>
      </c>
      <c r="U939" s="11">
        <f t="shared" si="150"/>
        <v>694.65</v>
      </c>
      <c r="V939" s="11">
        <f t="shared" si="151"/>
        <v>-115.77499999999998</v>
      </c>
    </row>
    <row r="940" spans="1:22" x14ac:dyDescent="0.25">
      <c r="A940" s="6" t="s">
        <v>351</v>
      </c>
      <c r="B940" s="6" t="s">
        <v>23</v>
      </c>
      <c r="C940" s="6" t="s">
        <v>828</v>
      </c>
      <c r="D940" s="6" t="s">
        <v>828</v>
      </c>
      <c r="E940" s="22" t="s">
        <v>1676</v>
      </c>
      <c r="F940" s="22" t="s">
        <v>418</v>
      </c>
      <c r="G940" s="7"/>
      <c r="H940" s="22" t="s">
        <v>829</v>
      </c>
      <c r="I940" s="22" t="s">
        <v>825</v>
      </c>
      <c r="J940" s="19" t="s">
        <v>847</v>
      </c>
      <c r="K940" s="11">
        <v>0.15</v>
      </c>
      <c r="M940" s="11">
        <v>6.95</v>
      </c>
      <c r="O940" s="10" t="e">
        <f t="shared" si="154"/>
        <v>#DIV/0!</v>
      </c>
      <c r="P940" s="11" t="e">
        <f t="shared" si="147"/>
        <v>#DIV/0!</v>
      </c>
      <c r="Q940" s="11" t="e">
        <f t="shared" si="148"/>
        <v>#DIV/0!</v>
      </c>
      <c r="R940" s="6" t="e">
        <f t="shared" si="149"/>
        <v>#DIV/0!</v>
      </c>
      <c r="S940" s="6" t="e">
        <f t="shared" si="152"/>
        <v>#DIV/0!</v>
      </c>
      <c r="T940" s="11">
        <f t="shared" si="153"/>
        <v>0</v>
      </c>
      <c r="U940" s="11">
        <f t="shared" si="150"/>
        <v>6.95</v>
      </c>
      <c r="V940" s="11">
        <f t="shared" si="151"/>
        <v>-6.95</v>
      </c>
    </row>
    <row r="941" spans="1:22" x14ac:dyDescent="0.25">
      <c r="A941" s="6" t="s">
        <v>351</v>
      </c>
      <c r="B941" s="6" t="s">
        <v>23</v>
      </c>
      <c r="C941" s="6" t="s">
        <v>828</v>
      </c>
      <c r="D941" s="6" t="s">
        <v>828</v>
      </c>
      <c r="E941" s="22" t="s">
        <v>1676</v>
      </c>
      <c r="F941" s="22" t="s">
        <v>418</v>
      </c>
      <c r="G941" s="7"/>
      <c r="H941" s="22" t="s">
        <v>829</v>
      </c>
      <c r="I941" s="22" t="s">
        <v>825</v>
      </c>
      <c r="J941" s="19" t="s">
        <v>848</v>
      </c>
      <c r="K941" s="11">
        <v>5</v>
      </c>
      <c r="L941" s="9">
        <v>120.17</v>
      </c>
      <c r="M941" s="11">
        <v>600.85</v>
      </c>
      <c r="N941" s="11">
        <v>1953.22</v>
      </c>
      <c r="O941" s="10">
        <f t="shared" si="154"/>
        <v>5</v>
      </c>
      <c r="P941" s="11">
        <f t="shared" si="147"/>
        <v>16.253807106598984</v>
      </c>
      <c r="Q941" s="11">
        <f t="shared" si="148"/>
        <v>21.253807106598988</v>
      </c>
      <c r="R941" s="6" t="str">
        <f t="shared" si="149"/>
        <v>YES</v>
      </c>
      <c r="S941" s="6" t="str">
        <f t="shared" si="152"/>
        <v>YES</v>
      </c>
      <c r="T941" s="11">
        <f t="shared" si="153"/>
        <v>1502.125</v>
      </c>
      <c r="U941" s="11">
        <f t="shared" si="150"/>
        <v>2554.0700000000002</v>
      </c>
      <c r="V941" s="11">
        <f t="shared" si="151"/>
        <v>-1051.9450000000002</v>
      </c>
    </row>
    <row r="942" spans="1:22" x14ac:dyDescent="0.25">
      <c r="A942" s="6" t="s">
        <v>351</v>
      </c>
      <c r="B942" s="6" t="s">
        <v>23</v>
      </c>
      <c r="C942" s="6" t="s">
        <v>828</v>
      </c>
      <c r="D942" s="6" t="s">
        <v>828</v>
      </c>
      <c r="E942" s="22" t="s">
        <v>1676</v>
      </c>
      <c r="F942" s="22" t="s">
        <v>418</v>
      </c>
      <c r="G942" s="7"/>
      <c r="H942" s="22" t="s">
        <v>829</v>
      </c>
      <c r="I942" s="22" t="s">
        <v>825</v>
      </c>
      <c r="J942" s="19" t="s">
        <v>848</v>
      </c>
      <c r="K942" s="11">
        <v>15</v>
      </c>
      <c r="L942" s="9">
        <v>14.03</v>
      </c>
      <c r="M942" s="11">
        <v>210.45</v>
      </c>
      <c r="O942" s="10">
        <f t="shared" si="154"/>
        <v>15</v>
      </c>
      <c r="P942" s="11">
        <f t="shared" si="147"/>
        <v>0</v>
      </c>
      <c r="Q942" s="11">
        <f t="shared" si="148"/>
        <v>15</v>
      </c>
      <c r="R942" s="6" t="str">
        <f t="shared" si="149"/>
        <v>YES</v>
      </c>
      <c r="S942" s="6" t="str">
        <f t="shared" si="152"/>
        <v>YES</v>
      </c>
      <c r="T942" s="11">
        <f t="shared" si="153"/>
        <v>175.375</v>
      </c>
      <c r="U942" s="11">
        <f t="shared" si="150"/>
        <v>210.45</v>
      </c>
      <c r="V942" s="11">
        <f t="shared" si="151"/>
        <v>-35.074999999999989</v>
      </c>
    </row>
    <row r="943" spans="1:22" x14ac:dyDescent="0.25">
      <c r="A943" s="6" t="s">
        <v>351</v>
      </c>
      <c r="B943" s="6" t="s">
        <v>23</v>
      </c>
      <c r="C943" s="6" t="s">
        <v>828</v>
      </c>
      <c r="D943" s="6" t="s">
        <v>828</v>
      </c>
      <c r="E943" s="22" t="s">
        <v>1676</v>
      </c>
      <c r="F943" s="22" t="s">
        <v>418</v>
      </c>
      <c r="G943" s="7"/>
      <c r="H943" s="22" t="s">
        <v>829</v>
      </c>
      <c r="I943" s="22" t="s">
        <v>825</v>
      </c>
      <c r="J943" s="19" t="s">
        <v>848</v>
      </c>
      <c r="K943" s="11">
        <v>0.1</v>
      </c>
      <c r="M943" s="11">
        <v>13.47</v>
      </c>
      <c r="O943" s="10" t="e">
        <f t="shared" si="154"/>
        <v>#DIV/0!</v>
      </c>
      <c r="P943" s="11" t="e">
        <f t="shared" si="147"/>
        <v>#DIV/0!</v>
      </c>
      <c r="Q943" s="11" t="e">
        <f t="shared" si="148"/>
        <v>#DIV/0!</v>
      </c>
      <c r="R943" s="6" t="e">
        <f t="shared" si="149"/>
        <v>#DIV/0!</v>
      </c>
      <c r="S943" s="6" t="e">
        <f t="shared" si="152"/>
        <v>#DIV/0!</v>
      </c>
      <c r="T943" s="11">
        <f t="shared" si="153"/>
        <v>0</v>
      </c>
      <c r="U943" s="11">
        <f t="shared" si="150"/>
        <v>13.47</v>
      </c>
      <c r="V943" s="11">
        <f t="shared" si="151"/>
        <v>-13.47</v>
      </c>
    </row>
    <row r="944" spans="1:22" x14ac:dyDescent="0.25">
      <c r="A944" s="6" t="s">
        <v>351</v>
      </c>
      <c r="B944" s="6" t="s">
        <v>23</v>
      </c>
      <c r="C944" s="6" t="s">
        <v>828</v>
      </c>
      <c r="D944" s="6" t="s">
        <v>828</v>
      </c>
      <c r="E944" s="22" t="s">
        <v>1676</v>
      </c>
      <c r="F944" s="22" t="s">
        <v>418</v>
      </c>
      <c r="G944" s="7"/>
      <c r="H944" s="22" t="s">
        <v>829</v>
      </c>
      <c r="I944" s="22" t="s">
        <v>825</v>
      </c>
      <c r="J944" s="19" t="s">
        <v>848</v>
      </c>
      <c r="K944" s="11">
        <v>12.5</v>
      </c>
      <c r="L944" s="9">
        <v>0.44</v>
      </c>
      <c r="M944" s="11">
        <v>5.5</v>
      </c>
      <c r="O944" s="10">
        <f t="shared" si="154"/>
        <v>12.5</v>
      </c>
      <c r="P944" s="11">
        <f t="shared" si="147"/>
        <v>0</v>
      </c>
      <c r="Q944" s="11">
        <f t="shared" si="148"/>
        <v>12.5</v>
      </c>
      <c r="R944" s="6" t="str">
        <f t="shared" si="149"/>
        <v>YES</v>
      </c>
      <c r="S944" s="6" t="str">
        <f t="shared" si="152"/>
        <v>YES</v>
      </c>
      <c r="T944" s="11">
        <f t="shared" si="153"/>
        <v>5.5</v>
      </c>
      <c r="U944" s="11">
        <f t="shared" si="150"/>
        <v>5.5</v>
      </c>
      <c r="V944" s="11">
        <f t="shared" si="151"/>
        <v>0</v>
      </c>
    </row>
    <row r="945" spans="1:22" x14ac:dyDescent="0.25">
      <c r="A945" s="6" t="s">
        <v>351</v>
      </c>
      <c r="B945" s="6" t="s">
        <v>23</v>
      </c>
      <c r="C945" s="6" t="s">
        <v>828</v>
      </c>
      <c r="D945" s="6" t="s">
        <v>828</v>
      </c>
      <c r="E945" s="22" t="s">
        <v>1676</v>
      </c>
      <c r="F945" s="22" t="s">
        <v>418</v>
      </c>
      <c r="G945" s="7"/>
      <c r="H945" s="22" t="s">
        <v>829</v>
      </c>
      <c r="I945" s="22" t="s">
        <v>825</v>
      </c>
      <c r="J945" s="19" t="s">
        <v>849</v>
      </c>
      <c r="K945" s="11">
        <v>0.15</v>
      </c>
      <c r="M945" s="11">
        <v>23.29</v>
      </c>
      <c r="N945" s="11">
        <v>2337.66</v>
      </c>
      <c r="O945" s="10" t="e">
        <f t="shared" si="154"/>
        <v>#DIV/0!</v>
      </c>
      <c r="P945" s="11" t="e">
        <f t="shared" si="147"/>
        <v>#DIV/0!</v>
      </c>
      <c r="Q945" s="11" t="e">
        <f t="shared" si="148"/>
        <v>#DIV/0!</v>
      </c>
      <c r="R945" s="6" t="e">
        <f t="shared" si="149"/>
        <v>#DIV/0!</v>
      </c>
      <c r="S945" s="6" t="e">
        <f t="shared" si="152"/>
        <v>#DIV/0!</v>
      </c>
      <c r="T945" s="11">
        <f t="shared" si="153"/>
        <v>0</v>
      </c>
      <c r="U945" s="11">
        <f t="shared" si="150"/>
        <v>2360.9499999999998</v>
      </c>
      <c r="V945" s="11">
        <f t="shared" si="151"/>
        <v>-2360.9499999999998</v>
      </c>
    </row>
    <row r="946" spans="1:22" x14ac:dyDescent="0.25">
      <c r="A946" s="6" t="s">
        <v>351</v>
      </c>
      <c r="B946" s="6" t="s">
        <v>23</v>
      </c>
      <c r="C946" s="6" t="s">
        <v>828</v>
      </c>
      <c r="D946" s="6" t="s">
        <v>828</v>
      </c>
      <c r="E946" s="22" t="s">
        <v>1676</v>
      </c>
      <c r="F946" s="22" t="s">
        <v>418</v>
      </c>
      <c r="G946" s="7"/>
      <c r="H946" s="22" t="s">
        <v>829</v>
      </c>
      <c r="I946" s="22" t="s">
        <v>825</v>
      </c>
      <c r="J946" s="19" t="s">
        <v>849</v>
      </c>
      <c r="K946" s="11">
        <v>15</v>
      </c>
      <c r="M946" s="11">
        <v>20.25</v>
      </c>
      <c r="O946" s="10" t="e">
        <f t="shared" si="154"/>
        <v>#DIV/0!</v>
      </c>
      <c r="P946" s="11" t="e">
        <f t="shared" si="147"/>
        <v>#DIV/0!</v>
      </c>
      <c r="Q946" s="11" t="e">
        <f t="shared" si="148"/>
        <v>#DIV/0!</v>
      </c>
      <c r="R946" s="6" t="e">
        <f t="shared" si="149"/>
        <v>#DIV/0!</v>
      </c>
      <c r="S946" s="6" t="e">
        <f t="shared" si="152"/>
        <v>#DIV/0!</v>
      </c>
      <c r="T946" s="11">
        <f t="shared" si="153"/>
        <v>0</v>
      </c>
      <c r="U946" s="11">
        <f t="shared" si="150"/>
        <v>20.25</v>
      </c>
      <c r="V946" s="11">
        <f t="shared" si="151"/>
        <v>-20.25</v>
      </c>
    </row>
    <row r="947" spans="1:22" x14ac:dyDescent="0.25">
      <c r="A947" s="6" t="s">
        <v>351</v>
      </c>
      <c r="B947" s="6" t="s">
        <v>23</v>
      </c>
      <c r="C947" s="6" t="s">
        <v>828</v>
      </c>
      <c r="D947" s="6" t="s">
        <v>828</v>
      </c>
      <c r="E947" s="22" t="s">
        <v>1676</v>
      </c>
      <c r="F947" s="22" t="s">
        <v>418</v>
      </c>
      <c r="G947" s="7"/>
      <c r="H947" s="22" t="s">
        <v>829</v>
      </c>
      <c r="I947" s="22" t="s">
        <v>825</v>
      </c>
      <c r="J947" s="19" t="s">
        <v>850</v>
      </c>
      <c r="K947" s="11">
        <v>5</v>
      </c>
      <c r="L947" s="9">
        <v>161</v>
      </c>
      <c r="M947" s="11">
        <v>805</v>
      </c>
      <c r="N947" s="11">
        <v>4910.55</v>
      </c>
      <c r="O947" s="10">
        <f t="shared" si="154"/>
        <v>5</v>
      </c>
      <c r="P947" s="11">
        <f t="shared" si="147"/>
        <v>30.500310559006213</v>
      </c>
      <c r="Q947" s="11">
        <f t="shared" si="148"/>
        <v>35.500310559006209</v>
      </c>
      <c r="R947" s="6" t="str">
        <f t="shared" si="149"/>
        <v>YES</v>
      </c>
      <c r="S947" s="6" t="str">
        <f t="shared" si="152"/>
        <v>YES</v>
      </c>
      <c r="T947" s="11">
        <f t="shared" si="153"/>
        <v>2012.5</v>
      </c>
      <c r="U947" s="11">
        <f t="shared" si="150"/>
        <v>5715.55</v>
      </c>
      <c r="V947" s="11">
        <f t="shared" si="151"/>
        <v>-3703.05</v>
      </c>
    </row>
    <row r="948" spans="1:22" x14ac:dyDescent="0.25">
      <c r="A948" s="6" t="s">
        <v>351</v>
      </c>
      <c r="B948" s="6" t="s">
        <v>23</v>
      </c>
      <c r="C948" s="6" t="s">
        <v>828</v>
      </c>
      <c r="D948" s="6" t="s">
        <v>828</v>
      </c>
      <c r="E948" s="22" t="s">
        <v>1676</v>
      </c>
      <c r="F948" s="22" t="s">
        <v>418</v>
      </c>
      <c r="G948" s="7"/>
      <c r="H948" s="22" t="s">
        <v>829</v>
      </c>
      <c r="I948" s="22" t="s">
        <v>825</v>
      </c>
      <c r="J948" s="19" t="s">
        <v>850</v>
      </c>
      <c r="K948" s="11">
        <v>0.1</v>
      </c>
      <c r="M948" s="11">
        <v>18.61</v>
      </c>
      <c r="O948" s="10" t="e">
        <f t="shared" si="154"/>
        <v>#DIV/0!</v>
      </c>
      <c r="P948" s="11" t="e">
        <f t="shared" si="147"/>
        <v>#DIV/0!</v>
      </c>
      <c r="Q948" s="11" t="e">
        <f t="shared" si="148"/>
        <v>#DIV/0!</v>
      </c>
      <c r="R948" s="6" t="e">
        <f t="shared" si="149"/>
        <v>#DIV/0!</v>
      </c>
      <c r="S948" s="6" t="e">
        <f t="shared" si="152"/>
        <v>#DIV/0!</v>
      </c>
      <c r="T948" s="11">
        <f t="shared" si="153"/>
        <v>0</v>
      </c>
      <c r="U948" s="11">
        <f t="shared" si="150"/>
        <v>18.61</v>
      </c>
      <c r="V948" s="11">
        <f t="shared" si="151"/>
        <v>-18.61</v>
      </c>
    </row>
    <row r="949" spans="1:22" x14ac:dyDescent="0.25">
      <c r="A949" s="6" t="s">
        <v>351</v>
      </c>
      <c r="B949" s="6" t="s">
        <v>23</v>
      </c>
      <c r="C949" s="6" t="s">
        <v>828</v>
      </c>
      <c r="D949" s="6" t="s">
        <v>828</v>
      </c>
      <c r="E949" s="22" t="s">
        <v>1676</v>
      </c>
      <c r="F949" s="22" t="s">
        <v>418</v>
      </c>
      <c r="G949" s="7"/>
      <c r="H949" s="22" t="s">
        <v>829</v>
      </c>
      <c r="I949" s="22" t="s">
        <v>825</v>
      </c>
      <c r="J949" s="19" t="s">
        <v>850</v>
      </c>
      <c r="K949" s="11">
        <v>15</v>
      </c>
      <c r="L949" s="9">
        <v>25.14</v>
      </c>
      <c r="M949" s="11">
        <v>377.1</v>
      </c>
      <c r="O949" s="10">
        <f t="shared" si="154"/>
        <v>15</v>
      </c>
      <c r="P949" s="11">
        <f t="shared" si="147"/>
        <v>0</v>
      </c>
      <c r="Q949" s="11">
        <f t="shared" si="148"/>
        <v>15</v>
      </c>
      <c r="R949" s="6" t="str">
        <f t="shared" si="149"/>
        <v>YES</v>
      </c>
      <c r="S949" s="6" t="str">
        <f t="shared" si="152"/>
        <v>YES</v>
      </c>
      <c r="T949" s="11">
        <f t="shared" si="153"/>
        <v>314.25</v>
      </c>
      <c r="U949" s="11">
        <f t="shared" si="150"/>
        <v>377.1</v>
      </c>
      <c r="V949" s="11">
        <f t="shared" si="151"/>
        <v>-62.850000000000023</v>
      </c>
    </row>
    <row r="950" spans="1:22" x14ac:dyDescent="0.25">
      <c r="A950" s="6" t="s">
        <v>351</v>
      </c>
      <c r="B950" s="6" t="s">
        <v>23</v>
      </c>
      <c r="C950" s="6" t="s">
        <v>828</v>
      </c>
      <c r="D950" s="6" t="s">
        <v>828</v>
      </c>
      <c r="E950" s="22" t="s">
        <v>1676</v>
      </c>
      <c r="F950" s="22" t="s">
        <v>418</v>
      </c>
      <c r="G950" s="7"/>
      <c r="H950" s="22" t="s">
        <v>829</v>
      </c>
      <c r="I950" s="22" t="s">
        <v>825</v>
      </c>
      <c r="J950" s="19" t="s">
        <v>851</v>
      </c>
      <c r="K950" s="11">
        <v>5</v>
      </c>
      <c r="L950" s="9">
        <v>132.47</v>
      </c>
      <c r="M950" s="11">
        <v>662.35</v>
      </c>
      <c r="N950" s="11">
        <v>3844.35</v>
      </c>
      <c r="O950" s="10">
        <f t="shared" si="154"/>
        <v>5</v>
      </c>
      <c r="P950" s="11">
        <f t="shared" si="147"/>
        <v>29.020532950856797</v>
      </c>
      <c r="Q950" s="11">
        <f t="shared" si="148"/>
        <v>34.020532950856797</v>
      </c>
      <c r="R950" s="6" t="str">
        <f t="shared" si="149"/>
        <v>YES</v>
      </c>
      <c r="S950" s="6" t="str">
        <f t="shared" si="152"/>
        <v>YES</v>
      </c>
      <c r="T950" s="11">
        <f t="shared" si="153"/>
        <v>1655.875</v>
      </c>
      <c r="U950" s="11">
        <f t="shared" si="150"/>
        <v>4506.7</v>
      </c>
      <c r="V950" s="11">
        <f t="shared" si="151"/>
        <v>-2850.8249999999998</v>
      </c>
    </row>
    <row r="951" spans="1:22" x14ac:dyDescent="0.25">
      <c r="A951" s="6" t="s">
        <v>351</v>
      </c>
      <c r="B951" s="6" t="s">
        <v>23</v>
      </c>
      <c r="C951" s="6" t="s">
        <v>828</v>
      </c>
      <c r="D951" s="6" t="s">
        <v>828</v>
      </c>
      <c r="E951" s="22" t="s">
        <v>1676</v>
      </c>
      <c r="F951" s="22" t="s">
        <v>418</v>
      </c>
      <c r="G951" s="7"/>
      <c r="H951" s="22" t="s">
        <v>829</v>
      </c>
      <c r="I951" s="22" t="s">
        <v>825</v>
      </c>
      <c r="J951" s="19" t="s">
        <v>851</v>
      </c>
      <c r="K951" s="11">
        <v>15</v>
      </c>
      <c r="L951" s="9">
        <v>24.75</v>
      </c>
      <c r="M951" s="11">
        <v>371.25</v>
      </c>
      <c r="O951" s="10">
        <f t="shared" si="154"/>
        <v>15</v>
      </c>
      <c r="P951" s="11">
        <f t="shared" si="147"/>
        <v>0</v>
      </c>
      <c r="Q951" s="11">
        <f t="shared" si="148"/>
        <v>15</v>
      </c>
      <c r="R951" s="6" t="str">
        <f t="shared" si="149"/>
        <v>YES</v>
      </c>
      <c r="S951" s="6" t="str">
        <f t="shared" si="152"/>
        <v>YES</v>
      </c>
      <c r="T951" s="11">
        <f t="shared" si="153"/>
        <v>309.375</v>
      </c>
      <c r="U951" s="11">
        <f t="shared" si="150"/>
        <v>371.25</v>
      </c>
      <c r="V951" s="11">
        <f t="shared" si="151"/>
        <v>-61.875</v>
      </c>
    </row>
    <row r="952" spans="1:22" x14ac:dyDescent="0.25">
      <c r="A952" s="6" t="s">
        <v>351</v>
      </c>
      <c r="B952" s="6" t="s">
        <v>23</v>
      </c>
      <c r="C952" s="6" t="s">
        <v>828</v>
      </c>
      <c r="D952" s="6" t="s">
        <v>828</v>
      </c>
      <c r="E952" s="22" t="s">
        <v>1676</v>
      </c>
      <c r="F952" s="22" t="s">
        <v>418</v>
      </c>
      <c r="G952" s="7"/>
      <c r="H952" s="22" t="s">
        <v>829</v>
      </c>
      <c r="I952" s="22" t="s">
        <v>825</v>
      </c>
      <c r="J952" s="19" t="s">
        <v>851</v>
      </c>
      <c r="K952" s="11">
        <v>0.1</v>
      </c>
      <c r="M952" s="11">
        <v>15.73</v>
      </c>
      <c r="O952" s="10" t="e">
        <f t="shared" si="154"/>
        <v>#DIV/0!</v>
      </c>
      <c r="P952" s="11" t="e">
        <f t="shared" si="147"/>
        <v>#DIV/0!</v>
      </c>
      <c r="Q952" s="11" t="e">
        <f t="shared" si="148"/>
        <v>#DIV/0!</v>
      </c>
      <c r="R952" s="6" t="e">
        <f t="shared" si="149"/>
        <v>#DIV/0!</v>
      </c>
      <c r="S952" s="6" t="e">
        <f t="shared" si="152"/>
        <v>#DIV/0!</v>
      </c>
      <c r="T952" s="11">
        <f t="shared" si="153"/>
        <v>0</v>
      </c>
      <c r="U952" s="11">
        <f t="shared" si="150"/>
        <v>15.73</v>
      </c>
      <c r="V952" s="11">
        <f t="shared" si="151"/>
        <v>-15.73</v>
      </c>
    </row>
    <row r="953" spans="1:22" x14ac:dyDescent="0.25">
      <c r="A953" s="6" t="s">
        <v>351</v>
      </c>
      <c r="B953" s="6" t="s">
        <v>23</v>
      </c>
      <c r="C953" s="6" t="s">
        <v>828</v>
      </c>
      <c r="D953" s="6" t="s">
        <v>828</v>
      </c>
      <c r="E953" s="22" t="s">
        <v>1676</v>
      </c>
      <c r="F953" s="22" t="s">
        <v>418</v>
      </c>
      <c r="G953" s="7"/>
      <c r="H953" s="22" t="s">
        <v>829</v>
      </c>
      <c r="I953" s="22" t="s">
        <v>825</v>
      </c>
      <c r="J953" s="19" t="s">
        <v>852</v>
      </c>
      <c r="K953" s="11">
        <v>5</v>
      </c>
      <c r="L953" s="9">
        <v>137.16999999999999</v>
      </c>
      <c r="M953" s="11">
        <v>685.85</v>
      </c>
      <c r="N953" s="11">
        <v>2898.23</v>
      </c>
      <c r="O953" s="10">
        <f t="shared" si="154"/>
        <v>5.0000000000000009</v>
      </c>
      <c r="P953" s="11">
        <f t="shared" si="147"/>
        <v>21.128745352482323</v>
      </c>
      <c r="Q953" s="11">
        <f t="shared" si="148"/>
        <v>26.128745352482323</v>
      </c>
      <c r="R953" s="6" t="str">
        <f t="shared" si="149"/>
        <v>YES</v>
      </c>
      <c r="S953" s="6" t="str">
        <f t="shared" si="152"/>
        <v>YES</v>
      </c>
      <c r="T953" s="11">
        <f t="shared" si="153"/>
        <v>1714.6249999999998</v>
      </c>
      <c r="U953" s="11">
        <f t="shared" si="150"/>
        <v>3584.08</v>
      </c>
      <c r="V953" s="11">
        <f t="shared" si="151"/>
        <v>-1869.4550000000002</v>
      </c>
    </row>
    <row r="954" spans="1:22" x14ac:dyDescent="0.25">
      <c r="A954" s="6" t="s">
        <v>351</v>
      </c>
      <c r="B954" s="6" t="s">
        <v>23</v>
      </c>
      <c r="C954" s="6" t="s">
        <v>828</v>
      </c>
      <c r="D954" s="6" t="s">
        <v>828</v>
      </c>
      <c r="E954" s="22" t="s">
        <v>1676</v>
      </c>
      <c r="F954" s="22" t="s">
        <v>418</v>
      </c>
      <c r="G954" s="7"/>
      <c r="H954" s="22" t="s">
        <v>829</v>
      </c>
      <c r="I954" s="22" t="s">
        <v>825</v>
      </c>
      <c r="J954" s="19" t="s">
        <v>852</v>
      </c>
      <c r="K954" s="11">
        <v>15</v>
      </c>
      <c r="L954" s="9">
        <v>8.3699999999999992</v>
      </c>
      <c r="M954" s="11">
        <v>12.55</v>
      </c>
      <c r="O954" s="10">
        <f t="shared" si="154"/>
        <v>1.4994026284348867</v>
      </c>
      <c r="P954" s="11">
        <f t="shared" si="147"/>
        <v>0</v>
      </c>
      <c r="Q954" s="11">
        <f t="shared" si="148"/>
        <v>1.4994026284348867</v>
      </c>
      <c r="R954" s="6" t="str">
        <f t="shared" si="149"/>
        <v>NO</v>
      </c>
      <c r="S954" s="6" t="str">
        <f t="shared" si="152"/>
        <v>NO</v>
      </c>
      <c r="T954" s="11">
        <f t="shared" si="153"/>
        <v>104.62499999999999</v>
      </c>
      <c r="U954" s="11">
        <f t="shared" si="150"/>
        <v>12.55</v>
      </c>
      <c r="V954" s="11">
        <f t="shared" si="151"/>
        <v>92.074999999999989</v>
      </c>
    </row>
    <row r="955" spans="1:22" x14ac:dyDescent="0.25">
      <c r="A955" s="6" t="s">
        <v>351</v>
      </c>
      <c r="B955" s="6" t="s">
        <v>23</v>
      </c>
      <c r="C955" s="6" t="s">
        <v>828</v>
      </c>
      <c r="D955" s="6" t="s">
        <v>828</v>
      </c>
      <c r="E955" s="22" t="s">
        <v>1676</v>
      </c>
      <c r="F955" s="22" t="s">
        <v>418</v>
      </c>
      <c r="G955" s="7"/>
      <c r="H955" s="22" t="s">
        <v>829</v>
      </c>
      <c r="I955" s="22" t="s">
        <v>825</v>
      </c>
      <c r="J955" s="19" t="s">
        <v>852</v>
      </c>
      <c r="K955" s="11">
        <v>0.1</v>
      </c>
      <c r="M955" s="11">
        <v>14.55</v>
      </c>
      <c r="O955" s="10" t="e">
        <f t="shared" si="154"/>
        <v>#DIV/0!</v>
      </c>
      <c r="P955" s="11" t="e">
        <f t="shared" ref="P955:P1007" si="155">N955/L955</f>
        <v>#DIV/0!</v>
      </c>
      <c r="Q955" s="11" t="e">
        <f t="shared" ref="Q955:Q1007" si="156">(M955+N955)/L955</f>
        <v>#DIV/0!</v>
      </c>
      <c r="R955" s="6" t="e">
        <f t="shared" ref="R955:R1007" si="157">IF(Q955&gt;12.49,"YES","NO")</f>
        <v>#DIV/0!</v>
      </c>
      <c r="S955" s="6" t="e">
        <f t="shared" si="152"/>
        <v>#DIV/0!</v>
      </c>
      <c r="T955" s="11">
        <f t="shared" si="153"/>
        <v>0</v>
      </c>
      <c r="U955" s="11">
        <f t="shared" ref="U955:U1007" si="158">M955+N955</f>
        <v>14.55</v>
      </c>
      <c r="V955" s="11">
        <f t="shared" ref="V955:V1007" si="159">T955-U955</f>
        <v>-14.55</v>
      </c>
    </row>
    <row r="956" spans="1:22" x14ac:dyDescent="0.25">
      <c r="A956" s="6" t="s">
        <v>351</v>
      </c>
      <c r="B956" s="6" t="s">
        <v>23</v>
      </c>
      <c r="C956" s="6" t="s">
        <v>828</v>
      </c>
      <c r="D956" s="6" t="s">
        <v>828</v>
      </c>
      <c r="E956" s="22" t="s">
        <v>1676</v>
      </c>
      <c r="F956" s="22" t="s">
        <v>418</v>
      </c>
      <c r="G956" s="7"/>
      <c r="H956" s="22" t="s">
        <v>829</v>
      </c>
      <c r="I956" s="22" t="s">
        <v>825</v>
      </c>
      <c r="J956" s="19" t="s">
        <v>853</v>
      </c>
      <c r="K956" s="11">
        <v>15</v>
      </c>
      <c r="L956" s="9">
        <v>22.91</v>
      </c>
      <c r="M956" s="11">
        <v>703.65</v>
      </c>
      <c r="N956" s="11">
        <v>4958.71</v>
      </c>
      <c r="O956" s="10">
        <f t="shared" si="154"/>
        <v>30.713662156263638</v>
      </c>
      <c r="P956" s="11">
        <f t="shared" si="155"/>
        <v>216.44303797468353</v>
      </c>
      <c r="Q956" s="11">
        <f t="shared" si="156"/>
        <v>247.15670013094717</v>
      </c>
      <c r="R956" s="6" t="str">
        <f t="shared" si="157"/>
        <v>YES</v>
      </c>
      <c r="S956" s="6" t="str">
        <f t="shared" si="152"/>
        <v>YES</v>
      </c>
      <c r="T956" s="11">
        <f t="shared" si="153"/>
        <v>286.375</v>
      </c>
      <c r="U956" s="11">
        <f t="shared" si="158"/>
        <v>5662.36</v>
      </c>
      <c r="V956" s="11">
        <f t="shared" si="159"/>
        <v>-5375.9849999999997</v>
      </c>
    </row>
    <row r="957" spans="1:22" x14ac:dyDescent="0.25">
      <c r="A957" s="6" t="s">
        <v>351</v>
      </c>
      <c r="B957" s="6" t="s">
        <v>23</v>
      </c>
      <c r="C957" s="6" t="s">
        <v>828</v>
      </c>
      <c r="D957" s="6" t="s">
        <v>828</v>
      </c>
      <c r="E957" s="22" t="s">
        <v>1676</v>
      </c>
      <c r="F957" s="22" t="s">
        <v>418</v>
      </c>
      <c r="G957" s="7"/>
      <c r="H957" s="22" t="s">
        <v>829</v>
      </c>
      <c r="I957" s="22" t="s">
        <v>825</v>
      </c>
      <c r="J957" s="19" t="s">
        <v>853</v>
      </c>
      <c r="K957" s="11">
        <v>0.1</v>
      </c>
      <c r="M957" s="11">
        <v>20.63</v>
      </c>
      <c r="O957" s="10" t="e">
        <f t="shared" si="154"/>
        <v>#DIV/0!</v>
      </c>
      <c r="P957" s="11" t="e">
        <f t="shared" si="155"/>
        <v>#DIV/0!</v>
      </c>
      <c r="Q957" s="11" t="e">
        <f t="shared" si="156"/>
        <v>#DIV/0!</v>
      </c>
      <c r="R957" s="6" t="e">
        <f t="shared" si="157"/>
        <v>#DIV/0!</v>
      </c>
      <c r="S957" s="6" t="e">
        <f t="shared" ref="S957:S1007" si="160">IF(O957&gt;3.32,"YES","NO")</f>
        <v>#DIV/0!</v>
      </c>
      <c r="T957" s="11">
        <f t="shared" ref="T957:T1007" si="161">L957*12.5</f>
        <v>0</v>
      </c>
      <c r="U957" s="11">
        <f t="shared" si="158"/>
        <v>20.63</v>
      </c>
      <c r="V957" s="11">
        <f t="shared" si="159"/>
        <v>-20.63</v>
      </c>
    </row>
    <row r="958" spans="1:22" x14ac:dyDescent="0.25">
      <c r="A958" s="6" t="s">
        <v>351</v>
      </c>
      <c r="B958" s="6" t="s">
        <v>23</v>
      </c>
      <c r="C958" s="6" t="s">
        <v>828</v>
      </c>
      <c r="D958" s="6" t="s">
        <v>828</v>
      </c>
      <c r="E958" s="22" t="s">
        <v>1676</v>
      </c>
      <c r="F958" s="22" t="s">
        <v>418</v>
      </c>
      <c r="G958" s="7"/>
      <c r="H958" s="22" t="s">
        <v>829</v>
      </c>
      <c r="I958" s="22" t="s">
        <v>825</v>
      </c>
      <c r="J958" s="19" t="s">
        <v>853</v>
      </c>
      <c r="K958" s="11">
        <v>5</v>
      </c>
      <c r="L958" s="9">
        <v>159.44</v>
      </c>
      <c r="M958" s="11">
        <v>797.2</v>
      </c>
      <c r="O958" s="10">
        <f t="shared" si="154"/>
        <v>5</v>
      </c>
      <c r="P958" s="11">
        <f t="shared" si="155"/>
        <v>0</v>
      </c>
      <c r="Q958" s="11">
        <f t="shared" si="156"/>
        <v>5</v>
      </c>
      <c r="R958" s="6" t="str">
        <f t="shared" si="157"/>
        <v>NO</v>
      </c>
      <c r="S958" s="6" t="str">
        <f t="shared" si="160"/>
        <v>YES</v>
      </c>
      <c r="T958" s="11">
        <f t="shared" si="161"/>
        <v>1993</v>
      </c>
      <c r="U958" s="11">
        <f t="shared" si="158"/>
        <v>797.2</v>
      </c>
      <c r="V958" s="11">
        <f t="shared" si="159"/>
        <v>1195.8</v>
      </c>
    </row>
    <row r="959" spans="1:22" x14ac:dyDescent="0.25">
      <c r="A959" s="6" t="s">
        <v>351</v>
      </c>
      <c r="B959" s="6" t="s">
        <v>23</v>
      </c>
      <c r="C959" s="6" t="s">
        <v>828</v>
      </c>
      <c r="D959" s="6" t="s">
        <v>828</v>
      </c>
      <c r="E959" s="22" t="s">
        <v>1676</v>
      </c>
      <c r="F959" s="22" t="s">
        <v>418</v>
      </c>
      <c r="G959" s="7"/>
      <c r="H959" s="22" t="s">
        <v>829</v>
      </c>
      <c r="I959" s="22" t="s">
        <v>825</v>
      </c>
      <c r="J959" s="19" t="s">
        <v>854</v>
      </c>
      <c r="K959" s="11">
        <v>15</v>
      </c>
      <c r="L959" s="9">
        <v>160.12</v>
      </c>
      <c r="M959" s="11">
        <v>2401.8000000000002</v>
      </c>
      <c r="O959" s="10">
        <f t="shared" si="154"/>
        <v>15</v>
      </c>
      <c r="P959" s="11">
        <f t="shared" si="155"/>
        <v>0</v>
      </c>
      <c r="Q959" s="11">
        <f t="shared" si="156"/>
        <v>15</v>
      </c>
      <c r="R959" s="6" t="str">
        <f t="shared" si="157"/>
        <v>YES</v>
      </c>
      <c r="S959" s="6" t="str">
        <f t="shared" si="160"/>
        <v>YES</v>
      </c>
      <c r="T959" s="11">
        <f t="shared" si="161"/>
        <v>2001.5</v>
      </c>
      <c r="U959" s="11">
        <f t="shared" si="158"/>
        <v>2401.8000000000002</v>
      </c>
      <c r="V959" s="11">
        <f t="shared" si="159"/>
        <v>-400.30000000000018</v>
      </c>
    </row>
    <row r="960" spans="1:22" x14ac:dyDescent="0.25">
      <c r="A960" s="6" t="s">
        <v>351</v>
      </c>
      <c r="B960" s="6" t="s">
        <v>23</v>
      </c>
      <c r="C960" s="6" t="s">
        <v>828</v>
      </c>
      <c r="D960" s="6" t="s">
        <v>828</v>
      </c>
      <c r="E960" s="22" t="s">
        <v>1676</v>
      </c>
      <c r="F960" s="22" t="s">
        <v>418</v>
      </c>
      <c r="G960" s="7"/>
      <c r="H960" s="22" t="s">
        <v>829</v>
      </c>
      <c r="I960" s="22" t="s">
        <v>825</v>
      </c>
      <c r="J960" s="19" t="s">
        <v>854</v>
      </c>
      <c r="K960" s="11">
        <v>0.1</v>
      </c>
      <c r="M960" s="11">
        <v>16.02</v>
      </c>
      <c r="O960" s="10" t="e">
        <f t="shared" si="154"/>
        <v>#DIV/0!</v>
      </c>
      <c r="P960" s="11" t="e">
        <f t="shared" si="155"/>
        <v>#DIV/0!</v>
      </c>
      <c r="Q960" s="11" t="e">
        <f t="shared" si="156"/>
        <v>#DIV/0!</v>
      </c>
      <c r="R960" s="6" t="e">
        <f t="shared" si="157"/>
        <v>#DIV/0!</v>
      </c>
      <c r="S960" s="6" t="e">
        <f t="shared" si="160"/>
        <v>#DIV/0!</v>
      </c>
      <c r="T960" s="11">
        <f t="shared" si="161"/>
        <v>0</v>
      </c>
      <c r="U960" s="11">
        <f t="shared" si="158"/>
        <v>16.02</v>
      </c>
      <c r="V960" s="11">
        <f t="shared" si="159"/>
        <v>-16.02</v>
      </c>
    </row>
    <row r="961" spans="1:22" x14ac:dyDescent="0.25">
      <c r="A961" s="6" t="s">
        <v>351</v>
      </c>
      <c r="B961" s="6" t="s">
        <v>23</v>
      </c>
      <c r="C961" s="6" t="s">
        <v>828</v>
      </c>
      <c r="D961" s="6" t="s">
        <v>828</v>
      </c>
      <c r="E961" s="22" t="s">
        <v>1676</v>
      </c>
      <c r="F961" s="22" t="s">
        <v>418</v>
      </c>
      <c r="G961" s="7"/>
      <c r="H961" s="22" t="s">
        <v>829</v>
      </c>
      <c r="I961" s="22" t="s">
        <v>825</v>
      </c>
      <c r="J961" s="19" t="s">
        <v>855</v>
      </c>
      <c r="K961" s="11">
        <v>15</v>
      </c>
      <c r="L961" s="9">
        <v>204.28</v>
      </c>
      <c r="M961" s="11">
        <v>3229.2</v>
      </c>
      <c r="O961" s="10">
        <f t="shared" si="154"/>
        <v>15.807714901116114</v>
      </c>
      <c r="P961" s="11">
        <f t="shared" si="155"/>
        <v>0</v>
      </c>
      <c r="Q961" s="11">
        <f t="shared" si="156"/>
        <v>15.807714901116114</v>
      </c>
      <c r="R961" s="6" t="str">
        <f t="shared" si="157"/>
        <v>YES</v>
      </c>
      <c r="S961" s="6" t="str">
        <f t="shared" si="160"/>
        <v>YES</v>
      </c>
      <c r="T961" s="11">
        <f t="shared" si="161"/>
        <v>2553.5</v>
      </c>
      <c r="U961" s="11">
        <f t="shared" si="158"/>
        <v>3229.2</v>
      </c>
      <c r="V961" s="11">
        <f t="shared" si="159"/>
        <v>-675.69999999999982</v>
      </c>
    </row>
    <row r="962" spans="1:22" x14ac:dyDescent="0.25">
      <c r="A962" s="6" t="s">
        <v>351</v>
      </c>
      <c r="B962" s="6" t="s">
        <v>23</v>
      </c>
      <c r="C962" s="6" t="s">
        <v>828</v>
      </c>
      <c r="D962" s="6" t="s">
        <v>828</v>
      </c>
      <c r="E962" s="22" t="s">
        <v>1676</v>
      </c>
      <c r="F962" s="22" t="s">
        <v>418</v>
      </c>
      <c r="G962" s="7"/>
      <c r="H962" s="22" t="s">
        <v>829</v>
      </c>
      <c r="I962" s="22" t="s">
        <v>825</v>
      </c>
      <c r="J962" s="19" t="s">
        <v>855</v>
      </c>
      <c r="K962" s="11">
        <v>0.15</v>
      </c>
      <c r="M962" s="11">
        <v>31.26</v>
      </c>
      <c r="O962" s="10" t="e">
        <f t="shared" si="154"/>
        <v>#DIV/0!</v>
      </c>
      <c r="P962" s="11" t="e">
        <f t="shared" si="155"/>
        <v>#DIV/0!</v>
      </c>
      <c r="Q962" s="11" t="e">
        <f t="shared" si="156"/>
        <v>#DIV/0!</v>
      </c>
      <c r="R962" s="6" t="e">
        <f t="shared" si="157"/>
        <v>#DIV/0!</v>
      </c>
      <c r="S962" s="6" t="e">
        <f t="shared" si="160"/>
        <v>#DIV/0!</v>
      </c>
      <c r="T962" s="11">
        <f t="shared" si="161"/>
        <v>0</v>
      </c>
      <c r="U962" s="11">
        <f t="shared" si="158"/>
        <v>31.26</v>
      </c>
      <c r="V962" s="11">
        <f t="shared" si="159"/>
        <v>-31.26</v>
      </c>
    </row>
    <row r="963" spans="1:22" x14ac:dyDescent="0.25">
      <c r="A963" s="6" t="s">
        <v>351</v>
      </c>
      <c r="B963" s="6" t="s">
        <v>23</v>
      </c>
      <c r="C963" s="6" t="s">
        <v>828</v>
      </c>
      <c r="D963" s="6" t="s">
        <v>828</v>
      </c>
      <c r="E963" s="22" t="s">
        <v>1676</v>
      </c>
      <c r="F963" s="22" t="s">
        <v>418</v>
      </c>
      <c r="G963" s="7"/>
      <c r="H963" s="22" t="s">
        <v>829</v>
      </c>
      <c r="I963" s="22" t="s">
        <v>825</v>
      </c>
      <c r="J963" s="19" t="s">
        <v>856</v>
      </c>
      <c r="K963" s="11">
        <v>0.1</v>
      </c>
      <c r="M963" s="11">
        <v>27.38</v>
      </c>
      <c r="O963" s="10" t="e">
        <f t="shared" si="154"/>
        <v>#DIV/0!</v>
      </c>
      <c r="P963" s="11" t="e">
        <f t="shared" si="155"/>
        <v>#DIV/0!</v>
      </c>
      <c r="Q963" s="11" t="e">
        <f t="shared" si="156"/>
        <v>#DIV/0!</v>
      </c>
      <c r="R963" s="6" t="e">
        <f t="shared" si="157"/>
        <v>#DIV/0!</v>
      </c>
      <c r="S963" s="6" t="e">
        <f t="shared" si="160"/>
        <v>#DIV/0!</v>
      </c>
      <c r="T963" s="11">
        <f t="shared" si="161"/>
        <v>0</v>
      </c>
      <c r="U963" s="11">
        <f t="shared" si="158"/>
        <v>27.38</v>
      </c>
      <c r="V963" s="11">
        <f t="shared" si="159"/>
        <v>-27.38</v>
      </c>
    </row>
    <row r="964" spans="1:22" x14ac:dyDescent="0.25">
      <c r="A964" s="6" t="s">
        <v>351</v>
      </c>
      <c r="B964" s="6" t="s">
        <v>23</v>
      </c>
      <c r="C964" s="6" t="s">
        <v>828</v>
      </c>
      <c r="D964" s="6" t="s">
        <v>828</v>
      </c>
      <c r="E964" s="22" t="s">
        <v>1676</v>
      </c>
      <c r="F964" s="22" t="s">
        <v>418</v>
      </c>
      <c r="G964" s="7"/>
      <c r="H964" s="22" t="s">
        <v>829</v>
      </c>
      <c r="I964" s="22" t="s">
        <v>825</v>
      </c>
      <c r="J964" s="19" t="s">
        <v>856</v>
      </c>
      <c r="K964" s="11">
        <v>15</v>
      </c>
      <c r="M964" s="11">
        <v>98.25</v>
      </c>
      <c r="O964" s="10" t="e">
        <f t="shared" si="154"/>
        <v>#DIV/0!</v>
      </c>
      <c r="P964" s="11" t="e">
        <f t="shared" si="155"/>
        <v>#DIV/0!</v>
      </c>
      <c r="Q964" s="11" t="e">
        <f t="shared" si="156"/>
        <v>#DIV/0!</v>
      </c>
      <c r="R964" s="6" t="e">
        <f t="shared" si="157"/>
        <v>#DIV/0!</v>
      </c>
      <c r="S964" s="6" t="e">
        <f t="shared" si="160"/>
        <v>#DIV/0!</v>
      </c>
      <c r="T964" s="11">
        <f t="shared" si="161"/>
        <v>0</v>
      </c>
      <c r="U964" s="11">
        <f t="shared" si="158"/>
        <v>98.25</v>
      </c>
      <c r="V964" s="11">
        <f t="shared" si="159"/>
        <v>-98.25</v>
      </c>
    </row>
    <row r="965" spans="1:22" x14ac:dyDescent="0.25">
      <c r="A965" s="6" t="s">
        <v>351</v>
      </c>
      <c r="B965" s="6" t="s">
        <v>23</v>
      </c>
      <c r="C965" s="6" t="s">
        <v>828</v>
      </c>
      <c r="D965" s="6" t="s">
        <v>828</v>
      </c>
      <c r="E965" s="22" t="s">
        <v>1676</v>
      </c>
      <c r="F965" s="22" t="s">
        <v>418</v>
      </c>
      <c r="G965" s="7"/>
      <c r="H965" s="22" t="s">
        <v>829</v>
      </c>
      <c r="I965" s="22" t="s">
        <v>825</v>
      </c>
      <c r="J965" s="19" t="s">
        <v>857</v>
      </c>
      <c r="K965" s="11">
        <v>0.1</v>
      </c>
      <c r="M965" s="11">
        <v>42.13</v>
      </c>
      <c r="O965" s="10" t="e">
        <f t="shared" si="154"/>
        <v>#DIV/0!</v>
      </c>
      <c r="P965" s="11" t="e">
        <f t="shared" si="155"/>
        <v>#DIV/0!</v>
      </c>
      <c r="Q965" s="11" t="e">
        <f t="shared" si="156"/>
        <v>#DIV/0!</v>
      </c>
      <c r="R965" s="6" t="e">
        <f t="shared" si="157"/>
        <v>#DIV/0!</v>
      </c>
      <c r="S965" s="6" t="e">
        <f t="shared" si="160"/>
        <v>#DIV/0!</v>
      </c>
      <c r="T965" s="11">
        <f t="shared" si="161"/>
        <v>0</v>
      </c>
      <c r="U965" s="11">
        <f t="shared" si="158"/>
        <v>42.13</v>
      </c>
      <c r="V965" s="11">
        <f t="shared" si="159"/>
        <v>-42.13</v>
      </c>
    </row>
    <row r="966" spans="1:22" x14ac:dyDescent="0.25">
      <c r="A966" s="6" t="s">
        <v>351</v>
      </c>
      <c r="B966" s="6" t="s">
        <v>23</v>
      </c>
      <c r="C966" s="6" t="s">
        <v>828</v>
      </c>
      <c r="D966" s="6" t="s">
        <v>828</v>
      </c>
      <c r="E966" s="22" t="s">
        <v>1676</v>
      </c>
      <c r="F966" s="22" t="s">
        <v>418</v>
      </c>
      <c r="G966" s="7"/>
      <c r="H966" s="22" t="s">
        <v>829</v>
      </c>
      <c r="I966" s="22" t="s">
        <v>825</v>
      </c>
      <c r="J966" s="19" t="s">
        <v>857</v>
      </c>
      <c r="K966" s="11">
        <v>0.15</v>
      </c>
      <c r="M966" s="11">
        <v>12.84</v>
      </c>
      <c r="O966" s="10" t="e">
        <f t="shared" si="154"/>
        <v>#DIV/0!</v>
      </c>
      <c r="P966" s="11" t="e">
        <f t="shared" si="155"/>
        <v>#DIV/0!</v>
      </c>
      <c r="Q966" s="11" t="e">
        <f t="shared" si="156"/>
        <v>#DIV/0!</v>
      </c>
      <c r="R966" s="6" t="e">
        <f t="shared" si="157"/>
        <v>#DIV/0!</v>
      </c>
      <c r="S966" s="6" t="e">
        <f t="shared" si="160"/>
        <v>#DIV/0!</v>
      </c>
      <c r="T966" s="11">
        <f t="shared" si="161"/>
        <v>0</v>
      </c>
      <c r="U966" s="11">
        <f t="shared" si="158"/>
        <v>12.84</v>
      </c>
      <c r="V966" s="11">
        <f t="shared" si="159"/>
        <v>-12.84</v>
      </c>
    </row>
    <row r="967" spans="1:22" x14ac:dyDescent="0.25">
      <c r="A967" s="6" t="s">
        <v>351</v>
      </c>
      <c r="B967" s="6" t="s">
        <v>23</v>
      </c>
      <c r="C967" s="6" t="s">
        <v>828</v>
      </c>
      <c r="D967" s="6" t="s">
        <v>828</v>
      </c>
      <c r="E967" s="22" t="s">
        <v>1676</v>
      </c>
      <c r="F967" s="22" t="s">
        <v>418</v>
      </c>
      <c r="G967" s="7"/>
      <c r="H967" s="22" t="s">
        <v>829</v>
      </c>
      <c r="I967" s="22" t="s">
        <v>825</v>
      </c>
      <c r="J967" s="19" t="s">
        <v>858</v>
      </c>
      <c r="K967" s="11">
        <v>15</v>
      </c>
      <c r="L967" s="9">
        <v>254.36</v>
      </c>
      <c r="M967" s="11">
        <v>3815.4</v>
      </c>
      <c r="O967" s="10">
        <f t="shared" si="154"/>
        <v>15</v>
      </c>
      <c r="P967" s="11">
        <f t="shared" si="155"/>
        <v>0</v>
      </c>
      <c r="Q967" s="11">
        <f t="shared" si="156"/>
        <v>15</v>
      </c>
      <c r="R967" s="6" t="str">
        <f t="shared" si="157"/>
        <v>YES</v>
      </c>
      <c r="S967" s="6" t="str">
        <f t="shared" si="160"/>
        <v>YES</v>
      </c>
      <c r="T967" s="11">
        <f t="shared" si="161"/>
        <v>3179.5</v>
      </c>
      <c r="U967" s="11">
        <f t="shared" si="158"/>
        <v>3815.4</v>
      </c>
      <c r="V967" s="11">
        <f t="shared" si="159"/>
        <v>-635.90000000000009</v>
      </c>
    </row>
    <row r="968" spans="1:22" x14ac:dyDescent="0.25">
      <c r="A968" s="6" t="s">
        <v>351</v>
      </c>
      <c r="B968" s="6" t="s">
        <v>23</v>
      </c>
      <c r="C968" s="6" t="s">
        <v>828</v>
      </c>
      <c r="D968" s="6" t="s">
        <v>828</v>
      </c>
      <c r="E968" s="22" t="s">
        <v>1676</v>
      </c>
      <c r="F968" s="22" t="s">
        <v>418</v>
      </c>
      <c r="G968" s="7"/>
      <c r="H968" s="22" t="s">
        <v>829</v>
      </c>
      <c r="I968" s="22" t="s">
        <v>825</v>
      </c>
      <c r="J968" s="19" t="s">
        <v>858</v>
      </c>
      <c r="K968" s="11">
        <v>0.1</v>
      </c>
      <c r="M968" s="11">
        <v>25.46</v>
      </c>
      <c r="O968" s="10" t="e">
        <f t="shared" si="154"/>
        <v>#DIV/0!</v>
      </c>
      <c r="P968" s="11" t="e">
        <f t="shared" si="155"/>
        <v>#DIV/0!</v>
      </c>
      <c r="Q968" s="11" t="e">
        <f t="shared" si="156"/>
        <v>#DIV/0!</v>
      </c>
      <c r="R968" s="6" t="e">
        <f t="shared" si="157"/>
        <v>#DIV/0!</v>
      </c>
      <c r="S968" s="6" t="e">
        <f t="shared" si="160"/>
        <v>#DIV/0!</v>
      </c>
      <c r="T968" s="11">
        <f t="shared" si="161"/>
        <v>0</v>
      </c>
      <c r="U968" s="11">
        <f t="shared" si="158"/>
        <v>25.46</v>
      </c>
      <c r="V968" s="11">
        <f t="shared" si="159"/>
        <v>-25.46</v>
      </c>
    </row>
    <row r="969" spans="1:22" x14ac:dyDescent="0.25">
      <c r="A969" s="6" t="s">
        <v>351</v>
      </c>
      <c r="B969" s="6" t="s">
        <v>23</v>
      </c>
      <c r="C969" s="6" t="s">
        <v>828</v>
      </c>
      <c r="D969" s="6" t="s">
        <v>828</v>
      </c>
      <c r="E969" s="22" t="s">
        <v>1676</v>
      </c>
      <c r="F969" s="22" t="s">
        <v>418</v>
      </c>
      <c r="G969" s="7"/>
      <c r="H969" s="22" t="s">
        <v>829</v>
      </c>
      <c r="I969" s="22" t="s">
        <v>825</v>
      </c>
      <c r="J969" s="19" t="s">
        <v>859</v>
      </c>
      <c r="K969" s="11">
        <v>0.1</v>
      </c>
      <c r="M969" s="11">
        <v>20.95</v>
      </c>
      <c r="O969" s="10" t="e">
        <f t="shared" si="154"/>
        <v>#DIV/0!</v>
      </c>
      <c r="P969" s="11" t="e">
        <f t="shared" si="155"/>
        <v>#DIV/0!</v>
      </c>
      <c r="Q969" s="11" t="e">
        <f t="shared" si="156"/>
        <v>#DIV/0!</v>
      </c>
      <c r="R969" s="6" t="e">
        <f t="shared" si="157"/>
        <v>#DIV/0!</v>
      </c>
      <c r="S969" s="6" t="e">
        <f t="shared" si="160"/>
        <v>#DIV/0!</v>
      </c>
      <c r="T969" s="11">
        <f t="shared" si="161"/>
        <v>0</v>
      </c>
      <c r="U969" s="11">
        <f t="shared" si="158"/>
        <v>20.95</v>
      </c>
      <c r="V969" s="11">
        <f t="shared" si="159"/>
        <v>-20.95</v>
      </c>
    </row>
    <row r="970" spans="1:22" x14ac:dyDescent="0.25">
      <c r="A970" s="6" t="s">
        <v>351</v>
      </c>
      <c r="B970" s="6" t="s">
        <v>23</v>
      </c>
      <c r="C970" s="6" t="s">
        <v>828</v>
      </c>
      <c r="D970" s="6" t="s">
        <v>828</v>
      </c>
      <c r="E970" s="22" t="s">
        <v>1676</v>
      </c>
      <c r="F970" s="22" t="s">
        <v>418</v>
      </c>
      <c r="G970" s="7"/>
      <c r="H970" s="22" t="s">
        <v>829</v>
      </c>
      <c r="I970" s="22" t="s">
        <v>825</v>
      </c>
      <c r="J970" s="19" t="s">
        <v>860</v>
      </c>
      <c r="K970" s="11">
        <v>0.1</v>
      </c>
      <c r="M970" s="11">
        <v>22.88</v>
      </c>
      <c r="O970" s="10" t="e">
        <f t="shared" si="154"/>
        <v>#DIV/0!</v>
      </c>
      <c r="P970" s="11" t="e">
        <f t="shared" si="155"/>
        <v>#DIV/0!</v>
      </c>
      <c r="Q970" s="11" t="e">
        <f t="shared" si="156"/>
        <v>#DIV/0!</v>
      </c>
      <c r="R970" s="6" t="e">
        <f t="shared" si="157"/>
        <v>#DIV/0!</v>
      </c>
      <c r="S970" s="6" t="e">
        <f t="shared" si="160"/>
        <v>#DIV/0!</v>
      </c>
      <c r="T970" s="11">
        <f t="shared" si="161"/>
        <v>0</v>
      </c>
      <c r="U970" s="11">
        <f t="shared" si="158"/>
        <v>22.88</v>
      </c>
      <c r="V970" s="11">
        <f t="shared" si="159"/>
        <v>-22.88</v>
      </c>
    </row>
    <row r="971" spans="1:22" x14ac:dyDescent="0.25">
      <c r="A971" s="6" t="s">
        <v>351</v>
      </c>
      <c r="B971" s="6" t="s">
        <v>23</v>
      </c>
      <c r="C971" s="6" t="s">
        <v>828</v>
      </c>
      <c r="D971" s="6" t="s">
        <v>828</v>
      </c>
      <c r="E971" s="22" t="s">
        <v>1676</v>
      </c>
      <c r="F971" s="22" t="s">
        <v>418</v>
      </c>
      <c r="G971" s="7"/>
      <c r="H971" s="22" t="s">
        <v>829</v>
      </c>
      <c r="I971" s="22" t="s">
        <v>825</v>
      </c>
      <c r="J971" s="19" t="s">
        <v>861</v>
      </c>
      <c r="K971" s="11">
        <v>5</v>
      </c>
      <c r="L971" s="9">
        <v>5.5</v>
      </c>
      <c r="M971" s="11">
        <v>27.5</v>
      </c>
      <c r="N971" s="11">
        <v>118.23</v>
      </c>
      <c r="O971" s="10">
        <f t="shared" si="154"/>
        <v>5</v>
      </c>
      <c r="P971" s="11">
        <f t="shared" si="155"/>
        <v>21.496363636363636</v>
      </c>
      <c r="Q971" s="11">
        <f t="shared" si="156"/>
        <v>26.49636363636364</v>
      </c>
      <c r="R971" s="6" t="str">
        <f t="shared" si="157"/>
        <v>YES</v>
      </c>
      <c r="S971" s="6" t="str">
        <f t="shared" si="160"/>
        <v>YES</v>
      </c>
      <c r="T971" s="11">
        <f t="shared" si="161"/>
        <v>68.75</v>
      </c>
      <c r="U971" s="11">
        <f t="shared" si="158"/>
        <v>145.73000000000002</v>
      </c>
      <c r="V971" s="11">
        <f t="shared" si="159"/>
        <v>-76.980000000000018</v>
      </c>
    </row>
    <row r="972" spans="1:22" x14ac:dyDescent="0.25">
      <c r="A972" s="6" t="s">
        <v>351</v>
      </c>
      <c r="B972" s="6" t="s">
        <v>23</v>
      </c>
      <c r="C972" s="6" t="s">
        <v>828</v>
      </c>
      <c r="D972" s="6" t="s">
        <v>828</v>
      </c>
      <c r="E972" s="22" t="s">
        <v>1676</v>
      </c>
      <c r="F972" s="22" t="s">
        <v>418</v>
      </c>
      <c r="G972" s="7"/>
      <c r="H972" s="22" t="s">
        <v>829</v>
      </c>
      <c r="I972" s="22" t="s">
        <v>825</v>
      </c>
      <c r="J972" s="19" t="s">
        <v>861</v>
      </c>
      <c r="K972" s="11">
        <v>0.1</v>
      </c>
      <c r="M972" s="11">
        <v>0.55000000000000004</v>
      </c>
      <c r="O972" s="10" t="e">
        <f t="shared" si="154"/>
        <v>#DIV/0!</v>
      </c>
      <c r="P972" s="11" t="e">
        <f t="shared" si="155"/>
        <v>#DIV/0!</v>
      </c>
      <c r="Q972" s="11" t="e">
        <f t="shared" si="156"/>
        <v>#DIV/0!</v>
      </c>
      <c r="R972" s="6" t="e">
        <f t="shared" si="157"/>
        <v>#DIV/0!</v>
      </c>
      <c r="S972" s="6" t="e">
        <f t="shared" si="160"/>
        <v>#DIV/0!</v>
      </c>
      <c r="T972" s="11">
        <f t="shared" si="161"/>
        <v>0</v>
      </c>
      <c r="U972" s="11">
        <f t="shared" si="158"/>
        <v>0.55000000000000004</v>
      </c>
      <c r="V972" s="11">
        <f t="shared" si="159"/>
        <v>-0.55000000000000004</v>
      </c>
    </row>
    <row r="973" spans="1:22" x14ac:dyDescent="0.25">
      <c r="A973" s="6" t="s">
        <v>351</v>
      </c>
      <c r="B973" s="6" t="s">
        <v>23</v>
      </c>
      <c r="C973" s="6" t="s">
        <v>828</v>
      </c>
      <c r="D973" s="6" t="s">
        <v>828</v>
      </c>
      <c r="E973" s="22" t="s">
        <v>1676</v>
      </c>
      <c r="F973" s="22" t="s">
        <v>418</v>
      </c>
      <c r="G973" s="7"/>
      <c r="H973" s="22" t="s">
        <v>829</v>
      </c>
      <c r="I973" s="22" t="s">
        <v>825</v>
      </c>
      <c r="J973" s="19" t="s">
        <v>862</v>
      </c>
      <c r="K973" s="11">
        <v>15</v>
      </c>
      <c r="L973" s="9">
        <v>192.4</v>
      </c>
      <c r="M973" s="11">
        <v>2886</v>
      </c>
      <c r="O973" s="10">
        <f t="shared" si="154"/>
        <v>15</v>
      </c>
      <c r="P973" s="11">
        <f t="shared" si="155"/>
        <v>0</v>
      </c>
      <c r="Q973" s="11">
        <f t="shared" si="156"/>
        <v>15</v>
      </c>
      <c r="R973" s="6" t="str">
        <f t="shared" si="157"/>
        <v>YES</v>
      </c>
      <c r="S973" s="6" t="str">
        <f t="shared" si="160"/>
        <v>YES</v>
      </c>
      <c r="T973" s="11">
        <f t="shared" si="161"/>
        <v>2405</v>
      </c>
      <c r="U973" s="11">
        <f t="shared" si="158"/>
        <v>2886</v>
      </c>
      <c r="V973" s="11">
        <f t="shared" si="159"/>
        <v>-481</v>
      </c>
    </row>
    <row r="974" spans="1:22" x14ac:dyDescent="0.25">
      <c r="A974" s="6" t="s">
        <v>351</v>
      </c>
      <c r="B974" s="6" t="s">
        <v>23</v>
      </c>
      <c r="C974" s="6" t="s">
        <v>828</v>
      </c>
      <c r="D974" s="6" t="s">
        <v>828</v>
      </c>
      <c r="E974" s="22" t="s">
        <v>1676</v>
      </c>
      <c r="F974" s="22" t="s">
        <v>418</v>
      </c>
      <c r="G974" s="7"/>
      <c r="H974" s="22" t="s">
        <v>829</v>
      </c>
      <c r="I974" s="22" t="s">
        <v>825</v>
      </c>
      <c r="J974" s="19" t="s">
        <v>862</v>
      </c>
      <c r="K974" s="11">
        <v>0.1</v>
      </c>
      <c r="M974" s="11">
        <v>19.239999999999998</v>
      </c>
      <c r="O974" s="10" t="e">
        <f t="shared" si="154"/>
        <v>#DIV/0!</v>
      </c>
      <c r="P974" s="11" t="e">
        <f t="shared" si="155"/>
        <v>#DIV/0!</v>
      </c>
      <c r="Q974" s="11" t="e">
        <f t="shared" si="156"/>
        <v>#DIV/0!</v>
      </c>
      <c r="R974" s="6" t="e">
        <f t="shared" si="157"/>
        <v>#DIV/0!</v>
      </c>
      <c r="S974" s="6" t="e">
        <f t="shared" si="160"/>
        <v>#DIV/0!</v>
      </c>
      <c r="T974" s="11">
        <f t="shared" si="161"/>
        <v>0</v>
      </c>
      <c r="U974" s="11">
        <f t="shared" si="158"/>
        <v>19.239999999999998</v>
      </c>
      <c r="V974" s="11">
        <f t="shared" si="159"/>
        <v>-19.239999999999998</v>
      </c>
    </row>
    <row r="975" spans="1:22" x14ac:dyDescent="0.25">
      <c r="A975" s="6" t="s">
        <v>351</v>
      </c>
      <c r="B975" s="6" t="s">
        <v>23</v>
      </c>
      <c r="C975" s="6" t="s">
        <v>828</v>
      </c>
      <c r="D975" s="6" t="s">
        <v>828</v>
      </c>
      <c r="E975" s="22" t="s">
        <v>1676</v>
      </c>
      <c r="F975" s="22" t="s">
        <v>418</v>
      </c>
      <c r="G975" s="7"/>
      <c r="H975" s="22" t="s">
        <v>829</v>
      </c>
      <c r="I975" s="22" t="s">
        <v>825</v>
      </c>
      <c r="J975" s="19" t="s">
        <v>863</v>
      </c>
      <c r="K975" s="11">
        <v>15</v>
      </c>
      <c r="L975" s="9">
        <v>235.74</v>
      </c>
      <c r="M975" s="11">
        <v>4256.1000000000004</v>
      </c>
      <c r="O975" s="10">
        <f t="shared" si="154"/>
        <v>18.054212267752611</v>
      </c>
      <c r="P975" s="11">
        <f t="shared" si="155"/>
        <v>0</v>
      </c>
      <c r="Q975" s="11">
        <f t="shared" si="156"/>
        <v>18.054212267752611</v>
      </c>
      <c r="R975" s="6" t="str">
        <f t="shared" si="157"/>
        <v>YES</v>
      </c>
      <c r="S975" s="6" t="str">
        <f t="shared" si="160"/>
        <v>YES</v>
      </c>
      <c r="T975" s="11">
        <f t="shared" si="161"/>
        <v>2946.75</v>
      </c>
      <c r="U975" s="11">
        <f t="shared" si="158"/>
        <v>4256.1000000000004</v>
      </c>
      <c r="V975" s="11">
        <f t="shared" si="159"/>
        <v>-1309.3500000000004</v>
      </c>
    </row>
    <row r="976" spans="1:22" x14ac:dyDescent="0.25">
      <c r="A976" s="6" t="s">
        <v>351</v>
      </c>
      <c r="B976" s="6" t="s">
        <v>23</v>
      </c>
      <c r="C976" s="6" t="s">
        <v>828</v>
      </c>
      <c r="D976" s="6" t="s">
        <v>828</v>
      </c>
      <c r="E976" s="22" t="s">
        <v>1676</v>
      </c>
      <c r="F976" s="22" t="s">
        <v>418</v>
      </c>
      <c r="G976" s="7"/>
      <c r="H976" s="22" t="s">
        <v>829</v>
      </c>
      <c r="I976" s="22" t="s">
        <v>825</v>
      </c>
      <c r="J976" s="19" t="s">
        <v>863</v>
      </c>
      <c r="K976" s="11">
        <v>0.1</v>
      </c>
      <c r="M976" s="11">
        <v>25.38</v>
      </c>
      <c r="O976" s="10" t="e">
        <f t="shared" si="154"/>
        <v>#DIV/0!</v>
      </c>
      <c r="P976" s="11" t="e">
        <f t="shared" si="155"/>
        <v>#DIV/0!</v>
      </c>
      <c r="Q976" s="11" t="e">
        <f t="shared" si="156"/>
        <v>#DIV/0!</v>
      </c>
      <c r="R976" s="6" t="e">
        <f t="shared" si="157"/>
        <v>#DIV/0!</v>
      </c>
      <c r="S976" s="6" t="e">
        <f t="shared" si="160"/>
        <v>#DIV/0!</v>
      </c>
      <c r="T976" s="11">
        <f t="shared" si="161"/>
        <v>0</v>
      </c>
      <c r="U976" s="11">
        <f t="shared" si="158"/>
        <v>25.38</v>
      </c>
      <c r="V976" s="11">
        <f t="shared" si="159"/>
        <v>-25.38</v>
      </c>
    </row>
    <row r="977" spans="1:22" x14ac:dyDescent="0.25">
      <c r="A977" s="6" t="s">
        <v>351</v>
      </c>
      <c r="B977" s="6" t="s">
        <v>23</v>
      </c>
      <c r="C977" s="6" t="s">
        <v>828</v>
      </c>
      <c r="D977" s="6" t="s">
        <v>828</v>
      </c>
      <c r="E977" s="22" t="s">
        <v>1676</v>
      </c>
      <c r="F977" s="22" t="s">
        <v>418</v>
      </c>
      <c r="G977" s="7"/>
      <c r="H977" s="22" t="s">
        <v>829</v>
      </c>
      <c r="I977" s="22" t="s">
        <v>825</v>
      </c>
      <c r="J977" s="19" t="s">
        <v>864</v>
      </c>
      <c r="K977" s="11">
        <v>0.1</v>
      </c>
      <c r="M977" s="11">
        <v>32.75</v>
      </c>
      <c r="O977" s="10" t="e">
        <f t="shared" si="154"/>
        <v>#DIV/0!</v>
      </c>
      <c r="P977" s="11" t="e">
        <f t="shared" si="155"/>
        <v>#DIV/0!</v>
      </c>
      <c r="Q977" s="11" t="e">
        <f t="shared" si="156"/>
        <v>#DIV/0!</v>
      </c>
      <c r="R977" s="6" t="e">
        <f t="shared" si="157"/>
        <v>#DIV/0!</v>
      </c>
      <c r="S977" s="6" t="e">
        <f t="shared" si="160"/>
        <v>#DIV/0!</v>
      </c>
      <c r="T977" s="11">
        <f t="shared" si="161"/>
        <v>0</v>
      </c>
      <c r="U977" s="11">
        <f t="shared" si="158"/>
        <v>32.75</v>
      </c>
      <c r="V977" s="11">
        <f t="shared" si="159"/>
        <v>-32.75</v>
      </c>
    </row>
    <row r="978" spans="1:22" x14ac:dyDescent="0.25">
      <c r="A978" s="6" t="s">
        <v>351</v>
      </c>
      <c r="B978" s="6" t="s">
        <v>23</v>
      </c>
      <c r="C978" s="6" t="s">
        <v>828</v>
      </c>
      <c r="D978" s="6" t="s">
        <v>828</v>
      </c>
      <c r="E978" s="22" t="s">
        <v>1676</v>
      </c>
      <c r="F978" s="22" t="s">
        <v>418</v>
      </c>
      <c r="G978" s="7"/>
      <c r="H978" s="22" t="s">
        <v>829</v>
      </c>
      <c r="I978" s="22" t="s">
        <v>825</v>
      </c>
      <c r="J978" s="19" t="s">
        <v>864</v>
      </c>
      <c r="K978" s="11">
        <v>15</v>
      </c>
      <c r="M978" s="11">
        <v>35.700000000000003</v>
      </c>
      <c r="O978" s="10" t="e">
        <f t="shared" si="154"/>
        <v>#DIV/0!</v>
      </c>
      <c r="P978" s="11" t="e">
        <f t="shared" si="155"/>
        <v>#DIV/0!</v>
      </c>
      <c r="Q978" s="11" t="e">
        <f t="shared" si="156"/>
        <v>#DIV/0!</v>
      </c>
      <c r="R978" s="6" t="e">
        <f t="shared" si="157"/>
        <v>#DIV/0!</v>
      </c>
      <c r="S978" s="6" t="e">
        <f t="shared" si="160"/>
        <v>#DIV/0!</v>
      </c>
      <c r="T978" s="11">
        <f t="shared" si="161"/>
        <v>0</v>
      </c>
      <c r="U978" s="11">
        <f t="shared" si="158"/>
        <v>35.700000000000003</v>
      </c>
      <c r="V978" s="11">
        <f t="shared" si="159"/>
        <v>-35.700000000000003</v>
      </c>
    </row>
    <row r="979" spans="1:22" x14ac:dyDescent="0.25">
      <c r="A979" s="6" t="s">
        <v>351</v>
      </c>
      <c r="B979" s="6" t="s">
        <v>23</v>
      </c>
      <c r="C979" s="6" t="s">
        <v>828</v>
      </c>
      <c r="D979" s="6" t="s">
        <v>828</v>
      </c>
      <c r="E979" s="22" t="s">
        <v>1676</v>
      </c>
      <c r="F979" s="22" t="s">
        <v>418</v>
      </c>
      <c r="G979" s="7"/>
      <c r="H979" s="22" t="s">
        <v>829</v>
      </c>
      <c r="I979" s="22" t="s">
        <v>825</v>
      </c>
      <c r="J979" s="19" t="s">
        <v>865</v>
      </c>
      <c r="K979" s="11">
        <v>15</v>
      </c>
      <c r="L979" s="9">
        <v>13.28</v>
      </c>
      <c r="M979" s="11">
        <v>559.20000000000005</v>
      </c>
      <c r="N979" s="11">
        <v>2265.98</v>
      </c>
      <c r="O979" s="10">
        <f t="shared" si="154"/>
        <v>42.108433734939766</v>
      </c>
      <c r="P979" s="11">
        <f t="shared" si="155"/>
        <v>170.63102409638554</v>
      </c>
      <c r="Q979" s="11">
        <f t="shared" si="156"/>
        <v>212.73945783132532</v>
      </c>
      <c r="R979" s="6" t="str">
        <f t="shared" si="157"/>
        <v>YES</v>
      </c>
      <c r="S979" s="6" t="str">
        <f t="shared" si="160"/>
        <v>YES</v>
      </c>
      <c r="T979" s="11">
        <f t="shared" si="161"/>
        <v>166</v>
      </c>
      <c r="U979" s="11">
        <f t="shared" si="158"/>
        <v>2825.1800000000003</v>
      </c>
      <c r="V979" s="11">
        <f t="shared" si="159"/>
        <v>-2659.1800000000003</v>
      </c>
    </row>
    <row r="980" spans="1:22" x14ac:dyDescent="0.25">
      <c r="A980" s="6" t="s">
        <v>351</v>
      </c>
      <c r="B980" s="6" t="s">
        <v>23</v>
      </c>
      <c r="C980" s="6" t="s">
        <v>828</v>
      </c>
      <c r="D980" s="6" t="s">
        <v>828</v>
      </c>
      <c r="E980" s="22" t="s">
        <v>1676</v>
      </c>
      <c r="F980" s="22" t="s">
        <v>418</v>
      </c>
      <c r="G980" s="7"/>
      <c r="H980" s="22" t="s">
        <v>829</v>
      </c>
      <c r="I980" s="22" t="s">
        <v>825</v>
      </c>
      <c r="J980" s="19" t="s">
        <v>865</v>
      </c>
      <c r="K980" s="11">
        <v>0.1</v>
      </c>
      <c r="M980" s="11">
        <v>19.170000000000002</v>
      </c>
      <c r="O980" s="10" t="e">
        <f t="shared" si="154"/>
        <v>#DIV/0!</v>
      </c>
      <c r="P980" s="11" t="e">
        <f t="shared" si="155"/>
        <v>#DIV/0!</v>
      </c>
      <c r="Q980" s="11" t="e">
        <f t="shared" si="156"/>
        <v>#DIV/0!</v>
      </c>
      <c r="R980" s="6" t="e">
        <f t="shared" si="157"/>
        <v>#DIV/0!</v>
      </c>
      <c r="S980" s="6" t="e">
        <f t="shared" si="160"/>
        <v>#DIV/0!</v>
      </c>
      <c r="T980" s="11">
        <f t="shared" si="161"/>
        <v>0</v>
      </c>
      <c r="U980" s="11">
        <f t="shared" si="158"/>
        <v>19.170000000000002</v>
      </c>
      <c r="V980" s="11">
        <f t="shared" si="159"/>
        <v>-19.170000000000002</v>
      </c>
    </row>
    <row r="981" spans="1:22" x14ac:dyDescent="0.25">
      <c r="A981" s="6" t="s">
        <v>351</v>
      </c>
      <c r="B981" s="6" t="s">
        <v>23</v>
      </c>
      <c r="C981" s="6" t="s">
        <v>828</v>
      </c>
      <c r="D981" s="6" t="s">
        <v>828</v>
      </c>
      <c r="E981" s="22" t="s">
        <v>1676</v>
      </c>
      <c r="F981" s="22" t="s">
        <v>418</v>
      </c>
      <c r="G981" s="7"/>
      <c r="H981" s="22" t="s">
        <v>829</v>
      </c>
      <c r="I981" s="22" t="s">
        <v>825</v>
      </c>
      <c r="J981" s="19" t="s">
        <v>865</v>
      </c>
      <c r="K981" s="11">
        <v>5</v>
      </c>
      <c r="L981" s="9">
        <v>154.34</v>
      </c>
      <c r="M981" s="11">
        <v>771.7</v>
      </c>
      <c r="O981" s="10">
        <f t="shared" ref="O981:O1044" si="162">M981/L981</f>
        <v>5</v>
      </c>
      <c r="P981" s="11">
        <f t="shared" si="155"/>
        <v>0</v>
      </c>
      <c r="Q981" s="11">
        <f t="shared" si="156"/>
        <v>5</v>
      </c>
      <c r="R981" s="6" t="str">
        <f t="shared" si="157"/>
        <v>NO</v>
      </c>
      <c r="S981" s="6" t="str">
        <f t="shared" si="160"/>
        <v>YES</v>
      </c>
      <c r="T981" s="11">
        <f t="shared" si="161"/>
        <v>1929.25</v>
      </c>
      <c r="U981" s="11">
        <f t="shared" si="158"/>
        <v>771.7</v>
      </c>
      <c r="V981" s="11">
        <f t="shared" si="159"/>
        <v>1157.55</v>
      </c>
    </row>
    <row r="982" spans="1:22" x14ac:dyDescent="0.25">
      <c r="A982" s="6" t="s">
        <v>351</v>
      </c>
      <c r="B982" s="6" t="s">
        <v>23</v>
      </c>
      <c r="C982" s="6" t="s">
        <v>828</v>
      </c>
      <c r="D982" s="6" t="s">
        <v>828</v>
      </c>
      <c r="E982" s="22" t="s">
        <v>1676</v>
      </c>
      <c r="F982" s="22" t="s">
        <v>418</v>
      </c>
      <c r="G982" s="7"/>
      <c r="H982" s="22" t="s">
        <v>829</v>
      </c>
      <c r="I982" s="22" t="s">
        <v>825</v>
      </c>
      <c r="J982" s="19" t="s">
        <v>866</v>
      </c>
      <c r="K982" s="11">
        <v>5</v>
      </c>
      <c r="L982" s="9">
        <v>192.41</v>
      </c>
      <c r="M982" s="11">
        <v>962.05</v>
      </c>
      <c r="N982" s="11">
        <v>6022.35</v>
      </c>
      <c r="O982" s="10">
        <f t="shared" si="162"/>
        <v>5</v>
      </c>
      <c r="P982" s="11">
        <f t="shared" si="155"/>
        <v>31.299568629489116</v>
      </c>
      <c r="Q982" s="11">
        <f t="shared" si="156"/>
        <v>36.299568629489116</v>
      </c>
      <c r="R982" s="6" t="str">
        <f t="shared" si="157"/>
        <v>YES</v>
      </c>
      <c r="S982" s="6" t="str">
        <f t="shared" si="160"/>
        <v>YES</v>
      </c>
      <c r="T982" s="11">
        <f t="shared" si="161"/>
        <v>2405.125</v>
      </c>
      <c r="U982" s="11">
        <f t="shared" si="158"/>
        <v>6984.4000000000005</v>
      </c>
      <c r="V982" s="11">
        <f t="shared" si="159"/>
        <v>-4579.2750000000005</v>
      </c>
    </row>
    <row r="983" spans="1:22" x14ac:dyDescent="0.25">
      <c r="A983" s="6" t="s">
        <v>351</v>
      </c>
      <c r="B983" s="6" t="s">
        <v>23</v>
      </c>
      <c r="C983" s="6" t="s">
        <v>828</v>
      </c>
      <c r="D983" s="6" t="s">
        <v>828</v>
      </c>
      <c r="E983" s="22" t="s">
        <v>1676</v>
      </c>
      <c r="F983" s="22" t="s">
        <v>418</v>
      </c>
      <c r="G983" s="7"/>
      <c r="H983" s="22" t="s">
        <v>829</v>
      </c>
      <c r="I983" s="22" t="s">
        <v>825</v>
      </c>
      <c r="J983" s="19" t="s">
        <v>866</v>
      </c>
      <c r="K983" s="11">
        <v>0.1</v>
      </c>
      <c r="M983" s="11">
        <v>21.76</v>
      </c>
      <c r="O983" s="10" t="e">
        <f t="shared" si="162"/>
        <v>#DIV/0!</v>
      </c>
      <c r="P983" s="11" t="e">
        <f t="shared" si="155"/>
        <v>#DIV/0!</v>
      </c>
      <c r="Q983" s="11" t="e">
        <f t="shared" si="156"/>
        <v>#DIV/0!</v>
      </c>
      <c r="R983" s="6" t="e">
        <f t="shared" si="157"/>
        <v>#DIV/0!</v>
      </c>
      <c r="S983" s="6" t="e">
        <f t="shared" si="160"/>
        <v>#DIV/0!</v>
      </c>
      <c r="T983" s="11">
        <f t="shared" si="161"/>
        <v>0</v>
      </c>
      <c r="U983" s="11">
        <f t="shared" si="158"/>
        <v>21.76</v>
      </c>
      <c r="V983" s="11">
        <f t="shared" si="159"/>
        <v>-21.76</v>
      </c>
    </row>
    <row r="984" spans="1:22" x14ac:dyDescent="0.25">
      <c r="A984" s="6" t="s">
        <v>351</v>
      </c>
      <c r="B984" s="6" t="s">
        <v>23</v>
      </c>
      <c r="C984" s="6" t="s">
        <v>828</v>
      </c>
      <c r="D984" s="6" t="s">
        <v>828</v>
      </c>
      <c r="E984" s="22" t="s">
        <v>1676</v>
      </c>
      <c r="F984" s="22" t="s">
        <v>418</v>
      </c>
      <c r="G984" s="7"/>
      <c r="H984" s="22" t="s">
        <v>829</v>
      </c>
      <c r="I984" s="22" t="s">
        <v>825</v>
      </c>
      <c r="J984" s="19" t="s">
        <v>866</v>
      </c>
      <c r="K984" s="11">
        <v>15</v>
      </c>
      <c r="L984" s="9">
        <v>25.19</v>
      </c>
      <c r="M984" s="11">
        <v>377.85</v>
      </c>
      <c r="O984" s="10">
        <f t="shared" si="162"/>
        <v>15</v>
      </c>
      <c r="P984" s="11">
        <f t="shared" si="155"/>
        <v>0</v>
      </c>
      <c r="Q984" s="11">
        <f t="shared" si="156"/>
        <v>15</v>
      </c>
      <c r="R984" s="6" t="str">
        <f t="shared" si="157"/>
        <v>YES</v>
      </c>
      <c r="S984" s="6" t="str">
        <f t="shared" si="160"/>
        <v>YES</v>
      </c>
      <c r="T984" s="11">
        <f t="shared" si="161"/>
        <v>314.875</v>
      </c>
      <c r="U984" s="11">
        <f t="shared" si="158"/>
        <v>377.85</v>
      </c>
      <c r="V984" s="11">
        <f t="shared" si="159"/>
        <v>-62.975000000000023</v>
      </c>
    </row>
    <row r="985" spans="1:22" x14ac:dyDescent="0.25">
      <c r="A985" s="6" t="s">
        <v>351</v>
      </c>
      <c r="B985" s="6" t="s">
        <v>23</v>
      </c>
      <c r="C985" s="6" t="s">
        <v>828</v>
      </c>
      <c r="D985" s="6" t="s">
        <v>828</v>
      </c>
      <c r="E985" s="22" t="s">
        <v>1676</v>
      </c>
      <c r="F985" s="22" t="s">
        <v>418</v>
      </c>
      <c r="G985" s="7"/>
      <c r="H985" s="22" t="s">
        <v>829</v>
      </c>
      <c r="I985" s="22" t="s">
        <v>825</v>
      </c>
      <c r="J985" s="19" t="s">
        <v>867</v>
      </c>
      <c r="K985" s="11">
        <v>5</v>
      </c>
      <c r="L985" s="9">
        <v>139.63</v>
      </c>
      <c r="M985" s="11">
        <v>698.15</v>
      </c>
      <c r="N985" s="11">
        <v>4635.1499999999996</v>
      </c>
      <c r="O985" s="10">
        <f t="shared" si="162"/>
        <v>5</v>
      </c>
      <c r="P985" s="11">
        <f t="shared" si="155"/>
        <v>33.195946429850316</v>
      </c>
      <c r="Q985" s="11">
        <f t="shared" si="156"/>
        <v>38.195946429850316</v>
      </c>
      <c r="R985" s="6" t="str">
        <f t="shared" si="157"/>
        <v>YES</v>
      </c>
      <c r="S985" s="6" t="str">
        <f t="shared" si="160"/>
        <v>YES</v>
      </c>
      <c r="T985" s="11">
        <f t="shared" si="161"/>
        <v>1745.375</v>
      </c>
      <c r="U985" s="11">
        <f t="shared" si="158"/>
        <v>5333.2999999999993</v>
      </c>
      <c r="V985" s="11">
        <f t="shared" si="159"/>
        <v>-3587.9249999999993</v>
      </c>
    </row>
    <row r="986" spans="1:22" x14ac:dyDescent="0.25">
      <c r="A986" s="6" t="s">
        <v>351</v>
      </c>
      <c r="B986" s="6" t="s">
        <v>23</v>
      </c>
      <c r="C986" s="6" t="s">
        <v>828</v>
      </c>
      <c r="D986" s="6" t="s">
        <v>828</v>
      </c>
      <c r="E986" s="22" t="s">
        <v>1676</v>
      </c>
      <c r="F986" s="22" t="s">
        <v>418</v>
      </c>
      <c r="G986" s="7"/>
      <c r="H986" s="22" t="s">
        <v>829</v>
      </c>
      <c r="I986" s="22" t="s">
        <v>825</v>
      </c>
      <c r="J986" s="19" t="s">
        <v>867</v>
      </c>
      <c r="K986" s="11">
        <v>15</v>
      </c>
      <c r="L986" s="9">
        <v>95.92</v>
      </c>
      <c r="M986" s="11">
        <v>1438.8</v>
      </c>
      <c r="O986" s="10">
        <f t="shared" si="162"/>
        <v>15</v>
      </c>
      <c r="P986" s="11">
        <f t="shared" si="155"/>
        <v>0</v>
      </c>
      <c r="Q986" s="11">
        <f t="shared" si="156"/>
        <v>15</v>
      </c>
      <c r="R986" s="6" t="str">
        <f t="shared" si="157"/>
        <v>YES</v>
      </c>
      <c r="S986" s="6" t="str">
        <f t="shared" si="160"/>
        <v>YES</v>
      </c>
      <c r="T986" s="11">
        <f t="shared" si="161"/>
        <v>1199</v>
      </c>
      <c r="U986" s="11">
        <f t="shared" si="158"/>
        <v>1438.8</v>
      </c>
      <c r="V986" s="11">
        <f t="shared" si="159"/>
        <v>-239.79999999999995</v>
      </c>
    </row>
    <row r="987" spans="1:22" x14ac:dyDescent="0.25">
      <c r="A987" s="6" t="s">
        <v>351</v>
      </c>
      <c r="B987" s="6" t="s">
        <v>23</v>
      </c>
      <c r="C987" s="6" t="s">
        <v>828</v>
      </c>
      <c r="D987" s="6" t="s">
        <v>828</v>
      </c>
      <c r="E987" s="22" t="s">
        <v>1676</v>
      </c>
      <c r="F987" s="22" t="s">
        <v>418</v>
      </c>
      <c r="G987" s="7"/>
      <c r="H987" s="22" t="s">
        <v>829</v>
      </c>
      <c r="I987" s="22" t="s">
        <v>825</v>
      </c>
      <c r="J987" s="19" t="s">
        <v>867</v>
      </c>
      <c r="K987" s="11">
        <v>0.1</v>
      </c>
      <c r="M987" s="11">
        <v>25.33</v>
      </c>
      <c r="O987" s="10" t="e">
        <f t="shared" si="162"/>
        <v>#DIV/0!</v>
      </c>
      <c r="P987" s="11" t="e">
        <f t="shared" si="155"/>
        <v>#DIV/0!</v>
      </c>
      <c r="Q987" s="11" t="e">
        <f t="shared" si="156"/>
        <v>#DIV/0!</v>
      </c>
      <c r="R987" s="6" t="e">
        <f t="shared" si="157"/>
        <v>#DIV/0!</v>
      </c>
      <c r="S987" s="6" t="e">
        <f t="shared" si="160"/>
        <v>#DIV/0!</v>
      </c>
      <c r="T987" s="11">
        <f t="shared" si="161"/>
        <v>0</v>
      </c>
      <c r="U987" s="11">
        <f t="shared" si="158"/>
        <v>25.33</v>
      </c>
      <c r="V987" s="11">
        <f t="shared" si="159"/>
        <v>-25.33</v>
      </c>
    </row>
    <row r="988" spans="1:22" x14ac:dyDescent="0.25">
      <c r="A988" s="6" t="s">
        <v>351</v>
      </c>
      <c r="B988" s="6" t="s">
        <v>23</v>
      </c>
      <c r="C988" s="6" t="s">
        <v>828</v>
      </c>
      <c r="D988" s="6" t="s">
        <v>828</v>
      </c>
      <c r="E988" s="22" t="s">
        <v>1676</v>
      </c>
      <c r="F988" s="22" t="s">
        <v>418</v>
      </c>
      <c r="G988" s="7"/>
      <c r="H988" s="22" t="s">
        <v>829</v>
      </c>
      <c r="I988" s="22" t="s">
        <v>825</v>
      </c>
      <c r="J988" s="19" t="s">
        <v>867</v>
      </c>
      <c r="K988" s="11">
        <v>12.5</v>
      </c>
      <c r="L988" s="9">
        <v>17.739999999999998</v>
      </c>
      <c r="M988" s="11">
        <v>221.76</v>
      </c>
      <c r="O988" s="10">
        <f t="shared" si="162"/>
        <v>12.500563697857949</v>
      </c>
      <c r="P988" s="11">
        <f t="shared" si="155"/>
        <v>0</v>
      </c>
      <c r="Q988" s="11">
        <f t="shared" si="156"/>
        <v>12.500563697857949</v>
      </c>
      <c r="R988" s="6" t="str">
        <f t="shared" si="157"/>
        <v>YES</v>
      </c>
      <c r="S988" s="6" t="str">
        <f t="shared" si="160"/>
        <v>YES</v>
      </c>
      <c r="T988" s="11">
        <f t="shared" si="161"/>
        <v>221.74999999999997</v>
      </c>
      <c r="U988" s="11">
        <f t="shared" si="158"/>
        <v>221.76</v>
      </c>
      <c r="V988" s="11">
        <f t="shared" si="159"/>
        <v>-1.0000000000019327E-2</v>
      </c>
    </row>
    <row r="989" spans="1:22" x14ac:dyDescent="0.25">
      <c r="A989" s="6" t="s">
        <v>351</v>
      </c>
      <c r="B989" s="6" t="s">
        <v>23</v>
      </c>
      <c r="C989" s="6" t="s">
        <v>828</v>
      </c>
      <c r="D989" s="6" t="s">
        <v>828</v>
      </c>
      <c r="E989" s="22" t="s">
        <v>1676</v>
      </c>
      <c r="F989" s="22" t="s">
        <v>418</v>
      </c>
      <c r="G989" s="7"/>
      <c r="H989" s="22" t="s">
        <v>829</v>
      </c>
      <c r="I989" s="22" t="s">
        <v>825</v>
      </c>
      <c r="J989" s="19" t="s">
        <v>868</v>
      </c>
      <c r="K989" s="11">
        <v>5</v>
      </c>
      <c r="L989" s="9">
        <v>155.38999999999999</v>
      </c>
      <c r="M989" s="11">
        <v>778.45</v>
      </c>
      <c r="N989" s="11">
        <v>3009.99</v>
      </c>
      <c r="O989" s="10">
        <f t="shared" si="162"/>
        <v>5.0096531308321008</v>
      </c>
      <c r="P989" s="11">
        <f t="shared" si="155"/>
        <v>19.370551515541543</v>
      </c>
      <c r="Q989" s="11">
        <f t="shared" si="156"/>
        <v>24.380204646373642</v>
      </c>
      <c r="R989" s="6" t="str">
        <f t="shared" si="157"/>
        <v>YES</v>
      </c>
      <c r="S989" s="6" t="str">
        <f t="shared" si="160"/>
        <v>YES</v>
      </c>
      <c r="T989" s="11">
        <f t="shared" si="161"/>
        <v>1942.3749999999998</v>
      </c>
      <c r="U989" s="11">
        <f t="shared" si="158"/>
        <v>3788.4399999999996</v>
      </c>
      <c r="V989" s="11">
        <f t="shared" si="159"/>
        <v>-1846.0649999999998</v>
      </c>
    </row>
    <row r="990" spans="1:22" x14ac:dyDescent="0.25">
      <c r="A990" s="6" t="s">
        <v>351</v>
      </c>
      <c r="B990" s="6" t="s">
        <v>23</v>
      </c>
      <c r="C990" s="6" t="s">
        <v>828</v>
      </c>
      <c r="D990" s="6" t="s">
        <v>828</v>
      </c>
      <c r="E990" s="22" t="s">
        <v>1676</v>
      </c>
      <c r="F990" s="22" t="s">
        <v>418</v>
      </c>
      <c r="G990" s="7"/>
      <c r="H990" s="22" t="s">
        <v>829</v>
      </c>
      <c r="I990" s="22" t="s">
        <v>825</v>
      </c>
      <c r="J990" s="19" t="s">
        <v>868</v>
      </c>
      <c r="K990" s="11">
        <v>15</v>
      </c>
      <c r="L990" s="9">
        <v>17.12</v>
      </c>
      <c r="M990" s="11">
        <v>256.8</v>
      </c>
      <c r="O990" s="10">
        <f t="shared" si="162"/>
        <v>15</v>
      </c>
      <c r="P990" s="11">
        <f t="shared" si="155"/>
        <v>0</v>
      </c>
      <c r="Q990" s="11">
        <f t="shared" si="156"/>
        <v>15</v>
      </c>
      <c r="R990" s="6" t="str">
        <f t="shared" si="157"/>
        <v>YES</v>
      </c>
      <c r="S990" s="6" t="str">
        <f t="shared" si="160"/>
        <v>YES</v>
      </c>
      <c r="T990" s="11">
        <f t="shared" si="161"/>
        <v>214</v>
      </c>
      <c r="U990" s="11">
        <f t="shared" si="158"/>
        <v>256.8</v>
      </c>
      <c r="V990" s="11">
        <f t="shared" si="159"/>
        <v>-42.800000000000011</v>
      </c>
    </row>
    <row r="991" spans="1:22" x14ac:dyDescent="0.25">
      <c r="A991" s="6" t="s">
        <v>351</v>
      </c>
      <c r="B991" s="6" t="s">
        <v>23</v>
      </c>
      <c r="C991" s="6" t="s">
        <v>828</v>
      </c>
      <c r="D991" s="6" t="s">
        <v>828</v>
      </c>
      <c r="E991" s="22" t="s">
        <v>1676</v>
      </c>
      <c r="F991" s="22" t="s">
        <v>418</v>
      </c>
      <c r="G991" s="7"/>
      <c r="H991" s="22" t="s">
        <v>829</v>
      </c>
      <c r="I991" s="22" t="s">
        <v>825</v>
      </c>
      <c r="J991" s="19" t="s">
        <v>868</v>
      </c>
      <c r="K991" s="11">
        <v>0.1</v>
      </c>
      <c r="M991" s="11">
        <v>17.28</v>
      </c>
      <c r="O991" s="10" t="e">
        <f t="shared" si="162"/>
        <v>#DIV/0!</v>
      </c>
      <c r="P991" s="11" t="e">
        <f t="shared" si="155"/>
        <v>#DIV/0!</v>
      </c>
      <c r="Q991" s="11" t="e">
        <f t="shared" si="156"/>
        <v>#DIV/0!</v>
      </c>
      <c r="R991" s="6" t="e">
        <f t="shared" si="157"/>
        <v>#DIV/0!</v>
      </c>
      <c r="S991" s="6" t="e">
        <f t="shared" si="160"/>
        <v>#DIV/0!</v>
      </c>
      <c r="T991" s="11">
        <f t="shared" si="161"/>
        <v>0</v>
      </c>
      <c r="U991" s="11">
        <f t="shared" si="158"/>
        <v>17.28</v>
      </c>
      <c r="V991" s="11">
        <f t="shared" si="159"/>
        <v>-17.28</v>
      </c>
    </row>
    <row r="992" spans="1:22" x14ac:dyDescent="0.25">
      <c r="A992" s="6" t="s">
        <v>351</v>
      </c>
      <c r="B992" s="6" t="s">
        <v>23</v>
      </c>
      <c r="C992" s="6" t="s">
        <v>828</v>
      </c>
      <c r="D992" s="6" t="s">
        <v>828</v>
      </c>
      <c r="E992" s="22" t="s">
        <v>1676</v>
      </c>
      <c r="F992" s="22" t="s">
        <v>418</v>
      </c>
      <c r="G992" s="7"/>
      <c r="H992" s="22" t="s">
        <v>829</v>
      </c>
      <c r="I992" s="22" t="s">
        <v>825</v>
      </c>
      <c r="J992" s="19" t="s">
        <v>869</v>
      </c>
      <c r="K992" s="11">
        <v>5</v>
      </c>
      <c r="L992" s="9">
        <v>172.97</v>
      </c>
      <c r="M992" s="11">
        <v>864.85</v>
      </c>
      <c r="N992" s="11">
        <v>2611.6799999999998</v>
      </c>
      <c r="O992" s="10">
        <f t="shared" si="162"/>
        <v>5</v>
      </c>
      <c r="P992" s="11">
        <f t="shared" si="155"/>
        <v>15.09903451465572</v>
      </c>
      <c r="Q992" s="11">
        <f t="shared" si="156"/>
        <v>20.09903451465572</v>
      </c>
      <c r="R992" s="6" t="str">
        <f t="shared" si="157"/>
        <v>YES</v>
      </c>
      <c r="S992" s="6" t="str">
        <f t="shared" si="160"/>
        <v>YES</v>
      </c>
      <c r="T992" s="11">
        <f t="shared" si="161"/>
        <v>2162.125</v>
      </c>
      <c r="U992" s="11">
        <f t="shared" si="158"/>
        <v>3476.5299999999997</v>
      </c>
      <c r="V992" s="11">
        <f t="shared" si="159"/>
        <v>-1314.4049999999997</v>
      </c>
    </row>
    <row r="993" spans="1:22" x14ac:dyDescent="0.25">
      <c r="A993" s="6" t="s">
        <v>351</v>
      </c>
      <c r="B993" s="6" t="s">
        <v>23</v>
      </c>
      <c r="C993" s="6" t="s">
        <v>828</v>
      </c>
      <c r="D993" s="6" t="s">
        <v>828</v>
      </c>
      <c r="E993" s="22" t="s">
        <v>1676</v>
      </c>
      <c r="F993" s="22" t="s">
        <v>418</v>
      </c>
      <c r="G993" s="7"/>
      <c r="H993" s="22" t="s">
        <v>829</v>
      </c>
      <c r="I993" s="22" t="s">
        <v>825</v>
      </c>
      <c r="J993" s="19" t="s">
        <v>869</v>
      </c>
      <c r="K993" s="11">
        <v>0.1</v>
      </c>
      <c r="M993" s="11">
        <v>21.31</v>
      </c>
      <c r="O993" s="10" t="e">
        <f t="shared" si="162"/>
        <v>#DIV/0!</v>
      </c>
      <c r="P993" s="11" t="e">
        <f t="shared" si="155"/>
        <v>#DIV/0!</v>
      </c>
      <c r="Q993" s="11" t="e">
        <f t="shared" si="156"/>
        <v>#DIV/0!</v>
      </c>
      <c r="R993" s="6" t="e">
        <f t="shared" si="157"/>
        <v>#DIV/0!</v>
      </c>
      <c r="S993" s="6" t="e">
        <f t="shared" si="160"/>
        <v>#DIV/0!</v>
      </c>
      <c r="T993" s="11">
        <f t="shared" si="161"/>
        <v>0</v>
      </c>
      <c r="U993" s="11">
        <f t="shared" si="158"/>
        <v>21.31</v>
      </c>
      <c r="V993" s="11">
        <f t="shared" si="159"/>
        <v>-21.31</v>
      </c>
    </row>
    <row r="994" spans="1:22" x14ac:dyDescent="0.25">
      <c r="A994" s="6" t="s">
        <v>351</v>
      </c>
      <c r="B994" s="6" t="s">
        <v>23</v>
      </c>
      <c r="C994" s="6" t="s">
        <v>828</v>
      </c>
      <c r="D994" s="6" t="s">
        <v>828</v>
      </c>
      <c r="E994" s="22" t="s">
        <v>1676</v>
      </c>
      <c r="F994" s="22" t="s">
        <v>418</v>
      </c>
      <c r="G994" s="7"/>
      <c r="H994" s="22" t="s">
        <v>829</v>
      </c>
      <c r="I994" s="22" t="s">
        <v>825</v>
      </c>
      <c r="J994" s="19" t="s">
        <v>869</v>
      </c>
      <c r="K994" s="11">
        <v>12.5</v>
      </c>
      <c r="L994" s="9">
        <v>3.31</v>
      </c>
      <c r="M994" s="11">
        <v>41.38</v>
      </c>
      <c r="O994" s="10">
        <f t="shared" si="162"/>
        <v>12.501510574018127</v>
      </c>
      <c r="P994" s="11">
        <f t="shared" si="155"/>
        <v>0</v>
      </c>
      <c r="Q994" s="11">
        <f t="shared" si="156"/>
        <v>12.501510574018127</v>
      </c>
      <c r="R994" s="6" t="str">
        <f t="shared" si="157"/>
        <v>YES</v>
      </c>
      <c r="S994" s="6" t="str">
        <f t="shared" si="160"/>
        <v>YES</v>
      </c>
      <c r="T994" s="11">
        <f t="shared" si="161"/>
        <v>41.375</v>
      </c>
      <c r="U994" s="11">
        <f t="shared" si="158"/>
        <v>41.38</v>
      </c>
      <c r="V994" s="11">
        <f t="shared" si="159"/>
        <v>-5.000000000002558E-3</v>
      </c>
    </row>
    <row r="995" spans="1:22" x14ac:dyDescent="0.25">
      <c r="A995" s="6" t="s">
        <v>351</v>
      </c>
      <c r="B995" s="6" t="s">
        <v>23</v>
      </c>
      <c r="C995" s="6" t="s">
        <v>828</v>
      </c>
      <c r="D995" s="6" t="s">
        <v>828</v>
      </c>
      <c r="E995" s="22" t="s">
        <v>1676</v>
      </c>
      <c r="F995" s="22" t="s">
        <v>418</v>
      </c>
      <c r="G995" s="7"/>
      <c r="H995" s="22" t="s">
        <v>829</v>
      </c>
      <c r="I995" s="22" t="s">
        <v>825</v>
      </c>
      <c r="J995" s="19" t="s">
        <v>869</v>
      </c>
      <c r="K995" s="11">
        <v>15</v>
      </c>
      <c r="L995" s="9">
        <v>36.770000000000003</v>
      </c>
      <c r="M995" s="11">
        <v>551.54999999999995</v>
      </c>
      <c r="O995" s="10">
        <f t="shared" si="162"/>
        <v>14.999999999999998</v>
      </c>
      <c r="P995" s="11">
        <f t="shared" si="155"/>
        <v>0</v>
      </c>
      <c r="Q995" s="11">
        <f t="shared" si="156"/>
        <v>14.999999999999998</v>
      </c>
      <c r="R995" s="6" t="str">
        <f t="shared" si="157"/>
        <v>YES</v>
      </c>
      <c r="S995" s="6" t="str">
        <f t="shared" si="160"/>
        <v>YES</v>
      </c>
      <c r="T995" s="11">
        <f t="shared" si="161"/>
        <v>459.62500000000006</v>
      </c>
      <c r="U995" s="11">
        <f t="shared" si="158"/>
        <v>551.54999999999995</v>
      </c>
      <c r="V995" s="11">
        <f t="shared" si="159"/>
        <v>-91.924999999999898</v>
      </c>
    </row>
    <row r="996" spans="1:22" x14ac:dyDescent="0.25">
      <c r="A996" s="6" t="s">
        <v>351</v>
      </c>
      <c r="B996" s="6" t="s">
        <v>23</v>
      </c>
      <c r="C996" s="6" t="s">
        <v>828</v>
      </c>
      <c r="D996" s="6" t="s">
        <v>828</v>
      </c>
      <c r="E996" s="22" t="s">
        <v>1676</v>
      </c>
      <c r="F996" s="22" t="s">
        <v>418</v>
      </c>
      <c r="G996" s="7"/>
      <c r="H996" s="22" t="s">
        <v>829</v>
      </c>
      <c r="I996" s="22" t="s">
        <v>825</v>
      </c>
      <c r="J996" s="19" t="s">
        <v>870</v>
      </c>
      <c r="K996" s="11">
        <v>0.15</v>
      </c>
      <c r="M996" s="11">
        <v>18</v>
      </c>
      <c r="O996" s="10" t="e">
        <f t="shared" si="162"/>
        <v>#DIV/0!</v>
      </c>
      <c r="P996" s="11" t="e">
        <f t="shared" si="155"/>
        <v>#DIV/0!</v>
      </c>
      <c r="Q996" s="11" t="e">
        <f t="shared" si="156"/>
        <v>#DIV/0!</v>
      </c>
      <c r="R996" s="6" t="e">
        <f t="shared" si="157"/>
        <v>#DIV/0!</v>
      </c>
      <c r="S996" s="6" t="e">
        <f t="shared" si="160"/>
        <v>#DIV/0!</v>
      </c>
      <c r="T996" s="11">
        <f t="shared" si="161"/>
        <v>0</v>
      </c>
      <c r="U996" s="11">
        <f t="shared" si="158"/>
        <v>18</v>
      </c>
      <c r="V996" s="11">
        <f t="shared" si="159"/>
        <v>-18</v>
      </c>
    </row>
    <row r="997" spans="1:22" x14ac:dyDescent="0.25">
      <c r="A997" s="6" t="s">
        <v>351</v>
      </c>
      <c r="B997" s="6" t="s">
        <v>23</v>
      </c>
      <c r="C997" s="6" t="s">
        <v>828</v>
      </c>
      <c r="D997" s="6" t="s">
        <v>828</v>
      </c>
      <c r="E997" s="22" t="s">
        <v>1676</v>
      </c>
      <c r="F997" s="22" t="s">
        <v>418</v>
      </c>
      <c r="G997" s="7"/>
      <c r="H997" s="22" t="s">
        <v>829</v>
      </c>
      <c r="I997" s="22" t="s">
        <v>825</v>
      </c>
      <c r="J997" s="19" t="s">
        <v>871</v>
      </c>
      <c r="K997" s="11">
        <v>0.15</v>
      </c>
      <c r="M997" s="11">
        <v>60</v>
      </c>
      <c r="O997" s="10" t="e">
        <f t="shared" si="162"/>
        <v>#DIV/0!</v>
      </c>
      <c r="P997" s="11" t="e">
        <f t="shared" si="155"/>
        <v>#DIV/0!</v>
      </c>
      <c r="Q997" s="11" t="e">
        <f t="shared" si="156"/>
        <v>#DIV/0!</v>
      </c>
      <c r="R997" s="6" t="e">
        <f t="shared" si="157"/>
        <v>#DIV/0!</v>
      </c>
      <c r="S997" s="6" t="e">
        <f t="shared" si="160"/>
        <v>#DIV/0!</v>
      </c>
      <c r="T997" s="11">
        <f t="shared" si="161"/>
        <v>0</v>
      </c>
      <c r="U997" s="11">
        <f t="shared" si="158"/>
        <v>60</v>
      </c>
      <c r="V997" s="11">
        <f t="shared" si="159"/>
        <v>-60</v>
      </c>
    </row>
    <row r="998" spans="1:22" x14ac:dyDescent="0.25">
      <c r="A998" s="6" t="s">
        <v>351</v>
      </c>
      <c r="B998" s="6" t="s">
        <v>23</v>
      </c>
      <c r="C998" s="6" t="s">
        <v>828</v>
      </c>
      <c r="D998" s="6" t="s">
        <v>828</v>
      </c>
      <c r="E998" s="22" t="s">
        <v>1676</v>
      </c>
      <c r="F998" s="22" t="s">
        <v>418</v>
      </c>
      <c r="G998" s="7"/>
      <c r="H998" s="22" t="s">
        <v>829</v>
      </c>
      <c r="I998" s="22" t="s">
        <v>825</v>
      </c>
      <c r="J998" s="19" t="s">
        <v>872</v>
      </c>
      <c r="K998" s="11">
        <v>15</v>
      </c>
      <c r="L998" s="9">
        <v>34.75</v>
      </c>
      <c r="M998" s="11">
        <v>521.25</v>
      </c>
      <c r="O998" s="10">
        <f t="shared" si="162"/>
        <v>15</v>
      </c>
      <c r="P998" s="11">
        <f t="shared" si="155"/>
        <v>0</v>
      </c>
      <c r="Q998" s="11">
        <f t="shared" si="156"/>
        <v>15</v>
      </c>
      <c r="R998" s="6" t="str">
        <f t="shared" si="157"/>
        <v>YES</v>
      </c>
      <c r="S998" s="6" t="str">
        <f t="shared" si="160"/>
        <v>YES</v>
      </c>
      <c r="T998" s="11">
        <f t="shared" si="161"/>
        <v>434.375</v>
      </c>
      <c r="U998" s="11">
        <f t="shared" si="158"/>
        <v>521.25</v>
      </c>
      <c r="V998" s="11">
        <f t="shared" si="159"/>
        <v>-86.875</v>
      </c>
    </row>
    <row r="999" spans="1:22" x14ac:dyDescent="0.25">
      <c r="A999" s="6" t="s">
        <v>351</v>
      </c>
      <c r="B999" s="6" t="s">
        <v>23</v>
      </c>
      <c r="C999" s="6" t="s">
        <v>828</v>
      </c>
      <c r="D999" s="6" t="s">
        <v>828</v>
      </c>
      <c r="E999" s="22" t="s">
        <v>1676</v>
      </c>
      <c r="F999" s="22" t="s">
        <v>418</v>
      </c>
      <c r="G999" s="7"/>
      <c r="H999" s="22" t="s">
        <v>829</v>
      </c>
      <c r="I999" s="22" t="s">
        <v>825</v>
      </c>
      <c r="J999" s="19" t="s">
        <v>872</v>
      </c>
      <c r="K999" s="11">
        <v>0.1</v>
      </c>
      <c r="M999" s="11">
        <v>3.48</v>
      </c>
      <c r="O999" s="10" t="e">
        <f t="shared" si="162"/>
        <v>#DIV/0!</v>
      </c>
      <c r="P999" s="11" t="e">
        <f t="shared" si="155"/>
        <v>#DIV/0!</v>
      </c>
      <c r="Q999" s="11" t="e">
        <f t="shared" si="156"/>
        <v>#DIV/0!</v>
      </c>
      <c r="R999" s="6" t="e">
        <f t="shared" si="157"/>
        <v>#DIV/0!</v>
      </c>
      <c r="S999" s="6" t="e">
        <f t="shared" si="160"/>
        <v>#DIV/0!</v>
      </c>
      <c r="T999" s="11">
        <f t="shared" si="161"/>
        <v>0</v>
      </c>
      <c r="U999" s="11">
        <f t="shared" si="158"/>
        <v>3.48</v>
      </c>
      <c r="V999" s="11">
        <f t="shared" si="159"/>
        <v>-3.48</v>
      </c>
    </row>
    <row r="1000" spans="1:22" x14ac:dyDescent="0.25">
      <c r="A1000" s="6" t="s">
        <v>351</v>
      </c>
      <c r="B1000" s="6" t="s">
        <v>23</v>
      </c>
      <c r="C1000" s="6" t="s">
        <v>828</v>
      </c>
      <c r="D1000" s="6" t="s">
        <v>828</v>
      </c>
      <c r="E1000" s="22" t="s">
        <v>1676</v>
      </c>
      <c r="F1000" s="22" t="s">
        <v>418</v>
      </c>
      <c r="G1000" s="7"/>
      <c r="H1000" s="22" t="s">
        <v>829</v>
      </c>
      <c r="I1000" s="22" t="s">
        <v>825</v>
      </c>
      <c r="J1000" s="19" t="s">
        <v>873</v>
      </c>
      <c r="K1000" s="11">
        <v>15</v>
      </c>
      <c r="L1000" s="9">
        <v>15.2</v>
      </c>
      <c r="M1000" s="11">
        <v>228</v>
      </c>
      <c r="O1000" s="10">
        <f t="shared" si="162"/>
        <v>15</v>
      </c>
      <c r="P1000" s="11">
        <f t="shared" si="155"/>
        <v>0</v>
      </c>
      <c r="Q1000" s="11">
        <f t="shared" si="156"/>
        <v>15</v>
      </c>
      <c r="R1000" s="6" t="str">
        <f t="shared" si="157"/>
        <v>YES</v>
      </c>
      <c r="S1000" s="6" t="str">
        <f t="shared" si="160"/>
        <v>YES</v>
      </c>
      <c r="T1000" s="11">
        <f t="shared" si="161"/>
        <v>190</v>
      </c>
      <c r="U1000" s="11">
        <f t="shared" si="158"/>
        <v>228</v>
      </c>
      <c r="V1000" s="11">
        <f t="shared" si="159"/>
        <v>-38</v>
      </c>
    </row>
    <row r="1001" spans="1:22" x14ac:dyDescent="0.25">
      <c r="A1001" s="6" t="s">
        <v>351</v>
      </c>
      <c r="B1001" s="6" t="s">
        <v>23</v>
      </c>
      <c r="C1001" s="6" t="s">
        <v>828</v>
      </c>
      <c r="D1001" s="6" t="s">
        <v>828</v>
      </c>
      <c r="E1001" s="22" t="s">
        <v>1676</v>
      </c>
      <c r="F1001" s="22" t="s">
        <v>418</v>
      </c>
      <c r="G1001" s="7"/>
      <c r="H1001" s="22" t="s">
        <v>829</v>
      </c>
      <c r="I1001" s="22" t="s">
        <v>825</v>
      </c>
      <c r="J1001" s="19" t="s">
        <v>873</v>
      </c>
      <c r="K1001" s="11">
        <v>0.1</v>
      </c>
      <c r="M1001" s="11">
        <v>1.52</v>
      </c>
      <c r="O1001" s="10" t="e">
        <f t="shared" si="162"/>
        <v>#DIV/0!</v>
      </c>
      <c r="P1001" s="11" t="e">
        <f t="shared" si="155"/>
        <v>#DIV/0!</v>
      </c>
      <c r="Q1001" s="11" t="e">
        <f t="shared" si="156"/>
        <v>#DIV/0!</v>
      </c>
      <c r="R1001" s="6" t="e">
        <f t="shared" si="157"/>
        <v>#DIV/0!</v>
      </c>
      <c r="S1001" s="6" t="e">
        <f t="shared" si="160"/>
        <v>#DIV/0!</v>
      </c>
      <c r="T1001" s="11">
        <f t="shared" si="161"/>
        <v>0</v>
      </c>
      <c r="U1001" s="11">
        <f t="shared" si="158"/>
        <v>1.52</v>
      </c>
      <c r="V1001" s="11">
        <f t="shared" si="159"/>
        <v>-1.52</v>
      </c>
    </row>
    <row r="1002" spans="1:22" x14ac:dyDescent="0.25">
      <c r="A1002" s="6" t="s">
        <v>351</v>
      </c>
      <c r="B1002" s="6" t="s">
        <v>23</v>
      </c>
      <c r="C1002" s="6" t="s">
        <v>828</v>
      </c>
      <c r="D1002" s="6" t="s">
        <v>828</v>
      </c>
      <c r="E1002" s="22" t="s">
        <v>1676</v>
      </c>
      <c r="F1002" s="22" t="s">
        <v>418</v>
      </c>
      <c r="G1002" s="7"/>
      <c r="H1002" s="22" t="s">
        <v>829</v>
      </c>
      <c r="I1002" s="22" t="s">
        <v>825</v>
      </c>
      <c r="J1002" s="19" t="s">
        <v>874</v>
      </c>
      <c r="K1002" s="11">
        <v>0.1</v>
      </c>
      <c r="M1002" s="11">
        <v>21.37</v>
      </c>
      <c r="O1002" s="10" t="e">
        <f t="shared" si="162"/>
        <v>#DIV/0!</v>
      </c>
      <c r="P1002" s="11" t="e">
        <f t="shared" si="155"/>
        <v>#DIV/0!</v>
      </c>
      <c r="Q1002" s="11" t="e">
        <f t="shared" si="156"/>
        <v>#DIV/0!</v>
      </c>
      <c r="R1002" s="6" t="e">
        <f t="shared" si="157"/>
        <v>#DIV/0!</v>
      </c>
      <c r="S1002" s="6" t="e">
        <f t="shared" si="160"/>
        <v>#DIV/0!</v>
      </c>
      <c r="T1002" s="11">
        <f t="shared" si="161"/>
        <v>0</v>
      </c>
      <c r="U1002" s="11">
        <f t="shared" si="158"/>
        <v>21.37</v>
      </c>
      <c r="V1002" s="11">
        <f t="shared" si="159"/>
        <v>-21.37</v>
      </c>
    </row>
    <row r="1003" spans="1:22" x14ac:dyDescent="0.25">
      <c r="A1003" s="6" t="s">
        <v>351</v>
      </c>
      <c r="B1003" s="6" t="s">
        <v>23</v>
      </c>
      <c r="C1003" s="6" t="s">
        <v>828</v>
      </c>
      <c r="D1003" s="6" t="s">
        <v>828</v>
      </c>
      <c r="E1003" s="22" t="s">
        <v>1676</v>
      </c>
      <c r="F1003" s="22" t="s">
        <v>418</v>
      </c>
      <c r="G1003" s="7"/>
      <c r="H1003" s="22" t="s">
        <v>829</v>
      </c>
      <c r="I1003" s="22" t="s">
        <v>825</v>
      </c>
      <c r="J1003" s="19" t="s">
        <v>875</v>
      </c>
      <c r="K1003" s="11">
        <v>0.15</v>
      </c>
      <c r="M1003" s="11">
        <v>721</v>
      </c>
      <c r="O1003" s="10" t="e">
        <f t="shared" si="162"/>
        <v>#DIV/0!</v>
      </c>
      <c r="P1003" s="11" t="e">
        <f t="shared" si="155"/>
        <v>#DIV/0!</v>
      </c>
      <c r="Q1003" s="11" t="e">
        <f t="shared" si="156"/>
        <v>#DIV/0!</v>
      </c>
      <c r="R1003" s="6" t="e">
        <f t="shared" si="157"/>
        <v>#DIV/0!</v>
      </c>
      <c r="S1003" s="6" t="e">
        <f t="shared" si="160"/>
        <v>#DIV/0!</v>
      </c>
      <c r="T1003" s="11">
        <f t="shared" si="161"/>
        <v>0</v>
      </c>
      <c r="U1003" s="11">
        <f t="shared" si="158"/>
        <v>721</v>
      </c>
      <c r="V1003" s="11">
        <f t="shared" si="159"/>
        <v>-721</v>
      </c>
    </row>
    <row r="1004" spans="1:22" x14ac:dyDescent="0.25">
      <c r="A1004" s="6" t="s">
        <v>351</v>
      </c>
      <c r="B1004" s="6" t="s">
        <v>23</v>
      </c>
      <c r="C1004" s="6" t="s">
        <v>828</v>
      </c>
      <c r="D1004" s="6" t="s">
        <v>828</v>
      </c>
      <c r="E1004" s="22" t="s">
        <v>1676</v>
      </c>
      <c r="F1004" s="22" t="s">
        <v>418</v>
      </c>
      <c r="G1004" s="7"/>
      <c r="H1004" s="22" t="s">
        <v>829</v>
      </c>
      <c r="I1004" s="22" t="s">
        <v>825</v>
      </c>
      <c r="J1004" s="19" t="s">
        <v>876</v>
      </c>
      <c r="K1004" s="11">
        <v>0.15</v>
      </c>
      <c r="M1004" s="11">
        <v>16.2</v>
      </c>
      <c r="O1004" s="10" t="e">
        <f t="shared" si="162"/>
        <v>#DIV/0!</v>
      </c>
      <c r="P1004" s="11" t="e">
        <f t="shared" si="155"/>
        <v>#DIV/0!</v>
      </c>
      <c r="Q1004" s="11" t="e">
        <f t="shared" si="156"/>
        <v>#DIV/0!</v>
      </c>
      <c r="R1004" s="6" t="e">
        <f t="shared" si="157"/>
        <v>#DIV/0!</v>
      </c>
      <c r="S1004" s="6" t="e">
        <f t="shared" si="160"/>
        <v>#DIV/0!</v>
      </c>
      <c r="T1004" s="11">
        <f t="shared" si="161"/>
        <v>0</v>
      </c>
      <c r="U1004" s="11">
        <f t="shared" si="158"/>
        <v>16.2</v>
      </c>
      <c r="V1004" s="11">
        <f t="shared" si="159"/>
        <v>-16.2</v>
      </c>
    </row>
    <row r="1005" spans="1:22" x14ac:dyDescent="0.25">
      <c r="A1005" s="6" t="s">
        <v>351</v>
      </c>
      <c r="B1005" s="6" t="s">
        <v>23</v>
      </c>
      <c r="C1005" s="6" t="s">
        <v>828</v>
      </c>
      <c r="D1005" s="6" t="s">
        <v>828</v>
      </c>
      <c r="E1005" s="22" t="s">
        <v>1676</v>
      </c>
      <c r="F1005" s="22" t="s">
        <v>418</v>
      </c>
      <c r="G1005" s="7"/>
      <c r="H1005" s="22" t="s">
        <v>829</v>
      </c>
      <c r="I1005" s="22" t="s">
        <v>825</v>
      </c>
      <c r="J1005" s="19" t="s">
        <v>877</v>
      </c>
      <c r="K1005" s="11">
        <v>15</v>
      </c>
      <c r="L1005" s="9">
        <v>143.12</v>
      </c>
      <c r="M1005" s="11">
        <v>2146.8000000000002</v>
      </c>
      <c r="O1005" s="10">
        <f t="shared" si="162"/>
        <v>15</v>
      </c>
      <c r="P1005" s="11">
        <f t="shared" si="155"/>
        <v>0</v>
      </c>
      <c r="Q1005" s="11">
        <f t="shared" si="156"/>
        <v>15</v>
      </c>
      <c r="R1005" s="6" t="str">
        <f t="shared" si="157"/>
        <v>YES</v>
      </c>
      <c r="S1005" s="6" t="str">
        <f t="shared" si="160"/>
        <v>YES</v>
      </c>
      <c r="T1005" s="11">
        <f t="shared" si="161"/>
        <v>1789</v>
      </c>
      <c r="U1005" s="11">
        <f t="shared" si="158"/>
        <v>2146.8000000000002</v>
      </c>
      <c r="V1005" s="11">
        <f t="shared" si="159"/>
        <v>-357.80000000000018</v>
      </c>
    </row>
    <row r="1006" spans="1:22" x14ac:dyDescent="0.25">
      <c r="A1006" s="6" t="s">
        <v>351</v>
      </c>
      <c r="B1006" s="6" t="s">
        <v>23</v>
      </c>
      <c r="C1006" s="6" t="s">
        <v>828</v>
      </c>
      <c r="D1006" s="6" t="s">
        <v>828</v>
      </c>
      <c r="E1006" s="22" t="s">
        <v>1676</v>
      </c>
      <c r="F1006" s="22" t="s">
        <v>418</v>
      </c>
      <c r="G1006" s="7"/>
      <c r="H1006" s="22" t="s">
        <v>829</v>
      </c>
      <c r="I1006" s="22" t="s">
        <v>825</v>
      </c>
      <c r="J1006" s="19" t="s">
        <v>877</v>
      </c>
      <c r="K1006" s="11">
        <v>0.15</v>
      </c>
      <c r="M1006" s="11">
        <v>21.47</v>
      </c>
      <c r="O1006" s="10" t="e">
        <f t="shared" si="162"/>
        <v>#DIV/0!</v>
      </c>
      <c r="P1006" s="11" t="e">
        <f t="shared" si="155"/>
        <v>#DIV/0!</v>
      </c>
      <c r="Q1006" s="11" t="e">
        <f t="shared" si="156"/>
        <v>#DIV/0!</v>
      </c>
      <c r="R1006" s="6" t="e">
        <f t="shared" si="157"/>
        <v>#DIV/0!</v>
      </c>
      <c r="S1006" s="6" t="e">
        <f t="shared" si="160"/>
        <v>#DIV/0!</v>
      </c>
      <c r="T1006" s="11">
        <f t="shared" si="161"/>
        <v>0</v>
      </c>
      <c r="U1006" s="11">
        <f t="shared" si="158"/>
        <v>21.47</v>
      </c>
      <c r="V1006" s="11">
        <f t="shared" si="159"/>
        <v>-21.47</v>
      </c>
    </row>
    <row r="1007" spans="1:22" x14ac:dyDescent="0.25">
      <c r="A1007" s="6" t="s">
        <v>351</v>
      </c>
      <c r="B1007" s="6" t="s">
        <v>23</v>
      </c>
      <c r="C1007" s="6" t="s">
        <v>828</v>
      </c>
      <c r="D1007" s="6" t="s">
        <v>828</v>
      </c>
      <c r="E1007" s="22" t="s">
        <v>1676</v>
      </c>
      <c r="F1007" s="22" t="s">
        <v>418</v>
      </c>
      <c r="G1007" s="7"/>
      <c r="H1007" s="22" t="s">
        <v>829</v>
      </c>
      <c r="I1007" s="22" t="s">
        <v>825</v>
      </c>
      <c r="J1007" s="19" t="s">
        <v>878</v>
      </c>
      <c r="K1007" s="11">
        <v>5</v>
      </c>
      <c r="L1007" s="9">
        <v>185.1</v>
      </c>
      <c r="M1007" s="11">
        <v>925.5</v>
      </c>
      <c r="N1007" s="11">
        <v>2711.85</v>
      </c>
      <c r="O1007" s="10">
        <f t="shared" si="162"/>
        <v>5</v>
      </c>
      <c r="P1007" s="11">
        <f t="shared" si="155"/>
        <v>14.650729335494328</v>
      </c>
      <c r="Q1007" s="11">
        <f t="shared" si="156"/>
        <v>19.650729335494326</v>
      </c>
      <c r="R1007" s="6" t="str">
        <f t="shared" si="157"/>
        <v>YES</v>
      </c>
      <c r="S1007" s="6" t="str">
        <f t="shared" si="160"/>
        <v>YES</v>
      </c>
      <c r="T1007" s="11">
        <f t="shared" si="161"/>
        <v>2313.75</v>
      </c>
      <c r="U1007" s="11">
        <f t="shared" si="158"/>
        <v>3637.35</v>
      </c>
      <c r="V1007" s="11">
        <f t="shared" si="159"/>
        <v>-1323.6</v>
      </c>
    </row>
    <row r="1008" spans="1:22" x14ac:dyDescent="0.25">
      <c r="A1008" s="6" t="s">
        <v>351</v>
      </c>
      <c r="B1008" s="6" t="s">
        <v>23</v>
      </c>
      <c r="C1008" s="6" t="s">
        <v>828</v>
      </c>
      <c r="D1008" s="6" t="s">
        <v>828</v>
      </c>
      <c r="E1008" s="22" t="s">
        <v>1676</v>
      </c>
      <c r="F1008" s="22" t="s">
        <v>418</v>
      </c>
      <c r="G1008" s="7"/>
      <c r="H1008" s="22" t="s">
        <v>829</v>
      </c>
      <c r="I1008" s="22" t="s">
        <v>825</v>
      </c>
      <c r="J1008" s="19" t="s">
        <v>878</v>
      </c>
      <c r="K1008" s="11">
        <v>0.1</v>
      </c>
      <c r="M1008" s="11">
        <v>20.43</v>
      </c>
      <c r="O1008" s="10" t="e">
        <f t="shared" ref="O1008:O1028" si="163">M1008/L1008</f>
        <v>#DIV/0!</v>
      </c>
      <c r="P1008" s="11" t="e">
        <f t="shared" ref="P1008:P1028" si="164">N1008/L1008</f>
        <v>#DIV/0!</v>
      </c>
      <c r="Q1008" s="11" t="e">
        <f t="shared" ref="Q1008:Q1028" si="165">(M1008+N1008)/L1008</f>
        <v>#DIV/0!</v>
      </c>
      <c r="R1008" s="6" t="e">
        <f t="shared" ref="R1008:R1028" si="166">IF(Q1008&gt;12.49,"YES","NO")</f>
        <v>#DIV/0!</v>
      </c>
      <c r="S1008" s="6" t="e">
        <f t="shared" ref="S1008:S1028" si="167">IF(O1008&gt;3.32,"YES","NO")</f>
        <v>#DIV/0!</v>
      </c>
      <c r="T1008" s="11">
        <f t="shared" ref="T1008:T1028" si="168">L1008*12.5</f>
        <v>0</v>
      </c>
      <c r="U1008" s="11">
        <f t="shared" ref="U1008:U1028" si="169">M1008+N1008</f>
        <v>20.43</v>
      </c>
      <c r="V1008" s="11">
        <f t="shared" ref="V1008:V1028" si="170">T1008-U1008</f>
        <v>-20.43</v>
      </c>
    </row>
    <row r="1009" spans="1:22" x14ac:dyDescent="0.25">
      <c r="A1009" s="6" t="s">
        <v>351</v>
      </c>
      <c r="B1009" s="6" t="s">
        <v>23</v>
      </c>
      <c r="C1009" s="6" t="s">
        <v>828</v>
      </c>
      <c r="D1009" s="6" t="s">
        <v>828</v>
      </c>
      <c r="E1009" s="22" t="s">
        <v>1676</v>
      </c>
      <c r="F1009" s="22" t="s">
        <v>418</v>
      </c>
      <c r="G1009" s="7"/>
      <c r="H1009" s="22" t="s">
        <v>829</v>
      </c>
      <c r="I1009" s="22" t="s">
        <v>825</v>
      </c>
      <c r="J1009" s="19" t="s">
        <v>878</v>
      </c>
      <c r="K1009" s="11">
        <v>15</v>
      </c>
      <c r="L1009" s="9">
        <v>18.559999999999999</v>
      </c>
      <c r="M1009" s="11">
        <v>281.10000000000002</v>
      </c>
      <c r="O1009" s="10">
        <f t="shared" si="163"/>
        <v>15.145474137931037</v>
      </c>
      <c r="P1009" s="11">
        <f t="shared" si="164"/>
        <v>0</v>
      </c>
      <c r="Q1009" s="11">
        <f t="shared" si="165"/>
        <v>15.145474137931037</v>
      </c>
      <c r="R1009" s="6" t="str">
        <f t="shared" si="166"/>
        <v>YES</v>
      </c>
      <c r="S1009" s="6" t="str">
        <f t="shared" si="167"/>
        <v>YES</v>
      </c>
      <c r="T1009" s="11">
        <f t="shared" si="168"/>
        <v>231.99999999999997</v>
      </c>
      <c r="U1009" s="11">
        <f t="shared" si="169"/>
        <v>281.10000000000002</v>
      </c>
      <c r="V1009" s="11">
        <f t="shared" si="170"/>
        <v>-49.100000000000051</v>
      </c>
    </row>
    <row r="1010" spans="1:22" x14ac:dyDescent="0.25">
      <c r="A1010" s="6" t="s">
        <v>351</v>
      </c>
      <c r="B1010" s="6" t="s">
        <v>23</v>
      </c>
      <c r="C1010" s="6" t="s">
        <v>828</v>
      </c>
      <c r="D1010" s="6" t="s">
        <v>828</v>
      </c>
      <c r="E1010" s="22" t="s">
        <v>1676</v>
      </c>
      <c r="F1010" s="22" t="s">
        <v>418</v>
      </c>
      <c r="G1010" s="7"/>
      <c r="H1010" s="22" t="s">
        <v>829</v>
      </c>
      <c r="I1010" s="22" t="s">
        <v>825</v>
      </c>
      <c r="J1010" s="19" t="s">
        <v>878</v>
      </c>
      <c r="K1010" s="11">
        <v>12.5</v>
      </c>
      <c r="L1010" s="9">
        <v>0.61</v>
      </c>
      <c r="M1010" s="11">
        <v>7.63</v>
      </c>
      <c r="O1010" s="10">
        <f t="shared" si="163"/>
        <v>12.508196721311476</v>
      </c>
      <c r="P1010" s="11">
        <f t="shared" si="164"/>
        <v>0</v>
      </c>
      <c r="Q1010" s="11">
        <f t="shared" si="165"/>
        <v>12.508196721311476</v>
      </c>
      <c r="R1010" s="6" t="str">
        <f t="shared" si="166"/>
        <v>YES</v>
      </c>
      <c r="S1010" s="6" t="str">
        <f t="shared" si="167"/>
        <v>YES</v>
      </c>
      <c r="T1010" s="11">
        <f t="shared" si="168"/>
        <v>7.625</v>
      </c>
      <c r="U1010" s="11">
        <f t="shared" si="169"/>
        <v>7.63</v>
      </c>
      <c r="V1010" s="11">
        <f t="shared" si="170"/>
        <v>-4.9999999999998934E-3</v>
      </c>
    </row>
    <row r="1011" spans="1:22" x14ac:dyDescent="0.25">
      <c r="A1011" s="6" t="s">
        <v>351</v>
      </c>
      <c r="B1011" s="6" t="s">
        <v>23</v>
      </c>
      <c r="C1011" s="6" t="s">
        <v>828</v>
      </c>
      <c r="D1011" s="6" t="s">
        <v>828</v>
      </c>
      <c r="E1011" s="22" t="s">
        <v>1676</v>
      </c>
      <c r="F1011" s="22" t="s">
        <v>418</v>
      </c>
      <c r="G1011" s="7"/>
      <c r="H1011" s="22" t="s">
        <v>829</v>
      </c>
      <c r="I1011" s="22" t="s">
        <v>825</v>
      </c>
      <c r="J1011" s="19" t="s">
        <v>879</v>
      </c>
      <c r="K1011" s="11">
        <v>15</v>
      </c>
      <c r="L1011" s="9">
        <v>259.64999999999998</v>
      </c>
      <c r="M1011" s="11">
        <v>3894.75</v>
      </c>
      <c r="O1011" s="10">
        <f t="shared" si="163"/>
        <v>15.000000000000002</v>
      </c>
      <c r="P1011" s="11">
        <f t="shared" si="164"/>
        <v>0</v>
      </c>
      <c r="Q1011" s="11">
        <f t="shared" si="165"/>
        <v>15.000000000000002</v>
      </c>
      <c r="R1011" s="6" t="str">
        <f t="shared" si="166"/>
        <v>YES</v>
      </c>
      <c r="S1011" s="6" t="str">
        <f t="shared" si="167"/>
        <v>YES</v>
      </c>
      <c r="T1011" s="11">
        <f t="shared" si="168"/>
        <v>3245.6249999999995</v>
      </c>
      <c r="U1011" s="11">
        <f t="shared" si="169"/>
        <v>3894.75</v>
      </c>
      <c r="V1011" s="11">
        <f t="shared" si="170"/>
        <v>-649.12500000000045</v>
      </c>
    </row>
    <row r="1012" spans="1:22" x14ac:dyDescent="0.25">
      <c r="A1012" s="6" t="s">
        <v>351</v>
      </c>
      <c r="B1012" s="6" t="s">
        <v>23</v>
      </c>
      <c r="C1012" s="6" t="s">
        <v>828</v>
      </c>
      <c r="D1012" s="6" t="s">
        <v>828</v>
      </c>
      <c r="E1012" s="22" t="s">
        <v>1676</v>
      </c>
      <c r="F1012" s="22" t="s">
        <v>418</v>
      </c>
      <c r="G1012" s="7"/>
      <c r="H1012" s="22" t="s">
        <v>829</v>
      </c>
      <c r="I1012" s="22" t="s">
        <v>825</v>
      </c>
      <c r="J1012" s="19" t="s">
        <v>879</v>
      </c>
      <c r="K1012" s="11">
        <v>0.1</v>
      </c>
      <c r="M1012" s="11">
        <v>25.97</v>
      </c>
      <c r="O1012" s="10" t="e">
        <f t="shared" si="163"/>
        <v>#DIV/0!</v>
      </c>
      <c r="P1012" s="11" t="e">
        <f t="shared" si="164"/>
        <v>#DIV/0!</v>
      </c>
      <c r="Q1012" s="11" t="e">
        <f t="shared" si="165"/>
        <v>#DIV/0!</v>
      </c>
      <c r="R1012" s="6" t="e">
        <f t="shared" si="166"/>
        <v>#DIV/0!</v>
      </c>
      <c r="S1012" s="6" t="e">
        <f t="shared" si="167"/>
        <v>#DIV/0!</v>
      </c>
      <c r="T1012" s="11">
        <f t="shared" si="168"/>
        <v>0</v>
      </c>
      <c r="U1012" s="11">
        <f t="shared" si="169"/>
        <v>25.97</v>
      </c>
      <c r="V1012" s="11">
        <f t="shared" si="170"/>
        <v>-25.97</v>
      </c>
    </row>
    <row r="1013" spans="1:22" x14ac:dyDescent="0.25">
      <c r="A1013" s="6" t="s">
        <v>351</v>
      </c>
      <c r="B1013" s="6" t="s">
        <v>23</v>
      </c>
      <c r="C1013" s="6" t="s">
        <v>828</v>
      </c>
      <c r="D1013" s="6" t="s">
        <v>828</v>
      </c>
      <c r="E1013" s="22" t="s">
        <v>1676</v>
      </c>
      <c r="F1013" s="22" t="s">
        <v>418</v>
      </c>
      <c r="G1013" s="7"/>
      <c r="H1013" s="22" t="s">
        <v>829</v>
      </c>
      <c r="I1013" s="22" t="s">
        <v>825</v>
      </c>
      <c r="J1013" s="19" t="s">
        <v>880</v>
      </c>
      <c r="K1013" s="11">
        <v>15</v>
      </c>
      <c r="L1013" s="9">
        <v>19.09</v>
      </c>
      <c r="M1013" s="11">
        <v>286.35000000000002</v>
      </c>
      <c r="O1013" s="10">
        <f t="shared" si="163"/>
        <v>15.000000000000002</v>
      </c>
      <c r="P1013" s="11">
        <f t="shared" si="164"/>
        <v>0</v>
      </c>
      <c r="Q1013" s="11">
        <f t="shared" si="165"/>
        <v>15.000000000000002</v>
      </c>
      <c r="R1013" s="6" t="str">
        <f t="shared" si="166"/>
        <v>YES</v>
      </c>
      <c r="S1013" s="6" t="str">
        <f t="shared" si="167"/>
        <v>YES</v>
      </c>
      <c r="T1013" s="11">
        <f t="shared" si="168"/>
        <v>238.625</v>
      </c>
      <c r="U1013" s="11">
        <f t="shared" si="169"/>
        <v>286.35000000000002</v>
      </c>
      <c r="V1013" s="11">
        <f t="shared" si="170"/>
        <v>-47.725000000000023</v>
      </c>
    </row>
    <row r="1014" spans="1:22" x14ac:dyDescent="0.25">
      <c r="A1014" s="6" t="s">
        <v>351</v>
      </c>
      <c r="B1014" s="6" t="s">
        <v>23</v>
      </c>
      <c r="C1014" s="6" t="s">
        <v>828</v>
      </c>
      <c r="D1014" s="6" t="s">
        <v>828</v>
      </c>
      <c r="E1014" s="22" t="s">
        <v>1676</v>
      </c>
      <c r="F1014" s="22" t="s">
        <v>418</v>
      </c>
      <c r="G1014" s="7"/>
      <c r="H1014" s="22" t="s">
        <v>829</v>
      </c>
      <c r="I1014" s="22" t="s">
        <v>825</v>
      </c>
      <c r="J1014" s="19" t="s">
        <v>880</v>
      </c>
      <c r="K1014" s="11">
        <v>0.1</v>
      </c>
      <c r="M1014" s="11">
        <v>1.91</v>
      </c>
      <c r="O1014" s="10" t="e">
        <f t="shared" si="163"/>
        <v>#DIV/0!</v>
      </c>
      <c r="P1014" s="11" t="e">
        <f t="shared" si="164"/>
        <v>#DIV/0!</v>
      </c>
      <c r="Q1014" s="11" t="e">
        <f t="shared" si="165"/>
        <v>#DIV/0!</v>
      </c>
      <c r="R1014" s="6" t="e">
        <f t="shared" si="166"/>
        <v>#DIV/0!</v>
      </c>
      <c r="S1014" s="6" t="e">
        <f t="shared" si="167"/>
        <v>#DIV/0!</v>
      </c>
      <c r="T1014" s="11">
        <f t="shared" si="168"/>
        <v>0</v>
      </c>
      <c r="U1014" s="11">
        <f t="shared" si="169"/>
        <v>1.91</v>
      </c>
      <c r="V1014" s="11">
        <f t="shared" si="170"/>
        <v>-1.91</v>
      </c>
    </row>
    <row r="1015" spans="1:22" x14ac:dyDescent="0.25">
      <c r="A1015" s="6" t="s">
        <v>351</v>
      </c>
      <c r="B1015" s="6" t="s">
        <v>23</v>
      </c>
      <c r="C1015" s="6" t="s">
        <v>828</v>
      </c>
      <c r="D1015" s="6" t="s">
        <v>828</v>
      </c>
      <c r="E1015" s="22" t="s">
        <v>1676</v>
      </c>
      <c r="F1015" s="22" t="s">
        <v>418</v>
      </c>
      <c r="G1015" s="7"/>
      <c r="H1015" s="22" t="s">
        <v>829</v>
      </c>
      <c r="I1015" s="22" t="s">
        <v>825</v>
      </c>
      <c r="J1015" s="19" t="s">
        <v>494</v>
      </c>
      <c r="K1015" s="11">
        <v>0.1</v>
      </c>
      <c r="M1015" s="11">
        <v>3.74</v>
      </c>
      <c r="O1015" s="10" t="e">
        <f t="shared" si="163"/>
        <v>#DIV/0!</v>
      </c>
      <c r="P1015" s="11" t="e">
        <f t="shared" si="164"/>
        <v>#DIV/0!</v>
      </c>
      <c r="Q1015" s="11" t="e">
        <f t="shared" si="165"/>
        <v>#DIV/0!</v>
      </c>
      <c r="R1015" s="6" t="e">
        <f t="shared" si="166"/>
        <v>#DIV/0!</v>
      </c>
      <c r="S1015" s="6" t="e">
        <f t="shared" si="167"/>
        <v>#DIV/0!</v>
      </c>
      <c r="T1015" s="11">
        <f t="shared" si="168"/>
        <v>0</v>
      </c>
      <c r="U1015" s="11">
        <f t="shared" si="169"/>
        <v>3.74</v>
      </c>
      <c r="V1015" s="11">
        <f t="shared" si="170"/>
        <v>-3.74</v>
      </c>
    </row>
    <row r="1016" spans="1:22" x14ac:dyDescent="0.25">
      <c r="A1016" s="6" t="s">
        <v>351</v>
      </c>
      <c r="B1016" s="6" t="s">
        <v>23</v>
      </c>
      <c r="C1016" s="6" t="s">
        <v>828</v>
      </c>
      <c r="D1016" s="6" t="s">
        <v>828</v>
      </c>
      <c r="E1016" s="22" t="s">
        <v>1676</v>
      </c>
      <c r="F1016" s="22" t="s">
        <v>418</v>
      </c>
      <c r="G1016" s="7"/>
      <c r="H1016" s="22" t="s">
        <v>829</v>
      </c>
      <c r="I1016" s="22" t="s">
        <v>825</v>
      </c>
      <c r="J1016" s="19" t="s">
        <v>881</v>
      </c>
      <c r="K1016" s="11">
        <v>15</v>
      </c>
      <c r="L1016" s="9">
        <v>47.14</v>
      </c>
      <c r="M1016" s="11">
        <v>707.1</v>
      </c>
      <c r="O1016" s="10">
        <f t="shared" si="163"/>
        <v>15</v>
      </c>
      <c r="P1016" s="11">
        <f t="shared" si="164"/>
        <v>0</v>
      </c>
      <c r="Q1016" s="11">
        <f t="shared" si="165"/>
        <v>15</v>
      </c>
      <c r="R1016" s="6" t="str">
        <f t="shared" si="166"/>
        <v>YES</v>
      </c>
      <c r="S1016" s="6" t="str">
        <f t="shared" si="167"/>
        <v>YES</v>
      </c>
      <c r="T1016" s="11">
        <f t="shared" si="168"/>
        <v>589.25</v>
      </c>
      <c r="U1016" s="11">
        <f t="shared" si="169"/>
        <v>707.1</v>
      </c>
      <c r="V1016" s="11">
        <f t="shared" si="170"/>
        <v>-117.85000000000002</v>
      </c>
    </row>
    <row r="1017" spans="1:22" x14ac:dyDescent="0.25">
      <c r="A1017" s="6" t="s">
        <v>351</v>
      </c>
      <c r="B1017" s="6" t="s">
        <v>23</v>
      </c>
      <c r="C1017" s="6" t="s">
        <v>828</v>
      </c>
      <c r="D1017" s="6" t="s">
        <v>828</v>
      </c>
      <c r="E1017" s="22" t="s">
        <v>1676</v>
      </c>
      <c r="F1017" s="22" t="s">
        <v>418</v>
      </c>
      <c r="G1017" s="7"/>
      <c r="H1017" s="22" t="s">
        <v>829</v>
      </c>
      <c r="I1017" s="22" t="s">
        <v>825</v>
      </c>
      <c r="J1017" s="19" t="s">
        <v>881</v>
      </c>
      <c r="K1017" s="11">
        <v>0.1</v>
      </c>
      <c r="M1017" s="11">
        <v>4.72</v>
      </c>
      <c r="O1017" s="10" t="e">
        <f t="shared" si="163"/>
        <v>#DIV/0!</v>
      </c>
      <c r="P1017" s="11" t="e">
        <f t="shared" si="164"/>
        <v>#DIV/0!</v>
      </c>
      <c r="Q1017" s="11" t="e">
        <f t="shared" si="165"/>
        <v>#DIV/0!</v>
      </c>
      <c r="R1017" s="6" t="e">
        <f t="shared" si="166"/>
        <v>#DIV/0!</v>
      </c>
      <c r="S1017" s="6" t="e">
        <f t="shared" si="167"/>
        <v>#DIV/0!</v>
      </c>
      <c r="T1017" s="11">
        <f t="shared" si="168"/>
        <v>0</v>
      </c>
      <c r="U1017" s="11">
        <f t="shared" si="169"/>
        <v>4.72</v>
      </c>
      <c r="V1017" s="11">
        <f t="shared" si="170"/>
        <v>-4.72</v>
      </c>
    </row>
    <row r="1018" spans="1:22" x14ac:dyDescent="0.25">
      <c r="A1018" s="6" t="s">
        <v>351</v>
      </c>
      <c r="B1018" s="6" t="s">
        <v>23</v>
      </c>
      <c r="C1018" s="6" t="s">
        <v>828</v>
      </c>
      <c r="D1018" s="6" t="s">
        <v>828</v>
      </c>
      <c r="E1018" s="22" t="s">
        <v>1676</v>
      </c>
      <c r="F1018" s="22" t="s">
        <v>418</v>
      </c>
      <c r="G1018" s="7"/>
      <c r="H1018" s="22" t="s">
        <v>829</v>
      </c>
      <c r="I1018" s="22" t="s">
        <v>825</v>
      </c>
      <c r="J1018" s="19" t="s">
        <v>882</v>
      </c>
      <c r="K1018" s="11">
        <v>5</v>
      </c>
      <c r="L1018" s="9">
        <v>62.39</v>
      </c>
      <c r="M1018" s="11">
        <v>311.95</v>
      </c>
      <c r="N1018" s="11">
        <v>2797.85</v>
      </c>
      <c r="O1018" s="10">
        <f t="shared" si="163"/>
        <v>5</v>
      </c>
      <c r="P1018" s="11">
        <f t="shared" si="164"/>
        <v>44.844526366404871</v>
      </c>
      <c r="Q1018" s="11">
        <f t="shared" si="165"/>
        <v>49.844526366404871</v>
      </c>
      <c r="R1018" s="6" t="str">
        <f t="shared" si="166"/>
        <v>YES</v>
      </c>
      <c r="S1018" s="6" t="str">
        <f t="shared" si="167"/>
        <v>YES</v>
      </c>
      <c r="T1018" s="11">
        <f t="shared" si="168"/>
        <v>779.875</v>
      </c>
      <c r="U1018" s="11">
        <f t="shared" si="169"/>
        <v>3109.7999999999997</v>
      </c>
      <c r="V1018" s="11">
        <f t="shared" si="170"/>
        <v>-2329.9249999999997</v>
      </c>
    </row>
    <row r="1019" spans="1:22" x14ac:dyDescent="0.25">
      <c r="A1019" s="6" t="s">
        <v>351</v>
      </c>
      <c r="B1019" s="6" t="s">
        <v>23</v>
      </c>
      <c r="C1019" s="6" t="s">
        <v>828</v>
      </c>
      <c r="D1019" s="6" t="s">
        <v>828</v>
      </c>
      <c r="E1019" s="22" t="s">
        <v>1676</v>
      </c>
      <c r="F1019" s="22" t="s">
        <v>418</v>
      </c>
      <c r="G1019" s="7"/>
      <c r="H1019" s="22" t="s">
        <v>829</v>
      </c>
      <c r="I1019" s="22" t="s">
        <v>825</v>
      </c>
      <c r="J1019" s="19" t="s">
        <v>882</v>
      </c>
      <c r="K1019" s="11">
        <v>0.1</v>
      </c>
      <c r="M1019" s="11">
        <v>26.26</v>
      </c>
      <c r="O1019" s="10" t="e">
        <f t="shared" si="163"/>
        <v>#DIV/0!</v>
      </c>
      <c r="P1019" s="11" t="e">
        <f t="shared" si="164"/>
        <v>#DIV/0!</v>
      </c>
      <c r="Q1019" s="11" t="e">
        <f t="shared" si="165"/>
        <v>#DIV/0!</v>
      </c>
      <c r="R1019" s="6" t="e">
        <f t="shared" si="166"/>
        <v>#DIV/0!</v>
      </c>
      <c r="S1019" s="6" t="e">
        <f t="shared" si="167"/>
        <v>#DIV/0!</v>
      </c>
      <c r="T1019" s="11">
        <f t="shared" si="168"/>
        <v>0</v>
      </c>
      <c r="U1019" s="11">
        <f t="shared" si="169"/>
        <v>26.26</v>
      </c>
      <c r="V1019" s="11">
        <f t="shared" si="170"/>
        <v>-26.26</v>
      </c>
    </row>
    <row r="1020" spans="1:22" x14ac:dyDescent="0.25">
      <c r="A1020" s="6" t="s">
        <v>351</v>
      </c>
      <c r="B1020" s="6" t="s">
        <v>23</v>
      </c>
      <c r="C1020" s="6" t="s">
        <v>828</v>
      </c>
      <c r="D1020" s="6" t="s">
        <v>828</v>
      </c>
      <c r="E1020" s="22" t="s">
        <v>1676</v>
      </c>
      <c r="F1020" s="22" t="s">
        <v>418</v>
      </c>
      <c r="G1020" s="7"/>
      <c r="H1020" s="22" t="s">
        <v>829</v>
      </c>
      <c r="I1020" s="22" t="s">
        <v>825</v>
      </c>
      <c r="J1020" s="19" t="s">
        <v>883</v>
      </c>
      <c r="K1020" s="11">
        <v>0.1</v>
      </c>
      <c r="M1020" s="11">
        <v>24.06</v>
      </c>
      <c r="O1020" s="10" t="e">
        <f t="shared" si="163"/>
        <v>#DIV/0!</v>
      </c>
      <c r="P1020" s="11" t="e">
        <f t="shared" si="164"/>
        <v>#DIV/0!</v>
      </c>
      <c r="Q1020" s="11" t="e">
        <f t="shared" si="165"/>
        <v>#DIV/0!</v>
      </c>
      <c r="R1020" s="6" t="e">
        <f t="shared" si="166"/>
        <v>#DIV/0!</v>
      </c>
      <c r="S1020" s="6" t="e">
        <f t="shared" si="167"/>
        <v>#DIV/0!</v>
      </c>
      <c r="T1020" s="11">
        <f t="shared" si="168"/>
        <v>0</v>
      </c>
      <c r="U1020" s="11">
        <f t="shared" si="169"/>
        <v>24.06</v>
      </c>
      <c r="V1020" s="11">
        <f t="shared" si="170"/>
        <v>-24.06</v>
      </c>
    </row>
    <row r="1021" spans="1:22" x14ac:dyDescent="0.25">
      <c r="A1021" s="6" t="s">
        <v>351</v>
      </c>
      <c r="B1021" s="6" t="s">
        <v>23</v>
      </c>
      <c r="C1021" s="6" t="s">
        <v>828</v>
      </c>
      <c r="D1021" s="6" t="s">
        <v>828</v>
      </c>
      <c r="E1021" s="22" t="s">
        <v>1676</v>
      </c>
      <c r="F1021" s="22" t="s">
        <v>418</v>
      </c>
      <c r="G1021" s="7"/>
      <c r="H1021" s="22" t="s">
        <v>829</v>
      </c>
      <c r="I1021" s="22" t="s">
        <v>825</v>
      </c>
      <c r="J1021" s="19" t="s">
        <v>884</v>
      </c>
      <c r="K1021" s="11">
        <v>15</v>
      </c>
      <c r="L1021" s="9">
        <v>11.5</v>
      </c>
      <c r="M1021" s="11">
        <v>172.5</v>
      </c>
      <c r="O1021" s="10">
        <f t="shared" si="163"/>
        <v>15</v>
      </c>
      <c r="P1021" s="11">
        <f t="shared" si="164"/>
        <v>0</v>
      </c>
      <c r="Q1021" s="11">
        <f t="shared" si="165"/>
        <v>15</v>
      </c>
      <c r="R1021" s="6" t="str">
        <f t="shared" si="166"/>
        <v>YES</v>
      </c>
      <c r="S1021" s="6" t="str">
        <f t="shared" si="167"/>
        <v>YES</v>
      </c>
      <c r="T1021" s="11">
        <f t="shared" si="168"/>
        <v>143.75</v>
      </c>
      <c r="U1021" s="11">
        <f t="shared" si="169"/>
        <v>172.5</v>
      </c>
      <c r="V1021" s="11">
        <f t="shared" si="170"/>
        <v>-28.75</v>
      </c>
    </row>
    <row r="1022" spans="1:22" x14ac:dyDescent="0.25">
      <c r="A1022" s="6" t="s">
        <v>351</v>
      </c>
      <c r="B1022" s="6" t="s">
        <v>23</v>
      </c>
      <c r="C1022" s="6" t="s">
        <v>828</v>
      </c>
      <c r="D1022" s="6" t="s">
        <v>828</v>
      </c>
      <c r="E1022" s="22" t="s">
        <v>1676</v>
      </c>
      <c r="F1022" s="22" t="s">
        <v>418</v>
      </c>
      <c r="G1022" s="7"/>
      <c r="H1022" s="22" t="s">
        <v>829</v>
      </c>
      <c r="I1022" s="22" t="s">
        <v>825</v>
      </c>
      <c r="J1022" s="19" t="s">
        <v>884</v>
      </c>
      <c r="K1022" s="11">
        <v>0.1</v>
      </c>
      <c r="M1022" s="11">
        <v>1.1499999999999999</v>
      </c>
      <c r="O1022" s="10" t="e">
        <f t="shared" si="163"/>
        <v>#DIV/0!</v>
      </c>
      <c r="P1022" s="11" t="e">
        <f t="shared" si="164"/>
        <v>#DIV/0!</v>
      </c>
      <c r="Q1022" s="11" t="e">
        <f t="shared" si="165"/>
        <v>#DIV/0!</v>
      </c>
      <c r="R1022" s="6" t="e">
        <f t="shared" si="166"/>
        <v>#DIV/0!</v>
      </c>
      <c r="S1022" s="6" t="e">
        <f t="shared" si="167"/>
        <v>#DIV/0!</v>
      </c>
      <c r="T1022" s="11">
        <f t="shared" si="168"/>
        <v>0</v>
      </c>
      <c r="U1022" s="11">
        <f t="shared" si="169"/>
        <v>1.1499999999999999</v>
      </c>
      <c r="V1022" s="11">
        <f t="shared" si="170"/>
        <v>-1.1499999999999999</v>
      </c>
    </row>
    <row r="1023" spans="1:22" x14ac:dyDescent="0.25">
      <c r="A1023" s="6" t="s">
        <v>351</v>
      </c>
      <c r="B1023" s="6" t="s">
        <v>23</v>
      </c>
      <c r="C1023" s="6" t="s">
        <v>828</v>
      </c>
      <c r="D1023" s="6" t="s">
        <v>828</v>
      </c>
      <c r="E1023" s="22" t="s">
        <v>1676</v>
      </c>
      <c r="F1023" s="22" t="s">
        <v>418</v>
      </c>
      <c r="G1023" s="7"/>
      <c r="H1023" s="22" t="s">
        <v>829</v>
      </c>
      <c r="I1023" s="22" t="s">
        <v>825</v>
      </c>
      <c r="J1023" s="19" t="s">
        <v>885</v>
      </c>
      <c r="K1023" s="11">
        <v>15</v>
      </c>
      <c r="L1023" s="9">
        <v>39.36</v>
      </c>
      <c r="M1023" s="11">
        <v>590.4</v>
      </c>
      <c r="O1023" s="10">
        <f t="shared" si="163"/>
        <v>15</v>
      </c>
      <c r="P1023" s="11">
        <f t="shared" si="164"/>
        <v>0</v>
      </c>
      <c r="Q1023" s="11">
        <f t="shared" si="165"/>
        <v>15</v>
      </c>
      <c r="R1023" s="6" t="str">
        <f t="shared" si="166"/>
        <v>YES</v>
      </c>
      <c r="S1023" s="6" t="str">
        <f t="shared" si="167"/>
        <v>YES</v>
      </c>
      <c r="T1023" s="11">
        <f t="shared" si="168"/>
        <v>492</v>
      </c>
      <c r="U1023" s="11">
        <f t="shared" si="169"/>
        <v>590.4</v>
      </c>
      <c r="V1023" s="11">
        <f t="shared" si="170"/>
        <v>-98.399999999999977</v>
      </c>
    </row>
    <row r="1024" spans="1:22" x14ac:dyDescent="0.25">
      <c r="A1024" s="6" t="s">
        <v>351</v>
      </c>
      <c r="B1024" s="6" t="s">
        <v>23</v>
      </c>
      <c r="C1024" s="6" t="s">
        <v>828</v>
      </c>
      <c r="D1024" s="6" t="s">
        <v>828</v>
      </c>
      <c r="E1024" s="22" t="s">
        <v>1676</v>
      </c>
      <c r="F1024" s="22" t="s">
        <v>418</v>
      </c>
      <c r="G1024" s="7"/>
      <c r="H1024" s="22" t="s">
        <v>829</v>
      </c>
      <c r="I1024" s="22" t="s">
        <v>825</v>
      </c>
      <c r="J1024" s="19" t="s">
        <v>885</v>
      </c>
      <c r="K1024" s="11">
        <v>0.1</v>
      </c>
      <c r="M1024" s="11">
        <v>3.93</v>
      </c>
      <c r="O1024" s="10" t="e">
        <f t="shared" si="163"/>
        <v>#DIV/0!</v>
      </c>
      <c r="P1024" s="11" t="e">
        <f t="shared" si="164"/>
        <v>#DIV/0!</v>
      </c>
      <c r="Q1024" s="11" t="e">
        <f t="shared" si="165"/>
        <v>#DIV/0!</v>
      </c>
      <c r="R1024" s="6" t="e">
        <f t="shared" si="166"/>
        <v>#DIV/0!</v>
      </c>
      <c r="S1024" s="6" t="e">
        <f t="shared" si="167"/>
        <v>#DIV/0!</v>
      </c>
      <c r="T1024" s="11">
        <f t="shared" si="168"/>
        <v>0</v>
      </c>
      <c r="U1024" s="11">
        <f t="shared" si="169"/>
        <v>3.93</v>
      </c>
      <c r="V1024" s="11">
        <f t="shared" si="170"/>
        <v>-3.93</v>
      </c>
    </row>
    <row r="1025" spans="1:22" x14ac:dyDescent="0.25">
      <c r="A1025" s="6" t="s">
        <v>351</v>
      </c>
      <c r="B1025" s="6" t="s">
        <v>23</v>
      </c>
      <c r="C1025" s="6" t="s">
        <v>828</v>
      </c>
      <c r="D1025" s="6" t="s">
        <v>828</v>
      </c>
      <c r="E1025" s="22" t="s">
        <v>1676</v>
      </c>
      <c r="F1025" s="22" t="s">
        <v>418</v>
      </c>
      <c r="G1025" s="7"/>
      <c r="H1025" s="22" t="s">
        <v>829</v>
      </c>
      <c r="I1025" s="22" t="s">
        <v>825</v>
      </c>
      <c r="J1025" s="19" t="s">
        <v>886</v>
      </c>
      <c r="K1025" s="11">
        <v>0.15</v>
      </c>
      <c r="M1025" s="11">
        <v>18</v>
      </c>
      <c r="O1025" s="10" t="e">
        <f t="shared" si="163"/>
        <v>#DIV/0!</v>
      </c>
      <c r="P1025" s="11" t="e">
        <f t="shared" si="164"/>
        <v>#DIV/0!</v>
      </c>
      <c r="Q1025" s="11" t="e">
        <f t="shared" si="165"/>
        <v>#DIV/0!</v>
      </c>
      <c r="R1025" s="6" t="e">
        <f t="shared" si="166"/>
        <v>#DIV/0!</v>
      </c>
      <c r="S1025" s="6" t="e">
        <f t="shared" si="167"/>
        <v>#DIV/0!</v>
      </c>
      <c r="T1025" s="11">
        <f t="shared" si="168"/>
        <v>0</v>
      </c>
      <c r="U1025" s="11">
        <f t="shared" si="169"/>
        <v>18</v>
      </c>
      <c r="V1025" s="11">
        <f t="shared" si="170"/>
        <v>-18</v>
      </c>
    </row>
    <row r="1026" spans="1:22" x14ac:dyDescent="0.25">
      <c r="A1026" s="6" t="s">
        <v>351</v>
      </c>
      <c r="B1026" s="6" t="s">
        <v>23</v>
      </c>
      <c r="C1026" s="6" t="s">
        <v>828</v>
      </c>
      <c r="D1026" s="6" t="s">
        <v>828</v>
      </c>
      <c r="E1026" s="22" t="s">
        <v>1676</v>
      </c>
      <c r="F1026" s="22" t="s">
        <v>418</v>
      </c>
      <c r="G1026" s="7"/>
      <c r="H1026" s="22" t="s">
        <v>829</v>
      </c>
      <c r="I1026" s="22" t="s">
        <v>825</v>
      </c>
      <c r="J1026" s="19" t="s">
        <v>887</v>
      </c>
      <c r="K1026" s="11">
        <v>15</v>
      </c>
      <c r="L1026" s="9">
        <v>262.95</v>
      </c>
      <c r="M1026" s="11">
        <v>3976.2</v>
      </c>
      <c r="O1026" s="10">
        <f t="shared" si="163"/>
        <v>15.121505989731888</v>
      </c>
      <c r="P1026" s="11">
        <f t="shared" si="164"/>
        <v>0</v>
      </c>
      <c r="Q1026" s="11">
        <f t="shared" si="165"/>
        <v>15.121505989731888</v>
      </c>
      <c r="R1026" s="6" t="str">
        <f t="shared" si="166"/>
        <v>YES</v>
      </c>
      <c r="S1026" s="6" t="str">
        <f t="shared" si="167"/>
        <v>YES</v>
      </c>
      <c r="T1026" s="11">
        <f t="shared" si="168"/>
        <v>3286.875</v>
      </c>
      <c r="U1026" s="11">
        <f t="shared" si="169"/>
        <v>3976.2</v>
      </c>
      <c r="V1026" s="11">
        <f t="shared" si="170"/>
        <v>-689.32499999999982</v>
      </c>
    </row>
    <row r="1027" spans="1:22" x14ac:dyDescent="0.25">
      <c r="A1027" s="6" t="s">
        <v>351</v>
      </c>
      <c r="B1027" s="6" t="s">
        <v>23</v>
      </c>
      <c r="C1027" s="6" t="s">
        <v>828</v>
      </c>
      <c r="D1027" s="6" t="s">
        <v>828</v>
      </c>
      <c r="E1027" s="22" t="s">
        <v>1676</v>
      </c>
      <c r="F1027" s="22" t="s">
        <v>418</v>
      </c>
      <c r="G1027" s="7"/>
      <c r="H1027" s="22" t="s">
        <v>829</v>
      </c>
      <c r="I1027" s="22" t="s">
        <v>825</v>
      </c>
      <c r="J1027" s="19" t="s">
        <v>887</v>
      </c>
      <c r="K1027" s="11">
        <v>0.1</v>
      </c>
      <c r="M1027" s="11">
        <v>27.09</v>
      </c>
      <c r="O1027" s="10" t="e">
        <f t="shared" si="163"/>
        <v>#DIV/0!</v>
      </c>
      <c r="P1027" s="11" t="e">
        <f t="shared" si="164"/>
        <v>#DIV/0!</v>
      </c>
      <c r="Q1027" s="11" t="e">
        <f t="shared" si="165"/>
        <v>#DIV/0!</v>
      </c>
      <c r="R1027" s="6" t="e">
        <f t="shared" si="166"/>
        <v>#DIV/0!</v>
      </c>
      <c r="S1027" s="6" t="e">
        <f t="shared" si="167"/>
        <v>#DIV/0!</v>
      </c>
      <c r="T1027" s="11">
        <f t="shared" si="168"/>
        <v>0</v>
      </c>
      <c r="U1027" s="11">
        <f t="shared" si="169"/>
        <v>27.09</v>
      </c>
      <c r="V1027" s="11">
        <f t="shared" si="170"/>
        <v>-27.09</v>
      </c>
    </row>
    <row r="1028" spans="1:22" x14ac:dyDescent="0.25">
      <c r="A1028" s="6" t="s">
        <v>351</v>
      </c>
      <c r="B1028" s="6" t="s">
        <v>23</v>
      </c>
      <c r="C1028" s="6" t="s">
        <v>828</v>
      </c>
      <c r="D1028" s="6" t="s">
        <v>828</v>
      </c>
      <c r="E1028" s="22" t="s">
        <v>1676</v>
      </c>
      <c r="F1028" s="22" t="s">
        <v>418</v>
      </c>
      <c r="G1028" s="7"/>
      <c r="H1028" s="22" t="s">
        <v>829</v>
      </c>
      <c r="I1028" s="22" t="s">
        <v>825</v>
      </c>
      <c r="J1028" s="19" t="s">
        <v>888</v>
      </c>
      <c r="K1028" s="11">
        <v>0.1</v>
      </c>
      <c r="M1028" s="11">
        <v>27.7</v>
      </c>
      <c r="O1028" s="10" t="e">
        <f t="shared" si="163"/>
        <v>#DIV/0!</v>
      </c>
      <c r="P1028" s="11" t="e">
        <f t="shared" si="164"/>
        <v>#DIV/0!</v>
      </c>
      <c r="Q1028" s="11" t="e">
        <f t="shared" si="165"/>
        <v>#DIV/0!</v>
      </c>
      <c r="R1028" s="6" t="e">
        <f t="shared" si="166"/>
        <v>#DIV/0!</v>
      </c>
      <c r="S1028" s="6" t="e">
        <f t="shared" si="167"/>
        <v>#DIV/0!</v>
      </c>
      <c r="T1028" s="11">
        <f t="shared" si="168"/>
        <v>0</v>
      </c>
      <c r="U1028" s="11">
        <f t="shared" si="169"/>
        <v>27.7</v>
      </c>
      <c r="V1028" s="11">
        <f t="shared" si="170"/>
        <v>-27.7</v>
      </c>
    </row>
    <row r="1029" spans="1:22" x14ac:dyDescent="0.25">
      <c r="A1029" s="6" t="s">
        <v>351</v>
      </c>
      <c r="B1029" s="6" t="s">
        <v>23</v>
      </c>
      <c r="C1029" s="6" t="s">
        <v>828</v>
      </c>
      <c r="D1029" s="6" t="s">
        <v>828</v>
      </c>
      <c r="E1029" s="22" t="s">
        <v>1676</v>
      </c>
      <c r="F1029" s="22" t="s">
        <v>418</v>
      </c>
      <c r="G1029" s="7"/>
      <c r="H1029" s="22" t="s">
        <v>829</v>
      </c>
      <c r="I1029" s="22" t="s">
        <v>825</v>
      </c>
      <c r="J1029" s="19" t="s">
        <v>888</v>
      </c>
      <c r="K1029" s="11">
        <v>15</v>
      </c>
      <c r="M1029" s="11">
        <v>1.05</v>
      </c>
      <c r="O1029" s="10" t="e">
        <f t="shared" si="162"/>
        <v>#DIV/0!</v>
      </c>
      <c r="P1029" s="11" t="e">
        <f t="shared" ref="P1029:P1082" si="171">N1029/L1029</f>
        <v>#DIV/0!</v>
      </c>
      <c r="Q1029" s="11" t="e">
        <f t="shared" ref="Q1029:Q1082" si="172">(M1029+N1029)/L1029</f>
        <v>#DIV/0!</v>
      </c>
      <c r="R1029" s="6" t="e">
        <f t="shared" ref="R1029:R1082" si="173">IF(Q1029&gt;12.49,"YES","NO")</f>
        <v>#DIV/0!</v>
      </c>
      <c r="S1029" s="6" t="e">
        <f t="shared" ref="S1029:S1084" si="174">IF(O1029&gt;3.32,"YES","NO")</f>
        <v>#DIV/0!</v>
      </c>
      <c r="T1029" s="11">
        <f t="shared" ref="T1029:T1084" si="175">L1029*12.5</f>
        <v>0</v>
      </c>
      <c r="U1029" s="11">
        <f t="shared" ref="U1029:U1082" si="176">M1029+N1029</f>
        <v>1.05</v>
      </c>
      <c r="V1029" s="11">
        <f t="shared" ref="V1029:V1082" si="177">T1029-U1029</f>
        <v>-1.05</v>
      </c>
    </row>
    <row r="1030" spans="1:22" x14ac:dyDescent="0.25">
      <c r="A1030" s="6" t="s">
        <v>351</v>
      </c>
      <c r="B1030" s="6" t="s">
        <v>23</v>
      </c>
      <c r="C1030" s="6" t="s">
        <v>828</v>
      </c>
      <c r="D1030" s="6" t="s">
        <v>828</v>
      </c>
      <c r="E1030" s="22" t="s">
        <v>1676</v>
      </c>
      <c r="F1030" s="22" t="s">
        <v>418</v>
      </c>
      <c r="G1030" s="7"/>
      <c r="H1030" s="22" t="s">
        <v>829</v>
      </c>
      <c r="I1030" s="22" t="s">
        <v>825</v>
      </c>
      <c r="J1030" s="19" t="s">
        <v>889</v>
      </c>
      <c r="K1030" s="11">
        <v>0.15</v>
      </c>
      <c r="M1030" s="11">
        <v>72</v>
      </c>
      <c r="O1030" s="10" t="e">
        <f t="shared" si="162"/>
        <v>#DIV/0!</v>
      </c>
      <c r="P1030" s="11" t="e">
        <f t="shared" si="171"/>
        <v>#DIV/0!</v>
      </c>
      <c r="Q1030" s="11" t="e">
        <f t="shared" si="172"/>
        <v>#DIV/0!</v>
      </c>
      <c r="R1030" s="6" t="e">
        <f t="shared" si="173"/>
        <v>#DIV/0!</v>
      </c>
      <c r="S1030" s="6" t="e">
        <f t="shared" si="174"/>
        <v>#DIV/0!</v>
      </c>
      <c r="T1030" s="11">
        <f t="shared" si="175"/>
        <v>0</v>
      </c>
      <c r="U1030" s="11">
        <f t="shared" si="176"/>
        <v>72</v>
      </c>
      <c r="V1030" s="11">
        <f t="shared" si="177"/>
        <v>-72</v>
      </c>
    </row>
    <row r="1031" spans="1:22" x14ac:dyDescent="0.25">
      <c r="A1031" s="6" t="s">
        <v>351</v>
      </c>
      <c r="B1031" s="6" t="s">
        <v>23</v>
      </c>
      <c r="C1031" s="6" t="s">
        <v>828</v>
      </c>
      <c r="D1031" s="6" t="s">
        <v>828</v>
      </c>
      <c r="E1031" s="22" t="s">
        <v>1676</v>
      </c>
      <c r="F1031" s="22" t="s">
        <v>418</v>
      </c>
      <c r="G1031" s="7"/>
      <c r="H1031" s="22" t="s">
        <v>829</v>
      </c>
      <c r="I1031" s="22" t="s">
        <v>825</v>
      </c>
      <c r="J1031" s="19" t="s">
        <v>890</v>
      </c>
      <c r="K1031" s="11">
        <v>5</v>
      </c>
      <c r="L1031" s="9">
        <v>78.760000000000005</v>
      </c>
      <c r="M1031" s="11">
        <v>393.8</v>
      </c>
      <c r="N1031" s="11">
        <v>1276.26</v>
      </c>
      <c r="O1031" s="10">
        <f t="shared" si="162"/>
        <v>5</v>
      </c>
      <c r="P1031" s="11">
        <f t="shared" si="171"/>
        <v>16.204418486541389</v>
      </c>
      <c r="Q1031" s="11">
        <f t="shared" si="172"/>
        <v>21.204418486541389</v>
      </c>
      <c r="R1031" s="6" t="str">
        <f t="shared" si="173"/>
        <v>YES</v>
      </c>
      <c r="S1031" s="6" t="str">
        <f t="shared" si="174"/>
        <v>YES</v>
      </c>
      <c r="T1031" s="11">
        <f t="shared" si="175"/>
        <v>984.50000000000011</v>
      </c>
      <c r="U1031" s="11">
        <f t="shared" si="176"/>
        <v>1670.06</v>
      </c>
      <c r="V1031" s="11">
        <f t="shared" si="177"/>
        <v>-685.55999999999983</v>
      </c>
    </row>
    <row r="1032" spans="1:22" x14ac:dyDescent="0.25">
      <c r="A1032" s="6" t="s">
        <v>351</v>
      </c>
      <c r="B1032" s="6" t="s">
        <v>23</v>
      </c>
      <c r="C1032" s="6" t="s">
        <v>828</v>
      </c>
      <c r="D1032" s="6" t="s">
        <v>828</v>
      </c>
      <c r="E1032" s="22" t="s">
        <v>1676</v>
      </c>
      <c r="F1032" s="22" t="s">
        <v>418</v>
      </c>
      <c r="G1032" s="7"/>
      <c r="H1032" s="22" t="s">
        <v>829</v>
      </c>
      <c r="I1032" s="22" t="s">
        <v>825</v>
      </c>
      <c r="J1032" s="19" t="s">
        <v>890</v>
      </c>
      <c r="K1032" s="11">
        <v>0.1</v>
      </c>
      <c r="M1032" s="11">
        <v>8.27</v>
      </c>
      <c r="O1032" s="10" t="e">
        <f t="shared" si="162"/>
        <v>#DIV/0!</v>
      </c>
      <c r="P1032" s="11" t="e">
        <f t="shared" si="171"/>
        <v>#DIV/0!</v>
      </c>
      <c r="Q1032" s="11" t="e">
        <f t="shared" si="172"/>
        <v>#DIV/0!</v>
      </c>
      <c r="R1032" s="6" t="e">
        <f t="shared" si="173"/>
        <v>#DIV/0!</v>
      </c>
      <c r="S1032" s="6" t="e">
        <f t="shared" si="174"/>
        <v>#DIV/0!</v>
      </c>
      <c r="T1032" s="11">
        <f t="shared" si="175"/>
        <v>0</v>
      </c>
      <c r="U1032" s="11">
        <f t="shared" si="176"/>
        <v>8.27</v>
      </c>
      <c r="V1032" s="11">
        <f t="shared" si="177"/>
        <v>-8.27</v>
      </c>
    </row>
    <row r="1033" spans="1:22" x14ac:dyDescent="0.25">
      <c r="A1033" s="6" t="s">
        <v>351</v>
      </c>
      <c r="B1033" s="6" t="s">
        <v>23</v>
      </c>
      <c r="C1033" s="6" t="s">
        <v>828</v>
      </c>
      <c r="D1033" s="6" t="s">
        <v>828</v>
      </c>
      <c r="E1033" s="22" t="s">
        <v>1676</v>
      </c>
      <c r="F1033" s="22" t="s">
        <v>418</v>
      </c>
      <c r="G1033" s="7"/>
      <c r="H1033" s="22" t="s">
        <v>829</v>
      </c>
      <c r="I1033" s="22" t="s">
        <v>825</v>
      </c>
      <c r="J1033" s="19" t="s">
        <v>890</v>
      </c>
      <c r="K1033" s="11">
        <v>15</v>
      </c>
      <c r="L1033" s="9">
        <v>3.93</v>
      </c>
      <c r="M1033" s="11">
        <v>58.95</v>
      </c>
      <c r="O1033" s="10">
        <f t="shared" si="162"/>
        <v>15</v>
      </c>
      <c r="P1033" s="11">
        <f t="shared" si="171"/>
        <v>0</v>
      </c>
      <c r="Q1033" s="11">
        <f t="shared" si="172"/>
        <v>15</v>
      </c>
      <c r="R1033" s="6" t="str">
        <f t="shared" si="173"/>
        <v>YES</v>
      </c>
      <c r="S1033" s="6" t="str">
        <f t="shared" si="174"/>
        <v>YES</v>
      </c>
      <c r="T1033" s="11">
        <f t="shared" si="175"/>
        <v>49.125</v>
      </c>
      <c r="U1033" s="11">
        <f t="shared" si="176"/>
        <v>58.95</v>
      </c>
      <c r="V1033" s="11">
        <f t="shared" si="177"/>
        <v>-9.8250000000000028</v>
      </c>
    </row>
    <row r="1034" spans="1:22" x14ac:dyDescent="0.25">
      <c r="A1034" s="6" t="s">
        <v>351</v>
      </c>
      <c r="B1034" s="6" t="s">
        <v>23</v>
      </c>
      <c r="C1034" s="6" t="s">
        <v>828</v>
      </c>
      <c r="D1034" s="6" t="s">
        <v>828</v>
      </c>
      <c r="E1034" s="22" t="s">
        <v>1676</v>
      </c>
      <c r="F1034" s="22" t="s">
        <v>418</v>
      </c>
      <c r="G1034" s="7"/>
      <c r="H1034" s="22" t="s">
        <v>829</v>
      </c>
      <c r="I1034" s="22" t="s">
        <v>825</v>
      </c>
      <c r="J1034" s="19" t="s">
        <v>891</v>
      </c>
      <c r="K1034" s="11">
        <v>5</v>
      </c>
      <c r="L1034" s="9">
        <v>206.39</v>
      </c>
      <c r="M1034" s="11">
        <v>1031.95</v>
      </c>
      <c r="N1034" s="11">
        <v>6321.09</v>
      </c>
      <c r="O1034" s="10">
        <f t="shared" si="162"/>
        <v>5.0000000000000009</v>
      </c>
      <c r="P1034" s="11">
        <f t="shared" si="171"/>
        <v>30.626919908910317</v>
      </c>
      <c r="Q1034" s="11">
        <f t="shared" si="172"/>
        <v>35.626919908910317</v>
      </c>
      <c r="R1034" s="6" t="str">
        <f t="shared" si="173"/>
        <v>YES</v>
      </c>
      <c r="S1034" s="6" t="str">
        <f t="shared" si="174"/>
        <v>YES</v>
      </c>
      <c r="T1034" s="11">
        <f t="shared" si="175"/>
        <v>2579.875</v>
      </c>
      <c r="U1034" s="11">
        <f t="shared" si="176"/>
        <v>7353.04</v>
      </c>
      <c r="V1034" s="11">
        <f t="shared" si="177"/>
        <v>-4773.165</v>
      </c>
    </row>
    <row r="1035" spans="1:22" x14ac:dyDescent="0.25">
      <c r="A1035" s="6" t="s">
        <v>351</v>
      </c>
      <c r="B1035" s="6" t="s">
        <v>23</v>
      </c>
      <c r="C1035" s="6" t="s">
        <v>828</v>
      </c>
      <c r="D1035" s="6" t="s">
        <v>828</v>
      </c>
      <c r="E1035" s="22" t="s">
        <v>1676</v>
      </c>
      <c r="F1035" s="22" t="s">
        <v>418</v>
      </c>
      <c r="G1035" s="7"/>
      <c r="H1035" s="22" t="s">
        <v>829</v>
      </c>
      <c r="I1035" s="22" t="s">
        <v>825</v>
      </c>
      <c r="J1035" s="19" t="s">
        <v>891</v>
      </c>
      <c r="K1035" s="11">
        <v>12.5</v>
      </c>
      <c r="L1035" s="9">
        <v>1.53</v>
      </c>
      <c r="M1035" s="11">
        <v>19.13</v>
      </c>
      <c r="O1035" s="10">
        <f t="shared" si="162"/>
        <v>12.503267973856209</v>
      </c>
      <c r="P1035" s="11">
        <f t="shared" si="171"/>
        <v>0</v>
      </c>
      <c r="Q1035" s="11">
        <f t="shared" si="172"/>
        <v>12.503267973856209</v>
      </c>
      <c r="R1035" s="6" t="str">
        <f t="shared" si="173"/>
        <v>YES</v>
      </c>
      <c r="S1035" s="6" t="str">
        <f t="shared" si="174"/>
        <v>YES</v>
      </c>
      <c r="T1035" s="11">
        <f t="shared" si="175"/>
        <v>19.125</v>
      </c>
      <c r="U1035" s="11">
        <f t="shared" si="176"/>
        <v>19.13</v>
      </c>
      <c r="V1035" s="11">
        <f t="shared" si="177"/>
        <v>-4.9999999999990052E-3</v>
      </c>
    </row>
    <row r="1036" spans="1:22" x14ac:dyDescent="0.25">
      <c r="A1036" s="6" t="s">
        <v>351</v>
      </c>
      <c r="B1036" s="6" t="s">
        <v>23</v>
      </c>
      <c r="C1036" s="6" t="s">
        <v>828</v>
      </c>
      <c r="D1036" s="6" t="s">
        <v>828</v>
      </c>
      <c r="E1036" s="22" t="s">
        <v>1676</v>
      </c>
      <c r="F1036" s="22" t="s">
        <v>418</v>
      </c>
      <c r="G1036" s="7"/>
      <c r="H1036" s="22" t="s">
        <v>829</v>
      </c>
      <c r="I1036" s="22" t="s">
        <v>825</v>
      </c>
      <c r="J1036" s="19" t="s">
        <v>891</v>
      </c>
      <c r="K1036" s="11">
        <v>0.1</v>
      </c>
      <c r="M1036" s="11">
        <v>23.1</v>
      </c>
      <c r="O1036" s="10" t="e">
        <f t="shared" si="162"/>
        <v>#DIV/0!</v>
      </c>
      <c r="P1036" s="11" t="e">
        <f t="shared" si="171"/>
        <v>#DIV/0!</v>
      </c>
      <c r="Q1036" s="11" t="e">
        <f t="shared" si="172"/>
        <v>#DIV/0!</v>
      </c>
      <c r="R1036" s="6" t="e">
        <f t="shared" si="173"/>
        <v>#DIV/0!</v>
      </c>
      <c r="S1036" s="6" t="e">
        <f t="shared" si="174"/>
        <v>#DIV/0!</v>
      </c>
      <c r="T1036" s="11">
        <f t="shared" si="175"/>
        <v>0</v>
      </c>
      <c r="U1036" s="11">
        <f t="shared" si="176"/>
        <v>23.1</v>
      </c>
      <c r="V1036" s="11">
        <f t="shared" si="177"/>
        <v>-23.1</v>
      </c>
    </row>
    <row r="1037" spans="1:22" x14ac:dyDescent="0.25">
      <c r="A1037" s="6" t="s">
        <v>351</v>
      </c>
      <c r="B1037" s="6" t="s">
        <v>23</v>
      </c>
      <c r="C1037" s="6" t="s">
        <v>828</v>
      </c>
      <c r="D1037" s="6" t="s">
        <v>828</v>
      </c>
      <c r="E1037" s="22" t="s">
        <v>1676</v>
      </c>
      <c r="F1037" s="22" t="s">
        <v>418</v>
      </c>
      <c r="G1037" s="7"/>
      <c r="H1037" s="22" t="s">
        <v>829</v>
      </c>
      <c r="I1037" s="22" t="s">
        <v>825</v>
      </c>
      <c r="J1037" s="19" t="s">
        <v>891</v>
      </c>
      <c r="K1037" s="11">
        <v>15</v>
      </c>
      <c r="L1037" s="9">
        <v>23.01</v>
      </c>
      <c r="M1037" s="11">
        <v>345.15</v>
      </c>
      <c r="O1037" s="10">
        <f t="shared" si="162"/>
        <v>14.999999999999998</v>
      </c>
      <c r="P1037" s="11">
        <f t="shared" si="171"/>
        <v>0</v>
      </c>
      <c r="Q1037" s="11">
        <f t="shared" si="172"/>
        <v>14.999999999999998</v>
      </c>
      <c r="R1037" s="6" t="str">
        <f t="shared" si="173"/>
        <v>YES</v>
      </c>
      <c r="S1037" s="6" t="str">
        <f t="shared" si="174"/>
        <v>YES</v>
      </c>
      <c r="T1037" s="11">
        <f t="shared" si="175"/>
        <v>287.625</v>
      </c>
      <c r="U1037" s="11">
        <f t="shared" si="176"/>
        <v>345.15</v>
      </c>
      <c r="V1037" s="11">
        <f t="shared" si="177"/>
        <v>-57.524999999999977</v>
      </c>
    </row>
    <row r="1038" spans="1:22" x14ac:dyDescent="0.25">
      <c r="A1038" s="6" t="s">
        <v>351</v>
      </c>
      <c r="B1038" s="6" t="s">
        <v>23</v>
      </c>
      <c r="C1038" s="6" t="s">
        <v>828</v>
      </c>
      <c r="D1038" s="6" t="s">
        <v>828</v>
      </c>
      <c r="E1038" s="22" t="s">
        <v>1676</v>
      </c>
      <c r="F1038" s="22" t="s">
        <v>418</v>
      </c>
      <c r="G1038" s="7"/>
      <c r="H1038" s="22" t="s">
        <v>829</v>
      </c>
      <c r="I1038" s="22" t="s">
        <v>825</v>
      </c>
      <c r="J1038" s="19" t="s">
        <v>892</v>
      </c>
      <c r="K1038" s="11">
        <v>0.1</v>
      </c>
      <c r="M1038" s="11">
        <v>15.05</v>
      </c>
      <c r="O1038" s="10" t="e">
        <f t="shared" si="162"/>
        <v>#DIV/0!</v>
      </c>
      <c r="P1038" s="11" t="e">
        <f t="shared" si="171"/>
        <v>#DIV/0!</v>
      </c>
      <c r="Q1038" s="11" t="e">
        <f t="shared" si="172"/>
        <v>#DIV/0!</v>
      </c>
      <c r="R1038" s="6" t="e">
        <f t="shared" si="173"/>
        <v>#DIV/0!</v>
      </c>
      <c r="S1038" s="6" t="e">
        <f t="shared" si="174"/>
        <v>#DIV/0!</v>
      </c>
      <c r="T1038" s="11">
        <f t="shared" si="175"/>
        <v>0</v>
      </c>
      <c r="U1038" s="11">
        <f t="shared" si="176"/>
        <v>15.05</v>
      </c>
      <c r="V1038" s="11">
        <f t="shared" si="177"/>
        <v>-15.05</v>
      </c>
    </row>
    <row r="1039" spans="1:22" x14ac:dyDescent="0.25">
      <c r="A1039" s="6" t="s">
        <v>351</v>
      </c>
      <c r="B1039" s="6" t="s">
        <v>23</v>
      </c>
      <c r="C1039" s="6" t="s">
        <v>828</v>
      </c>
      <c r="D1039" s="6" t="s">
        <v>828</v>
      </c>
      <c r="E1039" s="22" t="s">
        <v>1676</v>
      </c>
      <c r="F1039" s="22" t="s">
        <v>418</v>
      </c>
      <c r="G1039" s="7"/>
      <c r="H1039" s="22" t="s">
        <v>829</v>
      </c>
      <c r="I1039" s="22" t="s">
        <v>825</v>
      </c>
      <c r="J1039" s="19" t="s">
        <v>893</v>
      </c>
      <c r="K1039" s="11">
        <v>0.15</v>
      </c>
      <c r="M1039" s="11">
        <v>72</v>
      </c>
      <c r="O1039" s="10" t="e">
        <f t="shared" si="162"/>
        <v>#DIV/0!</v>
      </c>
      <c r="P1039" s="11" t="e">
        <f t="shared" si="171"/>
        <v>#DIV/0!</v>
      </c>
      <c r="Q1039" s="11" t="e">
        <f t="shared" si="172"/>
        <v>#DIV/0!</v>
      </c>
      <c r="R1039" s="6" t="e">
        <f t="shared" si="173"/>
        <v>#DIV/0!</v>
      </c>
      <c r="S1039" s="6" t="e">
        <f t="shared" si="174"/>
        <v>#DIV/0!</v>
      </c>
      <c r="T1039" s="11">
        <f t="shared" si="175"/>
        <v>0</v>
      </c>
      <c r="U1039" s="11">
        <f t="shared" si="176"/>
        <v>72</v>
      </c>
      <c r="V1039" s="11">
        <f t="shared" si="177"/>
        <v>-72</v>
      </c>
    </row>
    <row r="1040" spans="1:22" x14ac:dyDescent="0.25">
      <c r="A1040" s="6" t="s">
        <v>351</v>
      </c>
      <c r="B1040" s="6" t="s">
        <v>23</v>
      </c>
      <c r="C1040" s="6" t="s">
        <v>828</v>
      </c>
      <c r="D1040" s="6" t="s">
        <v>828</v>
      </c>
      <c r="E1040" s="22" t="s">
        <v>1676</v>
      </c>
      <c r="F1040" s="22" t="s">
        <v>418</v>
      </c>
      <c r="G1040" s="7"/>
      <c r="H1040" s="22" t="s">
        <v>829</v>
      </c>
      <c r="I1040" s="22" t="s">
        <v>825</v>
      </c>
      <c r="J1040" s="19" t="s">
        <v>894</v>
      </c>
      <c r="K1040" s="11">
        <v>5</v>
      </c>
      <c r="L1040" s="9">
        <v>186.91</v>
      </c>
      <c r="M1040" s="11">
        <v>934.55</v>
      </c>
      <c r="N1040" s="11">
        <v>2691.55</v>
      </c>
      <c r="O1040" s="10">
        <f t="shared" si="162"/>
        <v>5</v>
      </c>
      <c r="P1040" s="11">
        <f t="shared" si="171"/>
        <v>14.400246107752395</v>
      </c>
      <c r="Q1040" s="11">
        <f t="shared" si="172"/>
        <v>19.400246107752398</v>
      </c>
      <c r="R1040" s="6" t="str">
        <f t="shared" si="173"/>
        <v>YES</v>
      </c>
      <c r="S1040" s="6" t="str">
        <f t="shared" si="174"/>
        <v>YES</v>
      </c>
      <c r="T1040" s="11">
        <f t="shared" si="175"/>
        <v>2336.375</v>
      </c>
      <c r="U1040" s="11">
        <f t="shared" si="176"/>
        <v>3626.1000000000004</v>
      </c>
      <c r="V1040" s="11">
        <f t="shared" si="177"/>
        <v>-1289.7250000000004</v>
      </c>
    </row>
    <row r="1041" spans="1:22" x14ac:dyDescent="0.25">
      <c r="A1041" s="6" t="s">
        <v>351</v>
      </c>
      <c r="B1041" s="6" t="s">
        <v>23</v>
      </c>
      <c r="C1041" s="6" t="s">
        <v>828</v>
      </c>
      <c r="D1041" s="6" t="s">
        <v>828</v>
      </c>
      <c r="E1041" s="22" t="s">
        <v>1676</v>
      </c>
      <c r="F1041" s="22" t="s">
        <v>418</v>
      </c>
      <c r="G1041" s="7"/>
      <c r="H1041" s="22" t="s">
        <v>829</v>
      </c>
      <c r="I1041" s="22" t="s">
        <v>825</v>
      </c>
      <c r="J1041" s="19" t="s">
        <v>894</v>
      </c>
      <c r="K1041" s="11">
        <v>0.1</v>
      </c>
      <c r="M1041" s="11">
        <v>19.510000000000002</v>
      </c>
      <c r="O1041" s="10" t="e">
        <f t="shared" si="162"/>
        <v>#DIV/0!</v>
      </c>
      <c r="P1041" s="11" t="e">
        <f t="shared" si="171"/>
        <v>#DIV/0!</v>
      </c>
      <c r="Q1041" s="11" t="e">
        <f t="shared" si="172"/>
        <v>#DIV/0!</v>
      </c>
      <c r="R1041" s="6" t="e">
        <f t="shared" si="173"/>
        <v>#DIV/0!</v>
      </c>
      <c r="S1041" s="6" t="e">
        <f t="shared" si="174"/>
        <v>#DIV/0!</v>
      </c>
      <c r="T1041" s="11">
        <f t="shared" si="175"/>
        <v>0</v>
      </c>
      <c r="U1041" s="11">
        <f t="shared" si="176"/>
        <v>19.510000000000002</v>
      </c>
      <c r="V1041" s="11">
        <f t="shared" si="177"/>
        <v>-19.510000000000002</v>
      </c>
    </row>
    <row r="1042" spans="1:22" x14ac:dyDescent="0.25">
      <c r="A1042" s="6" t="s">
        <v>351</v>
      </c>
      <c r="B1042" s="6" t="s">
        <v>23</v>
      </c>
      <c r="C1042" s="6" t="s">
        <v>828</v>
      </c>
      <c r="D1042" s="6" t="s">
        <v>828</v>
      </c>
      <c r="E1042" s="22" t="s">
        <v>1676</v>
      </c>
      <c r="F1042" s="22" t="s">
        <v>418</v>
      </c>
      <c r="G1042" s="7"/>
      <c r="H1042" s="22" t="s">
        <v>829</v>
      </c>
      <c r="I1042" s="22" t="s">
        <v>825</v>
      </c>
      <c r="J1042" s="19" t="s">
        <v>894</v>
      </c>
      <c r="K1042" s="11">
        <v>15</v>
      </c>
      <c r="L1042" s="9">
        <v>8.1999999999999993</v>
      </c>
      <c r="M1042" s="11">
        <v>123</v>
      </c>
      <c r="O1042" s="10">
        <f t="shared" si="162"/>
        <v>15.000000000000002</v>
      </c>
      <c r="P1042" s="11">
        <f t="shared" si="171"/>
        <v>0</v>
      </c>
      <c r="Q1042" s="11">
        <f t="shared" si="172"/>
        <v>15.000000000000002</v>
      </c>
      <c r="R1042" s="6" t="str">
        <f t="shared" si="173"/>
        <v>YES</v>
      </c>
      <c r="S1042" s="6" t="str">
        <f t="shared" si="174"/>
        <v>YES</v>
      </c>
      <c r="T1042" s="11">
        <f t="shared" si="175"/>
        <v>102.49999999999999</v>
      </c>
      <c r="U1042" s="11">
        <f t="shared" si="176"/>
        <v>123</v>
      </c>
      <c r="V1042" s="11">
        <f t="shared" si="177"/>
        <v>-20.500000000000014</v>
      </c>
    </row>
    <row r="1043" spans="1:22" x14ac:dyDescent="0.25">
      <c r="A1043" s="6" t="s">
        <v>351</v>
      </c>
      <c r="B1043" s="6" t="s">
        <v>23</v>
      </c>
      <c r="C1043" s="6" t="s">
        <v>828</v>
      </c>
      <c r="D1043" s="6" t="s">
        <v>828</v>
      </c>
      <c r="E1043" s="22" t="s">
        <v>1676</v>
      </c>
      <c r="F1043" s="22" t="s">
        <v>418</v>
      </c>
      <c r="G1043" s="7"/>
      <c r="H1043" s="22" t="s">
        <v>829</v>
      </c>
      <c r="I1043" s="22" t="s">
        <v>825</v>
      </c>
      <c r="J1043" s="19" t="s">
        <v>895</v>
      </c>
      <c r="K1043" s="11">
        <v>5</v>
      </c>
      <c r="L1043" s="9">
        <v>165.84</v>
      </c>
      <c r="M1043" s="11">
        <v>829.2</v>
      </c>
      <c r="N1043" s="11">
        <v>5184.21</v>
      </c>
      <c r="O1043" s="10">
        <f t="shared" si="162"/>
        <v>5</v>
      </c>
      <c r="P1043" s="11">
        <f t="shared" si="171"/>
        <v>31.260311143270624</v>
      </c>
      <c r="Q1043" s="11">
        <f t="shared" si="172"/>
        <v>36.26031114327062</v>
      </c>
      <c r="R1043" s="6" t="str">
        <f t="shared" si="173"/>
        <v>YES</v>
      </c>
      <c r="S1043" s="6" t="str">
        <f t="shared" si="174"/>
        <v>YES</v>
      </c>
      <c r="T1043" s="11">
        <f t="shared" si="175"/>
        <v>2073</v>
      </c>
      <c r="U1043" s="11">
        <f t="shared" si="176"/>
        <v>6013.41</v>
      </c>
      <c r="V1043" s="11">
        <f t="shared" si="177"/>
        <v>-3940.41</v>
      </c>
    </row>
    <row r="1044" spans="1:22" x14ac:dyDescent="0.25">
      <c r="A1044" s="6" t="s">
        <v>351</v>
      </c>
      <c r="B1044" s="6" t="s">
        <v>23</v>
      </c>
      <c r="C1044" s="6" t="s">
        <v>828</v>
      </c>
      <c r="D1044" s="6" t="s">
        <v>828</v>
      </c>
      <c r="E1044" s="22" t="s">
        <v>1676</v>
      </c>
      <c r="F1044" s="22" t="s">
        <v>418</v>
      </c>
      <c r="G1044" s="7"/>
      <c r="H1044" s="22" t="s">
        <v>829</v>
      </c>
      <c r="I1044" s="22" t="s">
        <v>825</v>
      </c>
      <c r="J1044" s="19" t="s">
        <v>895</v>
      </c>
      <c r="K1044" s="11">
        <v>0.1</v>
      </c>
      <c r="M1044" s="11">
        <v>18.96</v>
      </c>
      <c r="O1044" s="10" t="e">
        <f t="shared" si="162"/>
        <v>#DIV/0!</v>
      </c>
      <c r="P1044" s="11" t="e">
        <f t="shared" si="171"/>
        <v>#DIV/0!</v>
      </c>
      <c r="Q1044" s="11" t="e">
        <f t="shared" si="172"/>
        <v>#DIV/0!</v>
      </c>
      <c r="R1044" s="6" t="e">
        <f t="shared" si="173"/>
        <v>#DIV/0!</v>
      </c>
      <c r="S1044" s="6" t="e">
        <f t="shared" si="174"/>
        <v>#DIV/0!</v>
      </c>
      <c r="T1044" s="11">
        <f t="shared" si="175"/>
        <v>0</v>
      </c>
      <c r="U1044" s="11">
        <f t="shared" si="176"/>
        <v>18.96</v>
      </c>
      <c r="V1044" s="11">
        <f t="shared" si="177"/>
        <v>-18.96</v>
      </c>
    </row>
    <row r="1045" spans="1:22" x14ac:dyDescent="0.25">
      <c r="A1045" s="6" t="s">
        <v>351</v>
      </c>
      <c r="B1045" s="6" t="s">
        <v>23</v>
      </c>
      <c r="C1045" s="6" t="s">
        <v>828</v>
      </c>
      <c r="D1045" s="6" t="s">
        <v>828</v>
      </c>
      <c r="E1045" s="22" t="s">
        <v>1676</v>
      </c>
      <c r="F1045" s="22" t="s">
        <v>418</v>
      </c>
      <c r="G1045" s="7"/>
      <c r="H1045" s="22" t="s">
        <v>829</v>
      </c>
      <c r="I1045" s="22" t="s">
        <v>825</v>
      </c>
      <c r="J1045" s="19" t="s">
        <v>895</v>
      </c>
      <c r="K1045" s="11">
        <v>15</v>
      </c>
      <c r="L1045" s="9">
        <v>23.73</v>
      </c>
      <c r="M1045" s="11">
        <v>370.95</v>
      </c>
      <c r="O1045" s="10">
        <f t="shared" ref="O1045:O1108" si="178">M1045/L1045</f>
        <v>15.632111251580277</v>
      </c>
      <c r="P1045" s="11">
        <f t="shared" si="171"/>
        <v>0</v>
      </c>
      <c r="Q1045" s="11">
        <f t="shared" si="172"/>
        <v>15.632111251580277</v>
      </c>
      <c r="R1045" s="6" t="str">
        <f t="shared" si="173"/>
        <v>YES</v>
      </c>
      <c r="S1045" s="6" t="str">
        <f t="shared" si="174"/>
        <v>YES</v>
      </c>
      <c r="T1045" s="11">
        <f t="shared" si="175"/>
        <v>296.625</v>
      </c>
      <c r="U1045" s="11">
        <f t="shared" si="176"/>
        <v>370.95</v>
      </c>
      <c r="V1045" s="11">
        <f t="shared" si="177"/>
        <v>-74.324999999999989</v>
      </c>
    </row>
    <row r="1046" spans="1:22" x14ac:dyDescent="0.25">
      <c r="A1046" s="6" t="s">
        <v>351</v>
      </c>
      <c r="B1046" s="6" t="s">
        <v>23</v>
      </c>
      <c r="C1046" s="6" t="s">
        <v>828</v>
      </c>
      <c r="D1046" s="6" t="s">
        <v>828</v>
      </c>
      <c r="E1046" s="22" t="s">
        <v>1676</v>
      </c>
      <c r="F1046" s="22" t="s">
        <v>418</v>
      </c>
      <c r="G1046" s="7"/>
      <c r="H1046" s="22" t="s">
        <v>829</v>
      </c>
      <c r="I1046" s="22" t="s">
        <v>825</v>
      </c>
      <c r="J1046" s="19" t="s">
        <v>896</v>
      </c>
      <c r="K1046" s="11">
        <v>5</v>
      </c>
      <c r="L1046" s="9">
        <v>152.88999999999999</v>
      </c>
      <c r="M1046" s="11">
        <v>764.45</v>
      </c>
      <c r="N1046" s="11">
        <v>4468.4399999999996</v>
      </c>
      <c r="O1046" s="10">
        <f t="shared" si="178"/>
        <v>5.0000000000000009</v>
      </c>
      <c r="P1046" s="11">
        <f t="shared" si="171"/>
        <v>29.226502714369808</v>
      </c>
      <c r="Q1046" s="11">
        <f t="shared" si="172"/>
        <v>34.226502714369808</v>
      </c>
      <c r="R1046" s="6" t="str">
        <f t="shared" si="173"/>
        <v>YES</v>
      </c>
      <c r="S1046" s="6" t="str">
        <f t="shared" si="174"/>
        <v>YES</v>
      </c>
      <c r="T1046" s="11">
        <f t="shared" si="175"/>
        <v>1911.1249999999998</v>
      </c>
      <c r="U1046" s="11">
        <f t="shared" si="176"/>
        <v>5232.8899999999994</v>
      </c>
      <c r="V1046" s="11">
        <f t="shared" si="177"/>
        <v>-3321.7649999999994</v>
      </c>
    </row>
    <row r="1047" spans="1:22" x14ac:dyDescent="0.25">
      <c r="A1047" s="6" t="s">
        <v>351</v>
      </c>
      <c r="B1047" s="6" t="s">
        <v>23</v>
      </c>
      <c r="C1047" s="6" t="s">
        <v>828</v>
      </c>
      <c r="D1047" s="6" t="s">
        <v>828</v>
      </c>
      <c r="E1047" s="22" t="s">
        <v>1676</v>
      </c>
      <c r="F1047" s="22" t="s">
        <v>418</v>
      </c>
      <c r="G1047" s="7"/>
      <c r="H1047" s="22" t="s">
        <v>829</v>
      </c>
      <c r="I1047" s="22" t="s">
        <v>825</v>
      </c>
      <c r="J1047" s="19" t="s">
        <v>896</v>
      </c>
      <c r="K1047" s="11">
        <v>0.1</v>
      </c>
      <c r="M1047" s="11">
        <v>17.71</v>
      </c>
      <c r="O1047" s="10" t="e">
        <f t="shared" si="178"/>
        <v>#DIV/0!</v>
      </c>
      <c r="P1047" s="11" t="e">
        <f t="shared" si="171"/>
        <v>#DIV/0!</v>
      </c>
      <c r="Q1047" s="11" t="e">
        <f t="shared" si="172"/>
        <v>#DIV/0!</v>
      </c>
      <c r="R1047" s="6" t="e">
        <f t="shared" si="173"/>
        <v>#DIV/0!</v>
      </c>
      <c r="S1047" s="6" t="e">
        <f t="shared" si="174"/>
        <v>#DIV/0!</v>
      </c>
      <c r="T1047" s="11">
        <f t="shared" si="175"/>
        <v>0</v>
      </c>
      <c r="U1047" s="11">
        <f t="shared" si="176"/>
        <v>17.71</v>
      </c>
      <c r="V1047" s="11">
        <f t="shared" si="177"/>
        <v>-17.71</v>
      </c>
    </row>
    <row r="1048" spans="1:22" x14ac:dyDescent="0.25">
      <c r="A1048" s="6" t="s">
        <v>351</v>
      </c>
      <c r="B1048" s="6" t="s">
        <v>23</v>
      </c>
      <c r="C1048" s="6" t="s">
        <v>828</v>
      </c>
      <c r="D1048" s="6" t="s">
        <v>828</v>
      </c>
      <c r="E1048" s="22" t="s">
        <v>1676</v>
      </c>
      <c r="F1048" s="22" t="s">
        <v>418</v>
      </c>
      <c r="G1048" s="7"/>
      <c r="H1048" s="22" t="s">
        <v>829</v>
      </c>
      <c r="I1048" s="22" t="s">
        <v>825</v>
      </c>
      <c r="J1048" s="19" t="s">
        <v>896</v>
      </c>
      <c r="K1048" s="11">
        <v>15</v>
      </c>
      <c r="L1048" s="9">
        <v>24.18</v>
      </c>
      <c r="M1048" s="11">
        <v>362.7</v>
      </c>
      <c r="O1048" s="10">
        <f t="shared" si="178"/>
        <v>15</v>
      </c>
      <c r="P1048" s="11">
        <f t="shared" si="171"/>
        <v>0</v>
      </c>
      <c r="Q1048" s="11">
        <f t="shared" si="172"/>
        <v>15</v>
      </c>
      <c r="R1048" s="6" t="str">
        <f t="shared" si="173"/>
        <v>YES</v>
      </c>
      <c r="S1048" s="6" t="str">
        <f t="shared" si="174"/>
        <v>YES</v>
      </c>
      <c r="T1048" s="11">
        <f t="shared" si="175"/>
        <v>302.25</v>
      </c>
      <c r="U1048" s="11">
        <f t="shared" si="176"/>
        <v>362.7</v>
      </c>
      <c r="V1048" s="11">
        <f t="shared" si="177"/>
        <v>-60.449999999999989</v>
      </c>
    </row>
    <row r="1049" spans="1:22" x14ac:dyDescent="0.25">
      <c r="A1049" s="6" t="s">
        <v>351</v>
      </c>
      <c r="B1049" s="6" t="s">
        <v>23</v>
      </c>
      <c r="C1049" s="6" t="s">
        <v>828</v>
      </c>
      <c r="D1049" s="6" t="s">
        <v>828</v>
      </c>
      <c r="E1049" s="22" t="s">
        <v>1676</v>
      </c>
      <c r="F1049" s="22" t="s">
        <v>418</v>
      </c>
      <c r="G1049" s="7"/>
      <c r="H1049" s="22" t="s">
        <v>829</v>
      </c>
      <c r="I1049" s="22" t="s">
        <v>825</v>
      </c>
      <c r="J1049" s="19" t="s">
        <v>897</v>
      </c>
      <c r="K1049" s="11">
        <v>0.15</v>
      </c>
      <c r="M1049" s="11">
        <v>36</v>
      </c>
      <c r="O1049" s="10" t="e">
        <f t="shared" si="178"/>
        <v>#DIV/0!</v>
      </c>
      <c r="P1049" s="11" t="e">
        <f t="shared" si="171"/>
        <v>#DIV/0!</v>
      </c>
      <c r="Q1049" s="11" t="e">
        <f t="shared" si="172"/>
        <v>#DIV/0!</v>
      </c>
      <c r="R1049" s="6" t="e">
        <f t="shared" si="173"/>
        <v>#DIV/0!</v>
      </c>
      <c r="S1049" s="6" t="e">
        <f t="shared" si="174"/>
        <v>#DIV/0!</v>
      </c>
      <c r="T1049" s="11">
        <f t="shared" si="175"/>
        <v>0</v>
      </c>
      <c r="U1049" s="11">
        <f t="shared" si="176"/>
        <v>36</v>
      </c>
      <c r="V1049" s="11">
        <f t="shared" si="177"/>
        <v>-36</v>
      </c>
    </row>
    <row r="1050" spans="1:22" x14ac:dyDescent="0.25">
      <c r="A1050" s="6" t="s">
        <v>351</v>
      </c>
      <c r="B1050" s="6" t="s">
        <v>23</v>
      </c>
      <c r="C1050" s="6" t="s">
        <v>828</v>
      </c>
      <c r="D1050" s="6" t="s">
        <v>828</v>
      </c>
      <c r="E1050" s="22" t="s">
        <v>1676</v>
      </c>
      <c r="F1050" s="22" t="s">
        <v>418</v>
      </c>
      <c r="G1050" s="7"/>
      <c r="H1050" s="22" t="s">
        <v>829</v>
      </c>
      <c r="I1050" s="22" t="s">
        <v>825</v>
      </c>
      <c r="J1050" s="19" t="s">
        <v>898</v>
      </c>
      <c r="K1050" s="11">
        <v>0.15</v>
      </c>
      <c r="M1050" s="11">
        <v>6</v>
      </c>
      <c r="O1050" s="10" t="e">
        <f t="shared" si="178"/>
        <v>#DIV/0!</v>
      </c>
      <c r="P1050" s="11" t="e">
        <f t="shared" si="171"/>
        <v>#DIV/0!</v>
      </c>
      <c r="Q1050" s="11" t="e">
        <f t="shared" si="172"/>
        <v>#DIV/0!</v>
      </c>
      <c r="R1050" s="6" t="e">
        <f t="shared" si="173"/>
        <v>#DIV/0!</v>
      </c>
      <c r="S1050" s="6" t="e">
        <f t="shared" si="174"/>
        <v>#DIV/0!</v>
      </c>
      <c r="T1050" s="11">
        <f t="shared" si="175"/>
        <v>0</v>
      </c>
      <c r="U1050" s="11">
        <f t="shared" si="176"/>
        <v>6</v>
      </c>
      <c r="V1050" s="11">
        <f t="shared" si="177"/>
        <v>-6</v>
      </c>
    </row>
    <row r="1051" spans="1:22" x14ac:dyDescent="0.25">
      <c r="A1051" s="6" t="s">
        <v>351</v>
      </c>
      <c r="B1051" s="6" t="s">
        <v>23</v>
      </c>
      <c r="C1051" s="6" t="s">
        <v>828</v>
      </c>
      <c r="D1051" s="6" t="s">
        <v>828</v>
      </c>
      <c r="E1051" s="22" t="s">
        <v>1676</v>
      </c>
      <c r="F1051" s="22" t="s">
        <v>418</v>
      </c>
      <c r="G1051" s="7"/>
      <c r="H1051" s="22" t="s">
        <v>829</v>
      </c>
      <c r="I1051" s="22" t="s">
        <v>825</v>
      </c>
      <c r="J1051" s="19" t="s">
        <v>757</v>
      </c>
      <c r="K1051" s="11">
        <v>15</v>
      </c>
      <c r="L1051" s="9">
        <v>90.16</v>
      </c>
      <c r="M1051" s="11">
        <v>1367.4</v>
      </c>
      <c r="O1051" s="10">
        <f t="shared" si="178"/>
        <v>15.166370896184562</v>
      </c>
      <c r="P1051" s="11">
        <f t="shared" si="171"/>
        <v>0</v>
      </c>
      <c r="Q1051" s="11">
        <f t="shared" si="172"/>
        <v>15.166370896184562</v>
      </c>
      <c r="R1051" s="6" t="str">
        <f t="shared" si="173"/>
        <v>YES</v>
      </c>
      <c r="S1051" s="6" t="str">
        <f t="shared" si="174"/>
        <v>YES</v>
      </c>
      <c r="T1051" s="11">
        <f t="shared" si="175"/>
        <v>1127</v>
      </c>
      <c r="U1051" s="11">
        <f t="shared" si="176"/>
        <v>1367.4</v>
      </c>
      <c r="V1051" s="11">
        <f t="shared" si="177"/>
        <v>-240.40000000000009</v>
      </c>
    </row>
    <row r="1052" spans="1:22" x14ac:dyDescent="0.25">
      <c r="A1052" s="6" t="s">
        <v>351</v>
      </c>
      <c r="B1052" s="6" t="s">
        <v>23</v>
      </c>
      <c r="C1052" s="6" t="s">
        <v>828</v>
      </c>
      <c r="D1052" s="6" t="s">
        <v>828</v>
      </c>
      <c r="E1052" s="22" t="s">
        <v>1676</v>
      </c>
      <c r="F1052" s="22" t="s">
        <v>418</v>
      </c>
      <c r="G1052" s="7"/>
      <c r="H1052" s="22" t="s">
        <v>829</v>
      </c>
      <c r="I1052" s="22" t="s">
        <v>825</v>
      </c>
      <c r="J1052" s="19" t="s">
        <v>757</v>
      </c>
      <c r="K1052" s="11">
        <v>0.1</v>
      </c>
      <c r="M1052" s="11">
        <v>9.01</v>
      </c>
      <c r="O1052" s="10" t="e">
        <f t="shared" si="178"/>
        <v>#DIV/0!</v>
      </c>
      <c r="P1052" s="11" t="e">
        <f t="shared" si="171"/>
        <v>#DIV/0!</v>
      </c>
      <c r="Q1052" s="11" t="e">
        <f t="shared" si="172"/>
        <v>#DIV/0!</v>
      </c>
      <c r="R1052" s="6" t="e">
        <f t="shared" si="173"/>
        <v>#DIV/0!</v>
      </c>
      <c r="S1052" s="6" t="e">
        <f t="shared" si="174"/>
        <v>#DIV/0!</v>
      </c>
      <c r="T1052" s="11">
        <f t="shared" si="175"/>
        <v>0</v>
      </c>
      <c r="U1052" s="11">
        <f t="shared" si="176"/>
        <v>9.01</v>
      </c>
      <c r="V1052" s="11">
        <f t="shared" si="177"/>
        <v>-9.01</v>
      </c>
    </row>
    <row r="1053" spans="1:22" x14ac:dyDescent="0.25">
      <c r="A1053" s="6" t="s">
        <v>351</v>
      </c>
      <c r="B1053" s="6" t="s">
        <v>23</v>
      </c>
      <c r="C1053" s="6" t="s">
        <v>900</v>
      </c>
      <c r="D1053" s="6" t="s">
        <v>900</v>
      </c>
      <c r="E1053" s="22" t="s">
        <v>1676</v>
      </c>
      <c r="F1053" s="22" t="s">
        <v>418</v>
      </c>
      <c r="G1053" s="7"/>
      <c r="H1053" s="22" t="s">
        <v>899</v>
      </c>
      <c r="I1053" s="22" t="s">
        <v>826</v>
      </c>
      <c r="J1053" s="19" t="s">
        <v>901</v>
      </c>
      <c r="K1053" s="11">
        <v>0.1</v>
      </c>
      <c r="M1053" s="11">
        <v>48</v>
      </c>
      <c r="O1053" s="10" t="e">
        <f t="shared" si="178"/>
        <v>#DIV/0!</v>
      </c>
      <c r="P1053" s="11" t="e">
        <f t="shared" si="171"/>
        <v>#DIV/0!</v>
      </c>
      <c r="Q1053" s="11" t="e">
        <f t="shared" si="172"/>
        <v>#DIV/0!</v>
      </c>
      <c r="R1053" s="6" t="e">
        <f t="shared" si="173"/>
        <v>#DIV/0!</v>
      </c>
      <c r="S1053" s="6" t="e">
        <f t="shared" si="174"/>
        <v>#DIV/0!</v>
      </c>
      <c r="T1053" s="11">
        <f t="shared" si="175"/>
        <v>0</v>
      </c>
      <c r="U1053" s="11">
        <f t="shared" si="176"/>
        <v>48</v>
      </c>
      <c r="V1053" s="11">
        <f t="shared" si="177"/>
        <v>-48</v>
      </c>
    </row>
    <row r="1054" spans="1:22" x14ac:dyDescent="0.25">
      <c r="A1054" s="6" t="s">
        <v>351</v>
      </c>
      <c r="B1054" s="6" t="s">
        <v>23</v>
      </c>
      <c r="C1054" s="6" t="s">
        <v>900</v>
      </c>
      <c r="D1054" s="6" t="s">
        <v>900</v>
      </c>
      <c r="E1054" s="22" t="s">
        <v>1676</v>
      </c>
      <c r="F1054" s="22" t="s">
        <v>418</v>
      </c>
      <c r="G1054" s="7"/>
      <c r="H1054" s="22" t="s">
        <v>899</v>
      </c>
      <c r="I1054" s="22" t="s">
        <v>826</v>
      </c>
      <c r="J1054" s="19" t="s">
        <v>902</v>
      </c>
      <c r="K1054" s="11">
        <v>0.1</v>
      </c>
      <c r="M1054" s="11">
        <v>26.87</v>
      </c>
      <c r="O1054" s="10" t="e">
        <f t="shared" si="178"/>
        <v>#DIV/0!</v>
      </c>
      <c r="P1054" s="11" t="e">
        <f t="shared" si="171"/>
        <v>#DIV/0!</v>
      </c>
      <c r="Q1054" s="11" t="e">
        <f t="shared" si="172"/>
        <v>#DIV/0!</v>
      </c>
      <c r="R1054" s="6" t="e">
        <f t="shared" si="173"/>
        <v>#DIV/0!</v>
      </c>
      <c r="S1054" s="6" t="e">
        <f t="shared" si="174"/>
        <v>#DIV/0!</v>
      </c>
      <c r="T1054" s="11">
        <f t="shared" si="175"/>
        <v>0</v>
      </c>
      <c r="U1054" s="11">
        <f t="shared" si="176"/>
        <v>26.87</v>
      </c>
      <c r="V1054" s="11">
        <f t="shared" si="177"/>
        <v>-26.87</v>
      </c>
    </row>
    <row r="1055" spans="1:22" x14ac:dyDescent="0.25">
      <c r="A1055" s="6" t="s">
        <v>351</v>
      </c>
      <c r="B1055" s="6" t="s">
        <v>23</v>
      </c>
      <c r="C1055" s="6" t="s">
        <v>900</v>
      </c>
      <c r="D1055" s="6" t="s">
        <v>900</v>
      </c>
      <c r="E1055" s="22" t="s">
        <v>1676</v>
      </c>
      <c r="F1055" s="22" t="s">
        <v>418</v>
      </c>
      <c r="G1055" s="7"/>
      <c r="H1055" s="22" t="s">
        <v>899</v>
      </c>
      <c r="I1055" s="22" t="s">
        <v>826</v>
      </c>
      <c r="J1055" s="19" t="s">
        <v>902</v>
      </c>
      <c r="K1055" s="11">
        <v>15</v>
      </c>
      <c r="M1055" s="11">
        <v>0.45</v>
      </c>
      <c r="O1055" s="10" t="e">
        <f t="shared" si="178"/>
        <v>#DIV/0!</v>
      </c>
      <c r="P1055" s="11" t="e">
        <f t="shared" si="171"/>
        <v>#DIV/0!</v>
      </c>
      <c r="Q1055" s="11" t="e">
        <f t="shared" si="172"/>
        <v>#DIV/0!</v>
      </c>
      <c r="R1055" s="6" t="e">
        <f t="shared" si="173"/>
        <v>#DIV/0!</v>
      </c>
      <c r="S1055" s="6" t="e">
        <f t="shared" si="174"/>
        <v>#DIV/0!</v>
      </c>
      <c r="T1055" s="11">
        <f t="shared" si="175"/>
        <v>0</v>
      </c>
      <c r="U1055" s="11">
        <f t="shared" si="176"/>
        <v>0.45</v>
      </c>
      <c r="V1055" s="11">
        <f t="shared" si="177"/>
        <v>-0.45</v>
      </c>
    </row>
    <row r="1056" spans="1:22" x14ac:dyDescent="0.25">
      <c r="A1056" s="6" t="s">
        <v>351</v>
      </c>
      <c r="B1056" s="6" t="s">
        <v>23</v>
      </c>
      <c r="C1056" s="6" t="s">
        <v>900</v>
      </c>
      <c r="D1056" s="6" t="s">
        <v>900</v>
      </c>
      <c r="E1056" s="22" t="s">
        <v>1676</v>
      </c>
      <c r="F1056" s="22" t="s">
        <v>418</v>
      </c>
      <c r="G1056" s="7"/>
      <c r="H1056" s="22" t="s">
        <v>899</v>
      </c>
      <c r="I1056" s="22" t="s">
        <v>826</v>
      </c>
      <c r="J1056" s="19" t="s">
        <v>903</v>
      </c>
      <c r="K1056" s="11">
        <v>15</v>
      </c>
      <c r="L1056" s="9">
        <v>87.49</v>
      </c>
      <c r="M1056" s="11">
        <v>1312.35</v>
      </c>
      <c r="N1056" s="11">
        <v>3104.2</v>
      </c>
      <c r="O1056" s="10">
        <f t="shared" si="178"/>
        <v>15</v>
      </c>
      <c r="P1056" s="11">
        <f t="shared" si="171"/>
        <v>35.480626357297979</v>
      </c>
      <c r="Q1056" s="11">
        <f t="shared" si="172"/>
        <v>50.480626357297972</v>
      </c>
      <c r="R1056" s="6" t="str">
        <f t="shared" si="173"/>
        <v>YES</v>
      </c>
      <c r="S1056" s="6" t="str">
        <f t="shared" si="174"/>
        <v>YES</v>
      </c>
      <c r="T1056" s="11">
        <f t="shared" si="175"/>
        <v>1093.625</v>
      </c>
      <c r="U1056" s="11">
        <f t="shared" si="176"/>
        <v>4416.5499999999993</v>
      </c>
      <c r="V1056" s="11">
        <f t="shared" si="177"/>
        <v>-3322.9249999999993</v>
      </c>
    </row>
    <row r="1057" spans="1:22" x14ac:dyDescent="0.25">
      <c r="A1057" s="6" t="s">
        <v>351</v>
      </c>
      <c r="B1057" s="6" t="s">
        <v>23</v>
      </c>
      <c r="C1057" s="6" t="s">
        <v>900</v>
      </c>
      <c r="D1057" s="6" t="s">
        <v>900</v>
      </c>
      <c r="E1057" s="22" t="s">
        <v>1676</v>
      </c>
      <c r="F1057" s="22" t="s">
        <v>418</v>
      </c>
      <c r="G1057" s="7"/>
      <c r="H1057" s="22" t="s">
        <v>899</v>
      </c>
      <c r="I1057" s="22" t="s">
        <v>826</v>
      </c>
      <c r="J1057" s="19" t="s">
        <v>903</v>
      </c>
      <c r="K1057" s="11">
        <v>0.1</v>
      </c>
      <c r="M1057" s="11">
        <v>18.75</v>
      </c>
      <c r="O1057" s="10" t="e">
        <f t="shared" si="178"/>
        <v>#DIV/0!</v>
      </c>
      <c r="P1057" s="11" t="e">
        <f t="shared" si="171"/>
        <v>#DIV/0!</v>
      </c>
      <c r="Q1057" s="11" t="e">
        <f t="shared" si="172"/>
        <v>#DIV/0!</v>
      </c>
      <c r="R1057" s="6" t="e">
        <f t="shared" si="173"/>
        <v>#DIV/0!</v>
      </c>
      <c r="S1057" s="6" t="e">
        <f t="shared" si="174"/>
        <v>#DIV/0!</v>
      </c>
      <c r="T1057" s="11">
        <f t="shared" si="175"/>
        <v>0</v>
      </c>
      <c r="U1057" s="11">
        <f t="shared" si="176"/>
        <v>18.75</v>
      </c>
      <c r="V1057" s="11">
        <f t="shared" si="177"/>
        <v>-18.75</v>
      </c>
    </row>
    <row r="1058" spans="1:22" x14ac:dyDescent="0.25">
      <c r="A1058" s="6" t="s">
        <v>351</v>
      </c>
      <c r="B1058" s="6" t="s">
        <v>23</v>
      </c>
      <c r="C1058" s="6" t="s">
        <v>900</v>
      </c>
      <c r="D1058" s="6" t="s">
        <v>900</v>
      </c>
      <c r="E1058" s="22" t="s">
        <v>1676</v>
      </c>
      <c r="F1058" s="22" t="s">
        <v>418</v>
      </c>
      <c r="G1058" s="7"/>
      <c r="H1058" s="22" t="s">
        <v>899</v>
      </c>
      <c r="I1058" s="22" t="s">
        <v>826</v>
      </c>
      <c r="J1058" s="19" t="s">
        <v>903</v>
      </c>
      <c r="K1058" s="11">
        <v>5</v>
      </c>
      <c r="L1058" s="9">
        <v>91.35</v>
      </c>
      <c r="M1058" s="11">
        <v>456.75</v>
      </c>
      <c r="O1058" s="10">
        <f t="shared" si="178"/>
        <v>5</v>
      </c>
      <c r="P1058" s="11">
        <f t="shared" si="171"/>
        <v>0</v>
      </c>
      <c r="Q1058" s="11">
        <f t="shared" si="172"/>
        <v>5</v>
      </c>
      <c r="R1058" s="6" t="str">
        <f t="shared" si="173"/>
        <v>NO</v>
      </c>
      <c r="S1058" s="6" t="str">
        <f t="shared" si="174"/>
        <v>YES</v>
      </c>
      <c r="T1058" s="11">
        <f t="shared" si="175"/>
        <v>1141.875</v>
      </c>
      <c r="U1058" s="11">
        <f t="shared" si="176"/>
        <v>456.75</v>
      </c>
      <c r="V1058" s="11">
        <f t="shared" si="177"/>
        <v>685.125</v>
      </c>
    </row>
    <row r="1059" spans="1:22" x14ac:dyDescent="0.25">
      <c r="A1059" s="6" t="s">
        <v>351</v>
      </c>
      <c r="B1059" s="6" t="s">
        <v>23</v>
      </c>
      <c r="C1059" s="6" t="s">
        <v>900</v>
      </c>
      <c r="D1059" s="6" t="s">
        <v>900</v>
      </c>
      <c r="E1059" s="22" t="s">
        <v>1676</v>
      </c>
      <c r="F1059" s="22" t="s">
        <v>418</v>
      </c>
      <c r="G1059" s="7"/>
      <c r="H1059" s="22" t="s">
        <v>899</v>
      </c>
      <c r="I1059" s="22" t="s">
        <v>826</v>
      </c>
      <c r="J1059" s="19" t="s">
        <v>904</v>
      </c>
      <c r="K1059" s="11">
        <v>5</v>
      </c>
      <c r="L1059" s="9">
        <v>302.75</v>
      </c>
      <c r="M1059" s="11">
        <v>1513.75</v>
      </c>
      <c r="N1059" s="11">
        <v>6914.09</v>
      </c>
      <c r="O1059" s="10">
        <f t="shared" si="178"/>
        <v>5</v>
      </c>
      <c r="P1059" s="11">
        <f t="shared" si="171"/>
        <v>22.837621800165152</v>
      </c>
      <c r="Q1059" s="11">
        <f t="shared" si="172"/>
        <v>27.837621800165152</v>
      </c>
      <c r="R1059" s="6" t="str">
        <f t="shared" si="173"/>
        <v>YES</v>
      </c>
      <c r="S1059" s="6" t="str">
        <f t="shared" si="174"/>
        <v>YES</v>
      </c>
      <c r="T1059" s="11">
        <f t="shared" si="175"/>
        <v>3784.375</v>
      </c>
      <c r="U1059" s="11">
        <f t="shared" si="176"/>
        <v>8427.84</v>
      </c>
      <c r="V1059" s="11">
        <f t="shared" si="177"/>
        <v>-4643.4650000000001</v>
      </c>
    </row>
    <row r="1060" spans="1:22" x14ac:dyDescent="0.25">
      <c r="A1060" s="6" t="s">
        <v>351</v>
      </c>
      <c r="B1060" s="6" t="s">
        <v>23</v>
      </c>
      <c r="C1060" s="6" t="s">
        <v>900</v>
      </c>
      <c r="D1060" s="6" t="s">
        <v>900</v>
      </c>
      <c r="E1060" s="22" t="s">
        <v>1676</v>
      </c>
      <c r="F1060" s="22" t="s">
        <v>418</v>
      </c>
      <c r="G1060" s="7"/>
      <c r="H1060" s="22" t="s">
        <v>899</v>
      </c>
      <c r="I1060" s="22" t="s">
        <v>826</v>
      </c>
      <c r="J1060" s="19" t="s">
        <v>904</v>
      </c>
      <c r="K1060" s="11">
        <v>0.1</v>
      </c>
      <c r="M1060" s="11">
        <v>30.43</v>
      </c>
      <c r="O1060" s="10" t="e">
        <f t="shared" si="178"/>
        <v>#DIV/0!</v>
      </c>
      <c r="P1060" s="11" t="e">
        <f t="shared" si="171"/>
        <v>#DIV/0!</v>
      </c>
      <c r="Q1060" s="11" t="e">
        <f t="shared" si="172"/>
        <v>#DIV/0!</v>
      </c>
      <c r="R1060" s="6" t="e">
        <f t="shared" si="173"/>
        <v>#DIV/0!</v>
      </c>
      <c r="S1060" s="6" t="e">
        <f t="shared" si="174"/>
        <v>#DIV/0!</v>
      </c>
      <c r="T1060" s="11">
        <f t="shared" si="175"/>
        <v>0</v>
      </c>
      <c r="U1060" s="11">
        <f t="shared" si="176"/>
        <v>30.43</v>
      </c>
      <c r="V1060" s="11">
        <f t="shared" si="177"/>
        <v>-30.43</v>
      </c>
    </row>
    <row r="1061" spans="1:22" x14ac:dyDescent="0.25">
      <c r="A1061" s="6" t="s">
        <v>351</v>
      </c>
      <c r="B1061" s="6" t="s">
        <v>23</v>
      </c>
      <c r="C1061" s="6" t="s">
        <v>900</v>
      </c>
      <c r="D1061" s="6" t="s">
        <v>900</v>
      </c>
      <c r="E1061" s="22" t="s">
        <v>1676</v>
      </c>
      <c r="F1061" s="22" t="s">
        <v>418</v>
      </c>
      <c r="G1061" s="7"/>
      <c r="H1061" s="22" t="s">
        <v>899</v>
      </c>
      <c r="I1061" s="22" t="s">
        <v>826</v>
      </c>
      <c r="J1061" s="19" t="s">
        <v>904</v>
      </c>
      <c r="K1061" s="11">
        <v>15</v>
      </c>
      <c r="L1061" s="9">
        <v>1.43</v>
      </c>
      <c r="M1061" s="11">
        <v>21.45</v>
      </c>
      <c r="O1061" s="10">
        <f t="shared" si="178"/>
        <v>15</v>
      </c>
      <c r="P1061" s="11">
        <f t="shared" si="171"/>
        <v>0</v>
      </c>
      <c r="Q1061" s="11">
        <f t="shared" si="172"/>
        <v>15</v>
      </c>
      <c r="R1061" s="6" t="str">
        <f t="shared" si="173"/>
        <v>YES</v>
      </c>
      <c r="S1061" s="6" t="str">
        <f t="shared" si="174"/>
        <v>YES</v>
      </c>
      <c r="T1061" s="11">
        <f t="shared" si="175"/>
        <v>17.875</v>
      </c>
      <c r="U1061" s="11">
        <f t="shared" si="176"/>
        <v>21.45</v>
      </c>
      <c r="V1061" s="11">
        <f t="shared" si="177"/>
        <v>-3.5749999999999993</v>
      </c>
    </row>
    <row r="1062" spans="1:22" x14ac:dyDescent="0.25">
      <c r="A1062" s="6" t="s">
        <v>351</v>
      </c>
      <c r="B1062" s="6" t="s">
        <v>23</v>
      </c>
      <c r="C1062" s="6" t="s">
        <v>900</v>
      </c>
      <c r="D1062" s="6" t="s">
        <v>900</v>
      </c>
      <c r="E1062" s="22" t="s">
        <v>1676</v>
      </c>
      <c r="F1062" s="22" t="s">
        <v>418</v>
      </c>
      <c r="G1062" s="7"/>
      <c r="H1062" s="22" t="s">
        <v>899</v>
      </c>
      <c r="I1062" s="22" t="s">
        <v>826</v>
      </c>
      <c r="J1062" s="19" t="s">
        <v>905</v>
      </c>
      <c r="K1062" s="11">
        <v>5</v>
      </c>
      <c r="L1062" s="9">
        <v>280.32</v>
      </c>
      <c r="M1062" s="11">
        <v>1401.6</v>
      </c>
      <c r="N1062" s="11">
        <v>4632.3500000000004</v>
      </c>
      <c r="O1062" s="10">
        <f t="shared" si="178"/>
        <v>5</v>
      </c>
      <c r="P1062" s="11">
        <f t="shared" si="171"/>
        <v>16.525221175799089</v>
      </c>
      <c r="Q1062" s="11">
        <f t="shared" si="172"/>
        <v>21.525221175799089</v>
      </c>
      <c r="R1062" s="6" t="str">
        <f t="shared" si="173"/>
        <v>YES</v>
      </c>
      <c r="S1062" s="6" t="str">
        <f t="shared" si="174"/>
        <v>YES</v>
      </c>
      <c r="T1062" s="11">
        <f t="shared" si="175"/>
        <v>3504</v>
      </c>
      <c r="U1062" s="11">
        <f t="shared" si="176"/>
        <v>6033.9500000000007</v>
      </c>
      <c r="V1062" s="11">
        <f t="shared" si="177"/>
        <v>-2529.9500000000007</v>
      </c>
    </row>
    <row r="1063" spans="1:22" x14ac:dyDescent="0.25">
      <c r="A1063" s="6" t="s">
        <v>351</v>
      </c>
      <c r="B1063" s="6" t="s">
        <v>23</v>
      </c>
      <c r="C1063" s="6" t="s">
        <v>900</v>
      </c>
      <c r="D1063" s="6" t="s">
        <v>900</v>
      </c>
      <c r="E1063" s="22" t="s">
        <v>1676</v>
      </c>
      <c r="F1063" s="22" t="s">
        <v>418</v>
      </c>
      <c r="G1063" s="7"/>
      <c r="H1063" s="22" t="s">
        <v>899</v>
      </c>
      <c r="I1063" s="22" t="s">
        <v>826</v>
      </c>
      <c r="J1063" s="19" t="s">
        <v>905</v>
      </c>
      <c r="K1063" s="11">
        <v>0.1</v>
      </c>
      <c r="M1063" s="11">
        <v>28.39</v>
      </c>
      <c r="O1063" s="10" t="e">
        <f t="shared" si="178"/>
        <v>#DIV/0!</v>
      </c>
      <c r="P1063" s="11" t="e">
        <f t="shared" si="171"/>
        <v>#DIV/0!</v>
      </c>
      <c r="Q1063" s="11" t="e">
        <f t="shared" si="172"/>
        <v>#DIV/0!</v>
      </c>
      <c r="R1063" s="6" t="e">
        <f t="shared" si="173"/>
        <v>#DIV/0!</v>
      </c>
      <c r="S1063" s="6" t="e">
        <f t="shared" si="174"/>
        <v>#DIV/0!</v>
      </c>
      <c r="T1063" s="11">
        <f t="shared" si="175"/>
        <v>0</v>
      </c>
      <c r="U1063" s="11">
        <f t="shared" si="176"/>
        <v>28.39</v>
      </c>
      <c r="V1063" s="11">
        <f t="shared" si="177"/>
        <v>-28.39</v>
      </c>
    </row>
    <row r="1064" spans="1:22" x14ac:dyDescent="0.25">
      <c r="A1064" s="6" t="s">
        <v>351</v>
      </c>
      <c r="B1064" s="6" t="s">
        <v>23</v>
      </c>
      <c r="C1064" s="6" t="s">
        <v>900</v>
      </c>
      <c r="D1064" s="6" t="s">
        <v>900</v>
      </c>
      <c r="E1064" s="22" t="s">
        <v>1676</v>
      </c>
      <c r="F1064" s="22" t="s">
        <v>418</v>
      </c>
      <c r="G1064" s="7"/>
      <c r="H1064" s="22" t="s">
        <v>899</v>
      </c>
      <c r="I1064" s="22" t="s">
        <v>826</v>
      </c>
      <c r="J1064" s="19" t="s">
        <v>905</v>
      </c>
      <c r="K1064" s="11">
        <v>12.5</v>
      </c>
      <c r="L1064" s="9">
        <v>1.99</v>
      </c>
      <c r="M1064" s="11">
        <v>24.88</v>
      </c>
      <c r="O1064" s="10">
        <f t="shared" si="178"/>
        <v>12.50251256281407</v>
      </c>
      <c r="P1064" s="11">
        <f t="shared" si="171"/>
        <v>0</v>
      </c>
      <c r="Q1064" s="11">
        <f t="shared" si="172"/>
        <v>12.50251256281407</v>
      </c>
      <c r="R1064" s="6" t="str">
        <f t="shared" si="173"/>
        <v>YES</v>
      </c>
      <c r="S1064" s="6" t="str">
        <f t="shared" si="174"/>
        <v>YES</v>
      </c>
      <c r="T1064" s="11">
        <f t="shared" si="175"/>
        <v>24.875</v>
      </c>
      <c r="U1064" s="11">
        <f t="shared" si="176"/>
        <v>24.88</v>
      </c>
      <c r="V1064" s="11">
        <f t="shared" si="177"/>
        <v>-4.9999999999990052E-3</v>
      </c>
    </row>
    <row r="1065" spans="1:22" x14ac:dyDescent="0.25">
      <c r="A1065" s="6" t="s">
        <v>351</v>
      </c>
      <c r="B1065" s="6" t="s">
        <v>23</v>
      </c>
      <c r="C1065" s="6" t="s">
        <v>900</v>
      </c>
      <c r="D1065" s="6" t="s">
        <v>900</v>
      </c>
      <c r="E1065" s="22" t="s">
        <v>1676</v>
      </c>
      <c r="F1065" s="22" t="s">
        <v>418</v>
      </c>
      <c r="G1065" s="7"/>
      <c r="H1065" s="22" t="s">
        <v>899</v>
      </c>
      <c r="I1065" s="22" t="s">
        <v>826</v>
      </c>
      <c r="J1065" s="19" t="s">
        <v>905</v>
      </c>
      <c r="K1065" s="11">
        <v>15</v>
      </c>
      <c r="L1065" s="9">
        <v>1.53</v>
      </c>
      <c r="M1065" s="11">
        <v>22.95</v>
      </c>
      <c r="O1065" s="10">
        <f t="shared" si="178"/>
        <v>15</v>
      </c>
      <c r="P1065" s="11">
        <f t="shared" si="171"/>
        <v>0</v>
      </c>
      <c r="Q1065" s="11">
        <f t="shared" si="172"/>
        <v>15</v>
      </c>
      <c r="R1065" s="6" t="str">
        <f t="shared" si="173"/>
        <v>YES</v>
      </c>
      <c r="S1065" s="6" t="str">
        <f t="shared" si="174"/>
        <v>YES</v>
      </c>
      <c r="T1065" s="11">
        <f t="shared" si="175"/>
        <v>19.125</v>
      </c>
      <c r="U1065" s="11">
        <f t="shared" si="176"/>
        <v>22.95</v>
      </c>
      <c r="V1065" s="11">
        <f t="shared" si="177"/>
        <v>-3.8249999999999993</v>
      </c>
    </row>
    <row r="1066" spans="1:22" x14ac:dyDescent="0.25">
      <c r="A1066" s="6" t="s">
        <v>351</v>
      </c>
      <c r="B1066" s="6" t="s">
        <v>23</v>
      </c>
      <c r="C1066" s="6" t="s">
        <v>900</v>
      </c>
      <c r="D1066" s="6" t="s">
        <v>900</v>
      </c>
      <c r="E1066" s="22" t="s">
        <v>1676</v>
      </c>
      <c r="F1066" s="22" t="s">
        <v>418</v>
      </c>
      <c r="G1066" s="7"/>
      <c r="H1066" s="22" t="s">
        <v>899</v>
      </c>
      <c r="I1066" s="22" t="s">
        <v>826</v>
      </c>
      <c r="J1066" s="19" t="s">
        <v>906</v>
      </c>
      <c r="K1066" s="11">
        <v>5</v>
      </c>
      <c r="L1066" s="9">
        <v>316.31</v>
      </c>
      <c r="M1066" s="11">
        <v>1581.55</v>
      </c>
      <c r="N1066" s="11">
        <v>10791.77</v>
      </c>
      <c r="O1066" s="10">
        <f t="shared" si="178"/>
        <v>5</v>
      </c>
      <c r="P1066" s="11">
        <f t="shared" si="171"/>
        <v>34.117700989535585</v>
      </c>
      <c r="Q1066" s="11">
        <f t="shared" si="172"/>
        <v>39.117700989535578</v>
      </c>
      <c r="R1066" s="6" t="str">
        <f t="shared" si="173"/>
        <v>YES</v>
      </c>
      <c r="S1066" s="6" t="str">
        <f t="shared" si="174"/>
        <v>YES</v>
      </c>
      <c r="T1066" s="11">
        <f t="shared" si="175"/>
        <v>3953.875</v>
      </c>
      <c r="U1066" s="11">
        <f t="shared" si="176"/>
        <v>12373.32</v>
      </c>
      <c r="V1066" s="11">
        <f t="shared" si="177"/>
        <v>-8419.4449999999997</v>
      </c>
    </row>
    <row r="1067" spans="1:22" x14ac:dyDescent="0.25">
      <c r="A1067" s="6" t="s">
        <v>351</v>
      </c>
      <c r="B1067" s="6" t="s">
        <v>23</v>
      </c>
      <c r="C1067" s="6" t="s">
        <v>900</v>
      </c>
      <c r="D1067" s="6" t="s">
        <v>900</v>
      </c>
      <c r="E1067" s="22" t="s">
        <v>1676</v>
      </c>
      <c r="F1067" s="22" t="s">
        <v>418</v>
      </c>
      <c r="G1067" s="7"/>
      <c r="H1067" s="22" t="s">
        <v>899</v>
      </c>
      <c r="I1067" s="22" t="s">
        <v>826</v>
      </c>
      <c r="J1067" s="19" t="s">
        <v>906</v>
      </c>
      <c r="K1067" s="11">
        <v>15</v>
      </c>
      <c r="L1067" s="9">
        <v>58.41</v>
      </c>
      <c r="M1067" s="11">
        <v>876.15</v>
      </c>
      <c r="O1067" s="10">
        <f t="shared" si="178"/>
        <v>15</v>
      </c>
      <c r="P1067" s="11">
        <f t="shared" si="171"/>
        <v>0</v>
      </c>
      <c r="Q1067" s="11">
        <f t="shared" si="172"/>
        <v>15</v>
      </c>
      <c r="R1067" s="6" t="str">
        <f t="shared" si="173"/>
        <v>YES</v>
      </c>
      <c r="S1067" s="6" t="str">
        <f t="shared" si="174"/>
        <v>YES</v>
      </c>
      <c r="T1067" s="11">
        <f t="shared" si="175"/>
        <v>730.125</v>
      </c>
      <c r="U1067" s="11">
        <f t="shared" si="176"/>
        <v>876.15</v>
      </c>
      <c r="V1067" s="11">
        <f t="shared" si="177"/>
        <v>-146.02499999999998</v>
      </c>
    </row>
    <row r="1068" spans="1:22" x14ac:dyDescent="0.25">
      <c r="A1068" s="6" t="s">
        <v>351</v>
      </c>
      <c r="B1068" s="6" t="s">
        <v>23</v>
      </c>
      <c r="C1068" s="6" t="s">
        <v>900</v>
      </c>
      <c r="D1068" s="6" t="s">
        <v>900</v>
      </c>
      <c r="E1068" s="22" t="s">
        <v>1676</v>
      </c>
      <c r="F1068" s="22" t="s">
        <v>418</v>
      </c>
      <c r="G1068" s="7"/>
      <c r="H1068" s="22" t="s">
        <v>899</v>
      </c>
      <c r="I1068" s="22" t="s">
        <v>826</v>
      </c>
      <c r="J1068" s="19" t="s">
        <v>906</v>
      </c>
      <c r="K1068" s="11">
        <v>0.1</v>
      </c>
      <c r="M1068" s="11">
        <v>38.159999999999997</v>
      </c>
      <c r="O1068" s="10" t="e">
        <f t="shared" si="178"/>
        <v>#DIV/0!</v>
      </c>
      <c r="P1068" s="11" t="e">
        <f t="shared" si="171"/>
        <v>#DIV/0!</v>
      </c>
      <c r="Q1068" s="11" t="e">
        <f t="shared" si="172"/>
        <v>#DIV/0!</v>
      </c>
      <c r="R1068" s="6" t="e">
        <f t="shared" si="173"/>
        <v>#DIV/0!</v>
      </c>
      <c r="S1068" s="6" t="e">
        <f t="shared" si="174"/>
        <v>#DIV/0!</v>
      </c>
      <c r="T1068" s="11">
        <f t="shared" si="175"/>
        <v>0</v>
      </c>
      <c r="U1068" s="11">
        <f t="shared" si="176"/>
        <v>38.159999999999997</v>
      </c>
      <c r="V1068" s="11">
        <f t="shared" si="177"/>
        <v>-38.159999999999997</v>
      </c>
    </row>
    <row r="1069" spans="1:22" x14ac:dyDescent="0.25">
      <c r="A1069" s="6" t="s">
        <v>351</v>
      </c>
      <c r="B1069" s="6" t="s">
        <v>23</v>
      </c>
      <c r="C1069" s="6" t="s">
        <v>900</v>
      </c>
      <c r="D1069" s="6" t="s">
        <v>900</v>
      </c>
      <c r="E1069" s="22" t="s">
        <v>1676</v>
      </c>
      <c r="F1069" s="22" t="s">
        <v>418</v>
      </c>
      <c r="G1069" s="7"/>
      <c r="H1069" s="22" t="s">
        <v>899</v>
      </c>
      <c r="I1069" s="22" t="s">
        <v>826</v>
      </c>
      <c r="J1069" s="19" t="s">
        <v>906</v>
      </c>
      <c r="K1069" s="11">
        <v>12.5</v>
      </c>
      <c r="L1069" s="9">
        <v>7</v>
      </c>
      <c r="M1069" s="11">
        <v>87.5</v>
      </c>
      <c r="O1069" s="10">
        <f t="shared" si="178"/>
        <v>12.5</v>
      </c>
      <c r="P1069" s="11">
        <f t="shared" si="171"/>
        <v>0</v>
      </c>
      <c r="Q1069" s="11">
        <f t="shared" si="172"/>
        <v>12.5</v>
      </c>
      <c r="R1069" s="6" t="str">
        <f t="shared" si="173"/>
        <v>YES</v>
      </c>
      <c r="S1069" s="6" t="str">
        <f t="shared" si="174"/>
        <v>YES</v>
      </c>
      <c r="T1069" s="11">
        <f t="shared" si="175"/>
        <v>87.5</v>
      </c>
      <c r="U1069" s="11">
        <f t="shared" si="176"/>
        <v>87.5</v>
      </c>
      <c r="V1069" s="11">
        <f t="shared" si="177"/>
        <v>0</v>
      </c>
    </row>
    <row r="1070" spans="1:22" x14ac:dyDescent="0.25">
      <c r="A1070" s="6" t="s">
        <v>351</v>
      </c>
      <c r="B1070" s="6" t="s">
        <v>23</v>
      </c>
      <c r="C1070" s="6" t="s">
        <v>900</v>
      </c>
      <c r="D1070" s="6" t="s">
        <v>900</v>
      </c>
      <c r="E1070" s="22" t="s">
        <v>1676</v>
      </c>
      <c r="F1070" s="22" t="s">
        <v>418</v>
      </c>
      <c r="G1070" s="7"/>
      <c r="H1070" s="22" t="s">
        <v>899</v>
      </c>
      <c r="I1070" s="22" t="s">
        <v>826</v>
      </c>
      <c r="J1070" s="19" t="s">
        <v>907</v>
      </c>
      <c r="K1070" s="11">
        <v>5</v>
      </c>
      <c r="L1070" s="9">
        <v>291.66000000000003</v>
      </c>
      <c r="M1070" s="11">
        <v>1458.3</v>
      </c>
      <c r="N1070" s="11">
        <v>6831.59</v>
      </c>
      <c r="O1070" s="10">
        <f t="shared" si="178"/>
        <v>4.9999999999999991</v>
      </c>
      <c r="P1070" s="11">
        <f t="shared" si="171"/>
        <v>23.423129671535349</v>
      </c>
      <c r="Q1070" s="11">
        <f t="shared" si="172"/>
        <v>28.423129671535346</v>
      </c>
      <c r="R1070" s="6" t="str">
        <f t="shared" si="173"/>
        <v>YES</v>
      </c>
      <c r="S1070" s="6" t="str">
        <f t="shared" si="174"/>
        <v>YES</v>
      </c>
      <c r="T1070" s="11">
        <f t="shared" si="175"/>
        <v>3645.7500000000005</v>
      </c>
      <c r="U1070" s="11">
        <f t="shared" si="176"/>
        <v>8289.89</v>
      </c>
      <c r="V1070" s="11">
        <f t="shared" si="177"/>
        <v>-4644.1399999999994</v>
      </c>
    </row>
    <row r="1071" spans="1:22" x14ac:dyDescent="0.25">
      <c r="A1071" s="6" t="s">
        <v>351</v>
      </c>
      <c r="B1071" s="6" t="s">
        <v>23</v>
      </c>
      <c r="C1071" s="6" t="s">
        <v>900</v>
      </c>
      <c r="D1071" s="6" t="s">
        <v>900</v>
      </c>
      <c r="E1071" s="22" t="s">
        <v>1676</v>
      </c>
      <c r="F1071" s="22" t="s">
        <v>418</v>
      </c>
      <c r="G1071" s="7"/>
      <c r="H1071" s="22" t="s">
        <v>899</v>
      </c>
      <c r="I1071" s="22" t="s">
        <v>826</v>
      </c>
      <c r="J1071" s="19" t="s">
        <v>907</v>
      </c>
      <c r="K1071" s="11">
        <v>15</v>
      </c>
      <c r="L1071" s="9">
        <v>2.12</v>
      </c>
      <c r="M1071" s="11">
        <v>31.8</v>
      </c>
      <c r="O1071" s="10">
        <f t="shared" si="178"/>
        <v>15</v>
      </c>
      <c r="P1071" s="11">
        <f t="shared" si="171"/>
        <v>0</v>
      </c>
      <c r="Q1071" s="11">
        <f t="shared" si="172"/>
        <v>15</v>
      </c>
      <c r="R1071" s="6" t="str">
        <f t="shared" si="173"/>
        <v>YES</v>
      </c>
      <c r="S1071" s="6" t="str">
        <f t="shared" si="174"/>
        <v>YES</v>
      </c>
      <c r="T1071" s="11">
        <f t="shared" si="175"/>
        <v>26.5</v>
      </c>
      <c r="U1071" s="11">
        <f t="shared" si="176"/>
        <v>31.8</v>
      </c>
      <c r="V1071" s="11">
        <f t="shared" si="177"/>
        <v>-5.3000000000000007</v>
      </c>
    </row>
    <row r="1072" spans="1:22" x14ac:dyDescent="0.25">
      <c r="A1072" s="6" t="s">
        <v>351</v>
      </c>
      <c r="B1072" s="6" t="s">
        <v>23</v>
      </c>
      <c r="C1072" s="6" t="s">
        <v>900</v>
      </c>
      <c r="D1072" s="6" t="s">
        <v>900</v>
      </c>
      <c r="E1072" s="22" t="s">
        <v>1676</v>
      </c>
      <c r="F1072" s="22" t="s">
        <v>418</v>
      </c>
      <c r="G1072" s="7"/>
      <c r="H1072" s="22" t="s">
        <v>899</v>
      </c>
      <c r="I1072" s="22" t="s">
        <v>826</v>
      </c>
      <c r="J1072" s="19" t="s">
        <v>907</v>
      </c>
      <c r="K1072" s="11">
        <v>0.1</v>
      </c>
      <c r="M1072" s="11">
        <v>29.37</v>
      </c>
      <c r="O1072" s="10" t="e">
        <f t="shared" si="178"/>
        <v>#DIV/0!</v>
      </c>
      <c r="P1072" s="11" t="e">
        <f t="shared" si="171"/>
        <v>#DIV/0!</v>
      </c>
      <c r="Q1072" s="11" t="e">
        <f t="shared" si="172"/>
        <v>#DIV/0!</v>
      </c>
      <c r="R1072" s="6" t="e">
        <f t="shared" si="173"/>
        <v>#DIV/0!</v>
      </c>
      <c r="S1072" s="6" t="e">
        <f t="shared" si="174"/>
        <v>#DIV/0!</v>
      </c>
      <c r="T1072" s="11">
        <f t="shared" si="175"/>
        <v>0</v>
      </c>
      <c r="U1072" s="11">
        <f t="shared" si="176"/>
        <v>29.37</v>
      </c>
      <c r="V1072" s="11">
        <f t="shared" si="177"/>
        <v>-29.37</v>
      </c>
    </row>
    <row r="1073" spans="1:22" x14ac:dyDescent="0.25">
      <c r="A1073" s="6" t="s">
        <v>351</v>
      </c>
      <c r="B1073" s="6" t="s">
        <v>23</v>
      </c>
      <c r="C1073" s="6" t="s">
        <v>900</v>
      </c>
      <c r="D1073" s="6" t="s">
        <v>900</v>
      </c>
      <c r="E1073" s="22" t="s">
        <v>1676</v>
      </c>
      <c r="F1073" s="22" t="s">
        <v>418</v>
      </c>
      <c r="G1073" s="7"/>
      <c r="H1073" s="22" t="s">
        <v>899</v>
      </c>
      <c r="I1073" s="22" t="s">
        <v>826</v>
      </c>
      <c r="J1073" s="19" t="s">
        <v>908</v>
      </c>
      <c r="K1073" s="11">
        <v>15</v>
      </c>
      <c r="M1073" s="11">
        <v>0.75</v>
      </c>
      <c r="O1073" s="10" t="e">
        <f t="shared" si="178"/>
        <v>#DIV/0!</v>
      </c>
      <c r="P1073" s="11" t="e">
        <f t="shared" si="171"/>
        <v>#DIV/0!</v>
      </c>
      <c r="Q1073" s="11" t="e">
        <f t="shared" si="172"/>
        <v>#DIV/0!</v>
      </c>
      <c r="R1073" s="6" t="e">
        <f t="shared" si="173"/>
        <v>#DIV/0!</v>
      </c>
      <c r="S1073" s="6" t="e">
        <f t="shared" si="174"/>
        <v>#DIV/0!</v>
      </c>
      <c r="T1073" s="11">
        <f t="shared" si="175"/>
        <v>0</v>
      </c>
      <c r="U1073" s="11">
        <f t="shared" si="176"/>
        <v>0.75</v>
      </c>
      <c r="V1073" s="11">
        <f t="shared" si="177"/>
        <v>-0.75</v>
      </c>
    </row>
    <row r="1074" spans="1:22" x14ac:dyDescent="0.25">
      <c r="A1074" s="6" t="s">
        <v>351</v>
      </c>
      <c r="B1074" s="6" t="s">
        <v>23</v>
      </c>
      <c r="C1074" s="6" t="s">
        <v>900</v>
      </c>
      <c r="D1074" s="6" t="s">
        <v>900</v>
      </c>
      <c r="E1074" s="22" t="s">
        <v>1676</v>
      </c>
      <c r="F1074" s="22" t="s">
        <v>418</v>
      </c>
      <c r="G1074" s="7"/>
      <c r="H1074" s="22" t="s">
        <v>899</v>
      </c>
      <c r="I1074" s="22" t="s">
        <v>826</v>
      </c>
      <c r="J1074" s="19" t="s">
        <v>908</v>
      </c>
      <c r="K1074" s="11">
        <v>0.1</v>
      </c>
      <c r="M1074" s="11">
        <v>0.96</v>
      </c>
      <c r="O1074" s="10" t="e">
        <f t="shared" si="178"/>
        <v>#DIV/0!</v>
      </c>
      <c r="P1074" s="11" t="e">
        <f t="shared" si="171"/>
        <v>#DIV/0!</v>
      </c>
      <c r="Q1074" s="11" t="e">
        <f t="shared" si="172"/>
        <v>#DIV/0!</v>
      </c>
      <c r="R1074" s="6" t="e">
        <f t="shared" si="173"/>
        <v>#DIV/0!</v>
      </c>
      <c r="S1074" s="6" t="e">
        <f t="shared" si="174"/>
        <v>#DIV/0!</v>
      </c>
      <c r="T1074" s="11">
        <f t="shared" si="175"/>
        <v>0</v>
      </c>
      <c r="U1074" s="11">
        <f t="shared" si="176"/>
        <v>0.96</v>
      </c>
      <c r="V1074" s="11">
        <f t="shared" si="177"/>
        <v>-0.96</v>
      </c>
    </row>
    <row r="1075" spans="1:22" x14ac:dyDescent="0.25">
      <c r="A1075" s="6" t="s">
        <v>351</v>
      </c>
      <c r="B1075" s="6" t="s">
        <v>23</v>
      </c>
      <c r="C1075" s="6" t="s">
        <v>900</v>
      </c>
      <c r="D1075" s="6" t="s">
        <v>900</v>
      </c>
      <c r="E1075" s="22" t="s">
        <v>1676</v>
      </c>
      <c r="F1075" s="22" t="s">
        <v>418</v>
      </c>
      <c r="G1075" s="7"/>
      <c r="H1075" s="22" t="s">
        <v>899</v>
      </c>
      <c r="I1075" s="22" t="s">
        <v>826</v>
      </c>
      <c r="J1075" s="19" t="s">
        <v>909</v>
      </c>
      <c r="K1075" s="11">
        <v>0.15</v>
      </c>
      <c r="M1075" s="11">
        <v>69.599999999999994</v>
      </c>
      <c r="O1075" s="10" t="e">
        <f t="shared" si="178"/>
        <v>#DIV/0!</v>
      </c>
      <c r="P1075" s="11" t="e">
        <f t="shared" si="171"/>
        <v>#DIV/0!</v>
      </c>
      <c r="Q1075" s="11" t="e">
        <f t="shared" si="172"/>
        <v>#DIV/0!</v>
      </c>
      <c r="R1075" s="6" t="e">
        <f t="shared" si="173"/>
        <v>#DIV/0!</v>
      </c>
      <c r="S1075" s="6" t="e">
        <f t="shared" si="174"/>
        <v>#DIV/0!</v>
      </c>
      <c r="T1075" s="11">
        <f t="shared" si="175"/>
        <v>0</v>
      </c>
      <c r="U1075" s="11">
        <f t="shared" si="176"/>
        <v>69.599999999999994</v>
      </c>
      <c r="V1075" s="11">
        <f t="shared" si="177"/>
        <v>-69.599999999999994</v>
      </c>
    </row>
    <row r="1076" spans="1:22" x14ac:dyDescent="0.25">
      <c r="A1076" s="6" t="s">
        <v>351</v>
      </c>
      <c r="B1076" s="6" t="s">
        <v>23</v>
      </c>
      <c r="C1076" s="6" t="s">
        <v>900</v>
      </c>
      <c r="D1076" s="6" t="s">
        <v>900</v>
      </c>
      <c r="E1076" s="22" t="s">
        <v>1676</v>
      </c>
      <c r="F1076" s="22" t="s">
        <v>418</v>
      </c>
      <c r="G1076" s="7"/>
      <c r="H1076" s="22" t="s">
        <v>899</v>
      </c>
      <c r="I1076" s="22" t="s">
        <v>826</v>
      </c>
      <c r="J1076" s="19" t="s">
        <v>910</v>
      </c>
      <c r="K1076" s="11">
        <v>15</v>
      </c>
      <c r="L1076" s="9">
        <v>414.46</v>
      </c>
      <c r="M1076" s="11">
        <v>6216.9</v>
      </c>
      <c r="O1076" s="10">
        <f t="shared" si="178"/>
        <v>15</v>
      </c>
      <c r="P1076" s="11">
        <f t="shared" si="171"/>
        <v>0</v>
      </c>
      <c r="Q1076" s="11">
        <f t="shared" si="172"/>
        <v>15</v>
      </c>
      <c r="R1076" s="6" t="str">
        <f t="shared" si="173"/>
        <v>YES</v>
      </c>
      <c r="S1076" s="6" t="str">
        <f t="shared" si="174"/>
        <v>YES</v>
      </c>
      <c r="T1076" s="11">
        <f t="shared" si="175"/>
        <v>5180.75</v>
      </c>
      <c r="U1076" s="11">
        <f t="shared" si="176"/>
        <v>6216.9</v>
      </c>
      <c r="V1076" s="11">
        <f t="shared" si="177"/>
        <v>-1036.1499999999996</v>
      </c>
    </row>
    <row r="1077" spans="1:22" x14ac:dyDescent="0.25">
      <c r="A1077" s="6" t="s">
        <v>351</v>
      </c>
      <c r="B1077" s="6" t="s">
        <v>23</v>
      </c>
      <c r="C1077" s="6" t="s">
        <v>900</v>
      </c>
      <c r="D1077" s="6" t="s">
        <v>900</v>
      </c>
      <c r="E1077" s="22" t="s">
        <v>1676</v>
      </c>
      <c r="F1077" s="22" t="s">
        <v>418</v>
      </c>
      <c r="G1077" s="7"/>
      <c r="H1077" s="22" t="s">
        <v>899</v>
      </c>
      <c r="I1077" s="22" t="s">
        <v>826</v>
      </c>
      <c r="J1077" s="19" t="s">
        <v>910</v>
      </c>
      <c r="K1077" s="11">
        <v>0.1</v>
      </c>
      <c r="M1077" s="11">
        <v>44.34</v>
      </c>
      <c r="O1077" s="10" t="e">
        <f t="shared" si="178"/>
        <v>#DIV/0!</v>
      </c>
      <c r="P1077" s="11" t="e">
        <f t="shared" si="171"/>
        <v>#DIV/0!</v>
      </c>
      <c r="Q1077" s="11" t="e">
        <f t="shared" si="172"/>
        <v>#DIV/0!</v>
      </c>
      <c r="R1077" s="6" t="e">
        <f t="shared" si="173"/>
        <v>#DIV/0!</v>
      </c>
      <c r="S1077" s="6" t="e">
        <f t="shared" si="174"/>
        <v>#DIV/0!</v>
      </c>
      <c r="T1077" s="11">
        <f t="shared" si="175"/>
        <v>0</v>
      </c>
      <c r="U1077" s="11">
        <f t="shared" si="176"/>
        <v>44.34</v>
      </c>
      <c r="V1077" s="11">
        <f t="shared" si="177"/>
        <v>-44.34</v>
      </c>
    </row>
    <row r="1078" spans="1:22" x14ac:dyDescent="0.25">
      <c r="A1078" s="6" t="s">
        <v>351</v>
      </c>
      <c r="B1078" s="6" t="s">
        <v>23</v>
      </c>
      <c r="C1078" s="6" t="s">
        <v>900</v>
      </c>
      <c r="D1078" s="6" t="s">
        <v>900</v>
      </c>
      <c r="E1078" s="22" t="s">
        <v>1676</v>
      </c>
      <c r="F1078" s="22" t="s">
        <v>418</v>
      </c>
      <c r="G1078" s="7"/>
      <c r="H1078" s="22" t="s">
        <v>899</v>
      </c>
      <c r="I1078" s="22" t="s">
        <v>826</v>
      </c>
      <c r="J1078" s="19" t="s">
        <v>911</v>
      </c>
      <c r="K1078" s="11">
        <v>5</v>
      </c>
      <c r="L1078" s="9">
        <v>265.55</v>
      </c>
      <c r="M1078" s="11">
        <v>1327.75</v>
      </c>
      <c r="N1078" s="11">
        <v>5948.6</v>
      </c>
      <c r="O1078" s="10">
        <f t="shared" si="178"/>
        <v>5</v>
      </c>
      <c r="P1078" s="11">
        <f t="shared" si="171"/>
        <v>22.401054415364339</v>
      </c>
      <c r="Q1078" s="11">
        <f t="shared" si="172"/>
        <v>27.401054415364339</v>
      </c>
      <c r="R1078" s="6" t="str">
        <f t="shared" si="173"/>
        <v>YES</v>
      </c>
      <c r="S1078" s="6" t="str">
        <f t="shared" si="174"/>
        <v>YES</v>
      </c>
      <c r="T1078" s="11">
        <f t="shared" si="175"/>
        <v>3319.375</v>
      </c>
      <c r="U1078" s="11">
        <f t="shared" si="176"/>
        <v>7276.35</v>
      </c>
      <c r="V1078" s="11">
        <f t="shared" si="177"/>
        <v>-3956.9750000000004</v>
      </c>
    </row>
    <row r="1079" spans="1:22" x14ac:dyDescent="0.25">
      <c r="A1079" s="6" t="s">
        <v>351</v>
      </c>
      <c r="B1079" s="6" t="s">
        <v>23</v>
      </c>
      <c r="C1079" s="6" t="s">
        <v>900</v>
      </c>
      <c r="D1079" s="6" t="s">
        <v>900</v>
      </c>
      <c r="E1079" s="22" t="s">
        <v>1676</v>
      </c>
      <c r="F1079" s="22" t="s">
        <v>418</v>
      </c>
      <c r="G1079" s="7"/>
      <c r="H1079" s="22" t="s">
        <v>899</v>
      </c>
      <c r="I1079" s="22" t="s">
        <v>826</v>
      </c>
      <c r="J1079" s="19" t="s">
        <v>911</v>
      </c>
      <c r="K1079" s="11">
        <v>15</v>
      </c>
      <c r="L1079" s="9">
        <v>2.23</v>
      </c>
      <c r="M1079" s="11">
        <v>273.45</v>
      </c>
      <c r="O1079" s="10">
        <f t="shared" si="178"/>
        <v>122.62331838565022</v>
      </c>
      <c r="P1079" s="11">
        <f t="shared" si="171"/>
        <v>0</v>
      </c>
      <c r="Q1079" s="11">
        <f t="shared" si="172"/>
        <v>122.62331838565022</v>
      </c>
      <c r="R1079" s="6" t="str">
        <f t="shared" si="173"/>
        <v>YES</v>
      </c>
      <c r="S1079" s="6" t="str">
        <f t="shared" si="174"/>
        <v>YES</v>
      </c>
      <c r="T1079" s="11">
        <f t="shared" si="175"/>
        <v>27.875</v>
      </c>
      <c r="U1079" s="11">
        <f t="shared" si="176"/>
        <v>273.45</v>
      </c>
      <c r="V1079" s="11">
        <f t="shared" si="177"/>
        <v>-245.57499999999999</v>
      </c>
    </row>
    <row r="1080" spans="1:22" x14ac:dyDescent="0.25">
      <c r="A1080" s="6" t="s">
        <v>351</v>
      </c>
      <c r="B1080" s="6" t="s">
        <v>23</v>
      </c>
      <c r="C1080" s="6" t="s">
        <v>900</v>
      </c>
      <c r="D1080" s="6" t="s">
        <v>900</v>
      </c>
      <c r="E1080" s="22" t="s">
        <v>1676</v>
      </c>
      <c r="F1080" s="22" t="s">
        <v>418</v>
      </c>
      <c r="G1080" s="7"/>
      <c r="H1080" s="22" t="s">
        <v>899</v>
      </c>
      <c r="I1080" s="22" t="s">
        <v>826</v>
      </c>
      <c r="J1080" s="19" t="s">
        <v>911</v>
      </c>
      <c r="K1080" s="11">
        <v>0.1</v>
      </c>
      <c r="M1080" s="11">
        <v>28.38</v>
      </c>
      <c r="O1080" s="10" t="e">
        <f t="shared" si="178"/>
        <v>#DIV/0!</v>
      </c>
      <c r="P1080" s="11" t="e">
        <f t="shared" si="171"/>
        <v>#DIV/0!</v>
      </c>
      <c r="Q1080" s="11" t="e">
        <f t="shared" si="172"/>
        <v>#DIV/0!</v>
      </c>
      <c r="R1080" s="6" t="e">
        <f t="shared" si="173"/>
        <v>#DIV/0!</v>
      </c>
      <c r="S1080" s="6" t="e">
        <f t="shared" si="174"/>
        <v>#DIV/0!</v>
      </c>
      <c r="T1080" s="11">
        <f t="shared" si="175"/>
        <v>0</v>
      </c>
      <c r="U1080" s="11">
        <f t="shared" si="176"/>
        <v>28.38</v>
      </c>
      <c r="V1080" s="11">
        <f t="shared" si="177"/>
        <v>-28.38</v>
      </c>
    </row>
    <row r="1081" spans="1:22" x14ac:dyDescent="0.25">
      <c r="A1081" s="6" t="s">
        <v>351</v>
      </c>
      <c r="B1081" s="6" t="s">
        <v>23</v>
      </c>
      <c r="C1081" s="6" t="s">
        <v>900</v>
      </c>
      <c r="D1081" s="6" t="s">
        <v>900</v>
      </c>
      <c r="E1081" s="22" t="s">
        <v>1676</v>
      </c>
      <c r="F1081" s="22" t="s">
        <v>418</v>
      </c>
      <c r="G1081" s="7"/>
      <c r="H1081" s="22" t="s">
        <v>899</v>
      </c>
      <c r="I1081" s="22" t="s">
        <v>826</v>
      </c>
      <c r="J1081" s="19" t="s">
        <v>912</v>
      </c>
      <c r="K1081" s="11">
        <v>0.1</v>
      </c>
      <c r="M1081" s="11">
        <v>19.260000000000002</v>
      </c>
      <c r="O1081" s="10" t="e">
        <f t="shared" si="178"/>
        <v>#DIV/0!</v>
      </c>
      <c r="P1081" s="11" t="e">
        <f t="shared" si="171"/>
        <v>#DIV/0!</v>
      </c>
      <c r="Q1081" s="11" t="e">
        <f t="shared" si="172"/>
        <v>#DIV/0!</v>
      </c>
      <c r="R1081" s="6" t="e">
        <f t="shared" si="173"/>
        <v>#DIV/0!</v>
      </c>
      <c r="S1081" s="6" t="e">
        <f t="shared" si="174"/>
        <v>#DIV/0!</v>
      </c>
      <c r="T1081" s="11">
        <f t="shared" si="175"/>
        <v>0</v>
      </c>
      <c r="U1081" s="11">
        <f t="shared" si="176"/>
        <v>19.260000000000002</v>
      </c>
      <c r="V1081" s="11">
        <f t="shared" si="177"/>
        <v>-19.260000000000002</v>
      </c>
    </row>
    <row r="1082" spans="1:22" x14ac:dyDescent="0.25">
      <c r="A1082" s="6" t="s">
        <v>351</v>
      </c>
      <c r="B1082" s="6" t="s">
        <v>23</v>
      </c>
      <c r="C1082" s="6" t="s">
        <v>900</v>
      </c>
      <c r="D1082" s="6" t="s">
        <v>900</v>
      </c>
      <c r="E1082" s="22" t="s">
        <v>1676</v>
      </c>
      <c r="F1082" s="22" t="s">
        <v>418</v>
      </c>
      <c r="G1082" s="7"/>
      <c r="H1082" s="22" t="s">
        <v>899</v>
      </c>
      <c r="I1082" s="22" t="s">
        <v>826</v>
      </c>
      <c r="J1082" s="19" t="s">
        <v>912</v>
      </c>
      <c r="K1082" s="11">
        <v>15</v>
      </c>
      <c r="M1082" s="11">
        <v>0.75</v>
      </c>
      <c r="O1082" s="10" t="e">
        <f t="shared" si="178"/>
        <v>#DIV/0!</v>
      </c>
      <c r="P1082" s="11" t="e">
        <f t="shared" si="171"/>
        <v>#DIV/0!</v>
      </c>
      <c r="Q1082" s="11" t="e">
        <f t="shared" si="172"/>
        <v>#DIV/0!</v>
      </c>
      <c r="R1082" s="6" t="e">
        <f t="shared" si="173"/>
        <v>#DIV/0!</v>
      </c>
      <c r="S1082" s="6" t="e">
        <f t="shared" si="174"/>
        <v>#DIV/0!</v>
      </c>
      <c r="T1082" s="11">
        <f t="shared" si="175"/>
        <v>0</v>
      </c>
      <c r="U1082" s="11">
        <f t="shared" si="176"/>
        <v>0.75</v>
      </c>
      <c r="V1082" s="11">
        <f t="shared" si="177"/>
        <v>-0.75</v>
      </c>
    </row>
    <row r="1083" spans="1:22" x14ac:dyDescent="0.25">
      <c r="A1083" s="6" t="s">
        <v>351</v>
      </c>
      <c r="B1083" s="6" t="s">
        <v>23</v>
      </c>
      <c r="C1083" s="6" t="s">
        <v>900</v>
      </c>
      <c r="D1083" s="6" t="s">
        <v>900</v>
      </c>
      <c r="E1083" s="22" t="s">
        <v>1676</v>
      </c>
      <c r="F1083" s="22" t="s">
        <v>418</v>
      </c>
      <c r="G1083" s="7"/>
      <c r="H1083" s="22" t="s">
        <v>899</v>
      </c>
      <c r="I1083" s="22" t="s">
        <v>826</v>
      </c>
      <c r="J1083" s="19" t="s">
        <v>913</v>
      </c>
      <c r="K1083" s="11">
        <v>0.1</v>
      </c>
      <c r="M1083" s="11">
        <v>40.25</v>
      </c>
      <c r="O1083" s="10" t="e">
        <f t="shared" si="178"/>
        <v>#DIV/0!</v>
      </c>
      <c r="P1083" s="11" t="e">
        <f t="shared" ref="P1083:P1146" si="179">N1083/L1083</f>
        <v>#DIV/0!</v>
      </c>
      <c r="Q1083" s="11" t="e">
        <f t="shared" ref="Q1083:Q1146" si="180">(M1083+N1083)/L1083</f>
        <v>#DIV/0!</v>
      </c>
      <c r="R1083" s="6" t="e">
        <f t="shared" ref="R1083:R1146" si="181">IF(Q1083&gt;12.49,"YES","NO")</f>
        <v>#DIV/0!</v>
      </c>
      <c r="S1083" s="6" t="e">
        <f t="shared" si="174"/>
        <v>#DIV/0!</v>
      </c>
      <c r="T1083" s="11">
        <f t="shared" si="175"/>
        <v>0</v>
      </c>
      <c r="U1083" s="11">
        <f t="shared" ref="U1083:U1146" si="182">M1083+N1083</f>
        <v>40.25</v>
      </c>
      <c r="V1083" s="11">
        <f t="shared" ref="V1083:V1146" si="183">T1083-U1083</f>
        <v>-40.25</v>
      </c>
    </row>
    <row r="1084" spans="1:22" x14ac:dyDescent="0.25">
      <c r="A1084" s="6" t="s">
        <v>351</v>
      </c>
      <c r="B1084" s="6" t="s">
        <v>23</v>
      </c>
      <c r="C1084" s="6" t="s">
        <v>900</v>
      </c>
      <c r="D1084" s="6" t="s">
        <v>900</v>
      </c>
      <c r="E1084" s="22" t="s">
        <v>1676</v>
      </c>
      <c r="F1084" s="22" t="s">
        <v>418</v>
      </c>
      <c r="G1084" s="7"/>
      <c r="H1084" s="22" t="s">
        <v>899</v>
      </c>
      <c r="I1084" s="22" t="s">
        <v>826</v>
      </c>
      <c r="J1084" s="19" t="s">
        <v>914</v>
      </c>
      <c r="K1084" s="11">
        <v>15</v>
      </c>
      <c r="L1084" s="9">
        <v>180.26</v>
      </c>
      <c r="M1084" s="11">
        <v>3303.9</v>
      </c>
      <c r="O1084" s="10">
        <f t="shared" si="178"/>
        <v>18.328525463219794</v>
      </c>
      <c r="P1084" s="11">
        <f t="shared" si="179"/>
        <v>0</v>
      </c>
      <c r="Q1084" s="11">
        <f t="shared" si="180"/>
        <v>18.328525463219794</v>
      </c>
      <c r="R1084" s="6" t="str">
        <f t="shared" si="181"/>
        <v>YES</v>
      </c>
      <c r="S1084" s="6" t="str">
        <f t="shared" si="174"/>
        <v>YES</v>
      </c>
      <c r="T1084" s="11">
        <f t="shared" si="175"/>
        <v>2253.25</v>
      </c>
      <c r="U1084" s="11">
        <f t="shared" si="182"/>
        <v>3303.9</v>
      </c>
      <c r="V1084" s="11">
        <f t="shared" si="183"/>
        <v>-1050.6500000000001</v>
      </c>
    </row>
    <row r="1085" spans="1:22" x14ac:dyDescent="0.25">
      <c r="A1085" s="6" t="s">
        <v>351</v>
      </c>
      <c r="B1085" s="6" t="s">
        <v>23</v>
      </c>
      <c r="C1085" s="6" t="s">
        <v>900</v>
      </c>
      <c r="D1085" s="6" t="s">
        <v>900</v>
      </c>
      <c r="E1085" s="22" t="s">
        <v>1676</v>
      </c>
      <c r="F1085" s="22" t="s">
        <v>418</v>
      </c>
      <c r="G1085" s="7"/>
      <c r="H1085" s="22" t="s">
        <v>899</v>
      </c>
      <c r="I1085" s="22" t="s">
        <v>826</v>
      </c>
      <c r="J1085" s="19" t="s">
        <v>914</v>
      </c>
      <c r="K1085" s="11">
        <v>0.1</v>
      </c>
      <c r="M1085" s="11">
        <v>28.2</v>
      </c>
      <c r="O1085" s="10" t="e">
        <f t="shared" si="178"/>
        <v>#DIV/0!</v>
      </c>
      <c r="P1085" s="11" t="e">
        <f t="shared" si="179"/>
        <v>#DIV/0!</v>
      </c>
      <c r="Q1085" s="11" t="e">
        <f t="shared" si="180"/>
        <v>#DIV/0!</v>
      </c>
      <c r="R1085" s="6" t="e">
        <f t="shared" si="181"/>
        <v>#DIV/0!</v>
      </c>
      <c r="S1085" s="6" t="e">
        <f t="shared" ref="S1085:S1148" si="184">IF(O1085&gt;3.32,"YES","NO")</f>
        <v>#DIV/0!</v>
      </c>
      <c r="T1085" s="11">
        <f t="shared" ref="T1085:T1148" si="185">L1085*12.5</f>
        <v>0</v>
      </c>
      <c r="U1085" s="11">
        <f t="shared" si="182"/>
        <v>28.2</v>
      </c>
      <c r="V1085" s="11">
        <f t="shared" si="183"/>
        <v>-28.2</v>
      </c>
    </row>
    <row r="1086" spans="1:22" x14ac:dyDescent="0.25">
      <c r="A1086" s="6" t="s">
        <v>351</v>
      </c>
      <c r="B1086" s="6" t="s">
        <v>23</v>
      </c>
      <c r="C1086" s="6" t="s">
        <v>900</v>
      </c>
      <c r="D1086" s="6" t="s">
        <v>900</v>
      </c>
      <c r="E1086" s="22" t="s">
        <v>1676</v>
      </c>
      <c r="F1086" s="22" t="s">
        <v>418</v>
      </c>
      <c r="G1086" s="7"/>
      <c r="H1086" s="22" t="s">
        <v>899</v>
      </c>
      <c r="I1086" s="22" t="s">
        <v>826</v>
      </c>
      <c r="J1086" s="19" t="s">
        <v>915</v>
      </c>
      <c r="K1086" s="11">
        <v>15</v>
      </c>
      <c r="L1086" s="9">
        <v>272</v>
      </c>
      <c r="M1086" s="11">
        <v>4080</v>
      </c>
      <c r="O1086" s="10">
        <f t="shared" si="178"/>
        <v>15</v>
      </c>
      <c r="P1086" s="11">
        <f t="shared" si="179"/>
        <v>0</v>
      </c>
      <c r="Q1086" s="11">
        <f t="shared" si="180"/>
        <v>15</v>
      </c>
      <c r="R1086" s="6" t="str">
        <f t="shared" si="181"/>
        <v>YES</v>
      </c>
      <c r="S1086" s="6" t="str">
        <f t="shared" si="184"/>
        <v>YES</v>
      </c>
      <c r="T1086" s="11">
        <f t="shared" si="185"/>
        <v>3400</v>
      </c>
      <c r="U1086" s="11">
        <f t="shared" si="182"/>
        <v>4080</v>
      </c>
      <c r="V1086" s="11">
        <f t="shared" si="183"/>
        <v>-680</v>
      </c>
    </row>
    <row r="1087" spans="1:22" x14ac:dyDescent="0.25">
      <c r="A1087" s="6" t="s">
        <v>351</v>
      </c>
      <c r="B1087" s="6" t="s">
        <v>23</v>
      </c>
      <c r="C1087" s="6" t="s">
        <v>900</v>
      </c>
      <c r="D1087" s="6" t="s">
        <v>900</v>
      </c>
      <c r="E1087" s="22" t="s">
        <v>1676</v>
      </c>
      <c r="F1087" s="22" t="s">
        <v>418</v>
      </c>
      <c r="G1087" s="7"/>
      <c r="H1087" s="22" t="s">
        <v>899</v>
      </c>
      <c r="I1087" s="22" t="s">
        <v>826</v>
      </c>
      <c r="J1087" s="19" t="s">
        <v>915</v>
      </c>
      <c r="K1087" s="11">
        <v>0.1</v>
      </c>
      <c r="M1087" s="11">
        <v>27.2</v>
      </c>
      <c r="O1087" s="10" t="e">
        <f t="shared" si="178"/>
        <v>#DIV/0!</v>
      </c>
      <c r="P1087" s="11" t="e">
        <f t="shared" si="179"/>
        <v>#DIV/0!</v>
      </c>
      <c r="Q1087" s="11" t="e">
        <f t="shared" si="180"/>
        <v>#DIV/0!</v>
      </c>
      <c r="R1087" s="6" t="e">
        <f t="shared" si="181"/>
        <v>#DIV/0!</v>
      </c>
      <c r="S1087" s="6" t="e">
        <f t="shared" si="184"/>
        <v>#DIV/0!</v>
      </c>
      <c r="T1087" s="11">
        <f t="shared" si="185"/>
        <v>0</v>
      </c>
      <c r="U1087" s="11">
        <f t="shared" si="182"/>
        <v>27.2</v>
      </c>
      <c r="V1087" s="11">
        <f t="shared" si="183"/>
        <v>-27.2</v>
      </c>
    </row>
    <row r="1088" spans="1:22" x14ac:dyDescent="0.25">
      <c r="A1088" s="6" t="s">
        <v>351</v>
      </c>
      <c r="B1088" s="6" t="s">
        <v>23</v>
      </c>
      <c r="C1088" s="6" t="s">
        <v>900</v>
      </c>
      <c r="D1088" s="6" t="s">
        <v>900</v>
      </c>
      <c r="E1088" s="22" t="s">
        <v>1676</v>
      </c>
      <c r="F1088" s="22" t="s">
        <v>418</v>
      </c>
      <c r="G1088" s="7"/>
      <c r="H1088" s="22" t="s">
        <v>899</v>
      </c>
      <c r="I1088" s="22" t="s">
        <v>826</v>
      </c>
      <c r="J1088" s="19" t="s">
        <v>916</v>
      </c>
      <c r="K1088" s="11">
        <v>15</v>
      </c>
      <c r="L1088" s="9">
        <v>399.74</v>
      </c>
      <c r="M1088" s="11">
        <v>5996.1</v>
      </c>
      <c r="O1088" s="10">
        <f t="shared" si="178"/>
        <v>15</v>
      </c>
      <c r="P1088" s="11">
        <f t="shared" si="179"/>
        <v>0</v>
      </c>
      <c r="Q1088" s="11">
        <f t="shared" si="180"/>
        <v>15</v>
      </c>
      <c r="R1088" s="6" t="str">
        <f t="shared" si="181"/>
        <v>YES</v>
      </c>
      <c r="S1088" s="6" t="str">
        <f t="shared" si="184"/>
        <v>YES</v>
      </c>
      <c r="T1088" s="11">
        <f t="shared" si="185"/>
        <v>4996.75</v>
      </c>
      <c r="U1088" s="11">
        <f t="shared" si="182"/>
        <v>5996.1</v>
      </c>
      <c r="V1088" s="11">
        <f t="shared" si="183"/>
        <v>-999.35000000000036</v>
      </c>
    </row>
    <row r="1089" spans="1:22" x14ac:dyDescent="0.25">
      <c r="A1089" s="6" t="s">
        <v>351</v>
      </c>
      <c r="B1089" s="6" t="s">
        <v>23</v>
      </c>
      <c r="C1089" s="6" t="s">
        <v>900</v>
      </c>
      <c r="D1089" s="6" t="s">
        <v>900</v>
      </c>
      <c r="E1089" s="22" t="s">
        <v>1676</v>
      </c>
      <c r="F1089" s="22" t="s">
        <v>418</v>
      </c>
      <c r="G1089" s="7"/>
      <c r="H1089" s="22" t="s">
        <v>899</v>
      </c>
      <c r="I1089" s="22" t="s">
        <v>826</v>
      </c>
      <c r="J1089" s="19" t="s">
        <v>916</v>
      </c>
      <c r="K1089" s="11">
        <v>0.1</v>
      </c>
      <c r="M1089" s="11">
        <v>41.43</v>
      </c>
      <c r="O1089" s="10" t="e">
        <f t="shared" si="178"/>
        <v>#DIV/0!</v>
      </c>
      <c r="P1089" s="11" t="e">
        <f t="shared" si="179"/>
        <v>#DIV/0!</v>
      </c>
      <c r="Q1089" s="11" t="e">
        <f t="shared" si="180"/>
        <v>#DIV/0!</v>
      </c>
      <c r="R1089" s="6" t="e">
        <f t="shared" si="181"/>
        <v>#DIV/0!</v>
      </c>
      <c r="S1089" s="6" t="e">
        <f t="shared" si="184"/>
        <v>#DIV/0!</v>
      </c>
      <c r="T1089" s="11">
        <f t="shared" si="185"/>
        <v>0</v>
      </c>
      <c r="U1089" s="11">
        <f t="shared" si="182"/>
        <v>41.43</v>
      </c>
      <c r="V1089" s="11">
        <f t="shared" si="183"/>
        <v>-41.43</v>
      </c>
    </row>
    <row r="1090" spans="1:22" x14ac:dyDescent="0.25">
      <c r="A1090" s="6" t="s">
        <v>351</v>
      </c>
      <c r="B1090" s="6" t="s">
        <v>23</v>
      </c>
      <c r="C1090" s="6" t="s">
        <v>900</v>
      </c>
      <c r="D1090" s="6" t="s">
        <v>900</v>
      </c>
      <c r="E1090" s="22" t="s">
        <v>1676</v>
      </c>
      <c r="F1090" s="22" t="s">
        <v>418</v>
      </c>
      <c r="G1090" s="7"/>
      <c r="H1090" s="22" t="s">
        <v>899</v>
      </c>
      <c r="I1090" s="22" t="s">
        <v>826</v>
      </c>
      <c r="J1090" s="19" t="s">
        <v>917</v>
      </c>
      <c r="K1090" s="11">
        <v>0.1</v>
      </c>
      <c r="M1090" s="11">
        <v>38.79</v>
      </c>
      <c r="O1090" s="10" t="e">
        <f t="shared" si="178"/>
        <v>#DIV/0!</v>
      </c>
      <c r="P1090" s="11" t="e">
        <f t="shared" si="179"/>
        <v>#DIV/0!</v>
      </c>
      <c r="Q1090" s="11" t="e">
        <f t="shared" si="180"/>
        <v>#DIV/0!</v>
      </c>
      <c r="R1090" s="6" t="e">
        <f t="shared" si="181"/>
        <v>#DIV/0!</v>
      </c>
      <c r="S1090" s="6" t="e">
        <f t="shared" si="184"/>
        <v>#DIV/0!</v>
      </c>
      <c r="T1090" s="11">
        <f t="shared" si="185"/>
        <v>0</v>
      </c>
      <c r="U1090" s="11">
        <f t="shared" si="182"/>
        <v>38.79</v>
      </c>
      <c r="V1090" s="11">
        <f t="shared" si="183"/>
        <v>-38.79</v>
      </c>
    </row>
    <row r="1091" spans="1:22" x14ac:dyDescent="0.25">
      <c r="A1091" s="6" t="s">
        <v>351</v>
      </c>
      <c r="B1091" s="6" t="s">
        <v>23</v>
      </c>
      <c r="C1091" s="6" t="s">
        <v>900</v>
      </c>
      <c r="D1091" s="6" t="s">
        <v>900</v>
      </c>
      <c r="E1091" s="22" t="s">
        <v>1676</v>
      </c>
      <c r="F1091" s="22" t="s">
        <v>418</v>
      </c>
      <c r="G1091" s="7"/>
      <c r="H1091" s="22" t="s">
        <v>899</v>
      </c>
      <c r="I1091" s="22" t="s">
        <v>826</v>
      </c>
      <c r="J1091" s="19" t="s">
        <v>918</v>
      </c>
      <c r="K1091" s="11">
        <v>15</v>
      </c>
      <c r="M1091" s="11">
        <v>10.5</v>
      </c>
      <c r="O1091" s="10" t="e">
        <f t="shared" si="178"/>
        <v>#DIV/0!</v>
      </c>
      <c r="P1091" s="11" t="e">
        <f t="shared" si="179"/>
        <v>#DIV/0!</v>
      </c>
      <c r="Q1091" s="11" t="e">
        <f t="shared" si="180"/>
        <v>#DIV/0!</v>
      </c>
      <c r="R1091" s="6" t="e">
        <f t="shared" si="181"/>
        <v>#DIV/0!</v>
      </c>
      <c r="S1091" s="6" t="e">
        <f t="shared" si="184"/>
        <v>#DIV/0!</v>
      </c>
      <c r="T1091" s="11">
        <f t="shared" si="185"/>
        <v>0</v>
      </c>
      <c r="U1091" s="11">
        <f t="shared" si="182"/>
        <v>10.5</v>
      </c>
      <c r="V1091" s="11">
        <f t="shared" si="183"/>
        <v>-10.5</v>
      </c>
    </row>
    <row r="1092" spans="1:22" x14ac:dyDescent="0.25">
      <c r="A1092" s="6" t="s">
        <v>351</v>
      </c>
      <c r="B1092" s="6" t="s">
        <v>23</v>
      </c>
      <c r="C1092" s="6" t="s">
        <v>900</v>
      </c>
      <c r="D1092" s="6" t="s">
        <v>900</v>
      </c>
      <c r="E1092" s="22" t="s">
        <v>1676</v>
      </c>
      <c r="F1092" s="22" t="s">
        <v>418</v>
      </c>
      <c r="G1092" s="7"/>
      <c r="H1092" s="22" t="s">
        <v>899</v>
      </c>
      <c r="I1092" s="22" t="s">
        <v>826</v>
      </c>
      <c r="J1092" s="19" t="s">
        <v>918</v>
      </c>
      <c r="K1092" s="11">
        <v>0.1</v>
      </c>
      <c r="M1092" s="11">
        <v>42.63</v>
      </c>
      <c r="O1092" s="10" t="e">
        <f t="shared" si="178"/>
        <v>#DIV/0!</v>
      </c>
      <c r="P1092" s="11" t="e">
        <f t="shared" si="179"/>
        <v>#DIV/0!</v>
      </c>
      <c r="Q1092" s="11" t="e">
        <f t="shared" si="180"/>
        <v>#DIV/0!</v>
      </c>
      <c r="R1092" s="6" t="e">
        <f t="shared" si="181"/>
        <v>#DIV/0!</v>
      </c>
      <c r="S1092" s="6" t="e">
        <f t="shared" si="184"/>
        <v>#DIV/0!</v>
      </c>
      <c r="T1092" s="11">
        <f t="shared" si="185"/>
        <v>0</v>
      </c>
      <c r="U1092" s="11">
        <f t="shared" si="182"/>
        <v>42.63</v>
      </c>
      <c r="V1092" s="11">
        <f t="shared" si="183"/>
        <v>-42.63</v>
      </c>
    </row>
    <row r="1093" spans="1:22" x14ac:dyDescent="0.25">
      <c r="A1093" s="6" t="s">
        <v>351</v>
      </c>
      <c r="B1093" s="6" t="s">
        <v>23</v>
      </c>
      <c r="C1093" s="6" t="s">
        <v>900</v>
      </c>
      <c r="D1093" s="6" t="s">
        <v>900</v>
      </c>
      <c r="E1093" s="22" t="s">
        <v>1676</v>
      </c>
      <c r="F1093" s="22" t="s">
        <v>418</v>
      </c>
      <c r="G1093" s="7"/>
      <c r="H1093" s="22" t="s">
        <v>899</v>
      </c>
      <c r="I1093" s="22" t="s">
        <v>826</v>
      </c>
      <c r="J1093" s="19" t="s">
        <v>919</v>
      </c>
      <c r="K1093" s="11">
        <v>5</v>
      </c>
      <c r="L1093" s="9">
        <v>271.55</v>
      </c>
      <c r="M1093" s="11">
        <v>1357.75</v>
      </c>
      <c r="N1093" s="11">
        <v>6192.59</v>
      </c>
      <c r="O1093" s="10">
        <f t="shared" si="178"/>
        <v>5</v>
      </c>
      <c r="P1093" s="11">
        <f t="shared" si="179"/>
        <v>22.804603203829867</v>
      </c>
      <c r="Q1093" s="11">
        <f t="shared" si="180"/>
        <v>27.804603203829863</v>
      </c>
      <c r="R1093" s="6" t="str">
        <f t="shared" si="181"/>
        <v>YES</v>
      </c>
      <c r="S1093" s="6" t="str">
        <f t="shared" si="184"/>
        <v>YES</v>
      </c>
      <c r="T1093" s="11">
        <f t="shared" si="185"/>
        <v>3394.375</v>
      </c>
      <c r="U1093" s="11">
        <f t="shared" si="182"/>
        <v>7550.34</v>
      </c>
      <c r="V1093" s="11">
        <f t="shared" si="183"/>
        <v>-4155.9650000000001</v>
      </c>
    </row>
    <row r="1094" spans="1:22" x14ac:dyDescent="0.25">
      <c r="A1094" s="6" t="s">
        <v>351</v>
      </c>
      <c r="B1094" s="6" t="s">
        <v>23</v>
      </c>
      <c r="C1094" s="6" t="s">
        <v>900</v>
      </c>
      <c r="D1094" s="6" t="s">
        <v>900</v>
      </c>
      <c r="E1094" s="22" t="s">
        <v>1676</v>
      </c>
      <c r="F1094" s="22" t="s">
        <v>418</v>
      </c>
      <c r="G1094" s="7"/>
      <c r="H1094" s="22" t="s">
        <v>899</v>
      </c>
      <c r="I1094" s="22" t="s">
        <v>826</v>
      </c>
      <c r="J1094" s="19" t="s">
        <v>919</v>
      </c>
      <c r="K1094" s="11">
        <v>15</v>
      </c>
      <c r="M1094" s="11">
        <v>82.5</v>
      </c>
      <c r="O1094" s="10" t="e">
        <f t="shared" si="178"/>
        <v>#DIV/0!</v>
      </c>
      <c r="P1094" s="11" t="e">
        <f t="shared" si="179"/>
        <v>#DIV/0!</v>
      </c>
      <c r="Q1094" s="11" t="e">
        <f t="shared" si="180"/>
        <v>#DIV/0!</v>
      </c>
      <c r="R1094" s="6" t="e">
        <f t="shared" si="181"/>
        <v>#DIV/0!</v>
      </c>
      <c r="S1094" s="6" t="e">
        <f t="shared" si="184"/>
        <v>#DIV/0!</v>
      </c>
      <c r="T1094" s="11">
        <f t="shared" si="185"/>
        <v>0</v>
      </c>
      <c r="U1094" s="11">
        <f t="shared" si="182"/>
        <v>82.5</v>
      </c>
      <c r="V1094" s="11">
        <f t="shared" si="183"/>
        <v>-82.5</v>
      </c>
    </row>
    <row r="1095" spans="1:22" x14ac:dyDescent="0.25">
      <c r="A1095" s="6" t="s">
        <v>351</v>
      </c>
      <c r="B1095" s="6" t="s">
        <v>23</v>
      </c>
      <c r="C1095" s="6" t="s">
        <v>900</v>
      </c>
      <c r="D1095" s="6" t="s">
        <v>900</v>
      </c>
      <c r="E1095" s="22" t="s">
        <v>1676</v>
      </c>
      <c r="F1095" s="22" t="s">
        <v>418</v>
      </c>
      <c r="G1095" s="7"/>
      <c r="H1095" s="22" t="s">
        <v>899</v>
      </c>
      <c r="I1095" s="22" t="s">
        <v>826</v>
      </c>
      <c r="J1095" s="19" t="s">
        <v>919</v>
      </c>
      <c r="K1095" s="11">
        <v>0.1</v>
      </c>
      <c r="M1095" s="11">
        <v>27.72</v>
      </c>
      <c r="O1095" s="10" t="e">
        <f t="shared" si="178"/>
        <v>#DIV/0!</v>
      </c>
      <c r="P1095" s="11" t="e">
        <f t="shared" si="179"/>
        <v>#DIV/0!</v>
      </c>
      <c r="Q1095" s="11" t="e">
        <f t="shared" si="180"/>
        <v>#DIV/0!</v>
      </c>
      <c r="R1095" s="6" t="e">
        <f t="shared" si="181"/>
        <v>#DIV/0!</v>
      </c>
      <c r="S1095" s="6" t="e">
        <f t="shared" si="184"/>
        <v>#DIV/0!</v>
      </c>
      <c r="T1095" s="11">
        <f t="shared" si="185"/>
        <v>0</v>
      </c>
      <c r="U1095" s="11">
        <f t="shared" si="182"/>
        <v>27.72</v>
      </c>
      <c r="V1095" s="11">
        <f t="shared" si="183"/>
        <v>-27.72</v>
      </c>
    </row>
    <row r="1096" spans="1:22" x14ac:dyDescent="0.25">
      <c r="A1096" s="6" t="s">
        <v>351</v>
      </c>
      <c r="B1096" s="6" t="s">
        <v>23</v>
      </c>
      <c r="C1096" s="6" t="s">
        <v>900</v>
      </c>
      <c r="D1096" s="6" t="s">
        <v>900</v>
      </c>
      <c r="E1096" s="22" t="s">
        <v>1676</v>
      </c>
      <c r="F1096" s="22" t="s">
        <v>418</v>
      </c>
      <c r="G1096" s="7"/>
      <c r="H1096" s="22" t="s">
        <v>899</v>
      </c>
      <c r="I1096" s="22" t="s">
        <v>826</v>
      </c>
      <c r="J1096" s="19" t="s">
        <v>920</v>
      </c>
      <c r="K1096" s="11">
        <v>5</v>
      </c>
      <c r="L1096" s="9">
        <v>270.61</v>
      </c>
      <c r="M1096" s="11">
        <v>1353.05</v>
      </c>
      <c r="N1096" s="11">
        <v>9593.93</v>
      </c>
      <c r="O1096" s="10">
        <f t="shared" si="178"/>
        <v>5</v>
      </c>
      <c r="P1096" s="11">
        <f t="shared" si="179"/>
        <v>35.452976608403233</v>
      </c>
      <c r="Q1096" s="11">
        <f t="shared" si="180"/>
        <v>40.452976608403233</v>
      </c>
      <c r="R1096" s="6" t="str">
        <f t="shared" si="181"/>
        <v>YES</v>
      </c>
      <c r="S1096" s="6" t="str">
        <f t="shared" si="184"/>
        <v>YES</v>
      </c>
      <c r="T1096" s="11">
        <f t="shared" si="185"/>
        <v>3382.625</v>
      </c>
      <c r="U1096" s="11">
        <f t="shared" si="182"/>
        <v>10946.98</v>
      </c>
      <c r="V1096" s="11">
        <f t="shared" si="183"/>
        <v>-7564.3549999999996</v>
      </c>
    </row>
    <row r="1097" spans="1:22" x14ac:dyDescent="0.25">
      <c r="A1097" s="6" t="s">
        <v>351</v>
      </c>
      <c r="B1097" s="6" t="s">
        <v>23</v>
      </c>
      <c r="C1097" s="6" t="s">
        <v>900</v>
      </c>
      <c r="D1097" s="6" t="s">
        <v>900</v>
      </c>
      <c r="E1097" s="22" t="s">
        <v>1676</v>
      </c>
      <c r="F1097" s="22" t="s">
        <v>418</v>
      </c>
      <c r="G1097" s="7"/>
      <c r="H1097" s="22" t="s">
        <v>899</v>
      </c>
      <c r="I1097" s="22" t="s">
        <v>826</v>
      </c>
      <c r="J1097" s="19" t="s">
        <v>920</v>
      </c>
      <c r="K1097" s="11">
        <v>0.1</v>
      </c>
      <c r="M1097" s="11">
        <v>29.06</v>
      </c>
      <c r="O1097" s="10" t="e">
        <f t="shared" si="178"/>
        <v>#DIV/0!</v>
      </c>
      <c r="P1097" s="11" t="e">
        <f t="shared" si="179"/>
        <v>#DIV/0!</v>
      </c>
      <c r="Q1097" s="11" t="e">
        <f t="shared" si="180"/>
        <v>#DIV/0!</v>
      </c>
      <c r="R1097" s="6" t="e">
        <f t="shared" si="181"/>
        <v>#DIV/0!</v>
      </c>
      <c r="S1097" s="6" t="e">
        <f t="shared" si="184"/>
        <v>#DIV/0!</v>
      </c>
      <c r="T1097" s="11">
        <f t="shared" si="185"/>
        <v>0</v>
      </c>
      <c r="U1097" s="11">
        <f t="shared" si="182"/>
        <v>29.06</v>
      </c>
      <c r="V1097" s="11">
        <f t="shared" si="183"/>
        <v>-29.06</v>
      </c>
    </row>
    <row r="1098" spans="1:22" x14ac:dyDescent="0.25">
      <c r="A1098" s="6" t="s">
        <v>351</v>
      </c>
      <c r="B1098" s="6" t="s">
        <v>23</v>
      </c>
      <c r="C1098" s="6" t="s">
        <v>900</v>
      </c>
      <c r="D1098" s="6" t="s">
        <v>900</v>
      </c>
      <c r="E1098" s="22" t="s">
        <v>1676</v>
      </c>
      <c r="F1098" s="22" t="s">
        <v>418</v>
      </c>
      <c r="G1098" s="7"/>
      <c r="H1098" s="22" t="s">
        <v>899</v>
      </c>
      <c r="I1098" s="22" t="s">
        <v>826</v>
      </c>
      <c r="J1098" s="19" t="s">
        <v>920</v>
      </c>
      <c r="K1098" s="11">
        <v>15</v>
      </c>
      <c r="L1098" s="9">
        <v>17.75</v>
      </c>
      <c r="M1098" s="11">
        <v>266.25</v>
      </c>
      <c r="O1098" s="10">
        <f t="shared" si="178"/>
        <v>15</v>
      </c>
      <c r="P1098" s="11">
        <f t="shared" si="179"/>
        <v>0</v>
      </c>
      <c r="Q1098" s="11">
        <f t="shared" si="180"/>
        <v>15</v>
      </c>
      <c r="R1098" s="6" t="str">
        <f t="shared" si="181"/>
        <v>YES</v>
      </c>
      <c r="S1098" s="6" t="str">
        <f t="shared" si="184"/>
        <v>YES</v>
      </c>
      <c r="T1098" s="11">
        <f t="shared" si="185"/>
        <v>221.875</v>
      </c>
      <c r="U1098" s="11">
        <f t="shared" si="182"/>
        <v>266.25</v>
      </c>
      <c r="V1098" s="11">
        <f t="shared" si="183"/>
        <v>-44.375</v>
      </c>
    </row>
    <row r="1099" spans="1:22" x14ac:dyDescent="0.25">
      <c r="A1099" s="6" t="s">
        <v>351</v>
      </c>
      <c r="B1099" s="6" t="s">
        <v>23</v>
      </c>
      <c r="C1099" s="6" t="s">
        <v>900</v>
      </c>
      <c r="D1099" s="6" t="s">
        <v>900</v>
      </c>
      <c r="E1099" s="22" t="s">
        <v>1676</v>
      </c>
      <c r="F1099" s="22" t="s">
        <v>418</v>
      </c>
      <c r="G1099" s="7"/>
      <c r="H1099" s="22" t="s">
        <v>899</v>
      </c>
      <c r="I1099" s="22" t="s">
        <v>826</v>
      </c>
      <c r="J1099" s="19" t="s">
        <v>920</v>
      </c>
      <c r="K1099" s="11">
        <v>12.5</v>
      </c>
      <c r="L1099" s="9">
        <v>2.17</v>
      </c>
      <c r="M1099" s="11">
        <v>27.13</v>
      </c>
      <c r="O1099" s="10">
        <f t="shared" si="178"/>
        <v>12.502304147465438</v>
      </c>
      <c r="P1099" s="11">
        <f t="shared" si="179"/>
        <v>0</v>
      </c>
      <c r="Q1099" s="11">
        <f t="shared" si="180"/>
        <v>12.502304147465438</v>
      </c>
      <c r="R1099" s="6" t="str">
        <f t="shared" si="181"/>
        <v>YES</v>
      </c>
      <c r="S1099" s="6" t="str">
        <f t="shared" si="184"/>
        <v>YES</v>
      </c>
      <c r="T1099" s="11">
        <f t="shared" si="185"/>
        <v>27.125</v>
      </c>
      <c r="U1099" s="11">
        <f t="shared" si="182"/>
        <v>27.13</v>
      </c>
      <c r="V1099" s="11">
        <f t="shared" si="183"/>
        <v>-4.9999999999990052E-3</v>
      </c>
    </row>
    <row r="1100" spans="1:22" x14ac:dyDescent="0.25">
      <c r="A1100" s="6" t="s">
        <v>351</v>
      </c>
      <c r="B1100" s="6" t="s">
        <v>23</v>
      </c>
      <c r="C1100" s="6" t="s">
        <v>900</v>
      </c>
      <c r="D1100" s="6" t="s">
        <v>900</v>
      </c>
      <c r="E1100" s="22" t="s">
        <v>1676</v>
      </c>
      <c r="F1100" s="22" t="s">
        <v>418</v>
      </c>
      <c r="G1100" s="7"/>
      <c r="H1100" s="22" t="s">
        <v>899</v>
      </c>
      <c r="I1100" s="22" t="s">
        <v>826</v>
      </c>
      <c r="J1100" s="19" t="s">
        <v>921</v>
      </c>
      <c r="K1100" s="11">
        <v>5</v>
      </c>
      <c r="L1100" s="9">
        <v>351.3</v>
      </c>
      <c r="M1100" s="11">
        <v>1756.5</v>
      </c>
      <c r="N1100" s="11">
        <v>5756.68</v>
      </c>
      <c r="O1100" s="10">
        <f t="shared" si="178"/>
        <v>5</v>
      </c>
      <c r="P1100" s="11">
        <f t="shared" si="179"/>
        <v>16.386791915741533</v>
      </c>
      <c r="Q1100" s="11">
        <f t="shared" si="180"/>
        <v>21.386791915741533</v>
      </c>
      <c r="R1100" s="6" t="str">
        <f t="shared" si="181"/>
        <v>YES</v>
      </c>
      <c r="S1100" s="6" t="str">
        <f t="shared" si="184"/>
        <v>YES</v>
      </c>
      <c r="T1100" s="11">
        <f t="shared" si="185"/>
        <v>4391.25</v>
      </c>
      <c r="U1100" s="11">
        <f t="shared" si="182"/>
        <v>7513.18</v>
      </c>
      <c r="V1100" s="11">
        <f t="shared" si="183"/>
        <v>-3121.9300000000003</v>
      </c>
    </row>
    <row r="1101" spans="1:22" x14ac:dyDescent="0.25">
      <c r="A1101" s="6" t="s">
        <v>351</v>
      </c>
      <c r="B1101" s="6" t="s">
        <v>23</v>
      </c>
      <c r="C1101" s="6" t="s">
        <v>900</v>
      </c>
      <c r="D1101" s="6" t="s">
        <v>900</v>
      </c>
      <c r="E1101" s="22" t="s">
        <v>1676</v>
      </c>
      <c r="F1101" s="22" t="s">
        <v>418</v>
      </c>
      <c r="G1101" s="7"/>
      <c r="H1101" s="22" t="s">
        <v>899</v>
      </c>
      <c r="I1101" s="22" t="s">
        <v>826</v>
      </c>
      <c r="J1101" s="19" t="s">
        <v>921</v>
      </c>
      <c r="K1101" s="11">
        <v>0.1</v>
      </c>
      <c r="M1101" s="11">
        <v>35.82</v>
      </c>
      <c r="O1101" s="10" t="e">
        <f t="shared" si="178"/>
        <v>#DIV/0!</v>
      </c>
      <c r="P1101" s="11" t="e">
        <f t="shared" si="179"/>
        <v>#DIV/0!</v>
      </c>
      <c r="Q1101" s="11" t="e">
        <f t="shared" si="180"/>
        <v>#DIV/0!</v>
      </c>
      <c r="R1101" s="6" t="e">
        <f t="shared" si="181"/>
        <v>#DIV/0!</v>
      </c>
      <c r="S1101" s="6" t="e">
        <f t="shared" si="184"/>
        <v>#DIV/0!</v>
      </c>
      <c r="T1101" s="11">
        <f t="shared" si="185"/>
        <v>0</v>
      </c>
      <c r="U1101" s="11">
        <f t="shared" si="182"/>
        <v>35.82</v>
      </c>
      <c r="V1101" s="11">
        <f t="shared" si="183"/>
        <v>-35.82</v>
      </c>
    </row>
    <row r="1102" spans="1:22" x14ac:dyDescent="0.25">
      <c r="A1102" s="6" t="s">
        <v>351</v>
      </c>
      <c r="B1102" s="6" t="s">
        <v>23</v>
      </c>
      <c r="C1102" s="6" t="s">
        <v>900</v>
      </c>
      <c r="D1102" s="6" t="s">
        <v>900</v>
      </c>
      <c r="E1102" s="22" t="s">
        <v>1676</v>
      </c>
      <c r="F1102" s="22" t="s">
        <v>418</v>
      </c>
      <c r="G1102" s="7"/>
      <c r="H1102" s="22" t="s">
        <v>899</v>
      </c>
      <c r="I1102" s="22" t="s">
        <v>826</v>
      </c>
      <c r="J1102" s="19" t="s">
        <v>921</v>
      </c>
      <c r="K1102" s="11">
        <v>15</v>
      </c>
      <c r="L1102" s="9">
        <v>4.3</v>
      </c>
      <c r="M1102" s="11">
        <v>64.5</v>
      </c>
      <c r="O1102" s="10">
        <f t="shared" si="178"/>
        <v>15</v>
      </c>
      <c r="P1102" s="11">
        <f t="shared" si="179"/>
        <v>0</v>
      </c>
      <c r="Q1102" s="11">
        <f t="shared" si="180"/>
        <v>15</v>
      </c>
      <c r="R1102" s="6" t="str">
        <f t="shared" si="181"/>
        <v>YES</v>
      </c>
      <c r="S1102" s="6" t="str">
        <f t="shared" si="184"/>
        <v>YES</v>
      </c>
      <c r="T1102" s="11">
        <f t="shared" si="185"/>
        <v>53.75</v>
      </c>
      <c r="U1102" s="11">
        <f t="shared" si="182"/>
        <v>64.5</v>
      </c>
      <c r="V1102" s="11">
        <f t="shared" si="183"/>
        <v>-10.75</v>
      </c>
    </row>
    <row r="1103" spans="1:22" x14ac:dyDescent="0.25">
      <c r="A1103" s="6" t="s">
        <v>351</v>
      </c>
      <c r="B1103" s="6" t="s">
        <v>23</v>
      </c>
      <c r="C1103" s="6" t="s">
        <v>900</v>
      </c>
      <c r="D1103" s="6" t="s">
        <v>900</v>
      </c>
      <c r="E1103" s="22" t="s">
        <v>1676</v>
      </c>
      <c r="F1103" s="22" t="s">
        <v>418</v>
      </c>
      <c r="G1103" s="7"/>
      <c r="H1103" s="22" t="s">
        <v>899</v>
      </c>
      <c r="I1103" s="22" t="s">
        <v>826</v>
      </c>
      <c r="J1103" s="19" t="s">
        <v>921</v>
      </c>
      <c r="K1103" s="11">
        <v>12.5</v>
      </c>
      <c r="L1103" s="9">
        <v>2.56</v>
      </c>
      <c r="M1103" s="11">
        <v>32</v>
      </c>
      <c r="O1103" s="10">
        <f t="shared" si="178"/>
        <v>12.5</v>
      </c>
      <c r="P1103" s="11">
        <f t="shared" si="179"/>
        <v>0</v>
      </c>
      <c r="Q1103" s="11">
        <f t="shared" si="180"/>
        <v>12.5</v>
      </c>
      <c r="R1103" s="6" t="str">
        <f t="shared" si="181"/>
        <v>YES</v>
      </c>
      <c r="S1103" s="6" t="str">
        <f t="shared" si="184"/>
        <v>YES</v>
      </c>
      <c r="T1103" s="11">
        <f t="shared" si="185"/>
        <v>32</v>
      </c>
      <c r="U1103" s="11">
        <f t="shared" si="182"/>
        <v>32</v>
      </c>
      <c r="V1103" s="11">
        <f t="shared" si="183"/>
        <v>0</v>
      </c>
    </row>
    <row r="1104" spans="1:22" x14ac:dyDescent="0.25">
      <c r="A1104" s="6" t="s">
        <v>351</v>
      </c>
      <c r="B1104" s="6" t="s">
        <v>23</v>
      </c>
      <c r="C1104" s="6" t="s">
        <v>900</v>
      </c>
      <c r="D1104" s="6" t="s">
        <v>900</v>
      </c>
      <c r="E1104" s="22" t="s">
        <v>1676</v>
      </c>
      <c r="F1104" s="22" t="s">
        <v>418</v>
      </c>
      <c r="G1104" s="7"/>
      <c r="H1104" s="22" t="s">
        <v>899</v>
      </c>
      <c r="I1104" s="22" t="s">
        <v>826</v>
      </c>
      <c r="J1104" s="19" t="s">
        <v>922</v>
      </c>
      <c r="K1104" s="11">
        <v>15</v>
      </c>
      <c r="L1104" s="9">
        <v>264.44</v>
      </c>
      <c r="M1104" s="11">
        <v>3970.65</v>
      </c>
      <c r="O1104" s="10">
        <f t="shared" si="178"/>
        <v>15.015315383451822</v>
      </c>
      <c r="P1104" s="11">
        <f t="shared" si="179"/>
        <v>0</v>
      </c>
      <c r="Q1104" s="11">
        <f t="shared" si="180"/>
        <v>15.015315383451822</v>
      </c>
      <c r="R1104" s="6" t="str">
        <f t="shared" si="181"/>
        <v>YES</v>
      </c>
      <c r="S1104" s="6" t="str">
        <f t="shared" si="184"/>
        <v>YES</v>
      </c>
      <c r="T1104" s="11">
        <f t="shared" si="185"/>
        <v>3305.5</v>
      </c>
      <c r="U1104" s="11">
        <f t="shared" si="182"/>
        <v>3970.65</v>
      </c>
      <c r="V1104" s="11">
        <f t="shared" si="183"/>
        <v>-665.15000000000009</v>
      </c>
    </row>
    <row r="1105" spans="1:22" x14ac:dyDescent="0.25">
      <c r="A1105" s="6" t="s">
        <v>351</v>
      </c>
      <c r="B1105" s="6" t="s">
        <v>23</v>
      </c>
      <c r="C1105" s="6" t="s">
        <v>900</v>
      </c>
      <c r="D1105" s="6" t="s">
        <v>900</v>
      </c>
      <c r="E1105" s="22" t="s">
        <v>1676</v>
      </c>
      <c r="F1105" s="22" t="s">
        <v>418</v>
      </c>
      <c r="G1105" s="7"/>
      <c r="H1105" s="22" t="s">
        <v>899</v>
      </c>
      <c r="I1105" s="22" t="s">
        <v>826</v>
      </c>
      <c r="J1105" s="19" t="s">
        <v>922</v>
      </c>
      <c r="K1105" s="11">
        <v>0.1</v>
      </c>
      <c r="M1105" s="11">
        <v>26.44</v>
      </c>
      <c r="O1105" s="10" t="e">
        <f t="shared" si="178"/>
        <v>#DIV/0!</v>
      </c>
      <c r="P1105" s="11" t="e">
        <f t="shared" si="179"/>
        <v>#DIV/0!</v>
      </c>
      <c r="Q1105" s="11" t="e">
        <f t="shared" si="180"/>
        <v>#DIV/0!</v>
      </c>
      <c r="R1105" s="6" t="e">
        <f t="shared" si="181"/>
        <v>#DIV/0!</v>
      </c>
      <c r="S1105" s="6" t="e">
        <f t="shared" si="184"/>
        <v>#DIV/0!</v>
      </c>
      <c r="T1105" s="11">
        <f t="shared" si="185"/>
        <v>0</v>
      </c>
      <c r="U1105" s="11">
        <f t="shared" si="182"/>
        <v>26.44</v>
      </c>
      <c r="V1105" s="11">
        <f t="shared" si="183"/>
        <v>-26.44</v>
      </c>
    </row>
    <row r="1106" spans="1:22" x14ac:dyDescent="0.25">
      <c r="A1106" s="6" t="s">
        <v>351</v>
      </c>
      <c r="B1106" s="6" t="s">
        <v>23</v>
      </c>
      <c r="C1106" s="6" t="s">
        <v>900</v>
      </c>
      <c r="D1106" s="6" t="s">
        <v>900</v>
      </c>
      <c r="E1106" s="22" t="s">
        <v>1676</v>
      </c>
      <c r="F1106" s="22" t="s">
        <v>418</v>
      </c>
      <c r="G1106" s="7"/>
      <c r="H1106" s="22" t="s">
        <v>899</v>
      </c>
      <c r="I1106" s="22" t="s">
        <v>826</v>
      </c>
      <c r="J1106" s="19" t="s">
        <v>923</v>
      </c>
      <c r="K1106" s="11">
        <v>0.1</v>
      </c>
      <c r="M1106" s="11">
        <v>34.65</v>
      </c>
      <c r="O1106" s="10" t="e">
        <f t="shared" si="178"/>
        <v>#DIV/0!</v>
      </c>
      <c r="P1106" s="11" t="e">
        <f t="shared" si="179"/>
        <v>#DIV/0!</v>
      </c>
      <c r="Q1106" s="11" t="e">
        <f t="shared" si="180"/>
        <v>#DIV/0!</v>
      </c>
      <c r="R1106" s="6" t="e">
        <f t="shared" si="181"/>
        <v>#DIV/0!</v>
      </c>
      <c r="S1106" s="6" t="e">
        <f t="shared" si="184"/>
        <v>#DIV/0!</v>
      </c>
      <c r="T1106" s="11">
        <f t="shared" si="185"/>
        <v>0</v>
      </c>
      <c r="U1106" s="11">
        <f t="shared" si="182"/>
        <v>34.65</v>
      </c>
      <c r="V1106" s="11">
        <f t="shared" si="183"/>
        <v>-34.65</v>
      </c>
    </row>
    <row r="1107" spans="1:22" x14ac:dyDescent="0.25">
      <c r="A1107" s="6" t="s">
        <v>351</v>
      </c>
      <c r="B1107" s="6" t="s">
        <v>23</v>
      </c>
      <c r="C1107" s="6" t="s">
        <v>900</v>
      </c>
      <c r="D1107" s="6" t="s">
        <v>900</v>
      </c>
      <c r="E1107" s="22" t="s">
        <v>1676</v>
      </c>
      <c r="F1107" s="22" t="s">
        <v>418</v>
      </c>
      <c r="G1107" s="7"/>
      <c r="H1107" s="22" t="s">
        <v>899</v>
      </c>
      <c r="I1107" s="22" t="s">
        <v>826</v>
      </c>
      <c r="J1107" s="19" t="s">
        <v>924</v>
      </c>
      <c r="K1107" s="11">
        <v>0.1</v>
      </c>
      <c r="M1107" s="11">
        <v>30.65</v>
      </c>
      <c r="O1107" s="10" t="e">
        <f t="shared" si="178"/>
        <v>#DIV/0!</v>
      </c>
      <c r="P1107" s="11" t="e">
        <f t="shared" si="179"/>
        <v>#DIV/0!</v>
      </c>
      <c r="Q1107" s="11" t="e">
        <f t="shared" si="180"/>
        <v>#DIV/0!</v>
      </c>
      <c r="R1107" s="6" t="e">
        <f t="shared" si="181"/>
        <v>#DIV/0!</v>
      </c>
      <c r="S1107" s="6" t="e">
        <f t="shared" si="184"/>
        <v>#DIV/0!</v>
      </c>
      <c r="T1107" s="11">
        <f t="shared" si="185"/>
        <v>0</v>
      </c>
      <c r="U1107" s="11">
        <f t="shared" si="182"/>
        <v>30.65</v>
      </c>
      <c r="V1107" s="11">
        <f t="shared" si="183"/>
        <v>-30.65</v>
      </c>
    </row>
    <row r="1108" spans="1:22" x14ac:dyDescent="0.25">
      <c r="A1108" s="6" t="s">
        <v>351</v>
      </c>
      <c r="B1108" s="6" t="s">
        <v>23</v>
      </c>
      <c r="C1108" s="6" t="s">
        <v>900</v>
      </c>
      <c r="D1108" s="6" t="s">
        <v>900</v>
      </c>
      <c r="E1108" s="22" t="s">
        <v>1676</v>
      </c>
      <c r="F1108" s="22" t="s">
        <v>418</v>
      </c>
      <c r="G1108" s="7"/>
      <c r="H1108" s="22" t="s">
        <v>899</v>
      </c>
      <c r="I1108" s="22" t="s">
        <v>826</v>
      </c>
      <c r="J1108" s="19" t="s">
        <v>925</v>
      </c>
      <c r="K1108" s="11">
        <v>0.15</v>
      </c>
      <c r="M1108" s="11">
        <v>71.44</v>
      </c>
      <c r="O1108" s="10" t="e">
        <f t="shared" si="178"/>
        <v>#DIV/0!</v>
      </c>
      <c r="P1108" s="11" t="e">
        <f t="shared" si="179"/>
        <v>#DIV/0!</v>
      </c>
      <c r="Q1108" s="11" t="e">
        <f t="shared" si="180"/>
        <v>#DIV/0!</v>
      </c>
      <c r="R1108" s="6" t="e">
        <f t="shared" si="181"/>
        <v>#DIV/0!</v>
      </c>
      <c r="S1108" s="6" t="e">
        <f t="shared" si="184"/>
        <v>#DIV/0!</v>
      </c>
      <c r="T1108" s="11">
        <f t="shared" si="185"/>
        <v>0</v>
      </c>
      <c r="U1108" s="11">
        <f t="shared" si="182"/>
        <v>71.44</v>
      </c>
      <c r="V1108" s="11">
        <f t="shared" si="183"/>
        <v>-71.44</v>
      </c>
    </row>
    <row r="1109" spans="1:22" x14ac:dyDescent="0.25">
      <c r="A1109" s="6" t="s">
        <v>351</v>
      </c>
      <c r="B1109" s="6" t="s">
        <v>23</v>
      </c>
      <c r="C1109" s="6" t="s">
        <v>900</v>
      </c>
      <c r="D1109" s="6" t="s">
        <v>900</v>
      </c>
      <c r="E1109" s="22" t="s">
        <v>1676</v>
      </c>
      <c r="F1109" s="22" t="s">
        <v>418</v>
      </c>
      <c r="G1109" s="7"/>
      <c r="H1109" s="22" t="s">
        <v>899</v>
      </c>
      <c r="I1109" s="22" t="s">
        <v>826</v>
      </c>
      <c r="J1109" s="19" t="s">
        <v>926</v>
      </c>
      <c r="K1109" s="11">
        <v>5</v>
      </c>
      <c r="L1109" s="9">
        <v>87.32</v>
      </c>
      <c r="M1109" s="11">
        <v>436.6</v>
      </c>
      <c r="N1109" s="11">
        <v>1941.98</v>
      </c>
      <c r="O1109" s="10">
        <f t="shared" ref="O1109:O1172" si="186">M1109/L1109</f>
        <v>5.0000000000000009</v>
      </c>
      <c r="P1109" s="11">
        <f t="shared" si="179"/>
        <v>22.239807604214384</v>
      </c>
      <c r="Q1109" s="11">
        <f t="shared" si="180"/>
        <v>27.239807604214384</v>
      </c>
      <c r="R1109" s="6" t="str">
        <f t="shared" si="181"/>
        <v>YES</v>
      </c>
      <c r="S1109" s="6" t="str">
        <f t="shared" si="184"/>
        <v>YES</v>
      </c>
      <c r="T1109" s="11">
        <f t="shared" si="185"/>
        <v>1091.5</v>
      </c>
      <c r="U1109" s="11">
        <f t="shared" si="182"/>
        <v>2378.58</v>
      </c>
      <c r="V1109" s="11">
        <f t="shared" si="183"/>
        <v>-1287.08</v>
      </c>
    </row>
    <row r="1110" spans="1:22" x14ac:dyDescent="0.25">
      <c r="A1110" s="6" t="s">
        <v>351</v>
      </c>
      <c r="B1110" s="6" t="s">
        <v>23</v>
      </c>
      <c r="C1110" s="6" t="s">
        <v>900</v>
      </c>
      <c r="D1110" s="6" t="s">
        <v>900</v>
      </c>
      <c r="E1110" s="22" t="s">
        <v>1676</v>
      </c>
      <c r="F1110" s="22" t="s">
        <v>418</v>
      </c>
      <c r="G1110" s="7"/>
      <c r="H1110" s="22" t="s">
        <v>899</v>
      </c>
      <c r="I1110" s="22" t="s">
        <v>826</v>
      </c>
      <c r="J1110" s="19" t="s">
        <v>926</v>
      </c>
      <c r="K1110" s="11">
        <v>0.1</v>
      </c>
      <c r="M1110" s="11">
        <v>8.74</v>
      </c>
      <c r="O1110" s="10" t="e">
        <f t="shared" si="186"/>
        <v>#DIV/0!</v>
      </c>
      <c r="P1110" s="11" t="e">
        <f t="shared" si="179"/>
        <v>#DIV/0!</v>
      </c>
      <c r="Q1110" s="11" t="e">
        <f t="shared" si="180"/>
        <v>#DIV/0!</v>
      </c>
      <c r="R1110" s="6" t="e">
        <f t="shared" si="181"/>
        <v>#DIV/0!</v>
      </c>
      <c r="S1110" s="6" t="e">
        <f t="shared" si="184"/>
        <v>#DIV/0!</v>
      </c>
      <c r="T1110" s="11">
        <f t="shared" si="185"/>
        <v>0</v>
      </c>
      <c r="U1110" s="11">
        <f t="shared" si="182"/>
        <v>8.74</v>
      </c>
      <c r="V1110" s="11">
        <f t="shared" si="183"/>
        <v>-8.74</v>
      </c>
    </row>
    <row r="1111" spans="1:22" x14ac:dyDescent="0.25">
      <c r="A1111" s="6" t="s">
        <v>351</v>
      </c>
      <c r="B1111" s="6" t="s">
        <v>23</v>
      </c>
      <c r="C1111" s="6" t="s">
        <v>900</v>
      </c>
      <c r="D1111" s="6" t="s">
        <v>900</v>
      </c>
      <c r="E1111" s="22" t="s">
        <v>1676</v>
      </c>
      <c r="F1111" s="22" t="s">
        <v>418</v>
      </c>
      <c r="G1111" s="7"/>
      <c r="H1111" s="22" t="s">
        <v>899</v>
      </c>
      <c r="I1111" s="22" t="s">
        <v>826</v>
      </c>
      <c r="J1111" s="19" t="s">
        <v>927</v>
      </c>
      <c r="K1111" s="11">
        <v>15</v>
      </c>
      <c r="L1111" s="9">
        <v>211.47</v>
      </c>
      <c r="M1111" s="11">
        <v>3172.05</v>
      </c>
      <c r="O1111" s="10">
        <f t="shared" si="186"/>
        <v>15.000000000000002</v>
      </c>
      <c r="P1111" s="11">
        <f t="shared" si="179"/>
        <v>0</v>
      </c>
      <c r="Q1111" s="11">
        <f t="shared" si="180"/>
        <v>15.000000000000002</v>
      </c>
      <c r="R1111" s="6" t="str">
        <f t="shared" si="181"/>
        <v>YES</v>
      </c>
      <c r="S1111" s="6" t="str">
        <f t="shared" si="184"/>
        <v>YES</v>
      </c>
      <c r="T1111" s="11">
        <f t="shared" si="185"/>
        <v>2643.375</v>
      </c>
      <c r="U1111" s="11">
        <f t="shared" si="182"/>
        <v>3172.05</v>
      </c>
      <c r="V1111" s="11">
        <f t="shared" si="183"/>
        <v>-528.67500000000018</v>
      </c>
    </row>
    <row r="1112" spans="1:22" x14ac:dyDescent="0.25">
      <c r="A1112" s="6" t="s">
        <v>351</v>
      </c>
      <c r="B1112" s="6" t="s">
        <v>23</v>
      </c>
      <c r="C1112" s="6" t="s">
        <v>900</v>
      </c>
      <c r="D1112" s="6" t="s">
        <v>900</v>
      </c>
      <c r="E1112" s="22" t="s">
        <v>1676</v>
      </c>
      <c r="F1112" s="22" t="s">
        <v>418</v>
      </c>
      <c r="G1112" s="7"/>
      <c r="H1112" s="22" t="s">
        <v>899</v>
      </c>
      <c r="I1112" s="22" t="s">
        <v>826</v>
      </c>
      <c r="J1112" s="19" t="s">
        <v>927</v>
      </c>
      <c r="K1112" s="11">
        <v>0.15</v>
      </c>
      <c r="M1112" s="11">
        <v>31.72</v>
      </c>
      <c r="O1112" s="10" t="e">
        <f t="shared" si="186"/>
        <v>#DIV/0!</v>
      </c>
      <c r="P1112" s="11" t="e">
        <f t="shared" si="179"/>
        <v>#DIV/0!</v>
      </c>
      <c r="Q1112" s="11" t="e">
        <f t="shared" si="180"/>
        <v>#DIV/0!</v>
      </c>
      <c r="R1112" s="6" t="e">
        <f t="shared" si="181"/>
        <v>#DIV/0!</v>
      </c>
      <c r="S1112" s="6" t="e">
        <f t="shared" si="184"/>
        <v>#DIV/0!</v>
      </c>
      <c r="T1112" s="11">
        <f t="shared" si="185"/>
        <v>0</v>
      </c>
      <c r="U1112" s="11">
        <f t="shared" si="182"/>
        <v>31.72</v>
      </c>
      <c r="V1112" s="11">
        <f t="shared" si="183"/>
        <v>-31.72</v>
      </c>
    </row>
    <row r="1113" spans="1:22" x14ac:dyDescent="0.25">
      <c r="A1113" s="6" t="s">
        <v>351</v>
      </c>
      <c r="B1113" s="6" t="s">
        <v>23</v>
      </c>
      <c r="C1113" s="6" t="s">
        <v>900</v>
      </c>
      <c r="D1113" s="6" t="s">
        <v>900</v>
      </c>
      <c r="E1113" s="22" t="s">
        <v>1676</v>
      </c>
      <c r="F1113" s="22" t="s">
        <v>418</v>
      </c>
      <c r="G1113" s="7"/>
      <c r="H1113" s="22" t="s">
        <v>899</v>
      </c>
      <c r="I1113" s="22" t="s">
        <v>826</v>
      </c>
      <c r="J1113" s="19" t="s">
        <v>928</v>
      </c>
      <c r="K1113" s="11">
        <v>15</v>
      </c>
      <c r="L1113" s="9">
        <v>174.22</v>
      </c>
      <c r="M1113" s="11">
        <v>2613.3000000000002</v>
      </c>
      <c r="O1113" s="10">
        <f t="shared" si="186"/>
        <v>15.000000000000002</v>
      </c>
      <c r="P1113" s="11">
        <f t="shared" si="179"/>
        <v>0</v>
      </c>
      <c r="Q1113" s="11">
        <f t="shared" si="180"/>
        <v>15.000000000000002</v>
      </c>
      <c r="R1113" s="6" t="str">
        <f t="shared" si="181"/>
        <v>YES</v>
      </c>
      <c r="S1113" s="6" t="str">
        <f t="shared" si="184"/>
        <v>YES</v>
      </c>
      <c r="T1113" s="11">
        <f t="shared" si="185"/>
        <v>2177.75</v>
      </c>
      <c r="U1113" s="11">
        <f t="shared" si="182"/>
        <v>2613.3000000000002</v>
      </c>
      <c r="V1113" s="11">
        <f t="shared" si="183"/>
        <v>-435.55000000000018</v>
      </c>
    </row>
    <row r="1114" spans="1:22" x14ac:dyDescent="0.25">
      <c r="A1114" s="6" t="s">
        <v>351</v>
      </c>
      <c r="B1114" s="6" t="s">
        <v>23</v>
      </c>
      <c r="C1114" s="6" t="s">
        <v>900</v>
      </c>
      <c r="D1114" s="6" t="s">
        <v>900</v>
      </c>
      <c r="E1114" s="22" t="s">
        <v>1676</v>
      </c>
      <c r="F1114" s="22" t="s">
        <v>418</v>
      </c>
      <c r="G1114" s="7"/>
      <c r="H1114" s="22" t="s">
        <v>899</v>
      </c>
      <c r="I1114" s="22" t="s">
        <v>826</v>
      </c>
      <c r="J1114" s="19" t="s">
        <v>928</v>
      </c>
      <c r="K1114" s="11">
        <v>0.1</v>
      </c>
      <c r="M1114" s="11">
        <v>27.32</v>
      </c>
      <c r="O1114" s="10" t="e">
        <f t="shared" si="186"/>
        <v>#DIV/0!</v>
      </c>
      <c r="P1114" s="11" t="e">
        <f t="shared" si="179"/>
        <v>#DIV/0!</v>
      </c>
      <c r="Q1114" s="11" t="e">
        <f t="shared" si="180"/>
        <v>#DIV/0!</v>
      </c>
      <c r="R1114" s="6" t="e">
        <f t="shared" si="181"/>
        <v>#DIV/0!</v>
      </c>
      <c r="S1114" s="6" t="e">
        <f t="shared" si="184"/>
        <v>#DIV/0!</v>
      </c>
      <c r="T1114" s="11">
        <f t="shared" si="185"/>
        <v>0</v>
      </c>
      <c r="U1114" s="11">
        <f t="shared" si="182"/>
        <v>27.32</v>
      </c>
      <c r="V1114" s="11">
        <f t="shared" si="183"/>
        <v>-27.32</v>
      </c>
    </row>
    <row r="1115" spans="1:22" x14ac:dyDescent="0.25">
      <c r="A1115" s="6" t="s">
        <v>351</v>
      </c>
      <c r="B1115" s="6" t="s">
        <v>23</v>
      </c>
      <c r="C1115" s="6" t="s">
        <v>900</v>
      </c>
      <c r="D1115" s="6" t="s">
        <v>900</v>
      </c>
      <c r="E1115" s="22" t="s">
        <v>1676</v>
      </c>
      <c r="F1115" s="22" t="s">
        <v>418</v>
      </c>
      <c r="G1115" s="7"/>
      <c r="H1115" s="22" t="s">
        <v>899</v>
      </c>
      <c r="I1115" s="22" t="s">
        <v>826</v>
      </c>
      <c r="J1115" s="19" t="s">
        <v>929</v>
      </c>
      <c r="K1115" s="11">
        <v>0.15</v>
      </c>
      <c r="M1115" s="11">
        <v>60</v>
      </c>
      <c r="O1115" s="10" t="e">
        <f t="shared" si="186"/>
        <v>#DIV/0!</v>
      </c>
      <c r="P1115" s="11" t="e">
        <f t="shared" si="179"/>
        <v>#DIV/0!</v>
      </c>
      <c r="Q1115" s="11" t="e">
        <f t="shared" si="180"/>
        <v>#DIV/0!</v>
      </c>
      <c r="R1115" s="6" t="e">
        <f t="shared" si="181"/>
        <v>#DIV/0!</v>
      </c>
      <c r="S1115" s="6" t="e">
        <f t="shared" si="184"/>
        <v>#DIV/0!</v>
      </c>
      <c r="T1115" s="11">
        <f t="shared" si="185"/>
        <v>0</v>
      </c>
      <c r="U1115" s="11">
        <f t="shared" si="182"/>
        <v>60</v>
      </c>
      <c r="V1115" s="11">
        <f t="shared" si="183"/>
        <v>-60</v>
      </c>
    </row>
    <row r="1116" spans="1:22" x14ac:dyDescent="0.25">
      <c r="A1116" s="6" t="s">
        <v>351</v>
      </c>
      <c r="B1116" s="6" t="s">
        <v>23</v>
      </c>
      <c r="C1116" s="6" t="s">
        <v>900</v>
      </c>
      <c r="D1116" s="6" t="s">
        <v>900</v>
      </c>
      <c r="E1116" s="22" t="s">
        <v>1676</v>
      </c>
      <c r="F1116" s="22" t="s">
        <v>418</v>
      </c>
      <c r="G1116" s="7"/>
      <c r="H1116" s="22" t="s">
        <v>899</v>
      </c>
      <c r="I1116" s="22" t="s">
        <v>826</v>
      </c>
      <c r="J1116" s="19" t="s">
        <v>930</v>
      </c>
      <c r="K1116" s="11">
        <v>15</v>
      </c>
      <c r="M1116" s="11">
        <v>12</v>
      </c>
      <c r="O1116" s="10" t="e">
        <f t="shared" si="186"/>
        <v>#DIV/0!</v>
      </c>
      <c r="P1116" s="11" t="e">
        <f t="shared" si="179"/>
        <v>#DIV/0!</v>
      </c>
      <c r="Q1116" s="11" t="e">
        <f t="shared" si="180"/>
        <v>#DIV/0!</v>
      </c>
      <c r="R1116" s="6" t="e">
        <f t="shared" si="181"/>
        <v>#DIV/0!</v>
      </c>
      <c r="S1116" s="6" t="e">
        <f t="shared" si="184"/>
        <v>#DIV/0!</v>
      </c>
      <c r="T1116" s="11">
        <f t="shared" si="185"/>
        <v>0</v>
      </c>
      <c r="U1116" s="11">
        <f t="shared" si="182"/>
        <v>12</v>
      </c>
      <c r="V1116" s="11">
        <f t="shared" si="183"/>
        <v>-12</v>
      </c>
    </row>
    <row r="1117" spans="1:22" x14ac:dyDescent="0.25">
      <c r="A1117" s="6" t="s">
        <v>351</v>
      </c>
      <c r="B1117" s="6" t="s">
        <v>23</v>
      </c>
      <c r="C1117" s="6" t="s">
        <v>900</v>
      </c>
      <c r="D1117" s="6" t="s">
        <v>900</v>
      </c>
      <c r="E1117" s="22" t="s">
        <v>1676</v>
      </c>
      <c r="F1117" s="22" t="s">
        <v>418</v>
      </c>
      <c r="G1117" s="7"/>
      <c r="H1117" s="22" t="s">
        <v>899</v>
      </c>
      <c r="I1117" s="22" t="s">
        <v>826</v>
      </c>
      <c r="J1117" s="19" t="s">
        <v>930</v>
      </c>
      <c r="K1117" s="11">
        <v>0.1</v>
      </c>
      <c r="M1117" s="11">
        <v>25.76</v>
      </c>
      <c r="O1117" s="10" t="e">
        <f t="shared" si="186"/>
        <v>#DIV/0!</v>
      </c>
      <c r="P1117" s="11" t="e">
        <f t="shared" si="179"/>
        <v>#DIV/0!</v>
      </c>
      <c r="Q1117" s="11" t="e">
        <f t="shared" si="180"/>
        <v>#DIV/0!</v>
      </c>
      <c r="R1117" s="6" t="e">
        <f t="shared" si="181"/>
        <v>#DIV/0!</v>
      </c>
      <c r="S1117" s="6" t="e">
        <f t="shared" si="184"/>
        <v>#DIV/0!</v>
      </c>
      <c r="T1117" s="11">
        <f t="shared" si="185"/>
        <v>0</v>
      </c>
      <c r="U1117" s="11">
        <f t="shared" si="182"/>
        <v>25.76</v>
      </c>
      <c r="V1117" s="11">
        <f t="shared" si="183"/>
        <v>-25.76</v>
      </c>
    </row>
    <row r="1118" spans="1:22" x14ac:dyDescent="0.25">
      <c r="A1118" s="6" t="s">
        <v>351</v>
      </c>
      <c r="B1118" s="6" t="s">
        <v>23</v>
      </c>
      <c r="C1118" s="6" t="s">
        <v>900</v>
      </c>
      <c r="D1118" s="6" t="s">
        <v>900</v>
      </c>
      <c r="E1118" s="22" t="s">
        <v>1676</v>
      </c>
      <c r="F1118" s="22" t="s">
        <v>418</v>
      </c>
      <c r="G1118" s="7"/>
      <c r="H1118" s="22" t="s">
        <v>899</v>
      </c>
      <c r="I1118" s="22" t="s">
        <v>826</v>
      </c>
      <c r="J1118" s="19" t="s">
        <v>931</v>
      </c>
      <c r="K1118" s="11">
        <v>0.1</v>
      </c>
      <c r="M1118" s="11">
        <v>4.79</v>
      </c>
      <c r="O1118" s="10" t="e">
        <f t="shared" si="186"/>
        <v>#DIV/0!</v>
      </c>
      <c r="P1118" s="11" t="e">
        <f t="shared" si="179"/>
        <v>#DIV/0!</v>
      </c>
      <c r="Q1118" s="11" t="e">
        <f t="shared" si="180"/>
        <v>#DIV/0!</v>
      </c>
      <c r="R1118" s="6" t="e">
        <f t="shared" si="181"/>
        <v>#DIV/0!</v>
      </c>
      <c r="S1118" s="6" t="e">
        <f t="shared" si="184"/>
        <v>#DIV/0!</v>
      </c>
      <c r="T1118" s="11">
        <f t="shared" si="185"/>
        <v>0</v>
      </c>
      <c r="U1118" s="11">
        <f t="shared" si="182"/>
        <v>4.79</v>
      </c>
      <c r="V1118" s="11">
        <f t="shared" si="183"/>
        <v>-4.79</v>
      </c>
    </row>
    <row r="1119" spans="1:22" x14ac:dyDescent="0.25">
      <c r="A1119" s="6" t="s">
        <v>351</v>
      </c>
      <c r="B1119" s="6" t="s">
        <v>23</v>
      </c>
      <c r="C1119" s="6" t="s">
        <v>900</v>
      </c>
      <c r="D1119" s="6" t="s">
        <v>900</v>
      </c>
      <c r="E1119" s="22" t="s">
        <v>1676</v>
      </c>
      <c r="F1119" s="22" t="s">
        <v>418</v>
      </c>
      <c r="G1119" s="7"/>
      <c r="H1119" s="22" t="s">
        <v>899</v>
      </c>
      <c r="I1119" s="22" t="s">
        <v>826</v>
      </c>
      <c r="J1119" s="19" t="s">
        <v>932</v>
      </c>
      <c r="K1119" s="11">
        <v>5</v>
      </c>
      <c r="L1119" s="9">
        <v>294.10000000000002</v>
      </c>
      <c r="M1119" s="11">
        <v>1470.5</v>
      </c>
      <c r="N1119" s="11">
        <v>6734.8</v>
      </c>
      <c r="O1119" s="10">
        <f t="shared" si="186"/>
        <v>5</v>
      </c>
      <c r="P1119" s="11">
        <f t="shared" si="179"/>
        <v>22.899693981638897</v>
      </c>
      <c r="Q1119" s="11">
        <f t="shared" si="180"/>
        <v>27.899693981638894</v>
      </c>
      <c r="R1119" s="6" t="str">
        <f t="shared" si="181"/>
        <v>YES</v>
      </c>
      <c r="S1119" s="6" t="str">
        <f t="shared" si="184"/>
        <v>YES</v>
      </c>
      <c r="T1119" s="11">
        <f t="shared" si="185"/>
        <v>3676.2500000000005</v>
      </c>
      <c r="U1119" s="11">
        <f t="shared" si="182"/>
        <v>8205.2999999999993</v>
      </c>
      <c r="V1119" s="11">
        <f t="shared" si="183"/>
        <v>-4529.0499999999993</v>
      </c>
    </row>
    <row r="1120" spans="1:22" x14ac:dyDescent="0.25">
      <c r="A1120" s="6" t="s">
        <v>351</v>
      </c>
      <c r="B1120" s="6" t="s">
        <v>23</v>
      </c>
      <c r="C1120" s="6" t="s">
        <v>900</v>
      </c>
      <c r="D1120" s="6" t="s">
        <v>900</v>
      </c>
      <c r="E1120" s="22" t="s">
        <v>1676</v>
      </c>
      <c r="F1120" s="22" t="s">
        <v>418</v>
      </c>
      <c r="G1120" s="7"/>
      <c r="H1120" s="22" t="s">
        <v>899</v>
      </c>
      <c r="I1120" s="22" t="s">
        <v>826</v>
      </c>
      <c r="J1120" s="19" t="s">
        <v>932</v>
      </c>
      <c r="K1120" s="11">
        <v>15</v>
      </c>
      <c r="L1120" s="9">
        <v>5.47</v>
      </c>
      <c r="M1120" s="11">
        <v>82.05</v>
      </c>
      <c r="O1120" s="10">
        <f t="shared" si="186"/>
        <v>15</v>
      </c>
      <c r="P1120" s="11">
        <f t="shared" si="179"/>
        <v>0</v>
      </c>
      <c r="Q1120" s="11">
        <f t="shared" si="180"/>
        <v>15</v>
      </c>
      <c r="R1120" s="6" t="str">
        <f t="shared" si="181"/>
        <v>YES</v>
      </c>
      <c r="S1120" s="6" t="str">
        <f t="shared" si="184"/>
        <v>YES</v>
      </c>
      <c r="T1120" s="11">
        <f t="shared" si="185"/>
        <v>68.375</v>
      </c>
      <c r="U1120" s="11">
        <f t="shared" si="182"/>
        <v>82.05</v>
      </c>
      <c r="V1120" s="11">
        <f t="shared" si="183"/>
        <v>-13.674999999999997</v>
      </c>
    </row>
    <row r="1121" spans="1:22" x14ac:dyDescent="0.25">
      <c r="A1121" s="6" t="s">
        <v>351</v>
      </c>
      <c r="B1121" s="6" t="s">
        <v>23</v>
      </c>
      <c r="C1121" s="6" t="s">
        <v>900</v>
      </c>
      <c r="D1121" s="6" t="s">
        <v>900</v>
      </c>
      <c r="E1121" s="22" t="s">
        <v>1676</v>
      </c>
      <c r="F1121" s="22" t="s">
        <v>418</v>
      </c>
      <c r="G1121" s="7"/>
      <c r="H1121" s="22" t="s">
        <v>899</v>
      </c>
      <c r="I1121" s="22" t="s">
        <v>826</v>
      </c>
      <c r="J1121" s="19" t="s">
        <v>932</v>
      </c>
      <c r="K1121" s="11">
        <v>0.1</v>
      </c>
      <c r="M1121" s="11">
        <v>27.09</v>
      </c>
      <c r="O1121" s="10" t="e">
        <f t="shared" si="186"/>
        <v>#DIV/0!</v>
      </c>
      <c r="P1121" s="11" t="e">
        <f t="shared" si="179"/>
        <v>#DIV/0!</v>
      </c>
      <c r="Q1121" s="11" t="e">
        <f t="shared" si="180"/>
        <v>#DIV/0!</v>
      </c>
      <c r="R1121" s="6" t="e">
        <f t="shared" si="181"/>
        <v>#DIV/0!</v>
      </c>
      <c r="S1121" s="6" t="e">
        <f t="shared" si="184"/>
        <v>#DIV/0!</v>
      </c>
      <c r="T1121" s="11">
        <f t="shared" si="185"/>
        <v>0</v>
      </c>
      <c r="U1121" s="11">
        <f t="shared" si="182"/>
        <v>27.09</v>
      </c>
      <c r="V1121" s="11">
        <f t="shared" si="183"/>
        <v>-27.09</v>
      </c>
    </row>
    <row r="1122" spans="1:22" x14ac:dyDescent="0.25">
      <c r="A1122" s="6" t="s">
        <v>351</v>
      </c>
      <c r="B1122" s="6" t="s">
        <v>23</v>
      </c>
      <c r="C1122" s="6" t="s">
        <v>900</v>
      </c>
      <c r="D1122" s="6" t="s">
        <v>900</v>
      </c>
      <c r="E1122" s="22" t="s">
        <v>1676</v>
      </c>
      <c r="F1122" s="22" t="s">
        <v>418</v>
      </c>
      <c r="G1122" s="7"/>
      <c r="H1122" s="22" t="s">
        <v>899</v>
      </c>
      <c r="I1122" s="22" t="s">
        <v>826</v>
      </c>
      <c r="J1122" s="19" t="s">
        <v>933</v>
      </c>
      <c r="K1122" s="11">
        <v>5</v>
      </c>
      <c r="L1122" s="9">
        <v>262.8</v>
      </c>
      <c r="M1122" s="11">
        <v>1314</v>
      </c>
      <c r="N1122" s="11">
        <v>8900.81</v>
      </c>
      <c r="O1122" s="10">
        <f t="shared" si="186"/>
        <v>5</v>
      </c>
      <c r="P1122" s="11">
        <f t="shared" si="179"/>
        <v>33.8691400304414</v>
      </c>
      <c r="Q1122" s="11">
        <f t="shared" si="180"/>
        <v>38.869140030441393</v>
      </c>
      <c r="R1122" s="6" t="str">
        <f t="shared" si="181"/>
        <v>YES</v>
      </c>
      <c r="S1122" s="6" t="str">
        <f t="shared" si="184"/>
        <v>YES</v>
      </c>
      <c r="T1122" s="11">
        <f t="shared" si="185"/>
        <v>3285</v>
      </c>
      <c r="U1122" s="11">
        <f t="shared" si="182"/>
        <v>10214.81</v>
      </c>
      <c r="V1122" s="11">
        <f t="shared" si="183"/>
        <v>-6929.8099999999995</v>
      </c>
    </row>
    <row r="1123" spans="1:22" x14ac:dyDescent="0.25">
      <c r="A1123" s="6" t="s">
        <v>351</v>
      </c>
      <c r="B1123" s="6" t="s">
        <v>23</v>
      </c>
      <c r="C1123" s="6" t="s">
        <v>900</v>
      </c>
      <c r="D1123" s="6" t="s">
        <v>900</v>
      </c>
      <c r="E1123" s="22" t="s">
        <v>1676</v>
      </c>
      <c r="F1123" s="22" t="s">
        <v>418</v>
      </c>
      <c r="G1123" s="7"/>
      <c r="H1123" s="22" t="s">
        <v>899</v>
      </c>
      <c r="I1123" s="22" t="s">
        <v>826</v>
      </c>
      <c r="J1123" s="19" t="s">
        <v>933</v>
      </c>
      <c r="K1123" s="11">
        <v>15</v>
      </c>
      <c r="L1123" s="9">
        <v>19.649999999999999</v>
      </c>
      <c r="M1123" s="11">
        <v>534.75</v>
      </c>
      <c r="O1123" s="10">
        <f t="shared" si="186"/>
        <v>27.21374045801527</v>
      </c>
      <c r="P1123" s="11">
        <f t="shared" si="179"/>
        <v>0</v>
      </c>
      <c r="Q1123" s="11">
        <f t="shared" si="180"/>
        <v>27.21374045801527</v>
      </c>
      <c r="R1123" s="6" t="str">
        <f t="shared" si="181"/>
        <v>YES</v>
      </c>
      <c r="S1123" s="6" t="str">
        <f t="shared" si="184"/>
        <v>YES</v>
      </c>
      <c r="T1123" s="11">
        <f t="shared" si="185"/>
        <v>245.62499999999997</v>
      </c>
      <c r="U1123" s="11">
        <f t="shared" si="182"/>
        <v>534.75</v>
      </c>
      <c r="V1123" s="11">
        <f t="shared" si="183"/>
        <v>-289.125</v>
      </c>
    </row>
    <row r="1124" spans="1:22" x14ac:dyDescent="0.25">
      <c r="A1124" s="6" t="s">
        <v>351</v>
      </c>
      <c r="B1124" s="6" t="s">
        <v>23</v>
      </c>
      <c r="C1124" s="6" t="s">
        <v>900</v>
      </c>
      <c r="D1124" s="6" t="s">
        <v>900</v>
      </c>
      <c r="E1124" s="22" t="s">
        <v>1676</v>
      </c>
      <c r="F1124" s="22" t="s">
        <v>418</v>
      </c>
      <c r="G1124" s="7"/>
      <c r="H1124" s="22" t="s">
        <v>899</v>
      </c>
      <c r="I1124" s="22" t="s">
        <v>826</v>
      </c>
      <c r="J1124" s="19" t="s">
        <v>933</v>
      </c>
      <c r="K1124" s="11">
        <v>0.1</v>
      </c>
      <c r="M1124" s="11">
        <v>29.85</v>
      </c>
      <c r="O1124" s="10" t="e">
        <f t="shared" si="186"/>
        <v>#DIV/0!</v>
      </c>
      <c r="P1124" s="11" t="e">
        <f t="shared" si="179"/>
        <v>#DIV/0!</v>
      </c>
      <c r="Q1124" s="11" t="e">
        <f t="shared" si="180"/>
        <v>#DIV/0!</v>
      </c>
      <c r="R1124" s="6" t="e">
        <f t="shared" si="181"/>
        <v>#DIV/0!</v>
      </c>
      <c r="S1124" s="6" t="e">
        <f t="shared" si="184"/>
        <v>#DIV/0!</v>
      </c>
      <c r="T1124" s="11">
        <f t="shared" si="185"/>
        <v>0</v>
      </c>
      <c r="U1124" s="11">
        <f t="shared" si="182"/>
        <v>29.85</v>
      </c>
      <c r="V1124" s="11">
        <f t="shared" si="183"/>
        <v>-29.85</v>
      </c>
    </row>
    <row r="1125" spans="1:22" x14ac:dyDescent="0.25">
      <c r="A1125" s="6" t="s">
        <v>351</v>
      </c>
      <c r="B1125" s="6" t="s">
        <v>23</v>
      </c>
      <c r="C1125" s="6" t="s">
        <v>900</v>
      </c>
      <c r="D1125" s="6" t="s">
        <v>900</v>
      </c>
      <c r="E1125" s="22" t="s">
        <v>1676</v>
      </c>
      <c r="F1125" s="22" t="s">
        <v>418</v>
      </c>
      <c r="G1125" s="7"/>
      <c r="H1125" s="22" t="s">
        <v>899</v>
      </c>
      <c r="I1125" s="22" t="s">
        <v>826</v>
      </c>
      <c r="J1125" s="19" t="s">
        <v>934</v>
      </c>
      <c r="K1125" s="11">
        <v>15</v>
      </c>
      <c r="L1125" s="9">
        <v>221.42</v>
      </c>
      <c r="M1125" s="11">
        <v>3321.3</v>
      </c>
      <c r="O1125" s="10">
        <f t="shared" si="186"/>
        <v>15.000000000000002</v>
      </c>
      <c r="P1125" s="11">
        <f t="shared" si="179"/>
        <v>0</v>
      </c>
      <c r="Q1125" s="11">
        <f t="shared" si="180"/>
        <v>15.000000000000002</v>
      </c>
      <c r="R1125" s="6" t="str">
        <f t="shared" si="181"/>
        <v>YES</v>
      </c>
      <c r="S1125" s="6" t="str">
        <f t="shared" si="184"/>
        <v>YES</v>
      </c>
      <c r="T1125" s="11">
        <f t="shared" si="185"/>
        <v>2767.75</v>
      </c>
      <c r="U1125" s="11">
        <f t="shared" si="182"/>
        <v>3321.3</v>
      </c>
      <c r="V1125" s="11">
        <f t="shared" si="183"/>
        <v>-553.55000000000018</v>
      </c>
    </row>
    <row r="1126" spans="1:22" x14ac:dyDescent="0.25">
      <c r="A1126" s="6" t="s">
        <v>351</v>
      </c>
      <c r="B1126" s="6" t="s">
        <v>23</v>
      </c>
      <c r="C1126" s="6" t="s">
        <v>900</v>
      </c>
      <c r="D1126" s="6" t="s">
        <v>900</v>
      </c>
      <c r="E1126" s="22" t="s">
        <v>1676</v>
      </c>
      <c r="F1126" s="22" t="s">
        <v>418</v>
      </c>
      <c r="G1126" s="7"/>
      <c r="H1126" s="22" t="s">
        <v>899</v>
      </c>
      <c r="I1126" s="22" t="s">
        <v>826</v>
      </c>
      <c r="J1126" s="19" t="s">
        <v>934</v>
      </c>
      <c r="K1126" s="11">
        <v>0.15</v>
      </c>
      <c r="M1126" s="11">
        <v>33.229999999999997</v>
      </c>
      <c r="O1126" s="10" t="e">
        <f t="shared" si="186"/>
        <v>#DIV/0!</v>
      </c>
      <c r="P1126" s="11" t="e">
        <f t="shared" si="179"/>
        <v>#DIV/0!</v>
      </c>
      <c r="Q1126" s="11" t="e">
        <f t="shared" si="180"/>
        <v>#DIV/0!</v>
      </c>
      <c r="R1126" s="6" t="e">
        <f t="shared" si="181"/>
        <v>#DIV/0!</v>
      </c>
      <c r="S1126" s="6" t="e">
        <f t="shared" si="184"/>
        <v>#DIV/0!</v>
      </c>
      <c r="T1126" s="11">
        <f t="shared" si="185"/>
        <v>0</v>
      </c>
      <c r="U1126" s="11">
        <f t="shared" si="182"/>
        <v>33.229999999999997</v>
      </c>
      <c r="V1126" s="11">
        <f t="shared" si="183"/>
        <v>-33.229999999999997</v>
      </c>
    </row>
    <row r="1127" spans="1:22" x14ac:dyDescent="0.25">
      <c r="A1127" s="6" t="s">
        <v>351</v>
      </c>
      <c r="B1127" s="6" t="s">
        <v>23</v>
      </c>
      <c r="C1127" s="6" t="s">
        <v>900</v>
      </c>
      <c r="D1127" s="6" t="s">
        <v>900</v>
      </c>
      <c r="E1127" s="22" t="s">
        <v>1676</v>
      </c>
      <c r="F1127" s="22" t="s">
        <v>418</v>
      </c>
      <c r="G1127" s="7"/>
      <c r="H1127" s="22" t="s">
        <v>899</v>
      </c>
      <c r="I1127" s="22" t="s">
        <v>826</v>
      </c>
      <c r="J1127" s="19" t="s">
        <v>935</v>
      </c>
      <c r="K1127" s="11">
        <v>5</v>
      </c>
      <c r="L1127" s="9">
        <v>266.8</v>
      </c>
      <c r="M1127" s="11">
        <v>1334</v>
      </c>
      <c r="N1127" s="11">
        <v>9208.3799999999992</v>
      </c>
      <c r="O1127" s="10">
        <f t="shared" si="186"/>
        <v>5</v>
      </c>
      <c r="P1127" s="11">
        <f t="shared" si="179"/>
        <v>34.514167916041977</v>
      </c>
      <c r="Q1127" s="11">
        <f t="shared" si="180"/>
        <v>39.514167916041977</v>
      </c>
      <c r="R1127" s="6" t="str">
        <f t="shared" si="181"/>
        <v>YES</v>
      </c>
      <c r="S1127" s="6" t="str">
        <f t="shared" si="184"/>
        <v>YES</v>
      </c>
      <c r="T1127" s="11">
        <f t="shared" si="185"/>
        <v>3335</v>
      </c>
      <c r="U1127" s="11">
        <f t="shared" si="182"/>
        <v>10542.38</v>
      </c>
      <c r="V1127" s="11">
        <f t="shared" si="183"/>
        <v>-7207.3799999999992</v>
      </c>
    </row>
    <row r="1128" spans="1:22" x14ac:dyDescent="0.25">
      <c r="A1128" s="6" t="s">
        <v>351</v>
      </c>
      <c r="B1128" s="6" t="s">
        <v>23</v>
      </c>
      <c r="C1128" s="6" t="s">
        <v>900</v>
      </c>
      <c r="D1128" s="6" t="s">
        <v>900</v>
      </c>
      <c r="E1128" s="22" t="s">
        <v>1676</v>
      </c>
      <c r="F1128" s="22" t="s">
        <v>418</v>
      </c>
      <c r="G1128" s="7"/>
      <c r="H1128" s="22" t="s">
        <v>899</v>
      </c>
      <c r="I1128" s="22" t="s">
        <v>826</v>
      </c>
      <c r="J1128" s="19" t="s">
        <v>935</v>
      </c>
      <c r="K1128" s="11">
        <v>0.1</v>
      </c>
      <c r="M1128" s="11">
        <v>31.11</v>
      </c>
      <c r="O1128" s="10" t="e">
        <f t="shared" si="186"/>
        <v>#DIV/0!</v>
      </c>
      <c r="P1128" s="11" t="e">
        <f t="shared" si="179"/>
        <v>#DIV/0!</v>
      </c>
      <c r="Q1128" s="11" t="e">
        <f t="shared" si="180"/>
        <v>#DIV/0!</v>
      </c>
      <c r="R1128" s="6" t="e">
        <f t="shared" si="181"/>
        <v>#DIV/0!</v>
      </c>
      <c r="S1128" s="6" t="e">
        <f t="shared" si="184"/>
        <v>#DIV/0!</v>
      </c>
      <c r="T1128" s="11">
        <f t="shared" si="185"/>
        <v>0</v>
      </c>
      <c r="U1128" s="11">
        <f t="shared" si="182"/>
        <v>31.11</v>
      </c>
      <c r="V1128" s="11">
        <f t="shared" si="183"/>
        <v>-31.11</v>
      </c>
    </row>
    <row r="1129" spans="1:22" x14ac:dyDescent="0.25">
      <c r="A1129" s="6" t="s">
        <v>351</v>
      </c>
      <c r="B1129" s="6" t="s">
        <v>23</v>
      </c>
      <c r="C1129" s="6" t="s">
        <v>900</v>
      </c>
      <c r="D1129" s="6" t="s">
        <v>900</v>
      </c>
      <c r="E1129" s="22" t="s">
        <v>1676</v>
      </c>
      <c r="F1129" s="22" t="s">
        <v>418</v>
      </c>
      <c r="G1129" s="7"/>
      <c r="H1129" s="22" t="s">
        <v>899</v>
      </c>
      <c r="I1129" s="22" t="s">
        <v>826</v>
      </c>
      <c r="J1129" s="19" t="s">
        <v>935</v>
      </c>
      <c r="K1129" s="11">
        <v>15</v>
      </c>
      <c r="L1129" s="9">
        <v>41.55</v>
      </c>
      <c r="M1129" s="11">
        <v>623.25</v>
      </c>
      <c r="O1129" s="10">
        <f t="shared" si="186"/>
        <v>15.000000000000002</v>
      </c>
      <c r="P1129" s="11">
        <f t="shared" si="179"/>
        <v>0</v>
      </c>
      <c r="Q1129" s="11">
        <f t="shared" si="180"/>
        <v>15.000000000000002</v>
      </c>
      <c r="R1129" s="6" t="str">
        <f t="shared" si="181"/>
        <v>YES</v>
      </c>
      <c r="S1129" s="6" t="str">
        <f t="shared" si="184"/>
        <v>YES</v>
      </c>
      <c r="T1129" s="11">
        <f t="shared" si="185"/>
        <v>519.375</v>
      </c>
      <c r="U1129" s="11">
        <f t="shared" si="182"/>
        <v>623.25</v>
      </c>
      <c r="V1129" s="11">
        <f t="shared" si="183"/>
        <v>-103.875</v>
      </c>
    </row>
    <row r="1130" spans="1:22" x14ac:dyDescent="0.25">
      <c r="A1130" s="6" t="s">
        <v>351</v>
      </c>
      <c r="B1130" s="6" t="s">
        <v>23</v>
      </c>
      <c r="C1130" s="6" t="s">
        <v>900</v>
      </c>
      <c r="D1130" s="6" t="s">
        <v>900</v>
      </c>
      <c r="E1130" s="22" t="s">
        <v>1676</v>
      </c>
      <c r="F1130" s="22" t="s">
        <v>418</v>
      </c>
      <c r="G1130" s="7"/>
      <c r="H1130" s="22" t="s">
        <v>899</v>
      </c>
      <c r="I1130" s="22" t="s">
        <v>826</v>
      </c>
      <c r="J1130" s="19" t="s">
        <v>935</v>
      </c>
      <c r="K1130" s="11">
        <v>12.5</v>
      </c>
      <c r="L1130" s="9">
        <v>2.61</v>
      </c>
      <c r="M1130" s="11">
        <v>32.630000000000003</v>
      </c>
      <c r="O1130" s="10">
        <f t="shared" si="186"/>
        <v>12.501915708812263</v>
      </c>
      <c r="P1130" s="11">
        <f t="shared" si="179"/>
        <v>0</v>
      </c>
      <c r="Q1130" s="11">
        <f t="shared" si="180"/>
        <v>12.501915708812263</v>
      </c>
      <c r="R1130" s="6" t="str">
        <f t="shared" si="181"/>
        <v>YES</v>
      </c>
      <c r="S1130" s="6" t="str">
        <f t="shared" si="184"/>
        <v>YES</v>
      </c>
      <c r="T1130" s="11">
        <f t="shared" si="185"/>
        <v>32.625</v>
      </c>
      <c r="U1130" s="11">
        <f t="shared" si="182"/>
        <v>32.630000000000003</v>
      </c>
      <c r="V1130" s="11">
        <f t="shared" si="183"/>
        <v>-5.000000000002558E-3</v>
      </c>
    </row>
    <row r="1131" spans="1:22" x14ac:dyDescent="0.25">
      <c r="A1131" s="6" t="s">
        <v>351</v>
      </c>
      <c r="B1131" s="6" t="s">
        <v>23</v>
      </c>
      <c r="C1131" s="6" t="s">
        <v>900</v>
      </c>
      <c r="D1131" s="6" t="s">
        <v>900</v>
      </c>
      <c r="E1131" s="22" t="s">
        <v>1676</v>
      </c>
      <c r="F1131" s="22" t="s">
        <v>418</v>
      </c>
      <c r="G1131" s="7"/>
      <c r="H1131" s="22" t="s">
        <v>899</v>
      </c>
      <c r="I1131" s="22" t="s">
        <v>826</v>
      </c>
      <c r="J1131" s="19" t="s">
        <v>936</v>
      </c>
      <c r="K1131" s="11">
        <v>5</v>
      </c>
      <c r="L1131" s="9">
        <v>267.77999999999997</v>
      </c>
      <c r="M1131" s="11">
        <v>1338.9</v>
      </c>
      <c r="N1131" s="11">
        <v>9759.25</v>
      </c>
      <c r="O1131" s="10">
        <f t="shared" si="186"/>
        <v>5.0000000000000009</v>
      </c>
      <c r="P1131" s="11">
        <f t="shared" si="179"/>
        <v>36.445029501829865</v>
      </c>
      <c r="Q1131" s="11">
        <f t="shared" si="180"/>
        <v>41.445029501829865</v>
      </c>
      <c r="R1131" s="6" t="str">
        <f t="shared" si="181"/>
        <v>YES</v>
      </c>
      <c r="S1131" s="6" t="str">
        <f t="shared" si="184"/>
        <v>YES</v>
      </c>
      <c r="T1131" s="11">
        <f t="shared" si="185"/>
        <v>3347.2499999999995</v>
      </c>
      <c r="U1131" s="11">
        <f t="shared" si="182"/>
        <v>11098.15</v>
      </c>
      <c r="V1131" s="11">
        <f t="shared" si="183"/>
        <v>-7750.9</v>
      </c>
    </row>
    <row r="1132" spans="1:22" x14ac:dyDescent="0.25">
      <c r="A1132" s="6" t="s">
        <v>351</v>
      </c>
      <c r="B1132" s="6" t="s">
        <v>23</v>
      </c>
      <c r="C1132" s="6" t="s">
        <v>900</v>
      </c>
      <c r="D1132" s="6" t="s">
        <v>900</v>
      </c>
      <c r="E1132" s="22" t="s">
        <v>1676</v>
      </c>
      <c r="F1132" s="22" t="s">
        <v>418</v>
      </c>
      <c r="G1132" s="7"/>
      <c r="H1132" s="22" t="s">
        <v>899</v>
      </c>
      <c r="I1132" s="22" t="s">
        <v>826</v>
      </c>
      <c r="J1132" s="19" t="s">
        <v>936</v>
      </c>
      <c r="K1132" s="11">
        <v>0.1</v>
      </c>
      <c r="M1132" s="11">
        <v>32.35</v>
      </c>
      <c r="O1132" s="10" t="e">
        <f t="shared" si="186"/>
        <v>#DIV/0!</v>
      </c>
      <c r="P1132" s="11" t="e">
        <f t="shared" si="179"/>
        <v>#DIV/0!</v>
      </c>
      <c r="Q1132" s="11" t="e">
        <f t="shared" si="180"/>
        <v>#DIV/0!</v>
      </c>
      <c r="R1132" s="6" t="e">
        <f t="shared" si="181"/>
        <v>#DIV/0!</v>
      </c>
      <c r="S1132" s="6" t="e">
        <f t="shared" si="184"/>
        <v>#DIV/0!</v>
      </c>
      <c r="T1132" s="11">
        <f t="shared" si="185"/>
        <v>0</v>
      </c>
      <c r="U1132" s="11">
        <f t="shared" si="182"/>
        <v>32.35</v>
      </c>
      <c r="V1132" s="11">
        <f t="shared" si="183"/>
        <v>-32.35</v>
      </c>
    </row>
    <row r="1133" spans="1:22" x14ac:dyDescent="0.25">
      <c r="A1133" s="6" t="s">
        <v>351</v>
      </c>
      <c r="B1133" s="6" t="s">
        <v>23</v>
      </c>
      <c r="C1133" s="6" t="s">
        <v>900</v>
      </c>
      <c r="D1133" s="6" t="s">
        <v>900</v>
      </c>
      <c r="E1133" s="22" t="s">
        <v>1676</v>
      </c>
      <c r="F1133" s="22" t="s">
        <v>418</v>
      </c>
      <c r="G1133" s="7"/>
      <c r="H1133" s="22" t="s">
        <v>899</v>
      </c>
      <c r="I1133" s="22" t="s">
        <v>826</v>
      </c>
      <c r="J1133" s="19" t="s">
        <v>936</v>
      </c>
      <c r="K1133" s="11">
        <v>15</v>
      </c>
      <c r="L1133" s="9">
        <v>44.07</v>
      </c>
      <c r="M1133" s="11">
        <v>661.05</v>
      </c>
      <c r="O1133" s="10">
        <f t="shared" si="186"/>
        <v>14.999999999999998</v>
      </c>
      <c r="P1133" s="11">
        <f t="shared" si="179"/>
        <v>0</v>
      </c>
      <c r="Q1133" s="11">
        <f t="shared" si="180"/>
        <v>14.999999999999998</v>
      </c>
      <c r="R1133" s="6" t="str">
        <f t="shared" si="181"/>
        <v>YES</v>
      </c>
      <c r="S1133" s="6" t="str">
        <f t="shared" si="184"/>
        <v>YES</v>
      </c>
      <c r="T1133" s="11">
        <f t="shared" si="185"/>
        <v>550.875</v>
      </c>
      <c r="U1133" s="11">
        <f t="shared" si="182"/>
        <v>661.05</v>
      </c>
      <c r="V1133" s="11">
        <f t="shared" si="183"/>
        <v>-110.17499999999995</v>
      </c>
    </row>
    <row r="1134" spans="1:22" x14ac:dyDescent="0.25">
      <c r="A1134" s="6" t="s">
        <v>351</v>
      </c>
      <c r="B1134" s="6" t="s">
        <v>23</v>
      </c>
      <c r="C1134" s="6" t="s">
        <v>900</v>
      </c>
      <c r="D1134" s="6" t="s">
        <v>900</v>
      </c>
      <c r="E1134" s="22" t="s">
        <v>1676</v>
      </c>
      <c r="F1134" s="22" t="s">
        <v>418</v>
      </c>
      <c r="G1134" s="7"/>
      <c r="H1134" s="22" t="s">
        <v>899</v>
      </c>
      <c r="I1134" s="22" t="s">
        <v>826</v>
      </c>
      <c r="J1134" s="19" t="s">
        <v>936</v>
      </c>
      <c r="K1134" s="11">
        <v>12.5</v>
      </c>
      <c r="L1134" s="9">
        <v>11.58</v>
      </c>
      <c r="M1134" s="11">
        <v>144.76</v>
      </c>
      <c r="O1134" s="10">
        <f t="shared" si="186"/>
        <v>12.500863557858375</v>
      </c>
      <c r="P1134" s="11">
        <f t="shared" si="179"/>
        <v>0</v>
      </c>
      <c r="Q1134" s="11">
        <f t="shared" si="180"/>
        <v>12.500863557858375</v>
      </c>
      <c r="R1134" s="6" t="str">
        <f t="shared" si="181"/>
        <v>YES</v>
      </c>
      <c r="S1134" s="6" t="str">
        <f t="shared" si="184"/>
        <v>YES</v>
      </c>
      <c r="T1134" s="11">
        <f t="shared" si="185"/>
        <v>144.75</v>
      </c>
      <c r="U1134" s="11">
        <f t="shared" si="182"/>
        <v>144.76</v>
      </c>
      <c r="V1134" s="11">
        <f t="shared" si="183"/>
        <v>-9.9999999999909051E-3</v>
      </c>
    </row>
    <row r="1135" spans="1:22" x14ac:dyDescent="0.25">
      <c r="A1135" s="6" t="s">
        <v>351</v>
      </c>
      <c r="B1135" s="6" t="s">
        <v>23</v>
      </c>
      <c r="C1135" s="6" t="s">
        <v>900</v>
      </c>
      <c r="D1135" s="6" t="s">
        <v>900</v>
      </c>
      <c r="E1135" s="22" t="s">
        <v>1676</v>
      </c>
      <c r="F1135" s="22" t="s">
        <v>418</v>
      </c>
      <c r="G1135" s="7"/>
      <c r="H1135" s="22" t="s">
        <v>899</v>
      </c>
      <c r="I1135" s="22" t="s">
        <v>826</v>
      </c>
      <c r="J1135" s="19" t="s">
        <v>937</v>
      </c>
      <c r="K1135" s="11">
        <v>0.1</v>
      </c>
      <c r="M1135" s="11">
        <v>0.06</v>
      </c>
      <c r="O1135" s="10" t="e">
        <f t="shared" si="186"/>
        <v>#DIV/0!</v>
      </c>
      <c r="P1135" s="11" t="e">
        <f t="shared" si="179"/>
        <v>#DIV/0!</v>
      </c>
      <c r="Q1135" s="11" t="e">
        <f t="shared" si="180"/>
        <v>#DIV/0!</v>
      </c>
      <c r="R1135" s="6" t="e">
        <f t="shared" si="181"/>
        <v>#DIV/0!</v>
      </c>
      <c r="S1135" s="6" t="e">
        <f t="shared" si="184"/>
        <v>#DIV/0!</v>
      </c>
      <c r="T1135" s="11">
        <f t="shared" si="185"/>
        <v>0</v>
      </c>
      <c r="U1135" s="11">
        <f t="shared" si="182"/>
        <v>0.06</v>
      </c>
      <c r="V1135" s="11">
        <f t="shared" si="183"/>
        <v>-0.06</v>
      </c>
    </row>
    <row r="1136" spans="1:22" x14ac:dyDescent="0.25">
      <c r="A1136" s="6" t="s">
        <v>351</v>
      </c>
      <c r="B1136" s="6" t="s">
        <v>23</v>
      </c>
      <c r="C1136" s="6" t="s">
        <v>900</v>
      </c>
      <c r="D1136" s="6" t="s">
        <v>900</v>
      </c>
      <c r="E1136" s="22" t="s">
        <v>1676</v>
      </c>
      <c r="F1136" s="22" t="s">
        <v>418</v>
      </c>
      <c r="G1136" s="7"/>
      <c r="H1136" s="22" t="s">
        <v>899</v>
      </c>
      <c r="I1136" s="22" t="s">
        <v>826</v>
      </c>
      <c r="J1136" s="19" t="s">
        <v>938</v>
      </c>
      <c r="K1136" s="11">
        <v>0.1</v>
      </c>
      <c r="M1136" s="11">
        <v>25.65</v>
      </c>
      <c r="O1136" s="10" t="e">
        <f t="shared" si="186"/>
        <v>#DIV/0!</v>
      </c>
      <c r="P1136" s="11" t="e">
        <f t="shared" si="179"/>
        <v>#DIV/0!</v>
      </c>
      <c r="Q1136" s="11" t="e">
        <f t="shared" si="180"/>
        <v>#DIV/0!</v>
      </c>
      <c r="R1136" s="6" t="e">
        <f t="shared" si="181"/>
        <v>#DIV/0!</v>
      </c>
      <c r="S1136" s="6" t="e">
        <f t="shared" si="184"/>
        <v>#DIV/0!</v>
      </c>
      <c r="T1136" s="11">
        <f t="shared" si="185"/>
        <v>0</v>
      </c>
      <c r="U1136" s="11">
        <f t="shared" si="182"/>
        <v>25.65</v>
      </c>
      <c r="V1136" s="11">
        <f t="shared" si="183"/>
        <v>-25.65</v>
      </c>
    </row>
    <row r="1137" spans="1:22" x14ac:dyDescent="0.25">
      <c r="A1137" s="6" t="s">
        <v>351</v>
      </c>
      <c r="B1137" s="6" t="s">
        <v>23</v>
      </c>
      <c r="C1137" s="6" t="s">
        <v>900</v>
      </c>
      <c r="D1137" s="6" t="s">
        <v>900</v>
      </c>
      <c r="E1137" s="22" t="s">
        <v>1676</v>
      </c>
      <c r="F1137" s="22" t="s">
        <v>418</v>
      </c>
      <c r="G1137" s="7"/>
      <c r="H1137" s="22" t="s">
        <v>899</v>
      </c>
      <c r="I1137" s="22" t="s">
        <v>826</v>
      </c>
      <c r="J1137" s="19" t="s">
        <v>939</v>
      </c>
      <c r="K1137" s="11">
        <v>5</v>
      </c>
      <c r="L1137" s="9">
        <v>111.3</v>
      </c>
      <c r="M1137" s="11">
        <v>556.5</v>
      </c>
      <c r="N1137" s="11">
        <v>3634.78</v>
      </c>
      <c r="O1137" s="10">
        <f t="shared" si="186"/>
        <v>5</v>
      </c>
      <c r="P1137" s="11">
        <f t="shared" si="179"/>
        <v>32.657502246181494</v>
      </c>
      <c r="Q1137" s="11">
        <f t="shared" si="180"/>
        <v>37.657502246181501</v>
      </c>
      <c r="R1137" s="6" t="str">
        <f t="shared" si="181"/>
        <v>YES</v>
      </c>
      <c r="S1137" s="6" t="str">
        <f t="shared" si="184"/>
        <v>YES</v>
      </c>
      <c r="T1137" s="11">
        <f t="shared" si="185"/>
        <v>1391.25</v>
      </c>
      <c r="U1137" s="11">
        <f t="shared" si="182"/>
        <v>4191.2800000000007</v>
      </c>
      <c r="V1137" s="11">
        <f t="shared" si="183"/>
        <v>-2800.0300000000007</v>
      </c>
    </row>
    <row r="1138" spans="1:22" x14ac:dyDescent="0.25">
      <c r="A1138" s="6" t="s">
        <v>351</v>
      </c>
      <c r="B1138" s="6" t="s">
        <v>23</v>
      </c>
      <c r="C1138" s="6" t="s">
        <v>900</v>
      </c>
      <c r="D1138" s="6" t="s">
        <v>900</v>
      </c>
      <c r="E1138" s="22" t="s">
        <v>1676</v>
      </c>
      <c r="F1138" s="22" t="s">
        <v>418</v>
      </c>
      <c r="G1138" s="7"/>
      <c r="H1138" s="22" t="s">
        <v>899</v>
      </c>
      <c r="I1138" s="22" t="s">
        <v>826</v>
      </c>
      <c r="J1138" s="19" t="s">
        <v>939</v>
      </c>
      <c r="K1138" s="11">
        <v>15</v>
      </c>
      <c r="L1138" s="9">
        <v>8.06</v>
      </c>
      <c r="M1138" s="11">
        <v>240.9</v>
      </c>
      <c r="O1138" s="10">
        <f t="shared" si="186"/>
        <v>29.88833746898263</v>
      </c>
      <c r="P1138" s="11">
        <f t="shared" si="179"/>
        <v>0</v>
      </c>
      <c r="Q1138" s="11">
        <f t="shared" si="180"/>
        <v>29.88833746898263</v>
      </c>
      <c r="R1138" s="6" t="str">
        <f t="shared" si="181"/>
        <v>YES</v>
      </c>
      <c r="S1138" s="6" t="str">
        <f t="shared" si="184"/>
        <v>YES</v>
      </c>
      <c r="T1138" s="11">
        <f t="shared" si="185"/>
        <v>100.75</v>
      </c>
      <c r="U1138" s="11">
        <f t="shared" si="182"/>
        <v>240.9</v>
      </c>
      <c r="V1138" s="11">
        <f t="shared" si="183"/>
        <v>-140.15</v>
      </c>
    </row>
    <row r="1139" spans="1:22" x14ac:dyDescent="0.25">
      <c r="A1139" s="6" t="s">
        <v>351</v>
      </c>
      <c r="B1139" s="6" t="s">
        <v>23</v>
      </c>
      <c r="C1139" s="6" t="s">
        <v>900</v>
      </c>
      <c r="D1139" s="6" t="s">
        <v>900</v>
      </c>
      <c r="E1139" s="22" t="s">
        <v>1676</v>
      </c>
      <c r="F1139" s="22" t="s">
        <v>418</v>
      </c>
      <c r="G1139" s="7"/>
      <c r="H1139" s="22" t="s">
        <v>899</v>
      </c>
      <c r="I1139" s="22" t="s">
        <v>826</v>
      </c>
      <c r="J1139" s="19" t="s">
        <v>939</v>
      </c>
      <c r="K1139" s="11">
        <v>0.1</v>
      </c>
      <c r="M1139" s="11">
        <v>12.74</v>
      </c>
      <c r="O1139" s="10" t="e">
        <f t="shared" si="186"/>
        <v>#DIV/0!</v>
      </c>
      <c r="P1139" s="11" t="e">
        <f t="shared" si="179"/>
        <v>#DIV/0!</v>
      </c>
      <c r="Q1139" s="11" t="e">
        <f t="shared" si="180"/>
        <v>#DIV/0!</v>
      </c>
      <c r="R1139" s="6" t="e">
        <f t="shared" si="181"/>
        <v>#DIV/0!</v>
      </c>
      <c r="S1139" s="6" t="e">
        <f t="shared" si="184"/>
        <v>#DIV/0!</v>
      </c>
      <c r="T1139" s="11">
        <f t="shared" si="185"/>
        <v>0</v>
      </c>
      <c r="U1139" s="11">
        <f t="shared" si="182"/>
        <v>12.74</v>
      </c>
      <c r="V1139" s="11">
        <f t="shared" si="183"/>
        <v>-12.74</v>
      </c>
    </row>
    <row r="1140" spans="1:22" x14ac:dyDescent="0.25">
      <c r="A1140" s="6" t="s">
        <v>351</v>
      </c>
      <c r="B1140" s="6" t="s">
        <v>23</v>
      </c>
      <c r="C1140" s="6" t="s">
        <v>900</v>
      </c>
      <c r="D1140" s="6" t="s">
        <v>900</v>
      </c>
      <c r="E1140" s="22" t="s">
        <v>1676</v>
      </c>
      <c r="F1140" s="22" t="s">
        <v>418</v>
      </c>
      <c r="G1140" s="7"/>
      <c r="H1140" s="22" t="s">
        <v>899</v>
      </c>
      <c r="I1140" s="22" t="s">
        <v>826</v>
      </c>
      <c r="J1140" s="19" t="s">
        <v>940</v>
      </c>
      <c r="K1140" s="11">
        <v>15</v>
      </c>
      <c r="L1140" s="9">
        <v>50.56</v>
      </c>
      <c r="M1140" s="11">
        <v>758.4</v>
      </c>
      <c r="O1140" s="10">
        <f t="shared" si="186"/>
        <v>14.999999999999998</v>
      </c>
      <c r="P1140" s="11">
        <f t="shared" si="179"/>
        <v>0</v>
      </c>
      <c r="Q1140" s="11">
        <f t="shared" si="180"/>
        <v>14.999999999999998</v>
      </c>
      <c r="R1140" s="6" t="str">
        <f t="shared" si="181"/>
        <v>YES</v>
      </c>
      <c r="S1140" s="6" t="str">
        <f t="shared" si="184"/>
        <v>YES</v>
      </c>
      <c r="T1140" s="11">
        <f t="shared" si="185"/>
        <v>632</v>
      </c>
      <c r="U1140" s="11">
        <f t="shared" si="182"/>
        <v>758.4</v>
      </c>
      <c r="V1140" s="11">
        <f t="shared" si="183"/>
        <v>-126.39999999999998</v>
      </c>
    </row>
    <row r="1141" spans="1:22" x14ac:dyDescent="0.25">
      <c r="A1141" s="6" t="s">
        <v>351</v>
      </c>
      <c r="B1141" s="6" t="s">
        <v>23</v>
      </c>
      <c r="C1141" s="6" t="s">
        <v>900</v>
      </c>
      <c r="D1141" s="6" t="s">
        <v>900</v>
      </c>
      <c r="E1141" s="22" t="s">
        <v>1676</v>
      </c>
      <c r="F1141" s="22" t="s">
        <v>418</v>
      </c>
      <c r="G1141" s="7"/>
      <c r="H1141" s="22" t="s">
        <v>899</v>
      </c>
      <c r="I1141" s="22" t="s">
        <v>826</v>
      </c>
      <c r="J1141" s="19" t="s">
        <v>940</v>
      </c>
      <c r="K1141" s="11">
        <v>0.1</v>
      </c>
      <c r="M1141" s="11">
        <v>5.0599999999999996</v>
      </c>
      <c r="O1141" s="10" t="e">
        <f t="shared" si="186"/>
        <v>#DIV/0!</v>
      </c>
      <c r="P1141" s="11" t="e">
        <f t="shared" si="179"/>
        <v>#DIV/0!</v>
      </c>
      <c r="Q1141" s="11" t="e">
        <f t="shared" si="180"/>
        <v>#DIV/0!</v>
      </c>
      <c r="R1141" s="6" t="e">
        <f t="shared" si="181"/>
        <v>#DIV/0!</v>
      </c>
      <c r="S1141" s="6" t="e">
        <f t="shared" si="184"/>
        <v>#DIV/0!</v>
      </c>
      <c r="T1141" s="11">
        <f t="shared" si="185"/>
        <v>0</v>
      </c>
      <c r="U1141" s="11">
        <f t="shared" si="182"/>
        <v>5.0599999999999996</v>
      </c>
      <c r="V1141" s="11">
        <f t="shared" si="183"/>
        <v>-5.0599999999999996</v>
      </c>
    </row>
    <row r="1142" spans="1:22" x14ac:dyDescent="0.25">
      <c r="A1142" s="6" t="s">
        <v>351</v>
      </c>
      <c r="B1142" s="6" t="s">
        <v>23</v>
      </c>
      <c r="C1142" s="6" t="s">
        <v>900</v>
      </c>
      <c r="D1142" s="6" t="s">
        <v>900</v>
      </c>
      <c r="E1142" s="22" t="s">
        <v>1676</v>
      </c>
      <c r="F1142" s="22" t="s">
        <v>418</v>
      </c>
      <c r="G1142" s="7"/>
      <c r="H1142" s="22" t="s">
        <v>899</v>
      </c>
      <c r="I1142" s="22" t="s">
        <v>826</v>
      </c>
      <c r="J1142" s="19" t="s">
        <v>941</v>
      </c>
      <c r="K1142" s="11">
        <v>0.1</v>
      </c>
      <c r="M1142" s="11">
        <v>48</v>
      </c>
      <c r="O1142" s="10" t="e">
        <f t="shared" si="186"/>
        <v>#DIV/0!</v>
      </c>
      <c r="P1142" s="11" t="e">
        <f t="shared" si="179"/>
        <v>#DIV/0!</v>
      </c>
      <c r="Q1142" s="11" t="e">
        <f t="shared" si="180"/>
        <v>#DIV/0!</v>
      </c>
      <c r="R1142" s="6" t="e">
        <f t="shared" si="181"/>
        <v>#DIV/0!</v>
      </c>
      <c r="S1142" s="6" t="e">
        <f t="shared" si="184"/>
        <v>#DIV/0!</v>
      </c>
      <c r="T1142" s="11">
        <f t="shared" si="185"/>
        <v>0</v>
      </c>
      <c r="U1142" s="11">
        <f t="shared" si="182"/>
        <v>48</v>
      </c>
      <c r="V1142" s="11">
        <f t="shared" si="183"/>
        <v>-48</v>
      </c>
    </row>
    <row r="1143" spans="1:22" x14ac:dyDescent="0.25">
      <c r="A1143" s="6" t="s">
        <v>351</v>
      </c>
      <c r="B1143" s="6" t="s">
        <v>23</v>
      </c>
      <c r="C1143" s="6" t="s">
        <v>900</v>
      </c>
      <c r="D1143" s="6" t="s">
        <v>900</v>
      </c>
      <c r="E1143" s="22" t="s">
        <v>1676</v>
      </c>
      <c r="F1143" s="22" t="s">
        <v>418</v>
      </c>
      <c r="G1143" s="7"/>
      <c r="H1143" s="22" t="s">
        <v>899</v>
      </c>
      <c r="I1143" s="22" t="s">
        <v>826</v>
      </c>
      <c r="J1143" s="19" t="s">
        <v>942</v>
      </c>
      <c r="K1143" s="11">
        <v>0.1</v>
      </c>
      <c r="M1143" s="11">
        <v>38.14</v>
      </c>
      <c r="O1143" s="10" t="e">
        <f t="shared" si="186"/>
        <v>#DIV/0!</v>
      </c>
      <c r="P1143" s="11" t="e">
        <f t="shared" si="179"/>
        <v>#DIV/0!</v>
      </c>
      <c r="Q1143" s="11" t="e">
        <f t="shared" si="180"/>
        <v>#DIV/0!</v>
      </c>
      <c r="R1143" s="6" t="e">
        <f t="shared" si="181"/>
        <v>#DIV/0!</v>
      </c>
      <c r="S1143" s="6" t="e">
        <f t="shared" si="184"/>
        <v>#DIV/0!</v>
      </c>
      <c r="T1143" s="11">
        <f t="shared" si="185"/>
        <v>0</v>
      </c>
      <c r="U1143" s="11">
        <f t="shared" si="182"/>
        <v>38.14</v>
      </c>
      <c r="V1143" s="11">
        <f t="shared" si="183"/>
        <v>-38.14</v>
      </c>
    </row>
    <row r="1144" spans="1:22" x14ac:dyDescent="0.25">
      <c r="A1144" s="6" t="s">
        <v>351</v>
      </c>
      <c r="B1144" s="6" t="s">
        <v>23</v>
      </c>
      <c r="C1144" s="6" t="s">
        <v>900</v>
      </c>
      <c r="D1144" s="6" t="s">
        <v>900</v>
      </c>
      <c r="E1144" s="22" t="s">
        <v>1676</v>
      </c>
      <c r="F1144" s="22" t="s">
        <v>418</v>
      </c>
      <c r="G1144" s="7"/>
      <c r="H1144" s="22" t="s">
        <v>899</v>
      </c>
      <c r="I1144" s="22" t="s">
        <v>826</v>
      </c>
      <c r="J1144" s="19" t="s">
        <v>943</v>
      </c>
      <c r="K1144" s="11">
        <v>0.15</v>
      </c>
      <c r="M1144" s="11">
        <v>69.599999999999994</v>
      </c>
      <c r="O1144" s="10" t="e">
        <f t="shared" si="186"/>
        <v>#DIV/0!</v>
      </c>
      <c r="P1144" s="11" t="e">
        <f t="shared" si="179"/>
        <v>#DIV/0!</v>
      </c>
      <c r="Q1144" s="11" t="e">
        <f t="shared" si="180"/>
        <v>#DIV/0!</v>
      </c>
      <c r="R1144" s="6" t="e">
        <f t="shared" si="181"/>
        <v>#DIV/0!</v>
      </c>
      <c r="S1144" s="6" t="e">
        <f t="shared" si="184"/>
        <v>#DIV/0!</v>
      </c>
      <c r="T1144" s="11">
        <f t="shared" si="185"/>
        <v>0</v>
      </c>
      <c r="U1144" s="11">
        <f t="shared" si="182"/>
        <v>69.599999999999994</v>
      </c>
      <c r="V1144" s="11">
        <f t="shared" si="183"/>
        <v>-69.599999999999994</v>
      </c>
    </row>
    <row r="1145" spans="1:22" x14ac:dyDescent="0.25">
      <c r="A1145" s="6" t="s">
        <v>351</v>
      </c>
      <c r="B1145" s="6" t="s">
        <v>23</v>
      </c>
      <c r="C1145" s="6" t="s">
        <v>900</v>
      </c>
      <c r="D1145" s="6" t="s">
        <v>900</v>
      </c>
      <c r="E1145" s="22" t="s">
        <v>1676</v>
      </c>
      <c r="F1145" s="22" t="s">
        <v>418</v>
      </c>
      <c r="G1145" s="7"/>
      <c r="H1145" s="22" t="s">
        <v>899</v>
      </c>
      <c r="I1145" s="22" t="s">
        <v>826</v>
      </c>
      <c r="J1145" s="19" t="s">
        <v>944</v>
      </c>
      <c r="K1145" s="11">
        <v>0.1</v>
      </c>
      <c r="M1145" s="11">
        <v>26.51</v>
      </c>
      <c r="O1145" s="10" t="e">
        <f t="shared" si="186"/>
        <v>#DIV/0!</v>
      </c>
      <c r="P1145" s="11" t="e">
        <f t="shared" si="179"/>
        <v>#DIV/0!</v>
      </c>
      <c r="Q1145" s="11" t="e">
        <f t="shared" si="180"/>
        <v>#DIV/0!</v>
      </c>
      <c r="R1145" s="6" t="e">
        <f t="shared" si="181"/>
        <v>#DIV/0!</v>
      </c>
      <c r="S1145" s="6" t="e">
        <f t="shared" si="184"/>
        <v>#DIV/0!</v>
      </c>
      <c r="T1145" s="11">
        <f t="shared" si="185"/>
        <v>0</v>
      </c>
      <c r="U1145" s="11">
        <f t="shared" si="182"/>
        <v>26.51</v>
      </c>
      <c r="V1145" s="11">
        <f t="shared" si="183"/>
        <v>-26.51</v>
      </c>
    </row>
    <row r="1146" spans="1:22" x14ac:dyDescent="0.25">
      <c r="A1146" s="6" t="s">
        <v>351</v>
      </c>
      <c r="B1146" s="6" t="s">
        <v>23</v>
      </c>
      <c r="C1146" s="6" t="s">
        <v>900</v>
      </c>
      <c r="D1146" s="6" t="s">
        <v>900</v>
      </c>
      <c r="E1146" s="22" t="s">
        <v>1676</v>
      </c>
      <c r="F1146" s="22" t="s">
        <v>418</v>
      </c>
      <c r="G1146" s="7"/>
      <c r="H1146" s="22" t="s">
        <v>899</v>
      </c>
      <c r="I1146" s="22" t="s">
        <v>826</v>
      </c>
      <c r="J1146" s="19" t="s">
        <v>945</v>
      </c>
      <c r="K1146" s="11">
        <v>0.15</v>
      </c>
      <c r="M1146" s="11">
        <v>72</v>
      </c>
      <c r="O1146" s="10" t="e">
        <f t="shared" si="186"/>
        <v>#DIV/0!</v>
      </c>
      <c r="P1146" s="11" t="e">
        <f t="shared" si="179"/>
        <v>#DIV/0!</v>
      </c>
      <c r="Q1146" s="11" t="e">
        <f t="shared" si="180"/>
        <v>#DIV/0!</v>
      </c>
      <c r="R1146" s="6" t="e">
        <f t="shared" si="181"/>
        <v>#DIV/0!</v>
      </c>
      <c r="S1146" s="6" t="e">
        <f t="shared" si="184"/>
        <v>#DIV/0!</v>
      </c>
      <c r="T1146" s="11">
        <f t="shared" si="185"/>
        <v>0</v>
      </c>
      <c r="U1146" s="11">
        <f t="shared" si="182"/>
        <v>72</v>
      </c>
      <c r="V1146" s="11">
        <f t="shared" si="183"/>
        <v>-72</v>
      </c>
    </row>
    <row r="1147" spans="1:22" x14ac:dyDescent="0.25">
      <c r="A1147" s="6" t="s">
        <v>351</v>
      </c>
      <c r="B1147" s="6" t="s">
        <v>23</v>
      </c>
      <c r="C1147" s="6" t="s">
        <v>900</v>
      </c>
      <c r="D1147" s="6" t="s">
        <v>900</v>
      </c>
      <c r="E1147" s="22" t="s">
        <v>1676</v>
      </c>
      <c r="F1147" s="22" t="s">
        <v>418</v>
      </c>
      <c r="G1147" s="7"/>
      <c r="H1147" s="22" t="s">
        <v>899</v>
      </c>
      <c r="I1147" s="22" t="s">
        <v>826</v>
      </c>
      <c r="J1147" s="19" t="s">
        <v>946</v>
      </c>
      <c r="K1147" s="11">
        <v>0.1</v>
      </c>
      <c r="M1147" s="11">
        <v>25.61</v>
      </c>
      <c r="O1147" s="10" t="e">
        <f t="shared" si="186"/>
        <v>#DIV/0!</v>
      </c>
      <c r="P1147" s="11" t="e">
        <f t="shared" ref="P1147:P1210" si="187">N1147/L1147</f>
        <v>#DIV/0!</v>
      </c>
      <c r="Q1147" s="11" t="e">
        <f t="shared" ref="Q1147:Q1210" si="188">(M1147+N1147)/L1147</f>
        <v>#DIV/0!</v>
      </c>
      <c r="R1147" s="6" t="e">
        <f t="shared" ref="R1147:R1210" si="189">IF(Q1147&gt;12.49,"YES","NO")</f>
        <v>#DIV/0!</v>
      </c>
      <c r="S1147" s="6" t="e">
        <f t="shared" si="184"/>
        <v>#DIV/0!</v>
      </c>
      <c r="T1147" s="11">
        <f t="shared" si="185"/>
        <v>0</v>
      </c>
      <c r="U1147" s="11">
        <f t="shared" ref="U1147:U1210" si="190">M1147+N1147</f>
        <v>25.61</v>
      </c>
      <c r="V1147" s="11">
        <f t="shared" ref="V1147:V1210" si="191">T1147-U1147</f>
        <v>-25.61</v>
      </c>
    </row>
    <row r="1148" spans="1:22" x14ac:dyDescent="0.25">
      <c r="A1148" s="6" t="s">
        <v>351</v>
      </c>
      <c r="B1148" s="6" t="s">
        <v>23</v>
      </c>
      <c r="C1148" s="6" t="s">
        <v>900</v>
      </c>
      <c r="D1148" s="6" t="s">
        <v>900</v>
      </c>
      <c r="E1148" s="22" t="s">
        <v>1676</v>
      </c>
      <c r="F1148" s="22" t="s">
        <v>418</v>
      </c>
      <c r="G1148" s="7"/>
      <c r="H1148" s="22" t="s">
        <v>899</v>
      </c>
      <c r="I1148" s="22" t="s">
        <v>826</v>
      </c>
      <c r="J1148" s="19" t="s">
        <v>947</v>
      </c>
      <c r="K1148" s="11">
        <v>15</v>
      </c>
      <c r="L1148" s="9">
        <v>58.68</v>
      </c>
      <c r="M1148" s="11">
        <v>1120.2</v>
      </c>
      <c r="O1148" s="10">
        <f t="shared" si="186"/>
        <v>19.08997955010225</v>
      </c>
      <c r="P1148" s="11">
        <f t="shared" si="187"/>
        <v>0</v>
      </c>
      <c r="Q1148" s="11">
        <f t="shared" si="188"/>
        <v>19.08997955010225</v>
      </c>
      <c r="R1148" s="6" t="str">
        <f t="shared" si="189"/>
        <v>YES</v>
      </c>
      <c r="S1148" s="6" t="str">
        <f t="shared" si="184"/>
        <v>YES</v>
      </c>
      <c r="T1148" s="11">
        <f t="shared" si="185"/>
        <v>733.5</v>
      </c>
      <c r="U1148" s="11">
        <f t="shared" si="190"/>
        <v>1120.2</v>
      </c>
      <c r="V1148" s="11">
        <f t="shared" si="191"/>
        <v>-386.70000000000005</v>
      </c>
    </row>
    <row r="1149" spans="1:22" x14ac:dyDescent="0.25">
      <c r="A1149" s="6" t="s">
        <v>351</v>
      </c>
      <c r="B1149" s="6" t="s">
        <v>23</v>
      </c>
      <c r="C1149" s="6" t="s">
        <v>900</v>
      </c>
      <c r="D1149" s="6" t="s">
        <v>900</v>
      </c>
      <c r="E1149" s="22" t="s">
        <v>1676</v>
      </c>
      <c r="F1149" s="22" t="s">
        <v>418</v>
      </c>
      <c r="G1149" s="7"/>
      <c r="H1149" s="22" t="s">
        <v>899</v>
      </c>
      <c r="I1149" s="22" t="s">
        <v>826</v>
      </c>
      <c r="J1149" s="19" t="s">
        <v>947</v>
      </c>
      <c r="K1149" s="11">
        <v>0.1</v>
      </c>
      <c r="M1149" s="11">
        <v>7.47</v>
      </c>
      <c r="O1149" s="10" t="e">
        <f t="shared" si="186"/>
        <v>#DIV/0!</v>
      </c>
      <c r="P1149" s="11" t="e">
        <f t="shared" si="187"/>
        <v>#DIV/0!</v>
      </c>
      <c r="Q1149" s="11" t="e">
        <f t="shared" si="188"/>
        <v>#DIV/0!</v>
      </c>
      <c r="R1149" s="6" t="e">
        <f t="shared" si="189"/>
        <v>#DIV/0!</v>
      </c>
      <c r="S1149" s="6" t="e">
        <f t="shared" ref="S1149:S1212" si="192">IF(O1149&gt;3.32,"YES","NO")</f>
        <v>#DIV/0!</v>
      </c>
      <c r="T1149" s="11">
        <f t="shared" ref="T1149:T1212" si="193">L1149*12.5</f>
        <v>0</v>
      </c>
      <c r="U1149" s="11">
        <f t="shared" si="190"/>
        <v>7.47</v>
      </c>
      <c r="V1149" s="11">
        <f t="shared" si="191"/>
        <v>-7.47</v>
      </c>
    </row>
    <row r="1150" spans="1:22" x14ac:dyDescent="0.25">
      <c r="A1150" s="6" t="s">
        <v>351</v>
      </c>
      <c r="B1150" s="6" t="s">
        <v>23</v>
      </c>
      <c r="C1150" s="6" t="s">
        <v>900</v>
      </c>
      <c r="D1150" s="6" t="s">
        <v>900</v>
      </c>
      <c r="E1150" s="22" t="s">
        <v>1676</v>
      </c>
      <c r="F1150" s="22" t="s">
        <v>418</v>
      </c>
      <c r="G1150" s="7"/>
      <c r="H1150" s="22" t="s">
        <v>899</v>
      </c>
      <c r="I1150" s="22" t="s">
        <v>826</v>
      </c>
      <c r="J1150" s="19" t="s">
        <v>948</v>
      </c>
      <c r="K1150" s="11">
        <v>15</v>
      </c>
      <c r="L1150" s="9">
        <v>93.13</v>
      </c>
      <c r="M1150" s="11">
        <v>1396.95</v>
      </c>
      <c r="N1150" s="11">
        <v>7070</v>
      </c>
      <c r="O1150" s="10">
        <f t="shared" si="186"/>
        <v>15.000000000000002</v>
      </c>
      <c r="P1150" s="11">
        <f t="shared" si="187"/>
        <v>75.915387093310429</v>
      </c>
      <c r="Q1150" s="11">
        <f t="shared" si="188"/>
        <v>90.915387093310443</v>
      </c>
      <c r="R1150" s="6" t="str">
        <f t="shared" si="189"/>
        <v>YES</v>
      </c>
      <c r="S1150" s="6" t="str">
        <f t="shared" si="192"/>
        <v>YES</v>
      </c>
      <c r="T1150" s="11">
        <f t="shared" si="193"/>
        <v>1164.125</v>
      </c>
      <c r="U1150" s="11">
        <f t="shared" si="190"/>
        <v>8466.9500000000007</v>
      </c>
      <c r="V1150" s="11">
        <f t="shared" si="191"/>
        <v>-7302.8250000000007</v>
      </c>
    </row>
    <row r="1151" spans="1:22" x14ac:dyDescent="0.25">
      <c r="A1151" s="6" t="s">
        <v>351</v>
      </c>
      <c r="B1151" s="6" t="s">
        <v>23</v>
      </c>
      <c r="C1151" s="6" t="s">
        <v>900</v>
      </c>
      <c r="D1151" s="6" t="s">
        <v>900</v>
      </c>
      <c r="E1151" s="22" t="s">
        <v>1676</v>
      </c>
      <c r="F1151" s="22" t="s">
        <v>418</v>
      </c>
      <c r="G1151" s="7"/>
      <c r="H1151" s="22" t="s">
        <v>899</v>
      </c>
      <c r="I1151" s="22" t="s">
        <v>826</v>
      </c>
      <c r="J1151" s="19" t="s">
        <v>948</v>
      </c>
      <c r="K1151" s="11">
        <v>0.1</v>
      </c>
      <c r="M1151" s="11">
        <v>29.43</v>
      </c>
      <c r="O1151" s="10" t="e">
        <f t="shared" si="186"/>
        <v>#DIV/0!</v>
      </c>
      <c r="P1151" s="11" t="e">
        <f t="shared" si="187"/>
        <v>#DIV/0!</v>
      </c>
      <c r="Q1151" s="11" t="e">
        <f t="shared" si="188"/>
        <v>#DIV/0!</v>
      </c>
      <c r="R1151" s="6" t="e">
        <f t="shared" si="189"/>
        <v>#DIV/0!</v>
      </c>
      <c r="S1151" s="6" t="e">
        <f t="shared" si="192"/>
        <v>#DIV/0!</v>
      </c>
      <c r="T1151" s="11">
        <f t="shared" si="193"/>
        <v>0</v>
      </c>
      <c r="U1151" s="11">
        <f t="shared" si="190"/>
        <v>29.43</v>
      </c>
      <c r="V1151" s="11">
        <f t="shared" si="191"/>
        <v>-29.43</v>
      </c>
    </row>
    <row r="1152" spans="1:22" x14ac:dyDescent="0.25">
      <c r="A1152" s="6" t="s">
        <v>351</v>
      </c>
      <c r="B1152" s="6" t="s">
        <v>23</v>
      </c>
      <c r="C1152" s="6" t="s">
        <v>900</v>
      </c>
      <c r="D1152" s="6" t="s">
        <v>900</v>
      </c>
      <c r="E1152" s="22" t="s">
        <v>1676</v>
      </c>
      <c r="F1152" s="22" t="s">
        <v>418</v>
      </c>
      <c r="G1152" s="7"/>
      <c r="H1152" s="22" t="s">
        <v>899</v>
      </c>
      <c r="I1152" s="22" t="s">
        <v>826</v>
      </c>
      <c r="J1152" s="19" t="s">
        <v>948</v>
      </c>
      <c r="K1152" s="11">
        <v>5</v>
      </c>
      <c r="L1152" s="9">
        <v>197.24</v>
      </c>
      <c r="M1152" s="11">
        <v>986.2</v>
      </c>
      <c r="O1152" s="10">
        <f t="shared" si="186"/>
        <v>5</v>
      </c>
      <c r="P1152" s="11">
        <f t="shared" si="187"/>
        <v>0</v>
      </c>
      <c r="Q1152" s="11">
        <f t="shared" si="188"/>
        <v>5</v>
      </c>
      <c r="R1152" s="6" t="str">
        <f t="shared" si="189"/>
        <v>NO</v>
      </c>
      <c r="S1152" s="6" t="str">
        <f t="shared" si="192"/>
        <v>YES</v>
      </c>
      <c r="T1152" s="11">
        <f t="shared" si="193"/>
        <v>2465.5</v>
      </c>
      <c r="U1152" s="11">
        <f t="shared" si="190"/>
        <v>986.2</v>
      </c>
      <c r="V1152" s="11">
        <f t="shared" si="191"/>
        <v>1479.3</v>
      </c>
    </row>
    <row r="1153" spans="1:22" x14ac:dyDescent="0.25">
      <c r="A1153" s="6" t="s">
        <v>351</v>
      </c>
      <c r="B1153" s="6" t="s">
        <v>23</v>
      </c>
      <c r="C1153" s="6" t="s">
        <v>900</v>
      </c>
      <c r="D1153" s="6" t="s">
        <v>900</v>
      </c>
      <c r="E1153" s="22" t="s">
        <v>1676</v>
      </c>
      <c r="F1153" s="22" t="s">
        <v>418</v>
      </c>
      <c r="G1153" s="7"/>
      <c r="H1153" s="22" t="s">
        <v>899</v>
      </c>
      <c r="I1153" s="22" t="s">
        <v>826</v>
      </c>
      <c r="J1153" s="19" t="s">
        <v>948</v>
      </c>
      <c r="K1153" s="11">
        <v>12.5</v>
      </c>
      <c r="L1153" s="9">
        <v>3.93</v>
      </c>
      <c r="M1153" s="11">
        <v>49.13</v>
      </c>
      <c r="O1153" s="10">
        <f t="shared" si="186"/>
        <v>12.501272264631043</v>
      </c>
      <c r="P1153" s="11">
        <f t="shared" si="187"/>
        <v>0</v>
      </c>
      <c r="Q1153" s="11">
        <f t="shared" si="188"/>
        <v>12.501272264631043</v>
      </c>
      <c r="R1153" s="6" t="str">
        <f t="shared" si="189"/>
        <v>YES</v>
      </c>
      <c r="S1153" s="6" t="str">
        <f t="shared" si="192"/>
        <v>YES</v>
      </c>
      <c r="T1153" s="11">
        <f t="shared" si="193"/>
        <v>49.125</v>
      </c>
      <c r="U1153" s="11">
        <f t="shared" si="190"/>
        <v>49.13</v>
      </c>
      <c r="V1153" s="11">
        <f t="shared" si="191"/>
        <v>-5.000000000002558E-3</v>
      </c>
    </row>
    <row r="1154" spans="1:22" x14ac:dyDescent="0.25">
      <c r="A1154" s="6" t="s">
        <v>351</v>
      </c>
      <c r="B1154" s="6" t="s">
        <v>23</v>
      </c>
      <c r="C1154" s="6" t="s">
        <v>900</v>
      </c>
      <c r="D1154" s="6" t="s">
        <v>900</v>
      </c>
      <c r="E1154" s="22" t="s">
        <v>1676</v>
      </c>
      <c r="F1154" s="22" t="s">
        <v>418</v>
      </c>
      <c r="G1154" s="7"/>
      <c r="H1154" s="22" t="s">
        <v>899</v>
      </c>
      <c r="I1154" s="22" t="s">
        <v>826</v>
      </c>
      <c r="J1154" s="19" t="s">
        <v>949</v>
      </c>
      <c r="K1154" s="11">
        <v>0.1</v>
      </c>
      <c r="M1154" s="11">
        <v>30.57</v>
      </c>
      <c r="O1154" s="10" t="e">
        <f t="shared" si="186"/>
        <v>#DIV/0!</v>
      </c>
      <c r="P1154" s="11" t="e">
        <f t="shared" si="187"/>
        <v>#DIV/0!</v>
      </c>
      <c r="Q1154" s="11" t="e">
        <f t="shared" si="188"/>
        <v>#DIV/0!</v>
      </c>
      <c r="R1154" s="6" t="e">
        <f t="shared" si="189"/>
        <v>#DIV/0!</v>
      </c>
      <c r="S1154" s="6" t="e">
        <f t="shared" si="192"/>
        <v>#DIV/0!</v>
      </c>
      <c r="T1154" s="11">
        <f t="shared" si="193"/>
        <v>0</v>
      </c>
      <c r="U1154" s="11">
        <f t="shared" si="190"/>
        <v>30.57</v>
      </c>
      <c r="V1154" s="11">
        <f t="shared" si="191"/>
        <v>-30.57</v>
      </c>
    </row>
    <row r="1155" spans="1:22" x14ac:dyDescent="0.25">
      <c r="A1155" s="6" t="s">
        <v>351</v>
      </c>
      <c r="B1155" s="6" t="s">
        <v>23</v>
      </c>
      <c r="C1155" s="6" t="s">
        <v>900</v>
      </c>
      <c r="D1155" s="6" t="s">
        <v>900</v>
      </c>
      <c r="E1155" s="22" t="s">
        <v>1676</v>
      </c>
      <c r="F1155" s="22" t="s">
        <v>418</v>
      </c>
      <c r="G1155" s="7"/>
      <c r="H1155" s="22" t="s">
        <v>899</v>
      </c>
      <c r="I1155" s="22" t="s">
        <v>826</v>
      </c>
      <c r="J1155" s="19" t="s">
        <v>949</v>
      </c>
      <c r="K1155" s="11">
        <v>11.67</v>
      </c>
      <c r="M1155" s="11">
        <v>653.33000000000004</v>
      </c>
      <c r="O1155" s="10" t="e">
        <f t="shared" si="186"/>
        <v>#DIV/0!</v>
      </c>
      <c r="P1155" s="11" t="e">
        <f t="shared" si="187"/>
        <v>#DIV/0!</v>
      </c>
      <c r="Q1155" s="11" t="e">
        <f t="shared" si="188"/>
        <v>#DIV/0!</v>
      </c>
      <c r="R1155" s="6" t="e">
        <f t="shared" si="189"/>
        <v>#DIV/0!</v>
      </c>
      <c r="S1155" s="6" t="e">
        <f t="shared" si="192"/>
        <v>#DIV/0!</v>
      </c>
      <c r="T1155" s="11">
        <f t="shared" si="193"/>
        <v>0</v>
      </c>
      <c r="U1155" s="11">
        <f t="shared" si="190"/>
        <v>653.33000000000004</v>
      </c>
      <c r="V1155" s="11">
        <f t="shared" si="191"/>
        <v>-653.33000000000004</v>
      </c>
    </row>
    <row r="1156" spans="1:22" x14ac:dyDescent="0.25">
      <c r="A1156" s="6" t="s">
        <v>351</v>
      </c>
      <c r="B1156" s="6" t="s">
        <v>23</v>
      </c>
      <c r="C1156" s="6" t="s">
        <v>900</v>
      </c>
      <c r="D1156" s="6" t="s">
        <v>900</v>
      </c>
      <c r="E1156" s="22" t="s">
        <v>1676</v>
      </c>
      <c r="F1156" s="22" t="s">
        <v>418</v>
      </c>
      <c r="G1156" s="7"/>
      <c r="H1156" s="22" t="s">
        <v>899</v>
      </c>
      <c r="I1156" s="22" t="s">
        <v>826</v>
      </c>
      <c r="J1156" s="19" t="s">
        <v>950</v>
      </c>
      <c r="K1156" s="11">
        <v>0.1</v>
      </c>
      <c r="M1156" s="11">
        <v>14.75</v>
      </c>
      <c r="O1156" s="10" t="e">
        <f t="shared" si="186"/>
        <v>#DIV/0!</v>
      </c>
      <c r="P1156" s="11" t="e">
        <f t="shared" si="187"/>
        <v>#DIV/0!</v>
      </c>
      <c r="Q1156" s="11" t="e">
        <f t="shared" si="188"/>
        <v>#DIV/0!</v>
      </c>
      <c r="R1156" s="6" t="e">
        <f t="shared" si="189"/>
        <v>#DIV/0!</v>
      </c>
      <c r="S1156" s="6" t="e">
        <f t="shared" si="192"/>
        <v>#DIV/0!</v>
      </c>
      <c r="T1156" s="11">
        <f t="shared" si="193"/>
        <v>0</v>
      </c>
      <c r="U1156" s="11">
        <f t="shared" si="190"/>
        <v>14.75</v>
      </c>
      <c r="V1156" s="11">
        <f t="shared" si="191"/>
        <v>-14.75</v>
      </c>
    </row>
    <row r="1157" spans="1:22" x14ac:dyDescent="0.25">
      <c r="A1157" s="6" t="s">
        <v>351</v>
      </c>
      <c r="B1157" s="6" t="s">
        <v>23</v>
      </c>
      <c r="C1157" s="6" t="s">
        <v>900</v>
      </c>
      <c r="D1157" s="6" t="s">
        <v>900</v>
      </c>
      <c r="E1157" s="22" t="s">
        <v>1676</v>
      </c>
      <c r="F1157" s="22" t="s">
        <v>418</v>
      </c>
      <c r="G1157" s="7"/>
      <c r="H1157" s="22" t="s">
        <v>899</v>
      </c>
      <c r="I1157" s="22" t="s">
        <v>826</v>
      </c>
      <c r="J1157" s="19" t="s">
        <v>951</v>
      </c>
      <c r="K1157" s="11">
        <v>0.1</v>
      </c>
      <c r="M1157" s="11">
        <v>7.78</v>
      </c>
      <c r="O1157" s="10" t="e">
        <f t="shared" si="186"/>
        <v>#DIV/0!</v>
      </c>
      <c r="P1157" s="11" t="e">
        <f t="shared" si="187"/>
        <v>#DIV/0!</v>
      </c>
      <c r="Q1157" s="11" t="e">
        <f t="shared" si="188"/>
        <v>#DIV/0!</v>
      </c>
      <c r="R1157" s="6" t="e">
        <f t="shared" si="189"/>
        <v>#DIV/0!</v>
      </c>
      <c r="S1157" s="6" t="e">
        <f t="shared" si="192"/>
        <v>#DIV/0!</v>
      </c>
      <c r="T1157" s="11">
        <f t="shared" si="193"/>
        <v>0</v>
      </c>
      <c r="U1157" s="11">
        <f t="shared" si="190"/>
        <v>7.78</v>
      </c>
      <c r="V1157" s="11">
        <f t="shared" si="191"/>
        <v>-7.78</v>
      </c>
    </row>
    <row r="1158" spans="1:22" x14ac:dyDescent="0.25">
      <c r="A1158" s="6" t="s">
        <v>351</v>
      </c>
      <c r="B1158" s="6" t="s">
        <v>23</v>
      </c>
      <c r="C1158" s="6" t="s">
        <v>900</v>
      </c>
      <c r="D1158" s="6" t="s">
        <v>900</v>
      </c>
      <c r="E1158" s="22" t="s">
        <v>1676</v>
      </c>
      <c r="F1158" s="22" t="s">
        <v>418</v>
      </c>
      <c r="G1158" s="7"/>
      <c r="H1158" s="22" t="s">
        <v>899</v>
      </c>
      <c r="I1158" s="22" t="s">
        <v>826</v>
      </c>
      <c r="J1158" s="19" t="s">
        <v>952</v>
      </c>
      <c r="K1158" s="11">
        <v>0.1</v>
      </c>
      <c r="M1158" s="11">
        <v>14.89</v>
      </c>
      <c r="O1158" s="10" t="e">
        <f t="shared" si="186"/>
        <v>#DIV/0!</v>
      </c>
      <c r="P1158" s="11" t="e">
        <f t="shared" si="187"/>
        <v>#DIV/0!</v>
      </c>
      <c r="Q1158" s="11" t="e">
        <f t="shared" si="188"/>
        <v>#DIV/0!</v>
      </c>
      <c r="R1158" s="6" t="e">
        <f t="shared" si="189"/>
        <v>#DIV/0!</v>
      </c>
      <c r="S1158" s="6" t="e">
        <f t="shared" si="192"/>
        <v>#DIV/0!</v>
      </c>
      <c r="T1158" s="11">
        <f t="shared" si="193"/>
        <v>0</v>
      </c>
      <c r="U1158" s="11">
        <f t="shared" si="190"/>
        <v>14.89</v>
      </c>
      <c r="V1158" s="11">
        <f t="shared" si="191"/>
        <v>-14.89</v>
      </c>
    </row>
    <row r="1159" spans="1:22" x14ac:dyDescent="0.25">
      <c r="A1159" s="6" t="s">
        <v>351</v>
      </c>
      <c r="B1159" s="6" t="s">
        <v>23</v>
      </c>
      <c r="C1159" s="6" t="s">
        <v>900</v>
      </c>
      <c r="D1159" s="6" t="s">
        <v>900</v>
      </c>
      <c r="E1159" s="22" t="s">
        <v>1676</v>
      </c>
      <c r="F1159" s="22" t="s">
        <v>418</v>
      </c>
      <c r="G1159" s="7"/>
      <c r="H1159" s="22" t="s">
        <v>899</v>
      </c>
      <c r="I1159" s="22" t="s">
        <v>826</v>
      </c>
      <c r="J1159" s="19" t="s">
        <v>953</v>
      </c>
      <c r="K1159" s="11">
        <v>0.1</v>
      </c>
      <c r="M1159" s="11">
        <v>11.62</v>
      </c>
      <c r="O1159" s="10" t="e">
        <f t="shared" si="186"/>
        <v>#DIV/0!</v>
      </c>
      <c r="P1159" s="11" t="e">
        <f t="shared" si="187"/>
        <v>#DIV/0!</v>
      </c>
      <c r="Q1159" s="11" t="e">
        <f t="shared" si="188"/>
        <v>#DIV/0!</v>
      </c>
      <c r="R1159" s="6" t="e">
        <f t="shared" si="189"/>
        <v>#DIV/0!</v>
      </c>
      <c r="S1159" s="6" t="e">
        <f t="shared" si="192"/>
        <v>#DIV/0!</v>
      </c>
      <c r="T1159" s="11">
        <f t="shared" si="193"/>
        <v>0</v>
      </c>
      <c r="U1159" s="11">
        <f t="shared" si="190"/>
        <v>11.62</v>
      </c>
      <c r="V1159" s="11">
        <f t="shared" si="191"/>
        <v>-11.62</v>
      </c>
    </row>
    <row r="1160" spans="1:22" x14ac:dyDescent="0.25">
      <c r="A1160" s="6" t="s">
        <v>351</v>
      </c>
      <c r="B1160" s="6" t="s">
        <v>23</v>
      </c>
      <c r="C1160" s="6" t="s">
        <v>900</v>
      </c>
      <c r="D1160" s="6" t="s">
        <v>900</v>
      </c>
      <c r="E1160" s="22" t="s">
        <v>1676</v>
      </c>
      <c r="F1160" s="22" t="s">
        <v>418</v>
      </c>
      <c r="G1160" s="7"/>
      <c r="H1160" s="22" t="s">
        <v>899</v>
      </c>
      <c r="I1160" s="22" t="s">
        <v>826</v>
      </c>
      <c r="J1160" s="19" t="s">
        <v>954</v>
      </c>
      <c r="K1160" s="11">
        <v>15</v>
      </c>
      <c r="L1160" s="9">
        <v>105.73</v>
      </c>
      <c r="M1160" s="11">
        <v>1585.95</v>
      </c>
      <c r="O1160" s="10">
        <f t="shared" si="186"/>
        <v>15</v>
      </c>
      <c r="P1160" s="11">
        <f t="shared" si="187"/>
        <v>0</v>
      </c>
      <c r="Q1160" s="11">
        <f t="shared" si="188"/>
        <v>15</v>
      </c>
      <c r="R1160" s="6" t="str">
        <f t="shared" si="189"/>
        <v>YES</v>
      </c>
      <c r="S1160" s="6" t="str">
        <f t="shared" si="192"/>
        <v>YES</v>
      </c>
      <c r="T1160" s="11">
        <f t="shared" si="193"/>
        <v>1321.625</v>
      </c>
      <c r="U1160" s="11">
        <f t="shared" si="190"/>
        <v>1585.95</v>
      </c>
      <c r="V1160" s="11">
        <f t="shared" si="191"/>
        <v>-264.32500000000005</v>
      </c>
    </row>
    <row r="1161" spans="1:22" x14ac:dyDescent="0.25">
      <c r="A1161" s="6" t="s">
        <v>351</v>
      </c>
      <c r="B1161" s="6" t="s">
        <v>23</v>
      </c>
      <c r="C1161" s="6" t="s">
        <v>900</v>
      </c>
      <c r="D1161" s="6" t="s">
        <v>900</v>
      </c>
      <c r="E1161" s="22" t="s">
        <v>1676</v>
      </c>
      <c r="F1161" s="22" t="s">
        <v>418</v>
      </c>
      <c r="G1161" s="7"/>
      <c r="H1161" s="22" t="s">
        <v>899</v>
      </c>
      <c r="I1161" s="22" t="s">
        <v>826</v>
      </c>
      <c r="J1161" s="19" t="s">
        <v>954</v>
      </c>
      <c r="K1161" s="11">
        <v>0.1</v>
      </c>
      <c r="M1161" s="11">
        <v>10.58</v>
      </c>
      <c r="O1161" s="10" t="e">
        <f t="shared" si="186"/>
        <v>#DIV/0!</v>
      </c>
      <c r="P1161" s="11" t="e">
        <f t="shared" si="187"/>
        <v>#DIV/0!</v>
      </c>
      <c r="Q1161" s="11" t="e">
        <f t="shared" si="188"/>
        <v>#DIV/0!</v>
      </c>
      <c r="R1161" s="6" t="e">
        <f t="shared" si="189"/>
        <v>#DIV/0!</v>
      </c>
      <c r="S1161" s="6" t="e">
        <f t="shared" si="192"/>
        <v>#DIV/0!</v>
      </c>
      <c r="T1161" s="11">
        <f t="shared" si="193"/>
        <v>0</v>
      </c>
      <c r="U1161" s="11">
        <f t="shared" si="190"/>
        <v>10.58</v>
      </c>
      <c r="V1161" s="11">
        <f t="shared" si="191"/>
        <v>-10.58</v>
      </c>
    </row>
    <row r="1162" spans="1:22" x14ac:dyDescent="0.25">
      <c r="A1162" s="6" t="s">
        <v>351</v>
      </c>
      <c r="B1162" s="6" t="s">
        <v>23</v>
      </c>
      <c r="C1162" s="6" t="s">
        <v>900</v>
      </c>
      <c r="D1162" s="6" t="s">
        <v>900</v>
      </c>
      <c r="E1162" s="22" t="s">
        <v>1676</v>
      </c>
      <c r="F1162" s="22" t="s">
        <v>418</v>
      </c>
      <c r="G1162" s="7"/>
      <c r="H1162" s="22" t="s">
        <v>899</v>
      </c>
      <c r="I1162" s="22" t="s">
        <v>826</v>
      </c>
      <c r="J1162" s="19" t="s">
        <v>955</v>
      </c>
      <c r="K1162" s="11">
        <v>15</v>
      </c>
      <c r="L1162" s="9">
        <v>31.54</v>
      </c>
      <c r="M1162" s="11">
        <v>473.1</v>
      </c>
      <c r="O1162" s="10">
        <f t="shared" si="186"/>
        <v>15.000000000000002</v>
      </c>
      <c r="P1162" s="11">
        <f t="shared" si="187"/>
        <v>0</v>
      </c>
      <c r="Q1162" s="11">
        <f t="shared" si="188"/>
        <v>15.000000000000002</v>
      </c>
      <c r="R1162" s="6" t="str">
        <f t="shared" si="189"/>
        <v>YES</v>
      </c>
      <c r="S1162" s="6" t="str">
        <f t="shared" si="192"/>
        <v>YES</v>
      </c>
      <c r="T1162" s="11">
        <f t="shared" si="193"/>
        <v>394.25</v>
      </c>
      <c r="U1162" s="11">
        <f t="shared" si="190"/>
        <v>473.1</v>
      </c>
      <c r="V1162" s="11">
        <f t="shared" si="191"/>
        <v>-78.850000000000023</v>
      </c>
    </row>
    <row r="1163" spans="1:22" x14ac:dyDescent="0.25">
      <c r="A1163" s="6" t="s">
        <v>351</v>
      </c>
      <c r="B1163" s="6" t="s">
        <v>23</v>
      </c>
      <c r="C1163" s="6" t="s">
        <v>900</v>
      </c>
      <c r="D1163" s="6" t="s">
        <v>900</v>
      </c>
      <c r="E1163" s="22" t="s">
        <v>1676</v>
      </c>
      <c r="F1163" s="22" t="s">
        <v>418</v>
      </c>
      <c r="G1163" s="7"/>
      <c r="H1163" s="22" t="s">
        <v>899</v>
      </c>
      <c r="I1163" s="22" t="s">
        <v>826</v>
      </c>
      <c r="J1163" s="19" t="s">
        <v>955</v>
      </c>
      <c r="K1163" s="11">
        <v>0.1</v>
      </c>
      <c r="M1163" s="11">
        <v>3.15</v>
      </c>
      <c r="O1163" s="10" t="e">
        <f t="shared" si="186"/>
        <v>#DIV/0!</v>
      </c>
      <c r="P1163" s="11" t="e">
        <f t="shared" si="187"/>
        <v>#DIV/0!</v>
      </c>
      <c r="Q1163" s="11" t="e">
        <f t="shared" si="188"/>
        <v>#DIV/0!</v>
      </c>
      <c r="R1163" s="6" t="e">
        <f t="shared" si="189"/>
        <v>#DIV/0!</v>
      </c>
      <c r="S1163" s="6" t="e">
        <f t="shared" si="192"/>
        <v>#DIV/0!</v>
      </c>
      <c r="T1163" s="11">
        <f t="shared" si="193"/>
        <v>0</v>
      </c>
      <c r="U1163" s="11">
        <f t="shared" si="190"/>
        <v>3.15</v>
      </c>
      <c r="V1163" s="11">
        <f t="shared" si="191"/>
        <v>-3.15</v>
      </c>
    </row>
    <row r="1164" spans="1:22" x14ac:dyDescent="0.25">
      <c r="A1164" s="6" t="s">
        <v>351</v>
      </c>
      <c r="B1164" s="6" t="s">
        <v>23</v>
      </c>
      <c r="C1164" s="6" t="s">
        <v>900</v>
      </c>
      <c r="D1164" s="6" t="s">
        <v>900</v>
      </c>
      <c r="E1164" s="22" t="s">
        <v>1676</v>
      </c>
      <c r="F1164" s="22" t="s">
        <v>418</v>
      </c>
      <c r="G1164" s="7"/>
      <c r="H1164" s="22" t="s">
        <v>899</v>
      </c>
      <c r="I1164" s="22" t="s">
        <v>826</v>
      </c>
      <c r="J1164" s="19" t="s">
        <v>956</v>
      </c>
      <c r="K1164" s="11">
        <v>0.1</v>
      </c>
      <c r="M1164" s="11">
        <v>8.33</v>
      </c>
      <c r="O1164" s="10" t="e">
        <f t="shared" si="186"/>
        <v>#DIV/0!</v>
      </c>
      <c r="P1164" s="11" t="e">
        <f t="shared" si="187"/>
        <v>#DIV/0!</v>
      </c>
      <c r="Q1164" s="11" t="e">
        <f t="shared" si="188"/>
        <v>#DIV/0!</v>
      </c>
      <c r="R1164" s="6" t="e">
        <f t="shared" si="189"/>
        <v>#DIV/0!</v>
      </c>
      <c r="S1164" s="6" t="e">
        <f t="shared" si="192"/>
        <v>#DIV/0!</v>
      </c>
      <c r="T1164" s="11">
        <f t="shared" si="193"/>
        <v>0</v>
      </c>
      <c r="U1164" s="11">
        <f t="shared" si="190"/>
        <v>8.33</v>
      </c>
      <c r="V1164" s="11">
        <f t="shared" si="191"/>
        <v>-8.33</v>
      </c>
    </row>
    <row r="1165" spans="1:22" x14ac:dyDescent="0.25">
      <c r="A1165" s="6" t="s">
        <v>351</v>
      </c>
      <c r="B1165" s="6" t="s">
        <v>23</v>
      </c>
      <c r="C1165" s="6" t="s">
        <v>900</v>
      </c>
      <c r="D1165" s="6" t="s">
        <v>900</v>
      </c>
      <c r="E1165" s="22" t="s">
        <v>1676</v>
      </c>
      <c r="F1165" s="22" t="s">
        <v>418</v>
      </c>
      <c r="G1165" s="7"/>
      <c r="H1165" s="22" t="s">
        <v>899</v>
      </c>
      <c r="I1165" s="22" t="s">
        <v>826</v>
      </c>
      <c r="J1165" s="19" t="s">
        <v>957</v>
      </c>
      <c r="K1165" s="11">
        <v>15</v>
      </c>
      <c r="L1165" s="9">
        <v>21</v>
      </c>
      <c r="M1165" s="11">
        <v>315</v>
      </c>
      <c r="O1165" s="10">
        <f t="shared" si="186"/>
        <v>15</v>
      </c>
      <c r="P1165" s="11">
        <f t="shared" si="187"/>
        <v>0</v>
      </c>
      <c r="Q1165" s="11">
        <f t="shared" si="188"/>
        <v>15</v>
      </c>
      <c r="R1165" s="6" t="str">
        <f t="shared" si="189"/>
        <v>YES</v>
      </c>
      <c r="S1165" s="6" t="str">
        <f t="shared" si="192"/>
        <v>YES</v>
      </c>
      <c r="T1165" s="11">
        <f t="shared" si="193"/>
        <v>262.5</v>
      </c>
      <c r="U1165" s="11">
        <f t="shared" si="190"/>
        <v>315</v>
      </c>
      <c r="V1165" s="11">
        <f t="shared" si="191"/>
        <v>-52.5</v>
      </c>
    </row>
    <row r="1166" spans="1:22" x14ac:dyDescent="0.25">
      <c r="A1166" s="6" t="s">
        <v>351</v>
      </c>
      <c r="B1166" s="6" t="s">
        <v>23</v>
      </c>
      <c r="C1166" s="6" t="s">
        <v>900</v>
      </c>
      <c r="D1166" s="6" t="s">
        <v>900</v>
      </c>
      <c r="E1166" s="22" t="s">
        <v>1676</v>
      </c>
      <c r="F1166" s="22" t="s">
        <v>418</v>
      </c>
      <c r="G1166" s="7"/>
      <c r="H1166" s="22" t="s">
        <v>899</v>
      </c>
      <c r="I1166" s="22" t="s">
        <v>826</v>
      </c>
      <c r="J1166" s="19" t="s">
        <v>957</v>
      </c>
      <c r="K1166" s="11">
        <v>0.1</v>
      </c>
      <c r="M1166" s="11">
        <v>2.1</v>
      </c>
      <c r="O1166" s="10" t="e">
        <f t="shared" si="186"/>
        <v>#DIV/0!</v>
      </c>
      <c r="P1166" s="11" t="e">
        <f t="shared" si="187"/>
        <v>#DIV/0!</v>
      </c>
      <c r="Q1166" s="11" t="e">
        <f t="shared" si="188"/>
        <v>#DIV/0!</v>
      </c>
      <c r="R1166" s="6" t="e">
        <f t="shared" si="189"/>
        <v>#DIV/0!</v>
      </c>
      <c r="S1166" s="6" t="e">
        <f t="shared" si="192"/>
        <v>#DIV/0!</v>
      </c>
      <c r="T1166" s="11">
        <f t="shared" si="193"/>
        <v>0</v>
      </c>
      <c r="U1166" s="11">
        <f t="shared" si="190"/>
        <v>2.1</v>
      </c>
      <c r="V1166" s="11">
        <f t="shared" si="191"/>
        <v>-2.1</v>
      </c>
    </row>
    <row r="1167" spans="1:22" x14ac:dyDescent="0.25">
      <c r="A1167" s="6" t="s">
        <v>351</v>
      </c>
      <c r="B1167" s="6" t="s">
        <v>23</v>
      </c>
      <c r="C1167" s="6" t="s">
        <v>900</v>
      </c>
      <c r="D1167" s="6" t="s">
        <v>900</v>
      </c>
      <c r="E1167" s="22" t="s">
        <v>1676</v>
      </c>
      <c r="F1167" s="22" t="s">
        <v>418</v>
      </c>
      <c r="G1167" s="7"/>
      <c r="H1167" s="22" t="s">
        <v>899</v>
      </c>
      <c r="I1167" s="22" t="s">
        <v>826</v>
      </c>
      <c r="J1167" s="19" t="s">
        <v>958</v>
      </c>
      <c r="K1167" s="11">
        <v>0.1</v>
      </c>
      <c r="M1167" s="11">
        <v>1.45</v>
      </c>
      <c r="O1167" s="10" t="e">
        <f t="shared" si="186"/>
        <v>#DIV/0!</v>
      </c>
      <c r="P1167" s="11" t="e">
        <f t="shared" si="187"/>
        <v>#DIV/0!</v>
      </c>
      <c r="Q1167" s="11" t="e">
        <f t="shared" si="188"/>
        <v>#DIV/0!</v>
      </c>
      <c r="R1167" s="6" t="e">
        <f t="shared" si="189"/>
        <v>#DIV/0!</v>
      </c>
      <c r="S1167" s="6" t="e">
        <f t="shared" si="192"/>
        <v>#DIV/0!</v>
      </c>
      <c r="T1167" s="11">
        <f t="shared" si="193"/>
        <v>0</v>
      </c>
      <c r="U1167" s="11">
        <f t="shared" si="190"/>
        <v>1.45</v>
      </c>
      <c r="V1167" s="11">
        <f t="shared" si="191"/>
        <v>-1.45</v>
      </c>
    </row>
    <row r="1168" spans="1:22" x14ac:dyDescent="0.25">
      <c r="A1168" s="6" t="s">
        <v>351</v>
      </c>
      <c r="B1168" s="6" t="s">
        <v>23</v>
      </c>
      <c r="C1168" s="6" t="s">
        <v>959</v>
      </c>
      <c r="D1168" s="6" t="s">
        <v>959</v>
      </c>
      <c r="E1168" s="22" t="s">
        <v>1676</v>
      </c>
      <c r="F1168" s="22" t="s">
        <v>418</v>
      </c>
      <c r="G1168" s="7"/>
      <c r="H1168" s="22" t="s">
        <v>781</v>
      </c>
      <c r="I1168" s="22" t="s">
        <v>780</v>
      </c>
      <c r="J1168" s="19" t="s">
        <v>960</v>
      </c>
      <c r="K1168" s="11">
        <v>15</v>
      </c>
      <c r="L1168" s="9">
        <v>37.61</v>
      </c>
      <c r="M1168" s="11">
        <v>564.15</v>
      </c>
      <c r="O1168" s="10">
        <f t="shared" si="186"/>
        <v>15</v>
      </c>
      <c r="P1168" s="11">
        <f t="shared" si="187"/>
        <v>0</v>
      </c>
      <c r="Q1168" s="11">
        <f t="shared" si="188"/>
        <v>15</v>
      </c>
      <c r="R1168" s="6" t="str">
        <f t="shared" si="189"/>
        <v>YES</v>
      </c>
      <c r="S1168" s="6" t="str">
        <f t="shared" si="192"/>
        <v>YES</v>
      </c>
      <c r="T1168" s="11">
        <f t="shared" si="193"/>
        <v>470.125</v>
      </c>
      <c r="U1168" s="11">
        <f t="shared" si="190"/>
        <v>564.15</v>
      </c>
      <c r="V1168" s="11">
        <f t="shared" si="191"/>
        <v>-94.024999999999977</v>
      </c>
    </row>
    <row r="1169" spans="1:22" x14ac:dyDescent="0.25">
      <c r="A1169" s="6" t="s">
        <v>351</v>
      </c>
      <c r="B1169" s="6" t="s">
        <v>23</v>
      </c>
      <c r="C1169" s="6" t="s">
        <v>959</v>
      </c>
      <c r="D1169" s="6" t="s">
        <v>959</v>
      </c>
      <c r="E1169" s="22" t="s">
        <v>1676</v>
      </c>
      <c r="F1169" s="22" t="s">
        <v>418</v>
      </c>
      <c r="G1169" s="7"/>
      <c r="H1169" s="22" t="s">
        <v>781</v>
      </c>
      <c r="I1169" s="22" t="s">
        <v>780</v>
      </c>
      <c r="J1169" s="19" t="s">
        <v>961</v>
      </c>
      <c r="K1169" s="11">
        <v>15</v>
      </c>
      <c r="L1169" s="9">
        <v>2.31</v>
      </c>
      <c r="M1169" s="11">
        <v>34.65</v>
      </c>
      <c r="O1169" s="10">
        <f t="shared" si="186"/>
        <v>14.999999999999998</v>
      </c>
      <c r="P1169" s="11">
        <f t="shared" si="187"/>
        <v>0</v>
      </c>
      <c r="Q1169" s="11">
        <f t="shared" si="188"/>
        <v>14.999999999999998</v>
      </c>
      <c r="R1169" s="6" t="str">
        <f t="shared" si="189"/>
        <v>YES</v>
      </c>
      <c r="S1169" s="6" t="str">
        <f t="shared" si="192"/>
        <v>YES</v>
      </c>
      <c r="T1169" s="11">
        <f t="shared" si="193"/>
        <v>28.875</v>
      </c>
      <c r="U1169" s="11">
        <f t="shared" si="190"/>
        <v>34.65</v>
      </c>
      <c r="V1169" s="11">
        <f t="shared" si="191"/>
        <v>-5.7749999999999986</v>
      </c>
    </row>
    <row r="1170" spans="1:22" x14ac:dyDescent="0.25">
      <c r="A1170" s="6" t="s">
        <v>351</v>
      </c>
      <c r="B1170" s="6" t="s">
        <v>23</v>
      </c>
      <c r="C1170" s="6" t="s">
        <v>959</v>
      </c>
      <c r="D1170" s="6" t="s">
        <v>959</v>
      </c>
      <c r="E1170" s="22" t="s">
        <v>1676</v>
      </c>
      <c r="F1170" s="22" t="s">
        <v>418</v>
      </c>
      <c r="G1170" s="7"/>
      <c r="H1170" s="22" t="s">
        <v>781</v>
      </c>
      <c r="I1170" s="22" t="s">
        <v>780</v>
      </c>
      <c r="J1170" s="19" t="s">
        <v>962</v>
      </c>
      <c r="K1170" s="11">
        <v>5.0999999999999996</v>
      </c>
      <c r="L1170" s="9">
        <v>425.37</v>
      </c>
      <c r="M1170" s="11">
        <v>2169.39</v>
      </c>
      <c r="N1170" s="11">
        <v>8858.6299999999992</v>
      </c>
      <c r="O1170" s="10">
        <f t="shared" si="186"/>
        <v>5.1000070526835461</v>
      </c>
      <c r="P1170" s="11">
        <f t="shared" si="187"/>
        <v>20.825704680630977</v>
      </c>
      <c r="Q1170" s="11">
        <f t="shared" si="188"/>
        <v>25.925711733314522</v>
      </c>
      <c r="R1170" s="6" t="str">
        <f t="shared" si="189"/>
        <v>YES</v>
      </c>
      <c r="S1170" s="6" t="str">
        <f t="shared" si="192"/>
        <v>YES</v>
      </c>
      <c r="T1170" s="11">
        <f t="shared" si="193"/>
        <v>5317.125</v>
      </c>
      <c r="U1170" s="11">
        <f t="shared" si="190"/>
        <v>11028.019999999999</v>
      </c>
      <c r="V1170" s="11">
        <f t="shared" si="191"/>
        <v>-5710.8949999999986</v>
      </c>
    </row>
    <row r="1171" spans="1:22" x14ac:dyDescent="0.25">
      <c r="A1171" s="6" t="s">
        <v>351</v>
      </c>
      <c r="B1171" s="6" t="s">
        <v>23</v>
      </c>
      <c r="C1171" s="6" t="s">
        <v>959</v>
      </c>
      <c r="D1171" s="6" t="s">
        <v>959</v>
      </c>
      <c r="E1171" s="22" t="s">
        <v>1676</v>
      </c>
      <c r="F1171" s="22" t="s">
        <v>418</v>
      </c>
      <c r="G1171" s="7"/>
      <c r="H1171" s="22" t="s">
        <v>781</v>
      </c>
      <c r="I1171" s="22" t="s">
        <v>780</v>
      </c>
      <c r="J1171" s="19" t="s">
        <v>962</v>
      </c>
      <c r="K1171" s="11">
        <v>12.6</v>
      </c>
      <c r="L1171" s="9">
        <v>13</v>
      </c>
      <c r="M1171" s="11">
        <v>163.80000000000001</v>
      </c>
      <c r="O1171" s="10">
        <f t="shared" si="186"/>
        <v>12.600000000000001</v>
      </c>
      <c r="P1171" s="11">
        <f t="shared" si="187"/>
        <v>0</v>
      </c>
      <c r="Q1171" s="11">
        <f t="shared" si="188"/>
        <v>12.600000000000001</v>
      </c>
      <c r="R1171" s="6" t="str">
        <f t="shared" si="189"/>
        <v>YES</v>
      </c>
      <c r="S1171" s="6" t="str">
        <f t="shared" si="192"/>
        <v>YES</v>
      </c>
      <c r="T1171" s="11">
        <f t="shared" si="193"/>
        <v>162.5</v>
      </c>
      <c r="U1171" s="11">
        <f t="shared" si="190"/>
        <v>163.80000000000001</v>
      </c>
      <c r="V1171" s="11">
        <f t="shared" si="191"/>
        <v>-1.3000000000000114</v>
      </c>
    </row>
    <row r="1172" spans="1:22" x14ac:dyDescent="0.25">
      <c r="A1172" s="6" t="s">
        <v>351</v>
      </c>
      <c r="B1172" s="6" t="s">
        <v>23</v>
      </c>
      <c r="C1172" s="6" t="s">
        <v>959</v>
      </c>
      <c r="D1172" s="6" t="s">
        <v>959</v>
      </c>
      <c r="E1172" s="22" t="s">
        <v>1676</v>
      </c>
      <c r="F1172" s="22" t="s">
        <v>418</v>
      </c>
      <c r="G1172" s="7"/>
      <c r="H1172" s="22" t="s">
        <v>781</v>
      </c>
      <c r="I1172" s="22" t="s">
        <v>780</v>
      </c>
      <c r="J1172" s="19" t="s">
        <v>963</v>
      </c>
      <c r="K1172" s="11">
        <v>5.0999999999999996</v>
      </c>
      <c r="L1172" s="9">
        <v>71.73</v>
      </c>
      <c r="M1172" s="11">
        <v>365.83</v>
      </c>
      <c r="N1172" s="11">
        <v>929.51</v>
      </c>
      <c r="O1172" s="10">
        <f t="shared" si="186"/>
        <v>5.1000975881778885</v>
      </c>
      <c r="P1172" s="11">
        <f t="shared" si="187"/>
        <v>12.958455318555695</v>
      </c>
      <c r="Q1172" s="11">
        <f t="shared" si="188"/>
        <v>18.058552906733581</v>
      </c>
      <c r="R1172" s="6" t="str">
        <f t="shared" si="189"/>
        <v>YES</v>
      </c>
      <c r="S1172" s="6" t="str">
        <f t="shared" si="192"/>
        <v>YES</v>
      </c>
      <c r="T1172" s="11">
        <f t="shared" si="193"/>
        <v>896.625</v>
      </c>
      <c r="U1172" s="11">
        <f t="shared" si="190"/>
        <v>1295.3399999999999</v>
      </c>
      <c r="V1172" s="11">
        <f t="shared" si="191"/>
        <v>-398.71499999999992</v>
      </c>
    </row>
    <row r="1173" spans="1:22" x14ac:dyDescent="0.25">
      <c r="A1173" s="6" t="s">
        <v>351</v>
      </c>
      <c r="B1173" s="6" t="s">
        <v>23</v>
      </c>
      <c r="C1173" s="6" t="s">
        <v>959</v>
      </c>
      <c r="D1173" s="6" t="s">
        <v>959</v>
      </c>
      <c r="E1173" s="22" t="s">
        <v>1676</v>
      </c>
      <c r="F1173" s="22" t="s">
        <v>418</v>
      </c>
      <c r="G1173" s="7"/>
      <c r="H1173" s="22" t="s">
        <v>781</v>
      </c>
      <c r="I1173" s="22" t="s">
        <v>780</v>
      </c>
      <c r="J1173" s="19" t="s">
        <v>963</v>
      </c>
      <c r="K1173" s="11">
        <v>15</v>
      </c>
      <c r="L1173" s="9">
        <v>35.65</v>
      </c>
      <c r="M1173" s="11">
        <v>534.75</v>
      </c>
      <c r="O1173" s="10">
        <f t="shared" ref="O1173:O1236" si="194">M1173/L1173</f>
        <v>15</v>
      </c>
      <c r="P1173" s="11">
        <f t="shared" si="187"/>
        <v>0</v>
      </c>
      <c r="Q1173" s="11">
        <f t="shared" si="188"/>
        <v>15</v>
      </c>
      <c r="R1173" s="6" t="str">
        <f t="shared" si="189"/>
        <v>YES</v>
      </c>
      <c r="S1173" s="6" t="str">
        <f t="shared" si="192"/>
        <v>YES</v>
      </c>
      <c r="T1173" s="11">
        <f t="shared" si="193"/>
        <v>445.625</v>
      </c>
      <c r="U1173" s="11">
        <f t="shared" si="190"/>
        <v>534.75</v>
      </c>
      <c r="V1173" s="11">
        <f t="shared" si="191"/>
        <v>-89.125</v>
      </c>
    </row>
    <row r="1174" spans="1:22" x14ac:dyDescent="0.25">
      <c r="A1174" s="6" t="s">
        <v>351</v>
      </c>
      <c r="B1174" s="6" t="s">
        <v>23</v>
      </c>
      <c r="C1174" s="6" t="s">
        <v>959</v>
      </c>
      <c r="D1174" s="6" t="s">
        <v>959</v>
      </c>
      <c r="E1174" s="22" t="s">
        <v>1676</v>
      </c>
      <c r="F1174" s="22" t="s">
        <v>418</v>
      </c>
      <c r="G1174" s="7"/>
      <c r="H1174" s="22" t="s">
        <v>781</v>
      </c>
      <c r="I1174" s="22" t="s">
        <v>780</v>
      </c>
      <c r="J1174" s="19" t="s">
        <v>964</v>
      </c>
      <c r="K1174" s="11">
        <v>5.0999999999999996</v>
      </c>
      <c r="L1174" s="9">
        <v>82.31</v>
      </c>
      <c r="M1174" s="11">
        <v>419.78</v>
      </c>
      <c r="N1174" s="11">
        <v>1563.93</v>
      </c>
      <c r="O1174" s="10">
        <f t="shared" si="194"/>
        <v>5.0999878508079206</v>
      </c>
      <c r="P1174" s="11">
        <f t="shared" si="187"/>
        <v>19.000485967683151</v>
      </c>
      <c r="Q1174" s="11">
        <f t="shared" si="188"/>
        <v>24.100473818491071</v>
      </c>
      <c r="R1174" s="6" t="str">
        <f t="shared" si="189"/>
        <v>YES</v>
      </c>
      <c r="S1174" s="6" t="str">
        <f t="shared" si="192"/>
        <v>YES</v>
      </c>
      <c r="T1174" s="11">
        <f t="shared" si="193"/>
        <v>1028.875</v>
      </c>
      <c r="U1174" s="11">
        <f t="shared" si="190"/>
        <v>1983.71</v>
      </c>
      <c r="V1174" s="11">
        <f t="shared" si="191"/>
        <v>-954.83500000000004</v>
      </c>
    </row>
    <row r="1175" spans="1:22" x14ac:dyDescent="0.25">
      <c r="A1175" s="6" t="s">
        <v>351</v>
      </c>
      <c r="B1175" s="6" t="s">
        <v>23</v>
      </c>
      <c r="C1175" s="6" t="s">
        <v>959</v>
      </c>
      <c r="D1175" s="6" t="s">
        <v>959</v>
      </c>
      <c r="E1175" s="22" t="s">
        <v>1676</v>
      </c>
      <c r="F1175" s="22" t="s">
        <v>418</v>
      </c>
      <c r="G1175" s="7"/>
      <c r="H1175" s="22" t="s">
        <v>781</v>
      </c>
      <c r="I1175" s="22" t="s">
        <v>780</v>
      </c>
      <c r="J1175" s="19" t="s">
        <v>965</v>
      </c>
      <c r="K1175" s="11">
        <v>5.0999999999999996</v>
      </c>
      <c r="L1175" s="9">
        <v>358.24</v>
      </c>
      <c r="M1175" s="11">
        <v>1827.04</v>
      </c>
      <c r="N1175" s="11">
        <v>7983.72</v>
      </c>
      <c r="O1175" s="10">
        <f t="shared" si="194"/>
        <v>5.1000446627958906</v>
      </c>
      <c r="P1175" s="11">
        <f t="shared" si="187"/>
        <v>22.285953550692273</v>
      </c>
      <c r="Q1175" s="11">
        <f t="shared" si="188"/>
        <v>27.385998213488165</v>
      </c>
      <c r="R1175" s="6" t="str">
        <f t="shared" si="189"/>
        <v>YES</v>
      </c>
      <c r="S1175" s="6" t="str">
        <f t="shared" si="192"/>
        <v>YES</v>
      </c>
      <c r="T1175" s="11">
        <f t="shared" si="193"/>
        <v>4478</v>
      </c>
      <c r="U1175" s="11">
        <f t="shared" si="190"/>
        <v>9810.76</v>
      </c>
      <c r="V1175" s="11">
        <f t="shared" si="191"/>
        <v>-5332.76</v>
      </c>
    </row>
    <row r="1176" spans="1:22" x14ac:dyDescent="0.25">
      <c r="A1176" s="6" t="s">
        <v>351</v>
      </c>
      <c r="B1176" s="6" t="s">
        <v>23</v>
      </c>
      <c r="C1176" s="6" t="s">
        <v>959</v>
      </c>
      <c r="D1176" s="6" t="s">
        <v>959</v>
      </c>
      <c r="E1176" s="22" t="s">
        <v>1676</v>
      </c>
      <c r="F1176" s="22" t="s">
        <v>418</v>
      </c>
      <c r="G1176" s="7"/>
      <c r="H1176" s="22" t="s">
        <v>781</v>
      </c>
      <c r="I1176" s="22" t="s">
        <v>780</v>
      </c>
      <c r="J1176" s="19" t="s">
        <v>965</v>
      </c>
      <c r="K1176" s="11">
        <v>12.6</v>
      </c>
      <c r="L1176" s="9">
        <v>6.37</v>
      </c>
      <c r="M1176" s="11">
        <v>80.260000000000005</v>
      </c>
      <c r="O1176" s="10">
        <f t="shared" si="194"/>
        <v>12.599686028257457</v>
      </c>
      <c r="P1176" s="11">
        <f t="shared" si="187"/>
        <v>0</v>
      </c>
      <c r="Q1176" s="11">
        <f t="shared" si="188"/>
        <v>12.599686028257457</v>
      </c>
      <c r="R1176" s="6" t="str">
        <f t="shared" si="189"/>
        <v>YES</v>
      </c>
      <c r="S1176" s="6" t="str">
        <f t="shared" si="192"/>
        <v>YES</v>
      </c>
      <c r="T1176" s="11">
        <f t="shared" si="193"/>
        <v>79.625</v>
      </c>
      <c r="U1176" s="11">
        <f t="shared" si="190"/>
        <v>80.260000000000005</v>
      </c>
      <c r="V1176" s="11">
        <f t="shared" si="191"/>
        <v>-0.63500000000000512</v>
      </c>
    </row>
    <row r="1177" spans="1:22" x14ac:dyDescent="0.25">
      <c r="A1177" s="6" t="s">
        <v>351</v>
      </c>
      <c r="B1177" s="6" t="s">
        <v>23</v>
      </c>
      <c r="C1177" s="6" t="s">
        <v>959</v>
      </c>
      <c r="D1177" s="6" t="s">
        <v>959</v>
      </c>
      <c r="E1177" s="22" t="s">
        <v>1676</v>
      </c>
      <c r="F1177" s="22" t="s">
        <v>418</v>
      </c>
      <c r="G1177" s="7"/>
      <c r="H1177" s="22" t="s">
        <v>781</v>
      </c>
      <c r="I1177" s="22" t="s">
        <v>780</v>
      </c>
      <c r="J1177" s="19" t="s">
        <v>965</v>
      </c>
      <c r="K1177" s="11">
        <v>15</v>
      </c>
      <c r="L1177" s="9">
        <v>3.91</v>
      </c>
      <c r="M1177" s="11">
        <v>58.65</v>
      </c>
      <c r="O1177" s="10">
        <f t="shared" si="194"/>
        <v>14.999999999999998</v>
      </c>
      <c r="P1177" s="11">
        <f t="shared" si="187"/>
        <v>0</v>
      </c>
      <c r="Q1177" s="11">
        <f t="shared" si="188"/>
        <v>14.999999999999998</v>
      </c>
      <c r="R1177" s="6" t="str">
        <f t="shared" si="189"/>
        <v>YES</v>
      </c>
      <c r="S1177" s="6" t="str">
        <f t="shared" si="192"/>
        <v>YES</v>
      </c>
      <c r="T1177" s="11">
        <f t="shared" si="193"/>
        <v>48.875</v>
      </c>
      <c r="U1177" s="11">
        <f t="shared" si="190"/>
        <v>58.65</v>
      </c>
      <c r="V1177" s="11">
        <f t="shared" si="191"/>
        <v>-9.7749999999999986</v>
      </c>
    </row>
    <row r="1178" spans="1:22" x14ac:dyDescent="0.25">
      <c r="A1178" s="6" t="s">
        <v>351</v>
      </c>
      <c r="B1178" s="6" t="s">
        <v>23</v>
      </c>
      <c r="C1178" s="6" t="s">
        <v>959</v>
      </c>
      <c r="D1178" s="6" t="s">
        <v>959</v>
      </c>
      <c r="E1178" s="22" t="s">
        <v>1676</v>
      </c>
      <c r="F1178" s="22" t="s">
        <v>418</v>
      </c>
      <c r="G1178" s="7"/>
      <c r="H1178" s="22" t="s">
        <v>781</v>
      </c>
      <c r="I1178" s="22" t="s">
        <v>780</v>
      </c>
      <c r="J1178" s="19" t="s">
        <v>966</v>
      </c>
      <c r="K1178" s="11">
        <v>5.0999999999999996</v>
      </c>
      <c r="L1178" s="9">
        <v>367.92</v>
      </c>
      <c r="M1178" s="11">
        <v>1366.41</v>
      </c>
      <c r="N1178" s="11">
        <v>4790.95</v>
      </c>
      <c r="O1178" s="10">
        <f t="shared" si="194"/>
        <v>3.7138780169602086</v>
      </c>
      <c r="P1178" s="11">
        <f t="shared" si="187"/>
        <v>13.021716677538594</v>
      </c>
      <c r="Q1178" s="11">
        <f t="shared" si="188"/>
        <v>16.735594694498804</v>
      </c>
      <c r="R1178" s="6" t="str">
        <f t="shared" si="189"/>
        <v>YES</v>
      </c>
      <c r="S1178" s="6" t="str">
        <f t="shared" si="192"/>
        <v>YES</v>
      </c>
      <c r="T1178" s="11">
        <f t="shared" si="193"/>
        <v>4599</v>
      </c>
      <c r="U1178" s="11">
        <f t="shared" si="190"/>
        <v>6157.36</v>
      </c>
      <c r="V1178" s="11">
        <f t="shared" si="191"/>
        <v>-1558.3599999999997</v>
      </c>
    </row>
    <row r="1179" spans="1:22" x14ac:dyDescent="0.25">
      <c r="A1179" s="6" t="s">
        <v>351</v>
      </c>
      <c r="B1179" s="6" t="s">
        <v>23</v>
      </c>
      <c r="C1179" s="6" t="s">
        <v>959</v>
      </c>
      <c r="D1179" s="6" t="s">
        <v>959</v>
      </c>
      <c r="E1179" s="22" t="s">
        <v>1676</v>
      </c>
      <c r="F1179" s="22" t="s">
        <v>418</v>
      </c>
      <c r="G1179" s="7"/>
      <c r="H1179" s="22" t="s">
        <v>781</v>
      </c>
      <c r="I1179" s="22" t="s">
        <v>780</v>
      </c>
      <c r="J1179" s="19" t="s">
        <v>966</v>
      </c>
      <c r="K1179" s="11">
        <v>15</v>
      </c>
      <c r="L1179" s="9">
        <v>25.98</v>
      </c>
      <c r="M1179" s="11">
        <v>389.7</v>
      </c>
      <c r="O1179" s="10">
        <f t="shared" si="194"/>
        <v>15</v>
      </c>
      <c r="P1179" s="11">
        <f t="shared" si="187"/>
        <v>0</v>
      </c>
      <c r="Q1179" s="11">
        <f t="shared" si="188"/>
        <v>15</v>
      </c>
      <c r="R1179" s="6" t="str">
        <f t="shared" si="189"/>
        <v>YES</v>
      </c>
      <c r="S1179" s="6" t="str">
        <f t="shared" si="192"/>
        <v>YES</v>
      </c>
      <c r="T1179" s="11">
        <f t="shared" si="193"/>
        <v>324.75</v>
      </c>
      <c r="U1179" s="11">
        <f t="shared" si="190"/>
        <v>389.7</v>
      </c>
      <c r="V1179" s="11">
        <f t="shared" si="191"/>
        <v>-64.949999999999989</v>
      </c>
    </row>
    <row r="1180" spans="1:22" x14ac:dyDescent="0.25">
      <c r="A1180" s="6" t="s">
        <v>351</v>
      </c>
      <c r="B1180" s="6" t="s">
        <v>23</v>
      </c>
      <c r="C1180" s="6" t="s">
        <v>959</v>
      </c>
      <c r="D1180" s="6" t="s">
        <v>959</v>
      </c>
      <c r="E1180" s="22" t="s">
        <v>1676</v>
      </c>
      <c r="F1180" s="22" t="s">
        <v>418</v>
      </c>
      <c r="G1180" s="7"/>
      <c r="H1180" s="22" t="s">
        <v>781</v>
      </c>
      <c r="I1180" s="22" t="s">
        <v>780</v>
      </c>
      <c r="J1180" s="19" t="s">
        <v>967</v>
      </c>
      <c r="K1180" s="11">
        <v>5.0999999999999996</v>
      </c>
      <c r="L1180" s="9">
        <v>240.95</v>
      </c>
      <c r="M1180" s="11">
        <v>1228.8499999999999</v>
      </c>
      <c r="N1180" s="11">
        <v>4073.38</v>
      </c>
      <c r="O1180" s="10">
        <f t="shared" si="194"/>
        <v>5.1000207511931936</v>
      </c>
      <c r="P1180" s="11">
        <f t="shared" si="187"/>
        <v>16.905499066196306</v>
      </c>
      <c r="Q1180" s="11">
        <f t="shared" si="188"/>
        <v>22.005519817389498</v>
      </c>
      <c r="R1180" s="6" t="str">
        <f t="shared" si="189"/>
        <v>YES</v>
      </c>
      <c r="S1180" s="6" t="str">
        <f t="shared" si="192"/>
        <v>YES</v>
      </c>
      <c r="T1180" s="11">
        <f t="shared" si="193"/>
        <v>3011.875</v>
      </c>
      <c r="U1180" s="11">
        <f t="shared" si="190"/>
        <v>5302.23</v>
      </c>
      <c r="V1180" s="11">
        <f t="shared" si="191"/>
        <v>-2290.3549999999996</v>
      </c>
    </row>
    <row r="1181" spans="1:22" x14ac:dyDescent="0.25">
      <c r="A1181" s="6" t="s">
        <v>351</v>
      </c>
      <c r="B1181" s="6" t="s">
        <v>23</v>
      </c>
      <c r="C1181" s="6" t="s">
        <v>959</v>
      </c>
      <c r="D1181" s="6" t="s">
        <v>959</v>
      </c>
      <c r="E1181" s="22" t="s">
        <v>1676</v>
      </c>
      <c r="F1181" s="22" t="s">
        <v>418</v>
      </c>
      <c r="G1181" s="7"/>
      <c r="H1181" s="22" t="s">
        <v>781</v>
      </c>
      <c r="I1181" s="22" t="s">
        <v>780</v>
      </c>
      <c r="J1181" s="19" t="s">
        <v>967</v>
      </c>
      <c r="K1181" s="11">
        <v>15</v>
      </c>
      <c r="L1181" s="9">
        <v>30.16</v>
      </c>
      <c r="M1181" s="11">
        <v>452.4</v>
      </c>
      <c r="O1181" s="10">
        <f t="shared" si="194"/>
        <v>15</v>
      </c>
      <c r="P1181" s="11">
        <f t="shared" si="187"/>
        <v>0</v>
      </c>
      <c r="Q1181" s="11">
        <f t="shared" si="188"/>
        <v>15</v>
      </c>
      <c r="R1181" s="6" t="str">
        <f t="shared" si="189"/>
        <v>YES</v>
      </c>
      <c r="S1181" s="6" t="str">
        <f t="shared" si="192"/>
        <v>YES</v>
      </c>
      <c r="T1181" s="11">
        <f t="shared" si="193"/>
        <v>377</v>
      </c>
      <c r="U1181" s="11">
        <f t="shared" si="190"/>
        <v>452.4</v>
      </c>
      <c r="V1181" s="11">
        <f t="shared" si="191"/>
        <v>-75.399999999999977</v>
      </c>
    </row>
    <row r="1182" spans="1:22" x14ac:dyDescent="0.25">
      <c r="A1182" s="6" t="s">
        <v>351</v>
      </c>
      <c r="B1182" s="6" t="s">
        <v>23</v>
      </c>
      <c r="C1182" s="6" t="s">
        <v>959</v>
      </c>
      <c r="D1182" s="6" t="s">
        <v>959</v>
      </c>
      <c r="E1182" s="22" t="s">
        <v>1676</v>
      </c>
      <c r="F1182" s="22" t="s">
        <v>418</v>
      </c>
      <c r="G1182" s="7"/>
      <c r="H1182" s="22" t="s">
        <v>781</v>
      </c>
      <c r="I1182" s="22" t="s">
        <v>780</v>
      </c>
      <c r="J1182" s="19" t="s">
        <v>968</v>
      </c>
      <c r="K1182" s="11">
        <v>15</v>
      </c>
      <c r="L1182" s="9">
        <v>21.98</v>
      </c>
      <c r="M1182" s="11">
        <v>329.7</v>
      </c>
      <c r="N1182" s="11">
        <v>1426.47</v>
      </c>
      <c r="O1182" s="10">
        <f t="shared" si="194"/>
        <v>15</v>
      </c>
      <c r="P1182" s="11">
        <f t="shared" si="187"/>
        <v>64.898544131028203</v>
      </c>
      <c r="Q1182" s="11">
        <f t="shared" si="188"/>
        <v>79.898544131028203</v>
      </c>
      <c r="R1182" s="6" t="str">
        <f t="shared" si="189"/>
        <v>YES</v>
      </c>
      <c r="S1182" s="6" t="str">
        <f t="shared" si="192"/>
        <v>YES</v>
      </c>
      <c r="T1182" s="11">
        <f t="shared" si="193"/>
        <v>274.75</v>
      </c>
      <c r="U1182" s="11">
        <f t="shared" si="190"/>
        <v>1756.17</v>
      </c>
      <c r="V1182" s="11">
        <f t="shared" si="191"/>
        <v>-1481.42</v>
      </c>
    </row>
    <row r="1183" spans="1:22" x14ac:dyDescent="0.25">
      <c r="A1183" s="6" t="s">
        <v>351</v>
      </c>
      <c r="B1183" s="6" t="s">
        <v>23</v>
      </c>
      <c r="C1183" s="6" t="s">
        <v>959</v>
      </c>
      <c r="D1183" s="6" t="s">
        <v>959</v>
      </c>
      <c r="E1183" s="22" t="s">
        <v>1676</v>
      </c>
      <c r="F1183" s="22" t="s">
        <v>418</v>
      </c>
      <c r="G1183" s="7"/>
      <c r="H1183" s="22" t="s">
        <v>781</v>
      </c>
      <c r="I1183" s="22" t="s">
        <v>780</v>
      </c>
      <c r="J1183" s="19" t="s">
        <v>968</v>
      </c>
      <c r="K1183" s="11">
        <v>5.0999999999999996</v>
      </c>
      <c r="L1183" s="9">
        <v>111.49</v>
      </c>
      <c r="M1183" s="11">
        <v>568.82000000000005</v>
      </c>
      <c r="O1183" s="10">
        <f t="shared" si="194"/>
        <v>5.1019822405596917</v>
      </c>
      <c r="P1183" s="11">
        <f t="shared" si="187"/>
        <v>0</v>
      </c>
      <c r="Q1183" s="11">
        <f t="shared" si="188"/>
        <v>5.1019822405596917</v>
      </c>
      <c r="R1183" s="6" t="str">
        <f t="shared" si="189"/>
        <v>NO</v>
      </c>
      <c r="S1183" s="6" t="str">
        <f t="shared" si="192"/>
        <v>YES</v>
      </c>
      <c r="T1183" s="11">
        <f t="shared" si="193"/>
        <v>1393.625</v>
      </c>
      <c r="U1183" s="11">
        <f t="shared" si="190"/>
        <v>568.82000000000005</v>
      </c>
      <c r="V1183" s="11">
        <f t="shared" si="191"/>
        <v>824.80499999999995</v>
      </c>
    </row>
    <row r="1184" spans="1:22" x14ac:dyDescent="0.25">
      <c r="A1184" s="6" t="s">
        <v>351</v>
      </c>
      <c r="B1184" s="6" t="s">
        <v>23</v>
      </c>
      <c r="C1184" s="6" t="s">
        <v>959</v>
      </c>
      <c r="D1184" s="6" t="s">
        <v>959</v>
      </c>
      <c r="E1184" s="22" t="s">
        <v>1676</v>
      </c>
      <c r="F1184" s="22" t="s">
        <v>418</v>
      </c>
      <c r="G1184" s="7"/>
      <c r="H1184" s="22" t="s">
        <v>781</v>
      </c>
      <c r="I1184" s="22" t="s">
        <v>780</v>
      </c>
      <c r="J1184" s="19" t="s">
        <v>969</v>
      </c>
      <c r="K1184" s="11">
        <v>5.0999999999999996</v>
      </c>
      <c r="L1184" s="9">
        <v>68.59</v>
      </c>
      <c r="M1184" s="11">
        <v>349.82</v>
      </c>
      <c r="N1184" s="11">
        <v>1715.89</v>
      </c>
      <c r="O1184" s="10">
        <f t="shared" si="194"/>
        <v>5.1001603732322494</v>
      </c>
      <c r="P1184" s="11">
        <f t="shared" si="187"/>
        <v>25.016620498614959</v>
      </c>
      <c r="Q1184" s="11">
        <f t="shared" si="188"/>
        <v>30.116780871847208</v>
      </c>
      <c r="R1184" s="6" t="str">
        <f t="shared" si="189"/>
        <v>YES</v>
      </c>
      <c r="S1184" s="6" t="str">
        <f t="shared" si="192"/>
        <v>YES</v>
      </c>
      <c r="T1184" s="11">
        <f t="shared" si="193"/>
        <v>857.375</v>
      </c>
      <c r="U1184" s="11">
        <f t="shared" si="190"/>
        <v>2065.71</v>
      </c>
      <c r="V1184" s="11">
        <f t="shared" si="191"/>
        <v>-1208.335</v>
      </c>
    </row>
    <row r="1185" spans="1:22" x14ac:dyDescent="0.25">
      <c r="A1185" s="6" t="s">
        <v>351</v>
      </c>
      <c r="B1185" s="6" t="s">
        <v>23</v>
      </c>
      <c r="C1185" s="6" t="s">
        <v>959</v>
      </c>
      <c r="D1185" s="6" t="s">
        <v>959</v>
      </c>
      <c r="E1185" s="22" t="s">
        <v>1676</v>
      </c>
      <c r="F1185" s="22" t="s">
        <v>418</v>
      </c>
      <c r="G1185" s="7"/>
      <c r="H1185" s="22" t="s">
        <v>781</v>
      </c>
      <c r="I1185" s="22" t="s">
        <v>780</v>
      </c>
      <c r="J1185" s="19" t="s">
        <v>969</v>
      </c>
      <c r="K1185" s="11">
        <v>15</v>
      </c>
      <c r="L1185" s="9">
        <v>122.01</v>
      </c>
      <c r="M1185" s="11">
        <v>1830.15</v>
      </c>
      <c r="O1185" s="10">
        <f t="shared" si="194"/>
        <v>15</v>
      </c>
      <c r="P1185" s="11">
        <f t="shared" si="187"/>
        <v>0</v>
      </c>
      <c r="Q1185" s="11">
        <f t="shared" si="188"/>
        <v>15</v>
      </c>
      <c r="R1185" s="6" t="str">
        <f t="shared" si="189"/>
        <v>YES</v>
      </c>
      <c r="S1185" s="6" t="str">
        <f t="shared" si="192"/>
        <v>YES</v>
      </c>
      <c r="T1185" s="11">
        <f t="shared" si="193"/>
        <v>1525.125</v>
      </c>
      <c r="U1185" s="11">
        <f t="shared" si="190"/>
        <v>1830.15</v>
      </c>
      <c r="V1185" s="11">
        <f t="shared" si="191"/>
        <v>-305.02500000000009</v>
      </c>
    </row>
    <row r="1186" spans="1:22" x14ac:dyDescent="0.25">
      <c r="A1186" s="6" t="s">
        <v>351</v>
      </c>
      <c r="B1186" s="6" t="s">
        <v>23</v>
      </c>
      <c r="C1186" s="6" t="s">
        <v>959</v>
      </c>
      <c r="D1186" s="6" t="s">
        <v>959</v>
      </c>
      <c r="E1186" s="22" t="s">
        <v>1676</v>
      </c>
      <c r="F1186" s="22" t="s">
        <v>418</v>
      </c>
      <c r="G1186" s="7"/>
      <c r="H1186" s="22" t="s">
        <v>781</v>
      </c>
      <c r="I1186" s="22" t="s">
        <v>780</v>
      </c>
      <c r="J1186" s="19" t="s">
        <v>970</v>
      </c>
      <c r="K1186" s="11">
        <v>5.0999999999999996</v>
      </c>
      <c r="L1186" s="9">
        <v>130.56</v>
      </c>
      <c r="M1186" s="11">
        <v>665.86</v>
      </c>
      <c r="N1186" s="11">
        <v>3031.84</v>
      </c>
      <c r="O1186" s="10">
        <f t="shared" si="194"/>
        <v>5.1000306372549016</v>
      </c>
      <c r="P1186" s="11">
        <f t="shared" si="187"/>
        <v>23.221813725490197</v>
      </c>
      <c r="Q1186" s="11">
        <f t="shared" si="188"/>
        <v>28.3218443627451</v>
      </c>
      <c r="R1186" s="6" t="str">
        <f t="shared" si="189"/>
        <v>YES</v>
      </c>
      <c r="S1186" s="6" t="str">
        <f t="shared" si="192"/>
        <v>YES</v>
      </c>
      <c r="T1186" s="11">
        <f t="shared" si="193"/>
        <v>1632</v>
      </c>
      <c r="U1186" s="11">
        <f t="shared" si="190"/>
        <v>3697.7000000000003</v>
      </c>
      <c r="V1186" s="11">
        <f t="shared" si="191"/>
        <v>-2065.7000000000003</v>
      </c>
    </row>
    <row r="1187" spans="1:22" x14ac:dyDescent="0.25">
      <c r="A1187" s="6" t="s">
        <v>351</v>
      </c>
      <c r="B1187" s="6" t="s">
        <v>23</v>
      </c>
      <c r="C1187" s="6" t="s">
        <v>959</v>
      </c>
      <c r="D1187" s="6" t="s">
        <v>959</v>
      </c>
      <c r="E1187" s="22" t="s">
        <v>1676</v>
      </c>
      <c r="F1187" s="22" t="s">
        <v>418</v>
      </c>
      <c r="G1187" s="7"/>
      <c r="H1187" s="22" t="s">
        <v>781</v>
      </c>
      <c r="I1187" s="22" t="s">
        <v>780</v>
      </c>
      <c r="J1187" s="19" t="s">
        <v>970</v>
      </c>
      <c r="K1187" s="11">
        <v>15</v>
      </c>
      <c r="L1187" s="9">
        <v>25.01</v>
      </c>
      <c r="M1187" s="11">
        <v>975.15</v>
      </c>
      <c r="O1187" s="10">
        <f t="shared" si="194"/>
        <v>38.990403838464609</v>
      </c>
      <c r="P1187" s="11">
        <f t="shared" si="187"/>
        <v>0</v>
      </c>
      <c r="Q1187" s="11">
        <f t="shared" si="188"/>
        <v>38.990403838464609</v>
      </c>
      <c r="R1187" s="6" t="str">
        <f t="shared" si="189"/>
        <v>YES</v>
      </c>
      <c r="S1187" s="6" t="str">
        <f t="shared" si="192"/>
        <v>YES</v>
      </c>
      <c r="T1187" s="11">
        <f t="shared" si="193"/>
        <v>312.625</v>
      </c>
      <c r="U1187" s="11">
        <f t="shared" si="190"/>
        <v>975.15</v>
      </c>
      <c r="V1187" s="11">
        <f t="shared" si="191"/>
        <v>-662.52499999999998</v>
      </c>
    </row>
    <row r="1188" spans="1:22" x14ac:dyDescent="0.25">
      <c r="A1188" s="6" t="s">
        <v>351</v>
      </c>
      <c r="B1188" s="6" t="s">
        <v>23</v>
      </c>
      <c r="C1188" s="6" t="s">
        <v>959</v>
      </c>
      <c r="D1188" s="6" t="s">
        <v>959</v>
      </c>
      <c r="E1188" s="22" t="s">
        <v>1676</v>
      </c>
      <c r="F1188" s="22" t="s">
        <v>418</v>
      </c>
      <c r="G1188" s="7"/>
      <c r="H1188" s="22" t="s">
        <v>781</v>
      </c>
      <c r="I1188" s="22" t="s">
        <v>780</v>
      </c>
      <c r="J1188" s="19" t="s">
        <v>971</v>
      </c>
      <c r="K1188" s="11">
        <v>15</v>
      </c>
      <c r="L1188" s="9">
        <v>2.57</v>
      </c>
      <c r="M1188" s="11">
        <v>38.549999999999997</v>
      </c>
      <c r="O1188" s="10">
        <f t="shared" si="194"/>
        <v>15</v>
      </c>
      <c r="P1188" s="11">
        <f t="shared" si="187"/>
        <v>0</v>
      </c>
      <c r="Q1188" s="11">
        <f t="shared" si="188"/>
        <v>15</v>
      </c>
      <c r="R1188" s="6" t="str">
        <f t="shared" si="189"/>
        <v>YES</v>
      </c>
      <c r="S1188" s="6" t="str">
        <f t="shared" si="192"/>
        <v>YES</v>
      </c>
      <c r="T1188" s="11">
        <f t="shared" si="193"/>
        <v>32.125</v>
      </c>
      <c r="U1188" s="11">
        <f t="shared" si="190"/>
        <v>38.549999999999997</v>
      </c>
      <c r="V1188" s="11">
        <f t="shared" si="191"/>
        <v>-6.4249999999999972</v>
      </c>
    </row>
    <row r="1189" spans="1:22" x14ac:dyDescent="0.25">
      <c r="A1189" s="6" t="s">
        <v>351</v>
      </c>
      <c r="B1189" s="6" t="s">
        <v>23</v>
      </c>
      <c r="C1189" s="6" t="s">
        <v>959</v>
      </c>
      <c r="D1189" s="6" t="s">
        <v>959</v>
      </c>
      <c r="E1189" s="22" t="s">
        <v>1676</v>
      </c>
      <c r="F1189" s="22" t="s">
        <v>418</v>
      </c>
      <c r="G1189" s="7"/>
      <c r="H1189" s="22" t="s">
        <v>781</v>
      </c>
      <c r="I1189" s="22" t="s">
        <v>780</v>
      </c>
      <c r="J1189" s="19" t="s">
        <v>972</v>
      </c>
      <c r="K1189" s="11">
        <v>5.0999999999999996</v>
      </c>
      <c r="L1189" s="9">
        <v>13</v>
      </c>
      <c r="M1189" s="11">
        <v>66.3</v>
      </c>
      <c r="N1189" s="11">
        <v>314.77999999999997</v>
      </c>
      <c r="O1189" s="10">
        <f t="shared" si="194"/>
        <v>5.0999999999999996</v>
      </c>
      <c r="P1189" s="11">
        <f t="shared" si="187"/>
        <v>24.213846153846152</v>
      </c>
      <c r="Q1189" s="11">
        <f t="shared" si="188"/>
        <v>29.313846153846153</v>
      </c>
      <c r="R1189" s="6" t="str">
        <f t="shared" si="189"/>
        <v>YES</v>
      </c>
      <c r="S1189" s="6" t="str">
        <f t="shared" si="192"/>
        <v>YES</v>
      </c>
      <c r="T1189" s="11">
        <f t="shared" si="193"/>
        <v>162.5</v>
      </c>
      <c r="U1189" s="11">
        <f t="shared" si="190"/>
        <v>381.08</v>
      </c>
      <c r="V1189" s="11">
        <f t="shared" si="191"/>
        <v>-218.57999999999998</v>
      </c>
    </row>
    <row r="1190" spans="1:22" x14ac:dyDescent="0.25">
      <c r="A1190" s="6" t="s">
        <v>351</v>
      </c>
      <c r="B1190" s="6" t="s">
        <v>23</v>
      </c>
      <c r="C1190" s="6" t="s">
        <v>959</v>
      </c>
      <c r="D1190" s="6" t="s">
        <v>959</v>
      </c>
      <c r="E1190" s="22" t="s">
        <v>1676</v>
      </c>
      <c r="F1190" s="22" t="s">
        <v>418</v>
      </c>
      <c r="G1190" s="7"/>
      <c r="H1190" s="22" t="s">
        <v>781</v>
      </c>
      <c r="I1190" s="22" t="s">
        <v>780</v>
      </c>
      <c r="J1190" s="19" t="s">
        <v>972</v>
      </c>
      <c r="K1190" s="11">
        <v>15</v>
      </c>
      <c r="L1190" s="9">
        <v>6.29</v>
      </c>
      <c r="M1190" s="11">
        <v>94.35</v>
      </c>
      <c r="O1190" s="10">
        <f t="shared" si="194"/>
        <v>14.999999999999998</v>
      </c>
      <c r="P1190" s="11">
        <f t="shared" si="187"/>
        <v>0</v>
      </c>
      <c r="Q1190" s="11">
        <f t="shared" si="188"/>
        <v>14.999999999999998</v>
      </c>
      <c r="R1190" s="6" t="str">
        <f t="shared" si="189"/>
        <v>YES</v>
      </c>
      <c r="S1190" s="6" t="str">
        <f t="shared" si="192"/>
        <v>YES</v>
      </c>
      <c r="T1190" s="11">
        <f t="shared" si="193"/>
        <v>78.625</v>
      </c>
      <c r="U1190" s="11">
        <f t="shared" si="190"/>
        <v>94.35</v>
      </c>
      <c r="V1190" s="11">
        <f t="shared" si="191"/>
        <v>-15.724999999999994</v>
      </c>
    </row>
    <row r="1191" spans="1:22" x14ac:dyDescent="0.25">
      <c r="A1191" s="6" t="s">
        <v>351</v>
      </c>
      <c r="B1191" s="6" t="s">
        <v>23</v>
      </c>
      <c r="C1191" s="6" t="s">
        <v>959</v>
      </c>
      <c r="D1191" s="6" t="s">
        <v>959</v>
      </c>
      <c r="E1191" s="22" t="s">
        <v>1676</v>
      </c>
      <c r="F1191" s="22" t="s">
        <v>418</v>
      </c>
      <c r="G1191" s="7"/>
      <c r="H1191" s="22" t="s">
        <v>781</v>
      </c>
      <c r="I1191" s="22" t="s">
        <v>780</v>
      </c>
      <c r="J1191" s="19" t="s">
        <v>973</v>
      </c>
      <c r="K1191" s="11">
        <v>15</v>
      </c>
      <c r="L1191" s="9">
        <v>13.34</v>
      </c>
      <c r="M1191" s="11">
        <v>200.1</v>
      </c>
      <c r="O1191" s="10">
        <f t="shared" si="194"/>
        <v>15</v>
      </c>
      <c r="P1191" s="11">
        <f t="shared" si="187"/>
        <v>0</v>
      </c>
      <c r="Q1191" s="11">
        <f t="shared" si="188"/>
        <v>15</v>
      </c>
      <c r="R1191" s="6" t="str">
        <f t="shared" si="189"/>
        <v>YES</v>
      </c>
      <c r="S1191" s="6" t="str">
        <f t="shared" si="192"/>
        <v>YES</v>
      </c>
      <c r="T1191" s="11">
        <f t="shared" si="193"/>
        <v>166.75</v>
      </c>
      <c r="U1191" s="11">
        <f t="shared" si="190"/>
        <v>200.1</v>
      </c>
      <c r="V1191" s="11">
        <f t="shared" si="191"/>
        <v>-33.349999999999994</v>
      </c>
    </row>
    <row r="1192" spans="1:22" x14ac:dyDescent="0.25">
      <c r="A1192" s="6" t="s">
        <v>351</v>
      </c>
      <c r="B1192" s="6" t="s">
        <v>23</v>
      </c>
      <c r="C1192" s="6" t="s">
        <v>959</v>
      </c>
      <c r="D1192" s="6" t="s">
        <v>959</v>
      </c>
      <c r="E1192" s="22" t="s">
        <v>1676</v>
      </c>
      <c r="F1192" s="22" t="s">
        <v>418</v>
      </c>
      <c r="G1192" s="7"/>
      <c r="H1192" s="22" t="s">
        <v>781</v>
      </c>
      <c r="I1192" s="22" t="s">
        <v>780</v>
      </c>
      <c r="J1192" s="19" t="s">
        <v>974</v>
      </c>
      <c r="K1192" s="11">
        <v>5.0999999999999996</v>
      </c>
      <c r="L1192" s="9">
        <v>232.06</v>
      </c>
      <c r="M1192" s="11">
        <v>1183.51</v>
      </c>
      <c r="N1192" s="11">
        <v>4307.55</v>
      </c>
      <c r="O1192" s="10">
        <f t="shared" si="194"/>
        <v>5.1000172369214853</v>
      </c>
      <c r="P1192" s="11">
        <f t="shared" si="187"/>
        <v>18.56222528656382</v>
      </c>
      <c r="Q1192" s="11">
        <f t="shared" si="188"/>
        <v>23.662242523485308</v>
      </c>
      <c r="R1192" s="6" t="str">
        <f t="shared" si="189"/>
        <v>YES</v>
      </c>
      <c r="S1192" s="6" t="str">
        <f t="shared" si="192"/>
        <v>YES</v>
      </c>
      <c r="T1192" s="11">
        <f t="shared" si="193"/>
        <v>2900.75</v>
      </c>
      <c r="U1192" s="11">
        <f t="shared" si="190"/>
        <v>5491.06</v>
      </c>
      <c r="V1192" s="11">
        <f t="shared" si="191"/>
        <v>-2590.3100000000004</v>
      </c>
    </row>
    <row r="1193" spans="1:22" x14ac:dyDescent="0.25">
      <c r="A1193" s="6" t="s">
        <v>351</v>
      </c>
      <c r="B1193" s="6" t="s">
        <v>23</v>
      </c>
      <c r="C1193" s="6" t="s">
        <v>959</v>
      </c>
      <c r="D1193" s="6" t="s">
        <v>959</v>
      </c>
      <c r="E1193" s="22" t="s">
        <v>1676</v>
      </c>
      <c r="F1193" s="22" t="s">
        <v>418</v>
      </c>
      <c r="G1193" s="7"/>
      <c r="H1193" s="22" t="s">
        <v>781</v>
      </c>
      <c r="I1193" s="22" t="s">
        <v>780</v>
      </c>
      <c r="J1193" s="19" t="s">
        <v>974</v>
      </c>
      <c r="K1193" s="11">
        <v>15</v>
      </c>
      <c r="L1193" s="9">
        <v>44.28</v>
      </c>
      <c r="M1193" s="11">
        <v>644.20000000000005</v>
      </c>
      <c r="O1193" s="10">
        <f t="shared" si="194"/>
        <v>14.548328816621501</v>
      </c>
      <c r="P1193" s="11">
        <f t="shared" si="187"/>
        <v>0</v>
      </c>
      <c r="Q1193" s="11">
        <f t="shared" si="188"/>
        <v>14.548328816621501</v>
      </c>
      <c r="R1193" s="6" t="str">
        <f t="shared" si="189"/>
        <v>YES</v>
      </c>
      <c r="S1193" s="6" t="str">
        <f t="shared" si="192"/>
        <v>YES</v>
      </c>
      <c r="T1193" s="11">
        <f t="shared" si="193"/>
        <v>553.5</v>
      </c>
      <c r="U1193" s="11">
        <f t="shared" si="190"/>
        <v>644.20000000000005</v>
      </c>
      <c r="V1193" s="11">
        <f t="shared" si="191"/>
        <v>-90.700000000000045</v>
      </c>
    </row>
    <row r="1194" spans="1:22" x14ac:dyDescent="0.25">
      <c r="A1194" s="6" t="s">
        <v>351</v>
      </c>
      <c r="B1194" s="6" t="s">
        <v>23</v>
      </c>
      <c r="C1194" s="6" t="s">
        <v>959</v>
      </c>
      <c r="D1194" s="6" t="s">
        <v>959</v>
      </c>
      <c r="E1194" s="22" t="s">
        <v>1676</v>
      </c>
      <c r="F1194" s="22" t="s">
        <v>418</v>
      </c>
      <c r="G1194" s="7"/>
      <c r="H1194" s="22" t="s">
        <v>781</v>
      </c>
      <c r="I1194" s="22" t="s">
        <v>780</v>
      </c>
      <c r="J1194" s="19" t="s">
        <v>975</v>
      </c>
      <c r="K1194" s="11">
        <v>5.0999999999999996</v>
      </c>
      <c r="L1194" s="9">
        <v>311.61</v>
      </c>
      <c r="M1194" s="11">
        <v>1589.21</v>
      </c>
      <c r="N1194" s="11">
        <v>5970.04</v>
      </c>
      <c r="O1194" s="10">
        <f t="shared" si="194"/>
        <v>5.0999967908603701</v>
      </c>
      <c r="P1194" s="11">
        <f t="shared" si="187"/>
        <v>19.158691954686947</v>
      </c>
      <c r="Q1194" s="11">
        <f t="shared" si="188"/>
        <v>24.258688745547317</v>
      </c>
      <c r="R1194" s="6" t="str">
        <f t="shared" si="189"/>
        <v>YES</v>
      </c>
      <c r="S1194" s="6" t="str">
        <f t="shared" si="192"/>
        <v>YES</v>
      </c>
      <c r="T1194" s="11">
        <f t="shared" si="193"/>
        <v>3895.125</v>
      </c>
      <c r="U1194" s="11">
        <f t="shared" si="190"/>
        <v>7559.25</v>
      </c>
      <c r="V1194" s="11">
        <f t="shared" si="191"/>
        <v>-3664.125</v>
      </c>
    </row>
    <row r="1195" spans="1:22" x14ac:dyDescent="0.25">
      <c r="A1195" s="6" t="s">
        <v>351</v>
      </c>
      <c r="B1195" s="6" t="s">
        <v>23</v>
      </c>
      <c r="C1195" s="6" t="s">
        <v>959</v>
      </c>
      <c r="D1195" s="6" t="s">
        <v>959</v>
      </c>
      <c r="E1195" s="22" t="s">
        <v>1676</v>
      </c>
      <c r="F1195" s="22" t="s">
        <v>418</v>
      </c>
      <c r="G1195" s="7"/>
      <c r="H1195" s="22" t="s">
        <v>781</v>
      </c>
      <c r="I1195" s="22" t="s">
        <v>780</v>
      </c>
      <c r="J1195" s="19" t="s">
        <v>975</v>
      </c>
      <c r="K1195" s="11">
        <v>15</v>
      </c>
      <c r="L1195" s="9">
        <v>25.89</v>
      </c>
      <c r="M1195" s="11">
        <v>388.35</v>
      </c>
      <c r="O1195" s="10">
        <f t="shared" si="194"/>
        <v>15</v>
      </c>
      <c r="P1195" s="11">
        <f t="shared" si="187"/>
        <v>0</v>
      </c>
      <c r="Q1195" s="11">
        <f t="shared" si="188"/>
        <v>15</v>
      </c>
      <c r="R1195" s="6" t="str">
        <f t="shared" si="189"/>
        <v>YES</v>
      </c>
      <c r="S1195" s="6" t="str">
        <f t="shared" si="192"/>
        <v>YES</v>
      </c>
      <c r="T1195" s="11">
        <f t="shared" si="193"/>
        <v>323.625</v>
      </c>
      <c r="U1195" s="11">
        <f t="shared" si="190"/>
        <v>388.35</v>
      </c>
      <c r="V1195" s="11">
        <f t="shared" si="191"/>
        <v>-64.725000000000023</v>
      </c>
    </row>
    <row r="1196" spans="1:22" x14ac:dyDescent="0.25">
      <c r="A1196" s="6" t="s">
        <v>351</v>
      </c>
      <c r="B1196" s="6" t="s">
        <v>23</v>
      </c>
      <c r="C1196" s="6" t="s">
        <v>959</v>
      </c>
      <c r="D1196" s="6" t="s">
        <v>959</v>
      </c>
      <c r="E1196" s="22" t="s">
        <v>1676</v>
      </c>
      <c r="F1196" s="22" t="s">
        <v>418</v>
      </c>
      <c r="G1196" s="7"/>
      <c r="H1196" s="22" t="s">
        <v>781</v>
      </c>
      <c r="I1196" s="22" t="s">
        <v>780</v>
      </c>
      <c r="J1196" s="19" t="s">
        <v>975</v>
      </c>
      <c r="K1196" s="11">
        <v>12.6</v>
      </c>
      <c r="L1196" s="9">
        <v>5.75</v>
      </c>
      <c r="M1196" s="11">
        <v>72.45</v>
      </c>
      <c r="O1196" s="10">
        <f t="shared" si="194"/>
        <v>12.6</v>
      </c>
      <c r="P1196" s="11">
        <f t="shared" si="187"/>
        <v>0</v>
      </c>
      <c r="Q1196" s="11">
        <f t="shared" si="188"/>
        <v>12.6</v>
      </c>
      <c r="R1196" s="6" t="str">
        <f t="shared" si="189"/>
        <v>YES</v>
      </c>
      <c r="S1196" s="6" t="str">
        <f t="shared" si="192"/>
        <v>YES</v>
      </c>
      <c r="T1196" s="11">
        <f t="shared" si="193"/>
        <v>71.875</v>
      </c>
      <c r="U1196" s="11">
        <f t="shared" si="190"/>
        <v>72.45</v>
      </c>
      <c r="V1196" s="11">
        <f t="shared" si="191"/>
        <v>-0.57500000000000284</v>
      </c>
    </row>
    <row r="1197" spans="1:22" x14ac:dyDescent="0.25">
      <c r="A1197" s="6" t="s">
        <v>351</v>
      </c>
      <c r="B1197" s="6" t="s">
        <v>23</v>
      </c>
      <c r="C1197" s="6" t="s">
        <v>959</v>
      </c>
      <c r="D1197" s="6" t="s">
        <v>959</v>
      </c>
      <c r="E1197" s="22" t="s">
        <v>1676</v>
      </c>
      <c r="F1197" s="22" t="s">
        <v>418</v>
      </c>
      <c r="G1197" s="7"/>
      <c r="H1197" s="22" t="s">
        <v>781</v>
      </c>
      <c r="I1197" s="22" t="s">
        <v>780</v>
      </c>
      <c r="J1197" s="19" t="s">
        <v>976</v>
      </c>
      <c r="K1197" s="11">
        <v>15</v>
      </c>
      <c r="L1197" s="9">
        <v>373.17</v>
      </c>
      <c r="M1197" s="11">
        <v>5597.55</v>
      </c>
      <c r="O1197" s="10">
        <f t="shared" si="194"/>
        <v>15</v>
      </c>
      <c r="P1197" s="11">
        <f t="shared" si="187"/>
        <v>0</v>
      </c>
      <c r="Q1197" s="11">
        <f t="shared" si="188"/>
        <v>15</v>
      </c>
      <c r="R1197" s="6" t="str">
        <f t="shared" si="189"/>
        <v>YES</v>
      </c>
      <c r="S1197" s="6" t="str">
        <f t="shared" si="192"/>
        <v>YES</v>
      </c>
      <c r="T1197" s="11">
        <f t="shared" si="193"/>
        <v>4664.625</v>
      </c>
      <c r="U1197" s="11">
        <f t="shared" si="190"/>
        <v>5597.55</v>
      </c>
      <c r="V1197" s="11">
        <f t="shared" si="191"/>
        <v>-932.92500000000018</v>
      </c>
    </row>
    <row r="1198" spans="1:22" x14ac:dyDescent="0.25">
      <c r="A1198" s="6" t="s">
        <v>351</v>
      </c>
      <c r="B1198" s="6" t="s">
        <v>23</v>
      </c>
      <c r="C1198" s="6" t="s">
        <v>959</v>
      </c>
      <c r="D1198" s="6" t="s">
        <v>959</v>
      </c>
      <c r="E1198" s="22" t="s">
        <v>1676</v>
      </c>
      <c r="F1198" s="22" t="s">
        <v>418</v>
      </c>
      <c r="G1198" s="7"/>
      <c r="H1198" s="22" t="s">
        <v>781</v>
      </c>
      <c r="I1198" s="22" t="s">
        <v>780</v>
      </c>
      <c r="J1198" s="19" t="s">
        <v>977</v>
      </c>
      <c r="K1198" s="11">
        <v>15</v>
      </c>
      <c r="L1198" s="9">
        <v>393.61</v>
      </c>
      <c r="M1198" s="11">
        <v>5904.15</v>
      </c>
      <c r="O1198" s="10">
        <f t="shared" si="194"/>
        <v>14.999999999999998</v>
      </c>
      <c r="P1198" s="11">
        <f t="shared" si="187"/>
        <v>0</v>
      </c>
      <c r="Q1198" s="11">
        <f t="shared" si="188"/>
        <v>14.999999999999998</v>
      </c>
      <c r="R1198" s="6" t="str">
        <f t="shared" si="189"/>
        <v>YES</v>
      </c>
      <c r="S1198" s="6" t="str">
        <f t="shared" si="192"/>
        <v>YES</v>
      </c>
      <c r="T1198" s="11">
        <f t="shared" si="193"/>
        <v>4920.125</v>
      </c>
      <c r="U1198" s="11">
        <f t="shared" si="190"/>
        <v>5904.15</v>
      </c>
      <c r="V1198" s="11">
        <f t="shared" si="191"/>
        <v>-984.02499999999964</v>
      </c>
    </row>
    <row r="1199" spans="1:22" x14ac:dyDescent="0.25">
      <c r="A1199" s="6" t="s">
        <v>351</v>
      </c>
      <c r="B1199" s="6" t="s">
        <v>23</v>
      </c>
      <c r="C1199" s="6" t="s">
        <v>959</v>
      </c>
      <c r="D1199" s="6" t="s">
        <v>959</v>
      </c>
      <c r="E1199" s="22" t="s">
        <v>1676</v>
      </c>
      <c r="F1199" s="22" t="s">
        <v>418</v>
      </c>
      <c r="G1199" s="7"/>
      <c r="H1199" s="22" t="s">
        <v>781</v>
      </c>
      <c r="I1199" s="22" t="s">
        <v>780</v>
      </c>
      <c r="J1199" s="19" t="s">
        <v>978</v>
      </c>
      <c r="K1199" s="11">
        <v>5.0999999999999996</v>
      </c>
      <c r="L1199" s="9">
        <v>304.17</v>
      </c>
      <c r="M1199" s="11">
        <v>1551.28</v>
      </c>
      <c r="N1199" s="11">
        <v>2818.11</v>
      </c>
      <c r="O1199" s="10">
        <f t="shared" si="194"/>
        <v>5.1000427392576517</v>
      </c>
      <c r="P1199" s="11">
        <f t="shared" si="187"/>
        <v>9.2649176447381389</v>
      </c>
      <c r="Q1199" s="11">
        <f t="shared" si="188"/>
        <v>14.364960383995792</v>
      </c>
      <c r="R1199" s="6" t="str">
        <f t="shared" si="189"/>
        <v>YES</v>
      </c>
      <c r="S1199" s="6" t="str">
        <f t="shared" si="192"/>
        <v>YES</v>
      </c>
      <c r="T1199" s="11">
        <f t="shared" si="193"/>
        <v>3802.125</v>
      </c>
      <c r="U1199" s="11">
        <f t="shared" si="190"/>
        <v>4369.3900000000003</v>
      </c>
      <c r="V1199" s="11">
        <f t="shared" si="191"/>
        <v>-567.26500000000033</v>
      </c>
    </row>
    <row r="1200" spans="1:22" x14ac:dyDescent="0.25">
      <c r="A1200" s="6" t="s">
        <v>351</v>
      </c>
      <c r="B1200" s="6" t="s">
        <v>23</v>
      </c>
      <c r="C1200" s="6" t="s">
        <v>959</v>
      </c>
      <c r="D1200" s="6" t="s">
        <v>959</v>
      </c>
      <c r="E1200" s="22" t="s">
        <v>1676</v>
      </c>
      <c r="F1200" s="22" t="s">
        <v>418</v>
      </c>
      <c r="G1200" s="7"/>
      <c r="H1200" s="22" t="s">
        <v>781</v>
      </c>
      <c r="I1200" s="22" t="s">
        <v>780</v>
      </c>
      <c r="J1200" s="19" t="s">
        <v>979</v>
      </c>
      <c r="K1200" s="11">
        <v>15</v>
      </c>
      <c r="L1200" s="9">
        <v>13.38</v>
      </c>
      <c r="M1200" s="11">
        <v>200.7</v>
      </c>
      <c r="O1200" s="10">
        <f t="shared" si="194"/>
        <v>14.999999999999998</v>
      </c>
      <c r="P1200" s="11">
        <f t="shared" si="187"/>
        <v>0</v>
      </c>
      <c r="Q1200" s="11">
        <f t="shared" si="188"/>
        <v>14.999999999999998</v>
      </c>
      <c r="R1200" s="6" t="str">
        <f t="shared" si="189"/>
        <v>YES</v>
      </c>
      <c r="S1200" s="6" t="str">
        <f t="shared" si="192"/>
        <v>YES</v>
      </c>
      <c r="T1200" s="11">
        <f t="shared" si="193"/>
        <v>167.25</v>
      </c>
      <c r="U1200" s="11">
        <f t="shared" si="190"/>
        <v>200.7</v>
      </c>
      <c r="V1200" s="11">
        <f t="shared" si="191"/>
        <v>-33.449999999999989</v>
      </c>
    </row>
    <row r="1201" spans="1:22" x14ac:dyDescent="0.25">
      <c r="A1201" s="6" t="s">
        <v>351</v>
      </c>
      <c r="B1201" s="6" t="s">
        <v>23</v>
      </c>
      <c r="C1201" s="6" t="s">
        <v>959</v>
      </c>
      <c r="D1201" s="6" t="s">
        <v>959</v>
      </c>
      <c r="E1201" s="22" t="s">
        <v>1676</v>
      </c>
      <c r="F1201" s="22" t="s">
        <v>418</v>
      </c>
      <c r="G1201" s="7"/>
      <c r="H1201" s="22" t="s">
        <v>781</v>
      </c>
      <c r="I1201" s="22" t="s">
        <v>780</v>
      </c>
      <c r="J1201" s="19" t="s">
        <v>980</v>
      </c>
      <c r="K1201" s="11">
        <v>15</v>
      </c>
      <c r="L1201" s="9">
        <v>9.91</v>
      </c>
      <c r="M1201" s="11">
        <v>148.65</v>
      </c>
      <c r="O1201" s="10">
        <f t="shared" si="194"/>
        <v>15</v>
      </c>
      <c r="P1201" s="11">
        <f t="shared" si="187"/>
        <v>0</v>
      </c>
      <c r="Q1201" s="11">
        <f t="shared" si="188"/>
        <v>15</v>
      </c>
      <c r="R1201" s="6" t="str">
        <f t="shared" si="189"/>
        <v>YES</v>
      </c>
      <c r="S1201" s="6" t="str">
        <f t="shared" si="192"/>
        <v>YES</v>
      </c>
      <c r="T1201" s="11">
        <f t="shared" si="193"/>
        <v>123.875</v>
      </c>
      <c r="U1201" s="11">
        <f t="shared" si="190"/>
        <v>148.65</v>
      </c>
      <c r="V1201" s="11">
        <f t="shared" si="191"/>
        <v>-24.775000000000006</v>
      </c>
    </row>
    <row r="1202" spans="1:22" x14ac:dyDescent="0.25">
      <c r="A1202" s="6" t="s">
        <v>351</v>
      </c>
      <c r="B1202" s="6" t="s">
        <v>23</v>
      </c>
      <c r="C1202" s="6" t="s">
        <v>959</v>
      </c>
      <c r="D1202" s="6" t="s">
        <v>959</v>
      </c>
      <c r="E1202" s="22" t="s">
        <v>1676</v>
      </c>
      <c r="F1202" s="22" t="s">
        <v>418</v>
      </c>
      <c r="G1202" s="7"/>
      <c r="H1202" s="22" t="s">
        <v>781</v>
      </c>
      <c r="I1202" s="22" t="s">
        <v>780</v>
      </c>
      <c r="J1202" s="19" t="s">
        <v>981</v>
      </c>
      <c r="K1202" s="11">
        <v>15</v>
      </c>
      <c r="L1202" s="9">
        <v>23.61</v>
      </c>
      <c r="M1202" s="11">
        <v>354.15</v>
      </c>
      <c r="O1202" s="10">
        <f t="shared" si="194"/>
        <v>15</v>
      </c>
      <c r="P1202" s="11">
        <f t="shared" si="187"/>
        <v>0</v>
      </c>
      <c r="Q1202" s="11">
        <f t="shared" si="188"/>
        <v>15</v>
      </c>
      <c r="R1202" s="6" t="str">
        <f t="shared" si="189"/>
        <v>YES</v>
      </c>
      <c r="S1202" s="6" t="str">
        <f t="shared" si="192"/>
        <v>YES</v>
      </c>
      <c r="T1202" s="11">
        <f t="shared" si="193"/>
        <v>295.125</v>
      </c>
      <c r="U1202" s="11">
        <f t="shared" si="190"/>
        <v>354.15</v>
      </c>
      <c r="V1202" s="11">
        <f t="shared" si="191"/>
        <v>-59.024999999999977</v>
      </c>
    </row>
    <row r="1203" spans="1:22" x14ac:dyDescent="0.25">
      <c r="A1203" s="6" t="s">
        <v>351</v>
      </c>
      <c r="B1203" s="6" t="s">
        <v>23</v>
      </c>
      <c r="C1203" s="6" t="s">
        <v>959</v>
      </c>
      <c r="D1203" s="6" t="s">
        <v>959</v>
      </c>
      <c r="E1203" s="22" t="s">
        <v>1676</v>
      </c>
      <c r="F1203" s="22" t="s">
        <v>418</v>
      </c>
      <c r="G1203" s="7"/>
      <c r="H1203" s="22" t="s">
        <v>781</v>
      </c>
      <c r="I1203" s="22" t="s">
        <v>780</v>
      </c>
      <c r="J1203" s="19" t="s">
        <v>982</v>
      </c>
      <c r="K1203" s="11">
        <v>5.0999999999999996</v>
      </c>
      <c r="L1203" s="9">
        <v>267.95999999999998</v>
      </c>
      <c r="M1203" s="11">
        <v>1366.6</v>
      </c>
      <c r="N1203" s="11">
        <v>2863.64</v>
      </c>
      <c r="O1203" s="10">
        <f t="shared" si="194"/>
        <v>5.1000149276011344</v>
      </c>
      <c r="P1203" s="11">
        <f t="shared" si="187"/>
        <v>10.686818928198239</v>
      </c>
      <c r="Q1203" s="11">
        <f t="shared" si="188"/>
        <v>15.786833855799374</v>
      </c>
      <c r="R1203" s="6" t="str">
        <f t="shared" si="189"/>
        <v>YES</v>
      </c>
      <c r="S1203" s="6" t="str">
        <f t="shared" si="192"/>
        <v>YES</v>
      </c>
      <c r="T1203" s="11">
        <f t="shared" si="193"/>
        <v>3349.4999999999995</v>
      </c>
      <c r="U1203" s="11">
        <f t="shared" si="190"/>
        <v>4230.24</v>
      </c>
      <c r="V1203" s="11">
        <f t="shared" si="191"/>
        <v>-880.74000000000024</v>
      </c>
    </row>
    <row r="1204" spans="1:22" x14ac:dyDescent="0.25">
      <c r="A1204" s="6" t="s">
        <v>351</v>
      </c>
      <c r="B1204" s="6" t="s">
        <v>23</v>
      </c>
      <c r="C1204" s="6" t="s">
        <v>959</v>
      </c>
      <c r="D1204" s="6" t="s">
        <v>959</v>
      </c>
      <c r="E1204" s="22" t="s">
        <v>1676</v>
      </c>
      <c r="F1204" s="22" t="s">
        <v>418</v>
      </c>
      <c r="G1204" s="7"/>
      <c r="H1204" s="22" t="s">
        <v>781</v>
      </c>
      <c r="I1204" s="22" t="s">
        <v>780</v>
      </c>
      <c r="J1204" s="19" t="s">
        <v>982</v>
      </c>
      <c r="K1204" s="11">
        <v>15</v>
      </c>
      <c r="L1204" s="9">
        <v>7.16</v>
      </c>
      <c r="M1204" s="11">
        <v>107.4</v>
      </c>
      <c r="O1204" s="10">
        <f t="shared" si="194"/>
        <v>15</v>
      </c>
      <c r="P1204" s="11">
        <f t="shared" si="187"/>
        <v>0</v>
      </c>
      <c r="Q1204" s="11">
        <f t="shared" si="188"/>
        <v>15</v>
      </c>
      <c r="R1204" s="6" t="str">
        <f t="shared" si="189"/>
        <v>YES</v>
      </c>
      <c r="S1204" s="6" t="str">
        <f t="shared" si="192"/>
        <v>YES</v>
      </c>
      <c r="T1204" s="11">
        <f t="shared" si="193"/>
        <v>89.5</v>
      </c>
      <c r="U1204" s="11">
        <f t="shared" si="190"/>
        <v>107.4</v>
      </c>
      <c r="V1204" s="11">
        <f t="shared" si="191"/>
        <v>-17.900000000000006</v>
      </c>
    </row>
    <row r="1205" spans="1:22" x14ac:dyDescent="0.25">
      <c r="A1205" s="6" t="s">
        <v>351</v>
      </c>
      <c r="B1205" s="6" t="s">
        <v>23</v>
      </c>
      <c r="C1205" s="6" t="s">
        <v>959</v>
      </c>
      <c r="D1205" s="6" t="s">
        <v>959</v>
      </c>
      <c r="E1205" s="22" t="s">
        <v>1676</v>
      </c>
      <c r="F1205" s="22" t="s">
        <v>418</v>
      </c>
      <c r="G1205" s="7"/>
      <c r="H1205" s="22" t="s">
        <v>781</v>
      </c>
      <c r="I1205" s="22" t="s">
        <v>780</v>
      </c>
      <c r="J1205" s="19" t="s">
        <v>983</v>
      </c>
      <c r="K1205" s="11">
        <v>5.0999999999999996</v>
      </c>
      <c r="L1205" s="9">
        <v>341.45</v>
      </c>
      <c r="M1205" s="11">
        <v>1741.43</v>
      </c>
      <c r="N1205" s="11">
        <v>3583.32</v>
      </c>
      <c r="O1205" s="10">
        <f t="shared" si="194"/>
        <v>5.1001025040269443</v>
      </c>
      <c r="P1205" s="11">
        <f t="shared" si="187"/>
        <v>10.494420852247767</v>
      </c>
      <c r="Q1205" s="11">
        <f t="shared" si="188"/>
        <v>15.594523356274712</v>
      </c>
      <c r="R1205" s="6" t="str">
        <f t="shared" si="189"/>
        <v>YES</v>
      </c>
      <c r="S1205" s="6" t="str">
        <f t="shared" si="192"/>
        <v>YES</v>
      </c>
      <c r="T1205" s="11">
        <f t="shared" si="193"/>
        <v>4268.125</v>
      </c>
      <c r="U1205" s="11">
        <f t="shared" si="190"/>
        <v>5324.75</v>
      </c>
      <c r="V1205" s="11">
        <f t="shared" si="191"/>
        <v>-1056.625</v>
      </c>
    </row>
    <row r="1206" spans="1:22" x14ac:dyDescent="0.25">
      <c r="A1206" s="6" t="s">
        <v>351</v>
      </c>
      <c r="B1206" s="6" t="s">
        <v>23</v>
      </c>
      <c r="C1206" s="6" t="s">
        <v>959</v>
      </c>
      <c r="D1206" s="6" t="s">
        <v>959</v>
      </c>
      <c r="E1206" s="22" t="s">
        <v>1676</v>
      </c>
      <c r="F1206" s="22" t="s">
        <v>418</v>
      </c>
      <c r="G1206" s="7"/>
      <c r="H1206" s="22" t="s">
        <v>781</v>
      </c>
      <c r="I1206" s="22" t="s">
        <v>780</v>
      </c>
      <c r="J1206" s="19" t="s">
        <v>983</v>
      </c>
      <c r="K1206" s="11">
        <v>15</v>
      </c>
      <c r="L1206" s="9">
        <v>20.149999999999999</v>
      </c>
      <c r="M1206" s="11">
        <v>302.25</v>
      </c>
      <c r="O1206" s="10">
        <f t="shared" si="194"/>
        <v>15.000000000000002</v>
      </c>
      <c r="P1206" s="11">
        <f t="shared" si="187"/>
        <v>0</v>
      </c>
      <c r="Q1206" s="11">
        <f t="shared" si="188"/>
        <v>15.000000000000002</v>
      </c>
      <c r="R1206" s="6" t="str">
        <f t="shared" si="189"/>
        <v>YES</v>
      </c>
      <c r="S1206" s="6" t="str">
        <f t="shared" si="192"/>
        <v>YES</v>
      </c>
      <c r="T1206" s="11">
        <f t="shared" si="193"/>
        <v>251.87499999999997</v>
      </c>
      <c r="U1206" s="11">
        <f t="shared" si="190"/>
        <v>302.25</v>
      </c>
      <c r="V1206" s="11">
        <f t="shared" si="191"/>
        <v>-50.375000000000028</v>
      </c>
    </row>
    <row r="1207" spans="1:22" x14ac:dyDescent="0.25">
      <c r="A1207" s="6" t="s">
        <v>351</v>
      </c>
      <c r="B1207" s="6" t="s">
        <v>23</v>
      </c>
      <c r="C1207" s="6" t="s">
        <v>959</v>
      </c>
      <c r="D1207" s="6" t="s">
        <v>959</v>
      </c>
      <c r="E1207" s="22" t="s">
        <v>1676</v>
      </c>
      <c r="F1207" s="22" t="s">
        <v>418</v>
      </c>
      <c r="G1207" s="7"/>
      <c r="H1207" s="22" t="s">
        <v>781</v>
      </c>
      <c r="I1207" s="22" t="s">
        <v>780</v>
      </c>
      <c r="J1207" s="19" t="s">
        <v>984</v>
      </c>
      <c r="K1207" s="11">
        <v>5.0999999999999996</v>
      </c>
      <c r="L1207" s="9">
        <v>265.42</v>
      </c>
      <c r="M1207" s="11">
        <v>1353.65</v>
      </c>
      <c r="N1207" s="11">
        <v>4876.0200000000004</v>
      </c>
      <c r="O1207" s="10">
        <f t="shared" si="194"/>
        <v>5.1000301409087481</v>
      </c>
      <c r="P1207" s="11">
        <f t="shared" si="187"/>
        <v>18.370959234420919</v>
      </c>
      <c r="Q1207" s="11">
        <f t="shared" si="188"/>
        <v>23.470989375329665</v>
      </c>
      <c r="R1207" s="6" t="str">
        <f t="shared" si="189"/>
        <v>YES</v>
      </c>
      <c r="S1207" s="6" t="str">
        <f t="shared" si="192"/>
        <v>YES</v>
      </c>
      <c r="T1207" s="11">
        <f t="shared" si="193"/>
        <v>3317.75</v>
      </c>
      <c r="U1207" s="11">
        <f t="shared" si="190"/>
        <v>6229.67</v>
      </c>
      <c r="V1207" s="11">
        <f t="shared" si="191"/>
        <v>-2911.92</v>
      </c>
    </row>
    <row r="1208" spans="1:22" x14ac:dyDescent="0.25">
      <c r="A1208" s="6" t="s">
        <v>351</v>
      </c>
      <c r="B1208" s="6" t="s">
        <v>23</v>
      </c>
      <c r="C1208" s="6" t="s">
        <v>959</v>
      </c>
      <c r="D1208" s="6" t="s">
        <v>959</v>
      </c>
      <c r="E1208" s="22" t="s">
        <v>1676</v>
      </c>
      <c r="F1208" s="22" t="s">
        <v>418</v>
      </c>
      <c r="G1208" s="7"/>
      <c r="H1208" s="22" t="s">
        <v>781</v>
      </c>
      <c r="I1208" s="22" t="s">
        <v>780</v>
      </c>
      <c r="J1208" s="19" t="s">
        <v>984</v>
      </c>
      <c r="K1208" s="11">
        <v>15</v>
      </c>
      <c r="L1208" s="9">
        <v>27.65</v>
      </c>
      <c r="M1208" s="11">
        <v>414.75</v>
      </c>
      <c r="O1208" s="10">
        <f t="shared" si="194"/>
        <v>15</v>
      </c>
      <c r="P1208" s="11">
        <f t="shared" si="187"/>
        <v>0</v>
      </c>
      <c r="Q1208" s="11">
        <f t="shared" si="188"/>
        <v>15</v>
      </c>
      <c r="R1208" s="6" t="str">
        <f t="shared" si="189"/>
        <v>YES</v>
      </c>
      <c r="S1208" s="6" t="str">
        <f t="shared" si="192"/>
        <v>YES</v>
      </c>
      <c r="T1208" s="11">
        <f t="shared" si="193"/>
        <v>345.625</v>
      </c>
      <c r="U1208" s="11">
        <f t="shared" si="190"/>
        <v>414.75</v>
      </c>
      <c r="V1208" s="11">
        <f t="shared" si="191"/>
        <v>-69.125</v>
      </c>
    </row>
    <row r="1209" spans="1:22" x14ac:dyDescent="0.25">
      <c r="A1209" s="6" t="s">
        <v>351</v>
      </c>
      <c r="B1209" s="6" t="s">
        <v>23</v>
      </c>
      <c r="C1209" s="6" t="s">
        <v>959</v>
      </c>
      <c r="D1209" s="6" t="s">
        <v>959</v>
      </c>
      <c r="E1209" s="22" t="s">
        <v>1676</v>
      </c>
      <c r="F1209" s="22" t="s">
        <v>418</v>
      </c>
      <c r="G1209" s="7"/>
      <c r="H1209" s="22" t="s">
        <v>781</v>
      </c>
      <c r="I1209" s="22" t="s">
        <v>780</v>
      </c>
      <c r="J1209" s="19" t="s">
        <v>985</v>
      </c>
      <c r="K1209" s="11">
        <v>15</v>
      </c>
      <c r="L1209" s="9">
        <v>79.349999999999994</v>
      </c>
      <c r="M1209" s="11">
        <v>1190.25</v>
      </c>
      <c r="N1209" s="11">
        <v>5812.67</v>
      </c>
      <c r="O1209" s="10">
        <f t="shared" si="194"/>
        <v>15.000000000000002</v>
      </c>
      <c r="P1209" s="11">
        <f t="shared" si="187"/>
        <v>73.253560176433524</v>
      </c>
      <c r="Q1209" s="11">
        <f t="shared" si="188"/>
        <v>88.253560176433524</v>
      </c>
      <c r="R1209" s="6" t="str">
        <f t="shared" si="189"/>
        <v>YES</v>
      </c>
      <c r="S1209" s="6" t="str">
        <f t="shared" si="192"/>
        <v>YES</v>
      </c>
      <c r="T1209" s="11">
        <f t="shared" si="193"/>
        <v>991.87499999999989</v>
      </c>
      <c r="U1209" s="11">
        <f t="shared" si="190"/>
        <v>7002.92</v>
      </c>
      <c r="V1209" s="11">
        <f t="shared" si="191"/>
        <v>-6011.0450000000001</v>
      </c>
    </row>
    <row r="1210" spans="1:22" x14ac:dyDescent="0.25">
      <c r="A1210" s="6" t="s">
        <v>351</v>
      </c>
      <c r="B1210" s="6" t="s">
        <v>23</v>
      </c>
      <c r="C1210" s="6" t="s">
        <v>959</v>
      </c>
      <c r="D1210" s="6" t="s">
        <v>959</v>
      </c>
      <c r="E1210" s="22" t="s">
        <v>1676</v>
      </c>
      <c r="F1210" s="22" t="s">
        <v>418</v>
      </c>
      <c r="G1210" s="7"/>
      <c r="H1210" s="22" t="s">
        <v>781</v>
      </c>
      <c r="I1210" s="22" t="s">
        <v>780</v>
      </c>
      <c r="J1210" s="19" t="s">
        <v>985</v>
      </c>
      <c r="K1210" s="11">
        <v>5.0999999999999996</v>
      </c>
      <c r="L1210" s="9">
        <v>266.63</v>
      </c>
      <c r="M1210" s="11">
        <v>1359.81</v>
      </c>
      <c r="O1210" s="10">
        <f t="shared" si="194"/>
        <v>5.0999887484529118</v>
      </c>
      <c r="P1210" s="11">
        <f t="shared" si="187"/>
        <v>0</v>
      </c>
      <c r="Q1210" s="11">
        <f t="shared" si="188"/>
        <v>5.0999887484529118</v>
      </c>
      <c r="R1210" s="6" t="str">
        <f t="shared" si="189"/>
        <v>NO</v>
      </c>
      <c r="S1210" s="6" t="str">
        <f t="shared" si="192"/>
        <v>YES</v>
      </c>
      <c r="T1210" s="11">
        <f t="shared" si="193"/>
        <v>3332.875</v>
      </c>
      <c r="U1210" s="11">
        <f t="shared" si="190"/>
        <v>1359.81</v>
      </c>
      <c r="V1210" s="11">
        <f t="shared" si="191"/>
        <v>1973.0650000000001</v>
      </c>
    </row>
    <row r="1211" spans="1:22" x14ac:dyDescent="0.25">
      <c r="A1211" s="6" t="s">
        <v>351</v>
      </c>
      <c r="B1211" s="6" t="s">
        <v>23</v>
      </c>
      <c r="C1211" s="6" t="s">
        <v>959</v>
      </c>
      <c r="D1211" s="6" t="s">
        <v>959</v>
      </c>
      <c r="E1211" s="22" t="s">
        <v>1676</v>
      </c>
      <c r="F1211" s="22" t="s">
        <v>418</v>
      </c>
      <c r="G1211" s="7"/>
      <c r="H1211" s="22" t="s">
        <v>781</v>
      </c>
      <c r="I1211" s="22" t="s">
        <v>780</v>
      </c>
      <c r="J1211" s="19" t="s">
        <v>986</v>
      </c>
      <c r="K1211" s="11">
        <v>5.0999999999999996</v>
      </c>
      <c r="L1211" s="9">
        <v>307.17</v>
      </c>
      <c r="M1211" s="11">
        <v>1566.58</v>
      </c>
      <c r="N1211" s="11">
        <v>2889.58</v>
      </c>
      <c r="O1211" s="10">
        <f t="shared" si="194"/>
        <v>5.1000423218413253</v>
      </c>
      <c r="P1211" s="11">
        <f t="shared" ref="P1211:P1274" si="195">N1211/L1211</f>
        <v>9.4071035582901974</v>
      </c>
      <c r="Q1211" s="11">
        <f t="shared" ref="Q1211:Q1274" si="196">(M1211+N1211)/L1211</f>
        <v>14.507145880131523</v>
      </c>
      <c r="R1211" s="6" t="str">
        <f t="shared" ref="R1211:R1274" si="197">IF(Q1211&gt;12.49,"YES","NO")</f>
        <v>YES</v>
      </c>
      <c r="S1211" s="6" t="str">
        <f t="shared" si="192"/>
        <v>YES</v>
      </c>
      <c r="T1211" s="11">
        <f t="shared" si="193"/>
        <v>3839.625</v>
      </c>
      <c r="U1211" s="11">
        <f t="shared" ref="U1211:U1274" si="198">M1211+N1211</f>
        <v>4456.16</v>
      </c>
      <c r="V1211" s="11">
        <f t="shared" ref="V1211:V1274" si="199">T1211-U1211</f>
        <v>-616.53499999999985</v>
      </c>
    </row>
    <row r="1212" spans="1:22" x14ac:dyDescent="0.25">
      <c r="A1212" s="6" t="s">
        <v>351</v>
      </c>
      <c r="B1212" s="6" t="s">
        <v>23</v>
      </c>
      <c r="C1212" s="6" t="s">
        <v>959</v>
      </c>
      <c r="D1212" s="6" t="s">
        <v>959</v>
      </c>
      <c r="E1212" s="22" t="s">
        <v>1676</v>
      </c>
      <c r="F1212" s="22" t="s">
        <v>418</v>
      </c>
      <c r="G1212" s="7"/>
      <c r="H1212" s="22" t="s">
        <v>781</v>
      </c>
      <c r="I1212" s="22" t="s">
        <v>780</v>
      </c>
      <c r="J1212" s="19" t="s">
        <v>986</v>
      </c>
      <c r="K1212" s="11">
        <v>15</v>
      </c>
      <c r="L1212" s="9">
        <v>4.63</v>
      </c>
      <c r="M1212" s="11">
        <v>69.45</v>
      </c>
      <c r="O1212" s="10">
        <f t="shared" si="194"/>
        <v>15.000000000000002</v>
      </c>
      <c r="P1212" s="11">
        <f t="shared" si="195"/>
        <v>0</v>
      </c>
      <c r="Q1212" s="11">
        <f t="shared" si="196"/>
        <v>15.000000000000002</v>
      </c>
      <c r="R1212" s="6" t="str">
        <f t="shared" si="197"/>
        <v>YES</v>
      </c>
      <c r="S1212" s="6" t="str">
        <f t="shared" si="192"/>
        <v>YES</v>
      </c>
      <c r="T1212" s="11">
        <f t="shared" si="193"/>
        <v>57.875</v>
      </c>
      <c r="U1212" s="11">
        <f t="shared" si="198"/>
        <v>69.45</v>
      </c>
      <c r="V1212" s="11">
        <f t="shared" si="199"/>
        <v>-11.575000000000003</v>
      </c>
    </row>
    <row r="1213" spans="1:22" x14ac:dyDescent="0.25">
      <c r="A1213" s="6" t="s">
        <v>351</v>
      </c>
      <c r="B1213" s="6" t="s">
        <v>23</v>
      </c>
      <c r="C1213" s="6" t="s">
        <v>959</v>
      </c>
      <c r="D1213" s="6" t="s">
        <v>959</v>
      </c>
      <c r="E1213" s="22" t="s">
        <v>1676</v>
      </c>
      <c r="F1213" s="22" t="s">
        <v>418</v>
      </c>
      <c r="G1213" s="7"/>
      <c r="H1213" s="22" t="s">
        <v>781</v>
      </c>
      <c r="I1213" s="22" t="s">
        <v>780</v>
      </c>
      <c r="J1213" s="19" t="s">
        <v>987</v>
      </c>
      <c r="K1213" s="11">
        <v>5.0999999999999996</v>
      </c>
      <c r="L1213" s="9">
        <v>261.20999999999998</v>
      </c>
      <c r="M1213" s="11">
        <v>1332.18</v>
      </c>
      <c r="N1213" s="11">
        <v>4214.3999999999996</v>
      </c>
      <c r="O1213" s="10">
        <f t="shared" si="194"/>
        <v>5.1000344550361785</v>
      </c>
      <c r="P1213" s="11">
        <f t="shared" si="195"/>
        <v>16.134144940852188</v>
      </c>
      <c r="Q1213" s="11">
        <f t="shared" si="196"/>
        <v>21.234179395888368</v>
      </c>
      <c r="R1213" s="6" t="str">
        <f t="shared" si="197"/>
        <v>YES</v>
      </c>
      <c r="S1213" s="6" t="str">
        <f t="shared" ref="S1213:S1276" si="200">IF(O1213&gt;3.32,"YES","NO")</f>
        <v>YES</v>
      </c>
      <c r="T1213" s="11">
        <f t="shared" ref="T1213:T1276" si="201">L1213*12.5</f>
        <v>3265.1249999999995</v>
      </c>
      <c r="U1213" s="11">
        <f t="shared" si="198"/>
        <v>5546.58</v>
      </c>
      <c r="V1213" s="11">
        <f t="shared" si="199"/>
        <v>-2281.4550000000004</v>
      </c>
    </row>
    <row r="1214" spans="1:22" x14ac:dyDescent="0.25">
      <c r="A1214" s="6" t="s">
        <v>351</v>
      </c>
      <c r="B1214" s="6" t="s">
        <v>23</v>
      </c>
      <c r="C1214" s="6" t="s">
        <v>959</v>
      </c>
      <c r="D1214" s="6" t="s">
        <v>959</v>
      </c>
      <c r="E1214" s="22" t="s">
        <v>1676</v>
      </c>
      <c r="F1214" s="22" t="s">
        <v>418</v>
      </c>
      <c r="G1214" s="7"/>
      <c r="H1214" s="22" t="s">
        <v>781</v>
      </c>
      <c r="I1214" s="22" t="s">
        <v>780</v>
      </c>
      <c r="J1214" s="19" t="s">
        <v>987</v>
      </c>
      <c r="K1214" s="11">
        <v>15</v>
      </c>
      <c r="L1214" s="9">
        <v>36.53</v>
      </c>
      <c r="M1214" s="11">
        <v>547.95000000000005</v>
      </c>
      <c r="O1214" s="10">
        <f t="shared" si="194"/>
        <v>15</v>
      </c>
      <c r="P1214" s="11">
        <f t="shared" si="195"/>
        <v>0</v>
      </c>
      <c r="Q1214" s="11">
        <f t="shared" si="196"/>
        <v>15</v>
      </c>
      <c r="R1214" s="6" t="str">
        <f t="shared" si="197"/>
        <v>YES</v>
      </c>
      <c r="S1214" s="6" t="str">
        <f t="shared" si="200"/>
        <v>YES</v>
      </c>
      <c r="T1214" s="11">
        <f t="shared" si="201"/>
        <v>456.625</v>
      </c>
      <c r="U1214" s="11">
        <f t="shared" si="198"/>
        <v>547.95000000000005</v>
      </c>
      <c r="V1214" s="11">
        <f t="shared" si="199"/>
        <v>-91.325000000000045</v>
      </c>
    </row>
    <row r="1215" spans="1:22" x14ac:dyDescent="0.25">
      <c r="A1215" s="6" t="s">
        <v>351</v>
      </c>
      <c r="B1215" s="6" t="s">
        <v>23</v>
      </c>
      <c r="C1215" s="6" t="s">
        <v>959</v>
      </c>
      <c r="D1215" s="6" t="s">
        <v>959</v>
      </c>
      <c r="E1215" s="22" t="s">
        <v>1676</v>
      </c>
      <c r="F1215" s="22" t="s">
        <v>418</v>
      </c>
      <c r="G1215" s="7"/>
      <c r="H1215" s="22" t="s">
        <v>781</v>
      </c>
      <c r="I1215" s="22" t="s">
        <v>780</v>
      </c>
      <c r="J1215" s="19" t="s">
        <v>988</v>
      </c>
      <c r="K1215" s="11">
        <v>15</v>
      </c>
      <c r="L1215" s="9">
        <v>364.34</v>
      </c>
      <c r="M1215" s="11">
        <v>5465.1</v>
      </c>
      <c r="O1215" s="10">
        <f t="shared" si="194"/>
        <v>15.000000000000002</v>
      </c>
      <c r="P1215" s="11">
        <f t="shared" si="195"/>
        <v>0</v>
      </c>
      <c r="Q1215" s="11">
        <f t="shared" si="196"/>
        <v>15.000000000000002</v>
      </c>
      <c r="R1215" s="6" t="str">
        <f t="shared" si="197"/>
        <v>YES</v>
      </c>
      <c r="S1215" s="6" t="str">
        <f t="shared" si="200"/>
        <v>YES</v>
      </c>
      <c r="T1215" s="11">
        <f t="shared" si="201"/>
        <v>4554.25</v>
      </c>
      <c r="U1215" s="11">
        <f t="shared" si="198"/>
        <v>5465.1</v>
      </c>
      <c r="V1215" s="11">
        <f t="shared" si="199"/>
        <v>-910.85000000000036</v>
      </c>
    </row>
    <row r="1216" spans="1:22" x14ac:dyDescent="0.25">
      <c r="A1216" s="6" t="s">
        <v>351</v>
      </c>
      <c r="B1216" s="6" t="s">
        <v>23</v>
      </c>
      <c r="C1216" s="6" t="s">
        <v>959</v>
      </c>
      <c r="D1216" s="6" t="s">
        <v>959</v>
      </c>
      <c r="E1216" s="22" t="s">
        <v>1676</v>
      </c>
      <c r="F1216" s="22" t="s">
        <v>418</v>
      </c>
      <c r="G1216" s="7"/>
      <c r="H1216" s="22" t="s">
        <v>781</v>
      </c>
      <c r="I1216" s="22" t="s">
        <v>780</v>
      </c>
      <c r="J1216" s="19" t="s">
        <v>989</v>
      </c>
      <c r="K1216" s="11">
        <v>5.0999999999999996</v>
      </c>
      <c r="L1216" s="9">
        <v>112.3</v>
      </c>
      <c r="M1216" s="11">
        <v>572.73</v>
      </c>
      <c r="N1216" s="11">
        <v>2089.81</v>
      </c>
      <c r="O1216" s="10">
        <f t="shared" si="194"/>
        <v>5.1000000000000005</v>
      </c>
      <c r="P1216" s="11">
        <f t="shared" si="195"/>
        <v>18.609171861086377</v>
      </c>
      <c r="Q1216" s="11">
        <f t="shared" si="196"/>
        <v>23.709171861086375</v>
      </c>
      <c r="R1216" s="6" t="str">
        <f t="shared" si="197"/>
        <v>YES</v>
      </c>
      <c r="S1216" s="6" t="str">
        <f t="shared" si="200"/>
        <v>YES</v>
      </c>
      <c r="T1216" s="11">
        <f t="shared" si="201"/>
        <v>1403.75</v>
      </c>
      <c r="U1216" s="11">
        <f t="shared" si="198"/>
        <v>2662.54</v>
      </c>
      <c r="V1216" s="11">
        <f t="shared" si="199"/>
        <v>-1258.79</v>
      </c>
    </row>
    <row r="1217" spans="1:22" x14ac:dyDescent="0.25">
      <c r="A1217" s="6" t="s">
        <v>351</v>
      </c>
      <c r="B1217" s="6" t="s">
        <v>23</v>
      </c>
      <c r="C1217" s="6" t="s">
        <v>959</v>
      </c>
      <c r="D1217" s="6" t="s">
        <v>959</v>
      </c>
      <c r="E1217" s="22" t="s">
        <v>1676</v>
      </c>
      <c r="F1217" s="22" t="s">
        <v>418</v>
      </c>
      <c r="G1217" s="7"/>
      <c r="H1217" s="22" t="s">
        <v>781</v>
      </c>
      <c r="I1217" s="22" t="s">
        <v>780</v>
      </c>
      <c r="J1217" s="19" t="s">
        <v>989</v>
      </c>
      <c r="K1217" s="11">
        <v>15</v>
      </c>
      <c r="L1217" s="9">
        <v>18.18</v>
      </c>
      <c r="M1217" s="11">
        <v>272.7</v>
      </c>
      <c r="O1217" s="10">
        <f t="shared" si="194"/>
        <v>15</v>
      </c>
      <c r="P1217" s="11">
        <f t="shared" si="195"/>
        <v>0</v>
      </c>
      <c r="Q1217" s="11">
        <f t="shared" si="196"/>
        <v>15</v>
      </c>
      <c r="R1217" s="6" t="str">
        <f t="shared" si="197"/>
        <v>YES</v>
      </c>
      <c r="S1217" s="6" t="str">
        <f t="shared" si="200"/>
        <v>YES</v>
      </c>
      <c r="T1217" s="11">
        <f t="shared" si="201"/>
        <v>227.25</v>
      </c>
      <c r="U1217" s="11">
        <f t="shared" si="198"/>
        <v>272.7</v>
      </c>
      <c r="V1217" s="11">
        <f t="shared" si="199"/>
        <v>-45.449999999999989</v>
      </c>
    </row>
    <row r="1218" spans="1:22" x14ac:dyDescent="0.25">
      <c r="A1218" s="6" t="s">
        <v>351</v>
      </c>
      <c r="B1218" s="6" t="s">
        <v>23</v>
      </c>
      <c r="C1218" s="6" t="s">
        <v>959</v>
      </c>
      <c r="D1218" s="6" t="s">
        <v>959</v>
      </c>
      <c r="E1218" s="22" t="s">
        <v>1676</v>
      </c>
      <c r="F1218" s="22" t="s">
        <v>418</v>
      </c>
      <c r="G1218" s="7"/>
      <c r="H1218" s="22" t="s">
        <v>781</v>
      </c>
      <c r="I1218" s="22" t="s">
        <v>780</v>
      </c>
      <c r="J1218" s="19" t="s">
        <v>990</v>
      </c>
      <c r="K1218" s="11">
        <v>5.0999999999999996</v>
      </c>
      <c r="L1218" s="9">
        <v>306.77999999999997</v>
      </c>
      <c r="M1218" s="11">
        <v>1564.6</v>
      </c>
      <c r="N1218" s="11">
        <v>3535.64</v>
      </c>
      <c r="O1218" s="10">
        <f t="shared" si="194"/>
        <v>5.1000717126279422</v>
      </c>
      <c r="P1218" s="11">
        <f t="shared" si="195"/>
        <v>11.525001629832454</v>
      </c>
      <c r="Q1218" s="11">
        <f t="shared" si="196"/>
        <v>16.625073342460396</v>
      </c>
      <c r="R1218" s="6" t="str">
        <f t="shared" si="197"/>
        <v>YES</v>
      </c>
      <c r="S1218" s="6" t="str">
        <f t="shared" si="200"/>
        <v>YES</v>
      </c>
      <c r="T1218" s="11">
        <f t="shared" si="201"/>
        <v>3834.7499999999995</v>
      </c>
      <c r="U1218" s="11">
        <f t="shared" si="198"/>
        <v>5100.24</v>
      </c>
      <c r="V1218" s="11">
        <f t="shared" si="199"/>
        <v>-1265.4900000000002</v>
      </c>
    </row>
    <row r="1219" spans="1:22" x14ac:dyDescent="0.25">
      <c r="A1219" s="6" t="s">
        <v>351</v>
      </c>
      <c r="B1219" s="6" t="s">
        <v>23</v>
      </c>
      <c r="C1219" s="6" t="s">
        <v>959</v>
      </c>
      <c r="D1219" s="6" t="s">
        <v>959</v>
      </c>
      <c r="E1219" s="22" t="s">
        <v>1676</v>
      </c>
      <c r="F1219" s="22" t="s">
        <v>418</v>
      </c>
      <c r="G1219" s="7"/>
      <c r="H1219" s="22" t="s">
        <v>781</v>
      </c>
      <c r="I1219" s="22" t="s">
        <v>780</v>
      </c>
      <c r="J1219" s="19" t="s">
        <v>991</v>
      </c>
      <c r="K1219" s="11">
        <v>15</v>
      </c>
      <c r="L1219" s="9">
        <v>15.98</v>
      </c>
      <c r="M1219" s="11">
        <v>239.7</v>
      </c>
      <c r="O1219" s="10">
        <f t="shared" si="194"/>
        <v>14.999999999999998</v>
      </c>
      <c r="P1219" s="11">
        <f t="shared" si="195"/>
        <v>0</v>
      </c>
      <c r="Q1219" s="11">
        <f t="shared" si="196"/>
        <v>14.999999999999998</v>
      </c>
      <c r="R1219" s="6" t="str">
        <f t="shared" si="197"/>
        <v>YES</v>
      </c>
      <c r="S1219" s="6" t="str">
        <f t="shared" si="200"/>
        <v>YES</v>
      </c>
      <c r="T1219" s="11">
        <f t="shared" si="201"/>
        <v>199.75</v>
      </c>
      <c r="U1219" s="11">
        <f t="shared" si="198"/>
        <v>239.7</v>
      </c>
      <c r="V1219" s="11">
        <f t="shared" si="199"/>
        <v>-39.949999999999989</v>
      </c>
    </row>
    <row r="1220" spans="1:22" x14ac:dyDescent="0.25">
      <c r="A1220" s="6" t="s">
        <v>351</v>
      </c>
      <c r="B1220" s="6" t="s">
        <v>23</v>
      </c>
      <c r="C1220" s="6" t="s">
        <v>959</v>
      </c>
      <c r="D1220" s="6" t="s">
        <v>959</v>
      </c>
      <c r="E1220" s="22" t="s">
        <v>1676</v>
      </c>
      <c r="F1220" s="22" t="s">
        <v>418</v>
      </c>
      <c r="G1220" s="7"/>
      <c r="H1220" s="22" t="s">
        <v>781</v>
      </c>
      <c r="I1220" s="22" t="s">
        <v>780</v>
      </c>
      <c r="J1220" s="19" t="s">
        <v>992</v>
      </c>
      <c r="K1220" s="11">
        <v>5.0999999999999996</v>
      </c>
      <c r="L1220" s="9">
        <v>234.45</v>
      </c>
      <c r="M1220" s="11">
        <v>1195.69</v>
      </c>
      <c r="N1220" s="11">
        <v>2190.15</v>
      </c>
      <c r="O1220" s="10">
        <f t="shared" si="194"/>
        <v>5.0999786734911501</v>
      </c>
      <c r="P1220" s="11">
        <f t="shared" si="195"/>
        <v>9.3416506717850289</v>
      </c>
      <c r="Q1220" s="11">
        <f t="shared" si="196"/>
        <v>14.44162934527618</v>
      </c>
      <c r="R1220" s="6" t="str">
        <f t="shared" si="197"/>
        <v>YES</v>
      </c>
      <c r="S1220" s="6" t="str">
        <f t="shared" si="200"/>
        <v>YES</v>
      </c>
      <c r="T1220" s="11">
        <f t="shared" si="201"/>
        <v>2930.625</v>
      </c>
      <c r="U1220" s="11">
        <f t="shared" si="198"/>
        <v>3385.84</v>
      </c>
      <c r="V1220" s="11">
        <f t="shared" si="199"/>
        <v>-455.21500000000015</v>
      </c>
    </row>
    <row r="1221" spans="1:22" x14ac:dyDescent="0.25">
      <c r="A1221" s="6" t="s">
        <v>351</v>
      </c>
      <c r="B1221" s="6" t="s">
        <v>23</v>
      </c>
      <c r="C1221" s="6" t="s">
        <v>959</v>
      </c>
      <c r="D1221" s="6" t="s">
        <v>959</v>
      </c>
      <c r="E1221" s="22" t="s">
        <v>1676</v>
      </c>
      <c r="F1221" s="22" t="s">
        <v>418</v>
      </c>
      <c r="G1221" s="7"/>
      <c r="H1221" s="22" t="s">
        <v>781</v>
      </c>
      <c r="I1221" s="22" t="s">
        <v>780</v>
      </c>
      <c r="J1221" s="19" t="s">
        <v>992</v>
      </c>
      <c r="K1221" s="11">
        <v>15</v>
      </c>
      <c r="L1221" s="9">
        <v>48.13</v>
      </c>
      <c r="M1221" s="11">
        <v>721.95</v>
      </c>
      <c r="O1221" s="10">
        <f t="shared" si="194"/>
        <v>15</v>
      </c>
      <c r="P1221" s="11">
        <f t="shared" si="195"/>
        <v>0</v>
      </c>
      <c r="Q1221" s="11">
        <f t="shared" si="196"/>
        <v>15</v>
      </c>
      <c r="R1221" s="6" t="str">
        <f t="shared" si="197"/>
        <v>YES</v>
      </c>
      <c r="S1221" s="6" t="str">
        <f t="shared" si="200"/>
        <v>YES</v>
      </c>
      <c r="T1221" s="11">
        <f t="shared" si="201"/>
        <v>601.625</v>
      </c>
      <c r="U1221" s="11">
        <f t="shared" si="198"/>
        <v>721.95</v>
      </c>
      <c r="V1221" s="11">
        <f t="shared" si="199"/>
        <v>-120.32500000000005</v>
      </c>
    </row>
    <row r="1222" spans="1:22" x14ac:dyDescent="0.25">
      <c r="A1222" s="6" t="s">
        <v>351</v>
      </c>
      <c r="B1222" s="6" t="s">
        <v>23</v>
      </c>
      <c r="C1222" s="6" t="s">
        <v>959</v>
      </c>
      <c r="D1222" s="6" t="s">
        <v>959</v>
      </c>
      <c r="E1222" s="22" t="s">
        <v>1676</v>
      </c>
      <c r="F1222" s="22" t="s">
        <v>418</v>
      </c>
      <c r="G1222" s="7"/>
      <c r="H1222" s="22" t="s">
        <v>781</v>
      </c>
      <c r="I1222" s="22" t="s">
        <v>780</v>
      </c>
      <c r="J1222" s="19" t="s">
        <v>993</v>
      </c>
      <c r="K1222" s="11">
        <v>5.0999999999999996</v>
      </c>
      <c r="L1222" s="9">
        <v>133.38</v>
      </c>
      <c r="M1222" s="11">
        <v>680.24</v>
      </c>
      <c r="N1222" s="11">
        <v>2108.4699999999998</v>
      </c>
      <c r="O1222" s="10">
        <f t="shared" si="194"/>
        <v>5.1000149947518372</v>
      </c>
      <c r="P1222" s="11">
        <f t="shared" si="195"/>
        <v>15.807992202729045</v>
      </c>
      <c r="Q1222" s="11">
        <f t="shared" si="196"/>
        <v>20.908007197480881</v>
      </c>
      <c r="R1222" s="6" t="str">
        <f t="shared" si="197"/>
        <v>YES</v>
      </c>
      <c r="S1222" s="6" t="str">
        <f t="shared" si="200"/>
        <v>YES</v>
      </c>
      <c r="T1222" s="11">
        <f t="shared" si="201"/>
        <v>1667.25</v>
      </c>
      <c r="U1222" s="11">
        <f t="shared" si="198"/>
        <v>2788.71</v>
      </c>
      <c r="V1222" s="11">
        <f t="shared" si="199"/>
        <v>-1121.46</v>
      </c>
    </row>
    <row r="1223" spans="1:22" x14ac:dyDescent="0.25">
      <c r="A1223" s="6" t="s">
        <v>351</v>
      </c>
      <c r="B1223" s="6" t="s">
        <v>23</v>
      </c>
      <c r="C1223" s="6" t="s">
        <v>959</v>
      </c>
      <c r="D1223" s="6" t="s">
        <v>959</v>
      </c>
      <c r="E1223" s="22" t="s">
        <v>1676</v>
      </c>
      <c r="F1223" s="22" t="s">
        <v>418</v>
      </c>
      <c r="G1223" s="7"/>
      <c r="H1223" s="22" t="s">
        <v>781</v>
      </c>
      <c r="I1223" s="22" t="s">
        <v>780</v>
      </c>
      <c r="J1223" s="19" t="s">
        <v>993</v>
      </c>
      <c r="K1223" s="11">
        <v>15</v>
      </c>
      <c r="L1223" s="9">
        <v>5.68</v>
      </c>
      <c r="M1223" s="11">
        <v>85.2</v>
      </c>
      <c r="O1223" s="10">
        <f t="shared" si="194"/>
        <v>15.000000000000002</v>
      </c>
      <c r="P1223" s="11">
        <f t="shared" si="195"/>
        <v>0</v>
      </c>
      <c r="Q1223" s="11">
        <f t="shared" si="196"/>
        <v>15.000000000000002</v>
      </c>
      <c r="R1223" s="6" t="str">
        <f t="shared" si="197"/>
        <v>YES</v>
      </c>
      <c r="S1223" s="6" t="str">
        <f t="shared" si="200"/>
        <v>YES</v>
      </c>
      <c r="T1223" s="11">
        <f t="shared" si="201"/>
        <v>71</v>
      </c>
      <c r="U1223" s="11">
        <f t="shared" si="198"/>
        <v>85.2</v>
      </c>
      <c r="V1223" s="11">
        <f t="shared" si="199"/>
        <v>-14.200000000000003</v>
      </c>
    </row>
    <row r="1224" spans="1:22" x14ac:dyDescent="0.25">
      <c r="A1224" s="6" t="s">
        <v>351</v>
      </c>
      <c r="B1224" s="6" t="s">
        <v>23</v>
      </c>
      <c r="C1224" s="6" t="s">
        <v>959</v>
      </c>
      <c r="D1224" s="6" t="s">
        <v>959</v>
      </c>
      <c r="E1224" s="22" t="s">
        <v>1676</v>
      </c>
      <c r="F1224" s="22" t="s">
        <v>418</v>
      </c>
      <c r="G1224" s="7"/>
      <c r="H1224" s="22" t="s">
        <v>781</v>
      </c>
      <c r="I1224" s="22" t="s">
        <v>780</v>
      </c>
      <c r="J1224" s="19" t="s">
        <v>994</v>
      </c>
      <c r="K1224" s="11">
        <v>15</v>
      </c>
      <c r="L1224" s="9">
        <v>393</v>
      </c>
      <c r="M1224" s="11">
        <v>5895</v>
      </c>
      <c r="O1224" s="10">
        <f t="shared" si="194"/>
        <v>15</v>
      </c>
      <c r="P1224" s="11">
        <f t="shared" si="195"/>
        <v>0</v>
      </c>
      <c r="Q1224" s="11">
        <f t="shared" si="196"/>
        <v>15</v>
      </c>
      <c r="R1224" s="6" t="str">
        <f t="shared" si="197"/>
        <v>YES</v>
      </c>
      <c r="S1224" s="6" t="str">
        <f t="shared" si="200"/>
        <v>YES</v>
      </c>
      <c r="T1224" s="11">
        <f t="shared" si="201"/>
        <v>4912.5</v>
      </c>
      <c r="U1224" s="11">
        <f t="shared" si="198"/>
        <v>5895</v>
      </c>
      <c r="V1224" s="11">
        <f t="shared" si="199"/>
        <v>-982.5</v>
      </c>
    </row>
    <row r="1225" spans="1:22" x14ac:dyDescent="0.25">
      <c r="A1225" s="6" t="s">
        <v>351</v>
      </c>
      <c r="B1225" s="6" t="s">
        <v>23</v>
      </c>
      <c r="C1225" s="6" t="s">
        <v>959</v>
      </c>
      <c r="D1225" s="6" t="s">
        <v>959</v>
      </c>
      <c r="E1225" s="22" t="s">
        <v>1676</v>
      </c>
      <c r="F1225" s="22" t="s">
        <v>418</v>
      </c>
      <c r="G1225" s="7"/>
      <c r="H1225" s="22" t="s">
        <v>781</v>
      </c>
      <c r="I1225" s="22" t="s">
        <v>780</v>
      </c>
      <c r="J1225" s="19" t="s">
        <v>995</v>
      </c>
      <c r="K1225" s="11">
        <v>15</v>
      </c>
      <c r="L1225" s="9">
        <v>275.83</v>
      </c>
      <c r="M1225" s="11">
        <v>4137.45</v>
      </c>
      <c r="O1225" s="10">
        <f t="shared" si="194"/>
        <v>15</v>
      </c>
      <c r="P1225" s="11">
        <f t="shared" si="195"/>
        <v>0</v>
      </c>
      <c r="Q1225" s="11">
        <f t="shared" si="196"/>
        <v>15</v>
      </c>
      <c r="R1225" s="6" t="str">
        <f t="shared" si="197"/>
        <v>YES</v>
      </c>
      <c r="S1225" s="6" t="str">
        <f t="shared" si="200"/>
        <v>YES</v>
      </c>
      <c r="T1225" s="11">
        <f t="shared" si="201"/>
        <v>3447.875</v>
      </c>
      <c r="U1225" s="11">
        <f t="shared" si="198"/>
        <v>4137.45</v>
      </c>
      <c r="V1225" s="11">
        <f t="shared" si="199"/>
        <v>-689.57499999999982</v>
      </c>
    </row>
    <row r="1226" spans="1:22" x14ac:dyDescent="0.25">
      <c r="A1226" s="6" t="s">
        <v>351</v>
      </c>
      <c r="B1226" s="6" t="s">
        <v>23</v>
      </c>
      <c r="C1226" s="6" t="s">
        <v>959</v>
      </c>
      <c r="D1226" s="6" t="s">
        <v>959</v>
      </c>
      <c r="E1226" s="22" t="s">
        <v>1676</v>
      </c>
      <c r="F1226" s="22" t="s">
        <v>418</v>
      </c>
      <c r="G1226" s="7"/>
      <c r="H1226" s="22" t="s">
        <v>781</v>
      </c>
      <c r="I1226" s="22" t="s">
        <v>780</v>
      </c>
      <c r="J1226" s="19" t="s">
        <v>996</v>
      </c>
      <c r="K1226" s="11">
        <v>15</v>
      </c>
      <c r="L1226" s="9">
        <v>34.33</v>
      </c>
      <c r="M1226" s="11">
        <v>514.95000000000005</v>
      </c>
      <c r="O1226" s="10">
        <f t="shared" si="194"/>
        <v>15.000000000000002</v>
      </c>
      <c r="P1226" s="11">
        <f t="shared" si="195"/>
        <v>0</v>
      </c>
      <c r="Q1226" s="11">
        <f t="shared" si="196"/>
        <v>15.000000000000002</v>
      </c>
      <c r="R1226" s="6" t="str">
        <f t="shared" si="197"/>
        <v>YES</v>
      </c>
      <c r="S1226" s="6" t="str">
        <f t="shared" si="200"/>
        <v>YES</v>
      </c>
      <c r="T1226" s="11">
        <f t="shared" si="201"/>
        <v>429.125</v>
      </c>
      <c r="U1226" s="11">
        <f t="shared" si="198"/>
        <v>514.95000000000005</v>
      </c>
      <c r="V1226" s="11">
        <f t="shared" si="199"/>
        <v>-85.825000000000045</v>
      </c>
    </row>
    <row r="1227" spans="1:22" x14ac:dyDescent="0.25">
      <c r="A1227" s="6" t="s">
        <v>351</v>
      </c>
      <c r="B1227" s="6" t="s">
        <v>23</v>
      </c>
      <c r="C1227" s="6" t="s">
        <v>959</v>
      </c>
      <c r="D1227" s="6" t="s">
        <v>959</v>
      </c>
      <c r="E1227" s="22" t="s">
        <v>1676</v>
      </c>
      <c r="F1227" s="22" t="s">
        <v>418</v>
      </c>
      <c r="G1227" s="7"/>
      <c r="H1227" s="22" t="s">
        <v>781</v>
      </c>
      <c r="I1227" s="22" t="s">
        <v>780</v>
      </c>
      <c r="J1227" s="19" t="s">
        <v>997</v>
      </c>
      <c r="K1227" s="11">
        <v>5.0999999999999996</v>
      </c>
      <c r="L1227" s="9">
        <v>271.82</v>
      </c>
      <c r="M1227" s="11">
        <v>1386.29</v>
      </c>
      <c r="N1227" s="11">
        <v>3520.24</v>
      </c>
      <c r="O1227" s="10">
        <f t="shared" si="194"/>
        <v>5.1000294312412624</v>
      </c>
      <c r="P1227" s="11">
        <f t="shared" si="195"/>
        <v>12.950629092781988</v>
      </c>
      <c r="Q1227" s="11">
        <f t="shared" si="196"/>
        <v>18.050658524023252</v>
      </c>
      <c r="R1227" s="6" t="str">
        <f t="shared" si="197"/>
        <v>YES</v>
      </c>
      <c r="S1227" s="6" t="str">
        <f t="shared" si="200"/>
        <v>YES</v>
      </c>
      <c r="T1227" s="11">
        <f t="shared" si="201"/>
        <v>3397.75</v>
      </c>
      <c r="U1227" s="11">
        <f t="shared" si="198"/>
        <v>4906.53</v>
      </c>
      <c r="V1227" s="11">
        <f t="shared" si="199"/>
        <v>-1508.7799999999997</v>
      </c>
    </row>
    <row r="1228" spans="1:22" x14ac:dyDescent="0.25">
      <c r="A1228" s="6" t="s">
        <v>351</v>
      </c>
      <c r="B1228" s="6" t="s">
        <v>23</v>
      </c>
      <c r="C1228" s="6" t="s">
        <v>959</v>
      </c>
      <c r="D1228" s="6" t="s">
        <v>959</v>
      </c>
      <c r="E1228" s="22" t="s">
        <v>1676</v>
      </c>
      <c r="F1228" s="22" t="s">
        <v>418</v>
      </c>
      <c r="G1228" s="7"/>
      <c r="H1228" s="22" t="s">
        <v>781</v>
      </c>
      <c r="I1228" s="22" t="s">
        <v>780</v>
      </c>
      <c r="J1228" s="19" t="s">
        <v>997</v>
      </c>
      <c r="K1228" s="11">
        <v>15</v>
      </c>
      <c r="L1228" s="9">
        <v>8.19</v>
      </c>
      <c r="M1228" s="11">
        <v>122.85</v>
      </c>
      <c r="O1228" s="10">
        <f t="shared" si="194"/>
        <v>15</v>
      </c>
      <c r="P1228" s="11">
        <f t="shared" si="195"/>
        <v>0</v>
      </c>
      <c r="Q1228" s="11">
        <f t="shared" si="196"/>
        <v>15</v>
      </c>
      <c r="R1228" s="6" t="str">
        <f t="shared" si="197"/>
        <v>YES</v>
      </c>
      <c r="S1228" s="6" t="str">
        <f t="shared" si="200"/>
        <v>YES</v>
      </c>
      <c r="T1228" s="11">
        <f t="shared" si="201"/>
        <v>102.375</v>
      </c>
      <c r="U1228" s="11">
        <f t="shared" si="198"/>
        <v>122.85</v>
      </c>
      <c r="V1228" s="11">
        <f t="shared" si="199"/>
        <v>-20.474999999999994</v>
      </c>
    </row>
    <row r="1229" spans="1:22" x14ac:dyDescent="0.25">
      <c r="A1229" s="6" t="s">
        <v>351</v>
      </c>
      <c r="B1229" s="6" t="s">
        <v>23</v>
      </c>
      <c r="C1229" s="6" t="s">
        <v>959</v>
      </c>
      <c r="D1229" s="6" t="s">
        <v>959</v>
      </c>
      <c r="E1229" s="22" t="s">
        <v>1676</v>
      </c>
      <c r="F1229" s="22" t="s">
        <v>418</v>
      </c>
      <c r="G1229" s="7"/>
      <c r="H1229" s="22" t="s">
        <v>781</v>
      </c>
      <c r="I1229" s="22" t="s">
        <v>780</v>
      </c>
      <c r="J1229" s="19" t="s">
        <v>998</v>
      </c>
      <c r="K1229" s="11">
        <v>5.0999999999999996</v>
      </c>
      <c r="L1229" s="9">
        <v>86.5</v>
      </c>
      <c r="M1229" s="11">
        <v>441.15</v>
      </c>
      <c r="N1229" s="11">
        <v>1176.48</v>
      </c>
      <c r="O1229" s="10">
        <f t="shared" si="194"/>
        <v>5.0999999999999996</v>
      </c>
      <c r="P1229" s="11">
        <f t="shared" si="195"/>
        <v>13.60092485549133</v>
      </c>
      <c r="Q1229" s="11">
        <f t="shared" si="196"/>
        <v>18.70092485549133</v>
      </c>
      <c r="R1229" s="6" t="str">
        <f t="shared" si="197"/>
        <v>YES</v>
      </c>
      <c r="S1229" s="6" t="str">
        <f t="shared" si="200"/>
        <v>YES</v>
      </c>
      <c r="T1229" s="11">
        <f t="shared" si="201"/>
        <v>1081.25</v>
      </c>
      <c r="U1229" s="11">
        <f t="shared" si="198"/>
        <v>1617.63</v>
      </c>
      <c r="V1229" s="11">
        <f t="shared" si="199"/>
        <v>-536.38000000000011</v>
      </c>
    </row>
    <row r="1230" spans="1:22" x14ac:dyDescent="0.25">
      <c r="A1230" s="6" t="s">
        <v>351</v>
      </c>
      <c r="B1230" s="6" t="s">
        <v>23</v>
      </c>
      <c r="C1230" s="6" t="s">
        <v>959</v>
      </c>
      <c r="D1230" s="6" t="s">
        <v>959</v>
      </c>
      <c r="E1230" s="22" t="s">
        <v>1676</v>
      </c>
      <c r="F1230" s="22" t="s">
        <v>418</v>
      </c>
      <c r="G1230" s="7"/>
      <c r="H1230" s="22" t="s">
        <v>781</v>
      </c>
      <c r="I1230" s="22" t="s">
        <v>780</v>
      </c>
      <c r="J1230" s="19" t="s">
        <v>998</v>
      </c>
      <c r="K1230" s="11">
        <v>15</v>
      </c>
      <c r="L1230" s="9">
        <v>102.34</v>
      </c>
      <c r="M1230" s="11">
        <v>1535.1</v>
      </c>
      <c r="O1230" s="10">
        <f t="shared" si="194"/>
        <v>14.999999999999998</v>
      </c>
      <c r="P1230" s="11">
        <f t="shared" si="195"/>
        <v>0</v>
      </c>
      <c r="Q1230" s="11">
        <f t="shared" si="196"/>
        <v>14.999999999999998</v>
      </c>
      <c r="R1230" s="6" t="str">
        <f t="shared" si="197"/>
        <v>YES</v>
      </c>
      <c r="S1230" s="6" t="str">
        <f t="shared" si="200"/>
        <v>YES</v>
      </c>
      <c r="T1230" s="11">
        <f t="shared" si="201"/>
        <v>1279.25</v>
      </c>
      <c r="U1230" s="11">
        <f t="shared" si="198"/>
        <v>1535.1</v>
      </c>
      <c r="V1230" s="11">
        <f t="shared" si="199"/>
        <v>-255.84999999999991</v>
      </c>
    </row>
    <row r="1231" spans="1:22" x14ac:dyDescent="0.25">
      <c r="A1231" s="6" t="s">
        <v>351</v>
      </c>
      <c r="B1231" s="6" t="s">
        <v>23</v>
      </c>
      <c r="C1231" s="6" t="s">
        <v>959</v>
      </c>
      <c r="D1231" s="6" t="s">
        <v>959</v>
      </c>
      <c r="E1231" s="22" t="s">
        <v>1676</v>
      </c>
      <c r="F1231" s="22" t="s">
        <v>418</v>
      </c>
      <c r="G1231" s="7"/>
      <c r="H1231" s="22" t="s">
        <v>781</v>
      </c>
      <c r="I1231" s="22" t="s">
        <v>780</v>
      </c>
      <c r="J1231" s="19" t="s">
        <v>999</v>
      </c>
      <c r="K1231" s="11">
        <v>5.0999999999999996</v>
      </c>
      <c r="L1231" s="9">
        <v>292.47000000000003</v>
      </c>
      <c r="M1231" s="11">
        <v>1491.6</v>
      </c>
      <c r="N1231" s="11">
        <v>5446.17</v>
      </c>
      <c r="O1231" s="10">
        <f t="shared" si="194"/>
        <v>5.1000102574623032</v>
      </c>
      <c r="P1231" s="11">
        <f t="shared" si="195"/>
        <v>18.621294491742741</v>
      </c>
      <c r="Q1231" s="11">
        <f t="shared" si="196"/>
        <v>23.721304749205046</v>
      </c>
      <c r="R1231" s="6" t="str">
        <f t="shared" si="197"/>
        <v>YES</v>
      </c>
      <c r="S1231" s="6" t="str">
        <f t="shared" si="200"/>
        <v>YES</v>
      </c>
      <c r="T1231" s="11">
        <f t="shared" si="201"/>
        <v>3655.8750000000005</v>
      </c>
      <c r="U1231" s="11">
        <f t="shared" si="198"/>
        <v>6937.77</v>
      </c>
      <c r="V1231" s="11">
        <f t="shared" si="199"/>
        <v>-3281.895</v>
      </c>
    </row>
    <row r="1232" spans="1:22" x14ac:dyDescent="0.25">
      <c r="A1232" s="6" t="s">
        <v>351</v>
      </c>
      <c r="B1232" s="6" t="s">
        <v>23</v>
      </c>
      <c r="C1232" s="6" t="s">
        <v>959</v>
      </c>
      <c r="D1232" s="6" t="s">
        <v>959</v>
      </c>
      <c r="E1232" s="22" t="s">
        <v>1676</v>
      </c>
      <c r="F1232" s="22" t="s">
        <v>418</v>
      </c>
      <c r="G1232" s="7"/>
      <c r="H1232" s="22" t="s">
        <v>781</v>
      </c>
      <c r="I1232" s="22" t="s">
        <v>780</v>
      </c>
      <c r="J1232" s="19" t="s">
        <v>999</v>
      </c>
      <c r="K1232" s="11">
        <v>15</v>
      </c>
      <c r="L1232" s="9">
        <v>34.39</v>
      </c>
      <c r="M1232" s="11">
        <v>515.85</v>
      </c>
      <c r="O1232" s="10">
        <f t="shared" si="194"/>
        <v>15</v>
      </c>
      <c r="P1232" s="11">
        <f t="shared" si="195"/>
        <v>0</v>
      </c>
      <c r="Q1232" s="11">
        <f t="shared" si="196"/>
        <v>15</v>
      </c>
      <c r="R1232" s="6" t="str">
        <f t="shared" si="197"/>
        <v>YES</v>
      </c>
      <c r="S1232" s="6" t="str">
        <f t="shared" si="200"/>
        <v>YES</v>
      </c>
      <c r="T1232" s="11">
        <f t="shared" si="201"/>
        <v>429.875</v>
      </c>
      <c r="U1232" s="11">
        <f t="shared" si="198"/>
        <v>515.85</v>
      </c>
      <c r="V1232" s="11">
        <f t="shared" si="199"/>
        <v>-85.975000000000023</v>
      </c>
    </row>
    <row r="1233" spans="1:22" x14ac:dyDescent="0.25">
      <c r="A1233" s="6" t="s">
        <v>351</v>
      </c>
      <c r="B1233" s="6" t="s">
        <v>23</v>
      </c>
      <c r="C1233" s="6" t="s">
        <v>959</v>
      </c>
      <c r="D1233" s="6" t="s">
        <v>959</v>
      </c>
      <c r="E1233" s="22" t="s">
        <v>1676</v>
      </c>
      <c r="F1233" s="22" t="s">
        <v>418</v>
      </c>
      <c r="G1233" s="7"/>
      <c r="H1233" s="22" t="s">
        <v>781</v>
      </c>
      <c r="I1233" s="22" t="s">
        <v>780</v>
      </c>
      <c r="J1233" s="19" t="s">
        <v>999</v>
      </c>
      <c r="K1233" s="11">
        <v>12.6</v>
      </c>
      <c r="L1233" s="9">
        <v>8.91</v>
      </c>
      <c r="M1233" s="11">
        <v>112.27</v>
      </c>
      <c r="O1233" s="10">
        <f t="shared" si="194"/>
        <v>12.600448933782266</v>
      </c>
      <c r="P1233" s="11">
        <f t="shared" si="195"/>
        <v>0</v>
      </c>
      <c r="Q1233" s="11">
        <f t="shared" si="196"/>
        <v>12.600448933782266</v>
      </c>
      <c r="R1233" s="6" t="str">
        <f t="shared" si="197"/>
        <v>YES</v>
      </c>
      <c r="S1233" s="6" t="str">
        <f t="shared" si="200"/>
        <v>YES</v>
      </c>
      <c r="T1233" s="11">
        <f t="shared" si="201"/>
        <v>111.375</v>
      </c>
      <c r="U1233" s="11">
        <f t="shared" si="198"/>
        <v>112.27</v>
      </c>
      <c r="V1233" s="11">
        <f t="shared" si="199"/>
        <v>-0.89499999999999602</v>
      </c>
    </row>
    <row r="1234" spans="1:22" x14ac:dyDescent="0.25">
      <c r="A1234" s="6" t="s">
        <v>351</v>
      </c>
      <c r="B1234" s="6" t="s">
        <v>23</v>
      </c>
      <c r="C1234" s="6" t="s">
        <v>959</v>
      </c>
      <c r="D1234" s="6" t="s">
        <v>959</v>
      </c>
      <c r="E1234" s="22" t="s">
        <v>1676</v>
      </c>
      <c r="F1234" s="22" t="s">
        <v>418</v>
      </c>
      <c r="G1234" s="7"/>
      <c r="H1234" s="22" t="s">
        <v>781</v>
      </c>
      <c r="I1234" s="22" t="s">
        <v>780</v>
      </c>
      <c r="J1234" s="19" t="s">
        <v>1000</v>
      </c>
      <c r="K1234" s="11">
        <v>5.0999999999999996</v>
      </c>
      <c r="L1234" s="9">
        <v>13.33</v>
      </c>
      <c r="M1234" s="11">
        <v>67.98</v>
      </c>
      <c r="N1234" s="11">
        <v>235.57</v>
      </c>
      <c r="O1234" s="10">
        <f t="shared" si="194"/>
        <v>5.0997749437359339</v>
      </c>
      <c r="P1234" s="11">
        <f t="shared" si="195"/>
        <v>17.672168042010501</v>
      </c>
      <c r="Q1234" s="11">
        <f t="shared" si="196"/>
        <v>22.771942985746438</v>
      </c>
      <c r="R1234" s="6" t="str">
        <f t="shared" si="197"/>
        <v>YES</v>
      </c>
      <c r="S1234" s="6" t="str">
        <f t="shared" si="200"/>
        <v>YES</v>
      </c>
      <c r="T1234" s="11">
        <f t="shared" si="201"/>
        <v>166.625</v>
      </c>
      <c r="U1234" s="11">
        <f t="shared" si="198"/>
        <v>303.55</v>
      </c>
      <c r="V1234" s="11">
        <f t="shared" si="199"/>
        <v>-136.92500000000001</v>
      </c>
    </row>
    <row r="1235" spans="1:22" x14ac:dyDescent="0.25">
      <c r="A1235" s="6" t="s">
        <v>351</v>
      </c>
      <c r="B1235" s="6" t="s">
        <v>23</v>
      </c>
      <c r="C1235" s="6" t="s">
        <v>959</v>
      </c>
      <c r="D1235" s="6" t="s">
        <v>959</v>
      </c>
      <c r="E1235" s="22" t="s">
        <v>1676</v>
      </c>
      <c r="F1235" s="22" t="s">
        <v>418</v>
      </c>
      <c r="G1235" s="7"/>
      <c r="H1235" s="22" t="s">
        <v>781</v>
      </c>
      <c r="I1235" s="22" t="s">
        <v>780</v>
      </c>
      <c r="J1235" s="19" t="s">
        <v>1001</v>
      </c>
      <c r="K1235" s="11">
        <v>15</v>
      </c>
      <c r="L1235" s="9">
        <v>26.11</v>
      </c>
      <c r="M1235" s="11">
        <v>391.65</v>
      </c>
      <c r="N1235" s="11">
        <v>917.04</v>
      </c>
      <c r="O1235" s="10">
        <f t="shared" si="194"/>
        <v>15</v>
      </c>
      <c r="P1235" s="11">
        <f t="shared" si="195"/>
        <v>35.122175411719645</v>
      </c>
      <c r="Q1235" s="11">
        <f t="shared" si="196"/>
        <v>50.122175411719653</v>
      </c>
      <c r="R1235" s="6" t="str">
        <f t="shared" si="197"/>
        <v>YES</v>
      </c>
      <c r="S1235" s="6" t="str">
        <f t="shared" si="200"/>
        <v>YES</v>
      </c>
      <c r="T1235" s="11">
        <f t="shared" si="201"/>
        <v>326.375</v>
      </c>
      <c r="U1235" s="11">
        <f t="shared" si="198"/>
        <v>1308.69</v>
      </c>
      <c r="V1235" s="11">
        <f t="shared" si="199"/>
        <v>-982.31500000000005</v>
      </c>
    </row>
    <row r="1236" spans="1:22" x14ac:dyDescent="0.25">
      <c r="A1236" s="6" t="s">
        <v>351</v>
      </c>
      <c r="B1236" s="6" t="s">
        <v>23</v>
      </c>
      <c r="C1236" s="6" t="s">
        <v>959</v>
      </c>
      <c r="D1236" s="6" t="s">
        <v>959</v>
      </c>
      <c r="E1236" s="22" t="s">
        <v>1676</v>
      </c>
      <c r="F1236" s="22" t="s">
        <v>418</v>
      </c>
      <c r="G1236" s="7"/>
      <c r="H1236" s="22" t="s">
        <v>781</v>
      </c>
      <c r="I1236" s="22" t="s">
        <v>780</v>
      </c>
      <c r="J1236" s="19" t="s">
        <v>1001</v>
      </c>
      <c r="K1236" s="11">
        <v>5.0999999999999996</v>
      </c>
      <c r="L1236" s="9">
        <v>66.05</v>
      </c>
      <c r="M1236" s="11">
        <v>336.86</v>
      </c>
      <c r="O1236" s="10">
        <f t="shared" si="194"/>
        <v>5.1000757002271015</v>
      </c>
      <c r="P1236" s="11">
        <f t="shared" si="195"/>
        <v>0</v>
      </c>
      <c r="Q1236" s="11">
        <f t="shared" si="196"/>
        <v>5.1000757002271015</v>
      </c>
      <c r="R1236" s="6" t="str">
        <f t="shared" si="197"/>
        <v>NO</v>
      </c>
      <c r="S1236" s="6" t="str">
        <f t="shared" si="200"/>
        <v>YES</v>
      </c>
      <c r="T1236" s="11">
        <f t="shared" si="201"/>
        <v>825.625</v>
      </c>
      <c r="U1236" s="11">
        <f t="shared" si="198"/>
        <v>336.86</v>
      </c>
      <c r="V1236" s="11">
        <f t="shared" si="199"/>
        <v>488.76499999999999</v>
      </c>
    </row>
    <row r="1237" spans="1:22" x14ac:dyDescent="0.25">
      <c r="A1237" s="6" t="s">
        <v>351</v>
      </c>
      <c r="B1237" s="6" t="s">
        <v>23</v>
      </c>
      <c r="C1237" s="6" t="s">
        <v>959</v>
      </c>
      <c r="D1237" s="6" t="s">
        <v>959</v>
      </c>
      <c r="E1237" s="22" t="s">
        <v>1676</v>
      </c>
      <c r="F1237" s="22" t="s">
        <v>418</v>
      </c>
      <c r="G1237" s="7"/>
      <c r="H1237" s="22" t="s">
        <v>781</v>
      </c>
      <c r="I1237" s="22" t="s">
        <v>780</v>
      </c>
      <c r="J1237" s="19" t="s">
        <v>1002</v>
      </c>
      <c r="K1237" s="11">
        <v>5.0999999999999996</v>
      </c>
      <c r="L1237" s="9">
        <v>98.98</v>
      </c>
      <c r="M1237" s="11">
        <v>504.79</v>
      </c>
      <c r="N1237" s="11">
        <v>987.89</v>
      </c>
      <c r="O1237" s="10">
        <f t="shared" ref="O1237:O1300" si="202">M1237/L1237</f>
        <v>5.0999191755910287</v>
      </c>
      <c r="P1237" s="11">
        <f t="shared" si="195"/>
        <v>9.9807031723580515</v>
      </c>
      <c r="Q1237" s="11">
        <f t="shared" si="196"/>
        <v>15.080622347949081</v>
      </c>
      <c r="R1237" s="6" t="str">
        <f t="shared" si="197"/>
        <v>YES</v>
      </c>
      <c r="S1237" s="6" t="str">
        <f t="shared" si="200"/>
        <v>YES</v>
      </c>
      <c r="T1237" s="11">
        <f t="shared" si="201"/>
        <v>1237.25</v>
      </c>
      <c r="U1237" s="11">
        <f t="shared" si="198"/>
        <v>1492.68</v>
      </c>
      <c r="V1237" s="11">
        <f t="shared" si="199"/>
        <v>-255.43000000000006</v>
      </c>
    </row>
    <row r="1238" spans="1:22" x14ac:dyDescent="0.25">
      <c r="A1238" s="6" t="s">
        <v>351</v>
      </c>
      <c r="B1238" s="6" t="s">
        <v>23</v>
      </c>
      <c r="C1238" s="6" t="s">
        <v>959</v>
      </c>
      <c r="D1238" s="6" t="s">
        <v>959</v>
      </c>
      <c r="E1238" s="22" t="s">
        <v>1676</v>
      </c>
      <c r="F1238" s="22" t="s">
        <v>418</v>
      </c>
      <c r="G1238" s="7"/>
      <c r="H1238" s="22" t="s">
        <v>781</v>
      </c>
      <c r="I1238" s="22" t="s">
        <v>780</v>
      </c>
      <c r="J1238" s="19" t="s">
        <v>1002</v>
      </c>
      <c r="K1238" s="11">
        <v>15</v>
      </c>
      <c r="L1238" s="9">
        <v>35.25</v>
      </c>
      <c r="M1238" s="11">
        <v>528.75</v>
      </c>
      <c r="O1238" s="10">
        <f t="shared" si="202"/>
        <v>15</v>
      </c>
      <c r="P1238" s="11">
        <f t="shared" si="195"/>
        <v>0</v>
      </c>
      <c r="Q1238" s="11">
        <f t="shared" si="196"/>
        <v>15</v>
      </c>
      <c r="R1238" s="6" t="str">
        <f t="shared" si="197"/>
        <v>YES</v>
      </c>
      <c r="S1238" s="6" t="str">
        <f t="shared" si="200"/>
        <v>YES</v>
      </c>
      <c r="T1238" s="11">
        <f t="shared" si="201"/>
        <v>440.625</v>
      </c>
      <c r="U1238" s="11">
        <f t="shared" si="198"/>
        <v>528.75</v>
      </c>
      <c r="V1238" s="11">
        <f t="shared" si="199"/>
        <v>-88.125</v>
      </c>
    </row>
    <row r="1239" spans="1:22" x14ac:dyDescent="0.25">
      <c r="A1239" s="6" t="s">
        <v>351</v>
      </c>
      <c r="B1239" s="6" t="s">
        <v>23</v>
      </c>
      <c r="C1239" s="6" t="s">
        <v>959</v>
      </c>
      <c r="D1239" s="6" t="s">
        <v>959</v>
      </c>
      <c r="E1239" s="22" t="s">
        <v>1676</v>
      </c>
      <c r="F1239" s="22" t="s">
        <v>418</v>
      </c>
      <c r="G1239" s="7"/>
      <c r="H1239" s="22" t="s">
        <v>781</v>
      </c>
      <c r="I1239" s="22" t="s">
        <v>780</v>
      </c>
      <c r="J1239" s="19" t="s">
        <v>1003</v>
      </c>
      <c r="K1239" s="11">
        <v>15</v>
      </c>
      <c r="L1239" s="9">
        <v>23.22</v>
      </c>
      <c r="M1239" s="11">
        <v>348.3</v>
      </c>
      <c r="N1239" s="11">
        <v>899.38</v>
      </c>
      <c r="O1239" s="10">
        <f t="shared" si="202"/>
        <v>15.000000000000002</v>
      </c>
      <c r="P1239" s="11">
        <f t="shared" si="195"/>
        <v>38.732988802756246</v>
      </c>
      <c r="Q1239" s="11">
        <f t="shared" si="196"/>
        <v>53.732988802756253</v>
      </c>
      <c r="R1239" s="6" t="str">
        <f t="shared" si="197"/>
        <v>YES</v>
      </c>
      <c r="S1239" s="6" t="str">
        <f t="shared" si="200"/>
        <v>YES</v>
      </c>
      <c r="T1239" s="11">
        <f t="shared" si="201"/>
        <v>290.25</v>
      </c>
      <c r="U1239" s="11">
        <f t="shared" si="198"/>
        <v>1247.68</v>
      </c>
      <c r="V1239" s="11">
        <f t="shared" si="199"/>
        <v>-957.43000000000006</v>
      </c>
    </row>
    <row r="1240" spans="1:22" x14ac:dyDescent="0.25">
      <c r="A1240" s="6" t="s">
        <v>351</v>
      </c>
      <c r="B1240" s="6" t="s">
        <v>23</v>
      </c>
      <c r="C1240" s="6" t="s">
        <v>959</v>
      </c>
      <c r="D1240" s="6" t="s">
        <v>959</v>
      </c>
      <c r="E1240" s="22" t="s">
        <v>1676</v>
      </c>
      <c r="F1240" s="22" t="s">
        <v>418</v>
      </c>
      <c r="G1240" s="7"/>
      <c r="H1240" s="22" t="s">
        <v>781</v>
      </c>
      <c r="I1240" s="22" t="s">
        <v>780</v>
      </c>
      <c r="J1240" s="19" t="s">
        <v>1003</v>
      </c>
      <c r="K1240" s="11">
        <v>5.0999999999999996</v>
      </c>
      <c r="L1240" s="9">
        <v>66.510000000000005</v>
      </c>
      <c r="M1240" s="11">
        <v>339.2</v>
      </c>
      <c r="O1240" s="10">
        <f t="shared" si="202"/>
        <v>5.0999849646669668</v>
      </c>
      <c r="P1240" s="11">
        <f t="shared" si="195"/>
        <v>0</v>
      </c>
      <c r="Q1240" s="11">
        <f t="shared" si="196"/>
        <v>5.0999849646669668</v>
      </c>
      <c r="R1240" s="6" t="str">
        <f t="shared" si="197"/>
        <v>NO</v>
      </c>
      <c r="S1240" s="6" t="str">
        <f t="shared" si="200"/>
        <v>YES</v>
      </c>
      <c r="T1240" s="11">
        <f t="shared" si="201"/>
        <v>831.37500000000011</v>
      </c>
      <c r="U1240" s="11">
        <f t="shared" si="198"/>
        <v>339.2</v>
      </c>
      <c r="V1240" s="11">
        <f t="shared" si="199"/>
        <v>492.17500000000013</v>
      </c>
    </row>
    <row r="1241" spans="1:22" x14ac:dyDescent="0.25">
      <c r="A1241" s="6" t="s">
        <v>351</v>
      </c>
      <c r="B1241" s="6" t="s">
        <v>23</v>
      </c>
      <c r="C1241" s="6" t="s">
        <v>959</v>
      </c>
      <c r="D1241" s="6" t="s">
        <v>959</v>
      </c>
      <c r="E1241" s="22" t="s">
        <v>1676</v>
      </c>
      <c r="F1241" s="22" t="s">
        <v>418</v>
      </c>
      <c r="G1241" s="7"/>
      <c r="H1241" s="22" t="s">
        <v>781</v>
      </c>
      <c r="I1241" s="22" t="s">
        <v>780</v>
      </c>
      <c r="J1241" s="19" t="s">
        <v>1004</v>
      </c>
      <c r="K1241" s="11">
        <v>5.0999999999999996</v>
      </c>
      <c r="L1241" s="9">
        <v>284.98</v>
      </c>
      <c r="M1241" s="11">
        <v>1453.39</v>
      </c>
      <c r="N1241" s="11">
        <v>5458.35</v>
      </c>
      <c r="O1241" s="10">
        <f t="shared" si="202"/>
        <v>5.0999719278545861</v>
      </c>
      <c r="P1241" s="11">
        <f t="shared" si="195"/>
        <v>19.153449364867711</v>
      </c>
      <c r="Q1241" s="11">
        <f t="shared" si="196"/>
        <v>24.253421292722297</v>
      </c>
      <c r="R1241" s="6" t="str">
        <f t="shared" si="197"/>
        <v>YES</v>
      </c>
      <c r="S1241" s="6" t="str">
        <f t="shared" si="200"/>
        <v>YES</v>
      </c>
      <c r="T1241" s="11">
        <f t="shared" si="201"/>
        <v>3562.25</v>
      </c>
      <c r="U1241" s="11">
        <f t="shared" si="198"/>
        <v>6911.7400000000007</v>
      </c>
      <c r="V1241" s="11">
        <f t="shared" si="199"/>
        <v>-3349.4900000000007</v>
      </c>
    </row>
    <row r="1242" spans="1:22" x14ac:dyDescent="0.25">
      <c r="A1242" s="6" t="s">
        <v>351</v>
      </c>
      <c r="B1242" s="6" t="s">
        <v>23</v>
      </c>
      <c r="C1242" s="6" t="s">
        <v>959</v>
      </c>
      <c r="D1242" s="6" t="s">
        <v>959</v>
      </c>
      <c r="E1242" s="22" t="s">
        <v>1676</v>
      </c>
      <c r="F1242" s="22" t="s">
        <v>418</v>
      </c>
      <c r="G1242" s="7"/>
      <c r="H1242" s="22" t="s">
        <v>781</v>
      </c>
      <c r="I1242" s="22" t="s">
        <v>780</v>
      </c>
      <c r="J1242" s="19" t="s">
        <v>1004</v>
      </c>
      <c r="K1242" s="11">
        <v>15</v>
      </c>
      <c r="L1242" s="9">
        <v>12.4</v>
      </c>
      <c r="M1242" s="11">
        <v>186</v>
      </c>
      <c r="O1242" s="10">
        <f t="shared" si="202"/>
        <v>15</v>
      </c>
      <c r="P1242" s="11">
        <f t="shared" si="195"/>
        <v>0</v>
      </c>
      <c r="Q1242" s="11">
        <f t="shared" si="196"/>
        <v>15</v>
      </c>
      <c r="R1242" s="6" t="str">
        <f t="shared" si="197"/>
        <v>YES</v>
      </c>
      <c r="S1242" s="6" t="str">
        <f t="shared" si="200"/>
        <v>YES</v>
      </c>
      <c r="T1242" s="11">
        <f t="shared" si="201"/>
        <v>155</v>
      </c>
      <c r="U1242" s="11">
        <f t="shared" si="198"/>
        <v>186</v>
      </c>
      <c r="V1242" s="11">
        <f t="shared" si="199"/>
        <v>-31</v>
      </c>
    </row>
    <row r="1243" spans="1:22" x14ac:dyDescent="0.25">
      <c r="A1243" s="6" t="s">
        <v>351</v>
      </c>
      <c r="B1243" s="6" t="s">
        <v>23</v>
      </c>
      <c r="C1243" s="6" t="s">
        <v>959</v>
      </c>
      <c r="D1243" s="6" t="s">
        <v>959</v>
      </c>
      <c r="E1243" s="22" t="s">
        <v>1676</v>
      </c>
      <c r="F1243" s="22" t="s">
        <v>418</v>
      </c>
      <c r="G1243" s="7"/>
      <c r="H1243" s="22" t="s">
        <v>781</v>
      </c>
      <c r="I1243" s="22" t="s">
        <v>780</v>
      </c>
      <c r="J1243" s="19" t="s">
        <v>1005</v>
      </c>
      <c r="K1243" s="11">
        <v>5.0999999999999996</v>
      </c>
      <c r="L1243" s="9">
        <v>305.33</v>
      </c>
      <c r="M1243" s="11">
        <v>1557.18</v>
      </c>
      <c r="N1243" s="11">
        <v>6000.92</v>
      </c>
      <c r="O1243" s="10">
        <f t="shared" si="202"/>
        <v>5.0999901745652254</v>
      </c>
      <c r="P1243" s="11">
        <f t="shared" si="195"/>
        <v>19.653882684308783</v>
      </c>
      <c r="Q1243" s="11">
        <f t="shared" si="196"/>
        <v>24.753872858874008</v>
      </c>
      <c r="R1243" s="6" t="str">
        <f t="shared" si="197"/>
        <v>YES</v>
      </c>
      <c r="S1243" s="6" t="str">
        <f t="shared" si="200"/>
        <v>YES</v>
      </c>
      <c r="T1243" s="11">
        <f t="shared" si="201"/>
        <v>3816.625</v>
      </c>
      <c r="U1243" s="11">
        <f t="shared" si="198"/>
        <v>7558.1</v>
      </c>
      <c r="V1243" s="11">
        <f t="shared" si="199"/>
        <v>-3741.4750000000004</v>
      </c>
    </row>
    <row r="1244" spans="1:22" x14ac:dyDescent="0.25">
      <c r="A1244" s="6" t="s">
        <v>351</v>
      </c>
      <c r="B1244" s="6" t="s">
        <v>23</v>
      </c>
      <c r="C1244" s="6" t="s">
        <v>959</v>
      </c>
      <c r="D1244" s="6" t="s">
        <v>959</v>
      </c>
      <c r="E1244" s="22" t="s">
        <v>1676</v>
      </c>
      <c r="F1244" s="22" t="s">
        <v>418</v>
      </c>
      <c r="G1244" s="7"/>
      <c r="H1244" s="22" t="s">
        <v>781</v>
      </c>
      <c r="I1244" s="22" t="s">
        <v>780</v>
      </c>
      <c r="J1244" s="19" t="s">
        <v>1005</v>
      </c>
      <c r="K1244" s="11">
        <v>15</v>
      </c>
      <c r="L1244" s="9">
        <v>33.58</v>
      </c>
      <c r="M1244" s="11">
        <v>503.7</v>
      </c>
      <c r="O1244" s="10">
        <f t="shared" si="202"/>
        <v>15</v>
      </c>
      <c r="P1244" s="11">
        <f t="shared" si="195"/>
        <v>0</v>
      </c>
      <c r="Q1244" s="11">
        <f t="shared" si="196"/>
        <v>15</v>
      </c>
      <c r="R1244" s="6" t="str">
        <f t="shared" si="197"/>
        <v>YES</v>
      </c>
      <c r="S1244" s="6" t="str">
        <f t="shared" si="200"/>
        <v>YES</v>
      </c>
      <c r="T1244" s="11">
        <f t="shared" si="201"/>
        <v>419.75</v>
      </c>
      <c r="U1244" s="11">
        <f t="shared" si="198"/>
        <v>503.7</v>
      </c>
      <c r="V1244" s="11">
        <f t="shared" si="199"/>
        <v>-83.949999999999989</v>
      </c>
    </row>
    <row r="1245" spans="1:22" x14ac:dyDescent="0.25">
      <c r="A1245" s="6" t="s">
        <v>351</v>
      </c>
      <c r="B1245" s="6" t="s">
        <v>23</v>
      </c>
      <c r="C1245" s="6" t="s">
        <v>959</v>
      </c>
      <c r="D1245" s="6" t="s">
        <v>959</v>
      </c>
      <c r="E1245" s="22" t="s">
        <v>1676</v>
      </c>
      <c r="F1245" s="22" t="s">
        <v>418</v>
      </c>
      <c r="G1245" s="7"/>
      <c r="H1245" s="22" t="s">
        <v>781</v>
      </c>
      <c r="I1245" s="22" t="s">
        <v>780</v>
      </c>
      <c r="J1245" s="19" t="s">
        <v>1005</v>
      </c>
      <c r="K1245" s="11">
        <v>12.6</v>
      </c>
      <c r="L1245" s="9">
        <v>15.47</v>
      </c>
      <c r="M1245" s="11">
        <v>194.92</v>
      </c>
      <c r="O1245" s="10">
        <f t="shared" si="202"/>
        <v>12.599870717517774</v>
      </c>
      <c r="P1245" s="11">
        <f t="shared" si="195"/>
        <v>0</v>
      </c>
      <c r="Q1245" s="11">
        <f t="shared" si="196"/>
        <v>12.599870717517774</v>
      </c>
      <c r="R1245" s="6" t="str">
        <f t="shared" si="197"/>
        <v>YES</v>
      </c>
      <c r="S1245" s="6" t="str">
        <f t="shared" si="200"/>
        <v>YES</v>
      </c>
      <c r="T1245" s="11">
        <f t="shared" si="201"/>
        <v>193.375</v>
      </c>
      <c r="U1245" s="11">
        <f t="shared" si="198"/>
        <v>194.92</v>
      </c>
      <c r="V1245" s="11">
        <f t="shared" si="199"/>
        <v>-1.5449999999999875</v>
      </c>
    </row>
    <row r="1246" spans="1:22" x14ac:dyDescent="0.25">
      <c r="A1246" s="6" t="s">
        <v>351</v>
      </c>
      <c r="B1246" s="6" t="s">
        <v>23</v>
      </c>
      <c r="C1246" s="6" t="s">
        <v>959</v>
      </c>
      <c r="D1246" s="6" t="s">
        <v>959</v>
      </c>
      <c r="E1246" s="22" t="s">
        <v>1676</v>
      </c>
      <c r="F1246" s="22" t="s">
        <v>418</v>
      </c>
      <c r="G1246" s="7"/>
      <c r="H1246" s="22" t="s">
        <v>781</v>
      </c>
      <c r="I1246" s="22" t="s">
        <v>780</v>
      </c>
      <c r="J1246" s="19" t="s">
        <v>1006</v>
      </c>
      <c r="K1246" s="11">
        <v>5.0999999999999996</v>
      </c>
      <c r="L1246" s="9">
        <v>35.61</v>
      </c>
      <c r="M1246" s="11">
        <v>181.61</v>
      </c>
      <c r="N1246" s="11">
        <v>328.9</v>
      </c>
      <c r="O1246" s="10">
        <f t="shared" si="202"/>
        <v>5.0999719180005618</v>
      </c>
      <c r="P1246" s="11">
        <f t="shared" si="195"/>
        <v>9.2361696152766068</v>
      </c>
      <c r="Q1246" s="11">
        <f t="shared" si="196"/>
        <v>14.33614153327717</v>
      </c>
      <c r="R1246" s="6" t="str">
        <f t="shared" si="197"/>
        <v>YES</v>
      </c>
      <c r="S1246" s="6" t="str">
        <f t="shared" si="200"/>
        <v>YES</v>
      </c>
      <c r="T1246" s="11">
        <f t="shared" si="201"/>
        <v>445.125</v>
      </c>
      <c r="U1246" s="11">
        <f t="shared" si="198"/>
        <v>510.51</v>
      </c>
      <c r="V1246" s="11">
        <f t="shared" si="199"/>
        <v>-65.384999999999991</v>
      </c>
    </row>
    <row r="1247" spans="1:22" x14ac:dyDescent="0.25">
      <c r="A1247" s="6" t="s">
        <v>351</v>
      </c>
      <c r="B1247" s="6" t="s">
        <v>23</v>
      </c>
      <c r="C1247" s="6" t="s">
        <v>959</v>
      </c>
      <c r="D1247" s="6" t="s">
        <v>959</v>
      </c>
      <c r="E1247" s="22" t="s">
        <v>1676</v>
      </c>
      <c r="F1247" s="22" t="s">
        <v>418</v>
      </c>
      <c r="G1247" s="7"/>
      <c r="H1247" s="22" t="s">
        <v>781</v>
      </c>
      <c r="I1247" s="22" t="s">
        <v>780</v>
      </c>
      <c r="J1247" s="19" t="s">
        <v>1006</v>
      </c>
      <c r="K1247" s="11">
        <v>15</v>
      </c>
      <c r="L1247" s="9">
        <v>10.4</v>
      </c>
      <c r="M1247" s="11">
        <v>156</v>
      </c>
      <c r="O1247" s="10">
        <f t="shared" si="202"/>
        <v>15</v>
      </c>
      <c r="P1247" s="11">
        <f t="shared" si="195"/>
        <v>0</v>
      </c>
      <c r="Q1247" s="11">
        <f t="shared" si="196"/>
        <v>15</v>
      </c>
      <c r="R1247" s="6" t="str">
        <f t="shared" si="197"/>
        <v>YES</v>
      </c>
      <c r="S1247" s="6" t="str">
        <f t="shared" si="200"/>
        <v>YES</v>
      </c>
      <c r="T1247" s="11">
        <f t="shared" si="201"/>
        <v>130</v>
      </c>
      <c r="U1247" s="11">
        <f t="shared" si="198"/>
        <v>156</v>
      </c>
      <c r="V1247" s="11">
        <f t="shared" si="199"/>
        <v>-26</v>
      </c>
    </row>
    <row r="1248" spans="1:22" x14ac:dyDescent="0.25">
      <c r="A1248" s="6" t="s">
        <v>351</v>
      </c>
      <c r="B1248" s="6" t="s">
        <v>23</v>
      </c>
      <c r="C1248" s="6" t="s">
        <v>959</v>
      </c>
      <c r="D1248" s="6" t="s">
        <v>959</v>
      </c>
      <c r="E1248" s="22" t="s">
        <v>1676</v>
      </c>
      <c r="F1248" s="22" t="s">
        <v>418</v>
      </c>
      <c r="G1248" s="7"/>
      <c r="H1248" s="22" t="s">
        <v>781</v>
      </c>
      <c r="I1248" s="22" t="s">
        <v>780</v>
      </c>
      <c r="J1248" s="19" t="s">
        <v>1007</v>
      </c>
      <c r="K1248" s="11">
        <v>15</v>
      </c>
      <c r="L1248" s="9">
        <v>8</v>
      </c>
      <c r="M1248" s="11">
        <v>120</v>
      </c>
      <c r="N1248" s="11">
        <v>1396.34</v>
      </c>
      <c r="O1248" s="10">
        <f t="shared" si="202"/>
        <v>15</v>
      </c>
      <c r="P1248" s="11">
        <f t="shared" si="195"/>
        <v>174.54249999999999</v>
      </c>
      <c r="Q1248" s="11">
        <f t="shared" si="196"/>
        <v>189.54249999999999</v>
      </c>
      <c r="R1248" s="6" t="str">
        <f t="shared" si="197"/>
        <v>YES</v>
      </c>
      <c r="S1248" s="6" t="str">
        <f t="shared" si="200"/>
        <v>YES</v>
      </c>
      <c r="T1248" s="11">
        <f t="shared" si="201"/>
        <v>100</v>
      </c>
      <c r="U1248" s="11">
        <f t="shared" si="198"/>
        <v>1516.34</v>
      </c>
      <c r="V1248" s="11">
        <f t="shared" si="199"/>
        <v>-1416.34</v>
      </c>
    </row>
    <row r="1249" spans="1:22" x14ac:dyDescent="0.25">
      <c r="A1249" s="6" t="s">
        <v>351</v>
      </c>
      <c r="B1249" s="6" t="s">
        <v>23</v>
      </c>
      <c r="C1249" s="6" t="s">
        <v>959</v>
      </c>
      <c r="D1249" s="6" t="s">
        <v>959</v>
      </c>
      <c r="E1249" s="22" t="s">
        <v>1676</v>
      </c>
      <c r="F1249" s="22" t="s">
        <v>418</v>
      </c>
      <c r="G1249" s="7"/>
      <c r="H1249" s="22" t="s">
        <v>781</v>
      </c>
      <c r="I1249" s="22" t="s">
        <v>780</v>
      </c>
      <c r="J1249" s="19" t="s">
        <v>1007</v>
      </c>
      <c r="K1249" s="11">
        <v>5.0999999999999996</v>
      </c>
      <c r="L1249" s="9">
        <v>134.63</v>
      </c>
      <c r="M1249" s="11">
        <v>686.63</v>
      </c>
      <c r="O1249" s="10">
        <f t="shared" si="202"/>
        <v>5.1001262720047542</v>
      </c>
      <c r="P1249" s="11">
        <f t="shared" si="195"/>
        <v>0</v>
      </c>
      <c r="Q1249" s="11">
        <f t="shared" si="196"/>
        <v>5.1001262720047542</v>
      </c>
      <c r="R1249" s="6" t="str">
        <f t="shared" si="197"/>
        <v>NO</v>
      </c>
      <c r="S1249" s="6" t="str">
        <f t="shared" si="200"/>
        <v>YES</v>
      </c>
      <c r="T1249" s="11">
        <f t="shared" si="201"/>
        <v>1682.875</v>
      </c>
      <c r="U1249" s="11">
        <f t="shared" si="198"/>
        <v>686.63</v>
      </c>
      <c r="V1249" s="11">
        <f t="shared" si="199"/>
        <v>996.245</v>
      </c>
    </row>
    <row r="1250" spans="1:22" x14ac:dyDescent="0.25">
      <c r="A1250" s="6" t="s">
        <v>351</v>
      </c>
      <c r="B1250" s="6" t="s">
        <v>23</v>
      </c>
      <c r="C1250" s="6" t="s">
        <v>959</v>
      </c>
      <c r="D1250" s="6" t="s">
        <v>959</v>
      </c>
      <c r="E1250" s="22" t="s">
        <v>1676</v>
      </c>
      <c r="F1250" s="22" t="s">
        <v>418</v>
      </c>
      <c r="G1250" s="7"/>
      <c r="H1250" s="22" t="s">
        <v>781</v>
      </c>
      <c r="I1250" s="22" t="s">
        <v>780</v>
      </c>
      <c r="J1250" s="19" t="s">
        <v>1008</v>
      </c>
      <c r="K1250" s="11">
        <v>5.0999999999999996</v>
      </c>
      <c r="L1250" s="9">
        <v>227.64</v>
      </c>
      <c r="M1250" s="11">
        <v>1160.99</v>
      </c>
      <c r="N1250" s="11">
        <v>4400.84</v>
      </c>
      <c r="O1250" s="10">
        <f t="shared" si="202"/>
        <v>5.1001142154278689</v>
      </c>
      <c r="P1250" s="11">
        <f t="shared" si="195"/>
        <v>19.332454753118963</v>
      </c>
      <c r="Q1250" s="11">
        <f t="shared" si="196"/>
        <v>24.432568968546828</v>
      </c>
      <c r="R1250" s="6" t="str">
        <f t="shared" si="197"/>
        <v>YES</v>
      </c>
      <c r="S1250" s="6" t="str">
        <f t="shared" si="200"/>
        <v>YES</v>
      </c>
      <c r="T1250" s="11">
        <f t="shared" si="201"/>
        <v>2845.5</v>
      </c>
      <c r="U1250" s="11">
        <f t="shared" si="198"/>
        <v>5561.83</v>
      </c>
      <c r="V1250" s="11">
        <f t="shared" si="199"/>
        <v>-2716.33</v>
      </c>
    </row>
    <row r="1251" spans="1:22" x14ac:dyDescent="0.25">
      <c r="A1251" s="6" t="s">
        <v>351</v>
      </c>
      <c r="B1251" s="6" t="s">
        <v>23</v>
      </c>
      <c r="C1251" s="6" t="s">
        <v>959</v>
      </c>
      <c r="D1251" s="6" t="s">
        <v>959</v>
      </c>
      <c r="E1251" s="22" t="s">
        <v>1676</v>
      </c>
      <c r="F1251" s="22" t="s">
        <v>418</v>
      </c>
      <c r="G1251" s="7"/>
      <c r="H1251" s="22" t="s">
        <v>781</v>
      </c>
      <c r="I1251" s="22" t="s">
        <v>780</v>
      </c>
      <c r="J1251" s="19" t="s">
        <v>1009</v>
      </c>
      <c r="K1251" s="11">
        <v>15</v>
      </c>
      <c r="L1251" s="9">
        <v>23.99</v>
      </c>
      <c r="M1251" s="11">
        <v>359.85</v>
      </c>
      <c r="N1251" s="11">
        <v>1370.44</v>
      </c>
      <c r="O1251" s="10">
        <f t="shared" si="202"/>
        <v>15.000000000000002</v>
      </c>
      <c r="P1251" s="11">
        <f t="shared" si="195"/>
        <v>57.125468945393919</v>
      </c>
      <c r="Q1251" s="11">
        <f t="shared" si="196"/>
        <v>72.125468945393919</v>
      </c>
      <c r="R1251" s="6" t="str">
        <f t="shared" si="197"/>
        <v>YES</v>
      </c>
      <c r="S1251" s="6" t="str">
        <f t="shared" si="200"/>
        <v>YES</v>
      </c>
      <c r="T1251" s="11">
        <f t="shared" si="201"/>
        <v>299.875</v>
      </c>
      <c r="U1251" s="11">
        <f t="shared" si="198"/>
        <v>1730.29</v>
      </c>
      <c r="V1251" s="11">
        <f t="shared" si="199"/>
        <v>-1430.415</v>
      </c>
    </row>
    <row r="1252" spans="1:22" x14ac:dyDescent="0.25">
      <c r="A1252" s="6" t="s">
        <v>351</v>
      </c>
      <c r="B1252" s="6" t="s">
        <v>23</v>
      </c>
      <c r="C1252" s="6" t="s">
        <v>959</v>
      </c>
      <c r="D1252" s="6" t="s">
        <v>959</v>
      </c>
      <c r="E1252" s="22" t="s">
        <v>1676</v>
      </c>
      <c r="F1252" s="22" t="s">
        <v>418</v>
      </c>
      <c r="G1252" s="7"/>
      <c r="H1252" s="22" t="s">
        <v>781</v>
      </c>
      <c r="I1252" s="22" t="s">
        <v>780</v>
      </c>
      <c r="J1252" s="19" t="s">
        <v>1009</v>
      </c>
      <c r="K1252" s="11">
        <v>5.0999999999999996</v>
      </c>
      <c r="L1252" s="9">
        <v>126.71</v>
      </c>
      <c r="M1252" s="11">
        <v>646.22</v>
      </c>
      <c r="O1252" s="10">
        <f t="shared" si="202"/>
        <v>5.0999921079630655</v>
      </c>
      <c r="P1252" s="11">
        <f t="shared" si="195"/>
        <v>0</v>
      </c>
      <c r="Q1252" s="11">
        <f t="shared" si="196"/>
        <v>5.0999921079630655</v>
      </c>
      <c r="R1252" s="6" t="str">
        <f t="shared" si="197"/>
        <v>NO</v>
      </c>
      <c r="S1252" s="6" t="str">
        <f t="shared" si="200"/>
        <v>YES</v>
      </c>
      <c r="T1252" s="11">
        <f t="shared" si="201"/>
        <v>1583.875</v>
      </c>
      <c r="U1252" s="11">
        <f t="shared" si="198"/>
        <v>646.22</v>
      </c>
      <c r="V1252" s="11">
        <f t="shared" si="199"/>
        <v>937.65499999999997</v>
      </c>
    </row>
    <row r="1253" spans="1:22" x14ac:dyDescent="0.25">
      <c r="A1253" s="6" t="s">
        <v>351</v>
      </c>
      <c r="B1253" s="6" t="s">
        <v>23</v>
      </c>
      <c r="C1253" s="6" t="s">
        <v>959</v>
      </c>
      <c r="D1253" s="6" t="s">
        <v>959</v>
      </c>
      <c r="E1253" s="22" t="s">
        <v>1676</v>
      </c>
      <c r="F1253" s="22" t="s">
        <v>418</v>
      </c>
      <c r="G1253" s="7"/>
      <c r="H1253" s="22" t="s">
        <v>781</v>
      </c>
      <c r="I1253" s="22" t="s">
        <v>780</v>
      </c>
      <c r="J1253" s="19" t="s">
        <v>1010</v>
      </c>
      <c r="K1253" s="11">
        <v>15</v>
      </c>
      <c r="L1253" s="9">
        <v>24.7</v>
      </c>
      <c r="M1253" s="11">
        <v>370.5</v>
      </c>
      <c r="N1253" s="11">
        <v>1299.25</v>
      </c>
      <c r="O1253" s="10">
        <f t="shared" si="202"/>
        <v>15</v>
      </c>
      <c r="P1253" s="11">
        <f t="shared" si="195"/>
        <v>52.60121457489879</v>
      </c>
      <c r="Q1253" s="11">
        <f t="shared" si="196"/>
        <v>67.60121457489879</v>
      </c>
      <c r="R1253" s="6" t="str">
        <f t="shared" si="197"/>
        <v>YES</v>
      </c>
      <c r="S1253" s="6" t="str">
        <f t="shared" si="200"/>
        <v>YES</v>
      </c>
      <c r="T1253" s="11">
        <f t="shared" si="201"/>
        <v>308.75</v>
      </c>
      <c r="U1253" s="11">
        <f t="shared" si="198"/>
        <v>1669.75</v>
      </c>
      <c r="V1253" s="11">
        <f t="shared" si="199"/>
        <v>-1361</v>
      </c>
    </row>
    <row r="1254" spans="1:22" x14ac:dyDescent="0.25">
      <c r="A1254" s="6" t="s">
        <v>351</v>
      </c>
      <c r="B1254" s="6" t="s">
        <v>23</v>
      </c>
      <c r="C1254" s="6" t="s">
        <v>959</v>
      </c>
      <c r="D1254" s="6" t="s">
        <v>959</v>
      </c>
      <c r="E1254" s="22" t="s">
        <v>1676</v>
      </c>
      <c r="F1254" s="22" t="s">
        <v>418</v>
      </c>
      <c r="G1254" s="7"/>
      <c r="H1254" s="22" t="s">
        <v>781</v>
      </c>
      <c r="I1254" s="22" t="s">
        <v>780</v>
      </c>
      <c r="J1254" s="19" t="s">
        <v>1010</v>
      </c>
      <c r="K1254" s="11">
        <v>5.0999999999999996</v>
      </c>
      <c r="L1254" s="9">
        <v>104.76</v>
      </c>
      <c r="M1254" s="11">
        <v>534.28</v>
      </c>
      <c r="O1254" s="10">
        <f t="shared" si="202"/>
        <v>5.1000381825124084</v>
      </c>
      <c r="P1254" s="11">
        <f t="shared" si="195"/>
        <v>0</v>
      </c>
      <c r="Q1254" s="11">
        <f t="shared" si="196"/>
        <v>5.1000381825124084</v>
      </c>
      <c r="R1254" s="6" t="str">
        <f t="shared" si="197"/>
        <v>NO</v>
      </c>
      <c r="S1254" s="6" t="str">
        <f t="shared" si="200"/>
        <v>YES</v>
      </c>
      <c r="T1254" s="11">
        <f t="shared" si="201"/>
        <v>1309.5</v>
      </c>
      <c r="U1254" s="11">
        <f t="shared" si="198"/>
        <v>534.28</v>
      </c>
      <c r="V1254" s="11">
        <f t="shared" si="199"/>
        <v>775.22</v>
      </c>
    </row>
    <row r="1255" spans="1:22" x14ac:dyDescent="0.25">
      <c r="A1255" s="6" t="s">
        <v>351</v>
      </c>
      <c r="B1255" s="6" t="s">
        <v>23</v>
      </c>
      <c r="C1255" s="6" t="s">
        <v>959</v>
      </c>
      <c r="D1255" s="6" t="s">
        <v>959</v>
      </c>
      <c r="E1255" s="22" t="s">
        <v>1676</v>
      </c>
      <c r="F1255" s="22" t="s">
        <v>418</v>
      </c>
      <c r="G1255" s="7"/>
      <c r="H1255" s="22" t="s">
        <v>781</v>
      </c>
      <c r="I1255" s="22" t="s">
        <v>780</v>
      </c>
      <c r="J1255" s="19" t="s">
        <v>1011</v>
      </c>
      <c r="K1255" s="11">
        <v>15</v>
      </c>
      <c r="L1255" s="9">
        <v>74.2</v>
      </c>
      <c r="M1255" s="11">
        <v>1113</v>
      </c>
      <c r="N1255" s="11">
        <v>1978.09</v>
      </c>
      <c r="O1255" s="10">
        <f t="shared" si="202"/>
        <v>15</v>
      </c>
      <c r="P1255" s="11">
        <f t="shared" si="195"/>
        <v>26.658894878706196</v>
      </c>
      <c r="Q1255" s="11">
        <f t="shared" si="196"/>
        <v>41.658894878706199</v>
      </c>
      <c r="R1255" s="6" t="str">
        <f t="shared" si="197"/>
        <v>YES</v>
      </c>
      <c r="S1255" s="6" t="str">
        <f t="shared" si="200"/>
        <v>YES</v>
      </c>
      <c r="T1255" s="11">
        <f t="shared" si="201"/>
        <v>927.5</v>
      </c>
      <c r="U1255" s="11">
        <f t="shared" si="198"/>
        <v>3091.09</v>
      </c>
      <c r="V1255" s="11">
        <f t="shared" si="199"/>
        <v>-2163.59</v>
      </c>
    </row>
    <row r="1256" spans="1:22" x14ac:dyDescent="0.25">
      <c r="A1256" s="6" t="s">
        <v>351</v>
      </c>
      <c r="B1256" s="6" t="s">
        <v>23</v>
      </c>
      <c r="C1256" s="6" t="s">
        <v>959</v>
      </c>
      <c r="D1256" s="6" t="s">
        <v>959</v>
      </c>
      <c r="E1256" s="22" t="s">
        <v>1676</v>
      </c>
      <c r="F1256" s="22" t="s">
        <v>418</v>
      </c>
      <c r="G1256" s="7"/>
      <c r="H1256" s="22" t="s">
        <v>781</v>
      </c>
      <c r="I1256" s="22" t="s">
        <v>780</v>
      </c>
      <c r="J1256" s="19" t="s">
        <v>1011</v>
      </c>
      <c r="K1256" s="11">
        <v>5.0999999999999996</v>
      </c>
      <c r="L1256" s="9">
        <v>121</v>
      </c>
      <c r="M1256" s="11">
        <v>617.1</v>
      </c>
      <c r="O1256" s="10">
        <f t="shared" si="202"/>
        <v>5.1000000000000005</v>
      </c>
      <c r="P1256" s="11">
        <f t="shared" si="195"/>
        <v>0</v>
      </c>
      <c r="Q1256" s="11">
        <f t="shared" si="196"/>
        <v>5.1000000000000005</v>
      </c>
      <c r="R1256" s="6" t="str">
        <f t="shared" si="197"/>
        <v>NO</v>
      </c>
      <c r="S1256" s="6" t="str">
        <f t="shared" si="200"/>
        <v>YES</v>
      </c>
      <c r="T1256" s="11">
        <f t="shared" si="201"/>
        <v>1512.5</v>
      </c>
      <c r="U1256" s="11">
        <f t="shared" si="198"/>
        <v>617.1</v>
      </c>
      <c r="V1256" s="11">
        <f t="shared" si="199"/>
        <v>895.4</v>
      </c>
    </row>
    <row r="1257" spans="1:22" x14ac:dyDescent="0.25">
      <c r="A1257" s="6" t="s">
        <v>351</v>
      </c>
      <c r="B1257" s="6" t="s">
        <v>23</v>
      </c>
      <c r="C1257" s="6" t="s">
        <v>959</v>
      </c>
      <c r="D1257" s="6" t="s">
        <v>959</v>
      </c>
      <c r="E1257" s="22" t="s">
        <v>1676</v>
      </c>
      <c r="F1257" s="22" t="s">
        <v>418</v>
      </c>
      <c r="G1257" s="7"/>
      <c r="H1257" s="22" t="s">
        <v>781</v>
      </c>
      <c r="I1257" s="22" t="s">
        <v>780</v>
      </c>
      <c r="J1257" s="19" t="s">
        <v>1011</v>
      </c>
      <c r="K1257" s="11">
        <v>12.6</v>
      </c>
      <c r="L1257" s="9">
        <v>1.05</v>
      </c>
      <c r="M1257" s="11">
        <v>13.23</v>
      </c>
      <c r="O1257" s="10">
        <f t="shared" si="202"/>
        <v>12.6</v>
      </c>
      <c r="P1257" s="11">
        <f t="shared" si="195"/>
        <v>0</v>
      </c>
      <c r="Q1257" s="11">
        <f t="shared" si="196"/>
        <v>12.6</v>
      </c>
      <c r="R1257" s="6" t="str">
        <f t="shared" si="197"/>
        <v>YES</v>
      </c>
      <c r="S1257" s="6" t="str">
        <f t="shared" si="200"/>
        <v>YES</v>
      </c>
      <c r="T1257" s="11">
        <f t="shared" si="201"/>
        <v>13.125</v>
      </c>
      <c r="U1257" s="11">
        <f t="shared" si="198"/>
        <v>13.23</v>
      </c>
      <c r="V1257" s="11">
        <f t="shared" si="199"/>
        <v>-0.10500000000000043</v>
      </c>
    </row>
    <row r="1258" spans="1:22" x14ac:dyDescent="0.25">
      <c r="A1258" s="6" t="s">
        <v>351</v>
      </c>
      <c r="B1258" s="6" t="s">
        <v>23</v>
      </c>
      <c r="C1258" s="6" t="s">
        <v>959</v>
      </c>
      <c r="D1258" s="6" t="s">
        <v>959</v>
      </c>
      <c r="E1258" s="22" t="s">
        <v>1676</v>
      </c>
      <c r="F1258" s="22" t="s">
        <v>418</v>
      </c>
      <c r="G1258" s="7"/>
      <c r="H1258" s="22" t="s">
        <v>781</v>
      </c>
      <c r="I1258" s="22" t="s">
        <v>780</v>
      </c>
      <c r="J1258" s="19" t="s">
        <v>1012</v>
      </c>
      <c r="K1258" s="11">
        <v>15</v>
      </c>
      <c r="L1258" s="9">
        <v>87.55</v>
      </c>
      <c r="M1258" s="11">
        <v>1313.25</v>
      </c>
      <c r="O1258" s="10">
        <f t="shared" si="202"/>
        <v>15</v>
      </c>
      <c r="P1258" s="11">
        <f t="shared" si="195"/>
        <v>0</v>
      </c>
      <c r="Q1258" s="11">
        <f t="shared" si="196"/>
        <v>15</v>
      </c>
      <c r="R1258" s="6" t="str">
        <f t="shared" si="197"/>
        <v>YES</v>
      </c>
      <c r="S1258" s="6" t="str">
        <f t="shared" si="200"/>
        <v>YES</v>
      </c>
      <c r="T1258" s="11">
        <f t="shared" si="201"/>
        <v>1094.375</v>
      </c>
      <c r="U1258" s="11">
        <f t="shared" si="198"/>
        <v>1313.25</v>
      </c>
      <c r="V1258" s="11">
        <f t="shared" si="199"/>
        <v>-218.875</v>
      </c>
    </row>
    <row r="1259" spans="1:22" x14ac:dyDescent="0.25">
      <c r="A1259" s="6" t="s">
        <v>351</v>
      </c>
      <c r="B1259" s="6" t="s">
        <v>23</v>
      </c>
      <c r="C1259" s="6" t="s">
        <v>959</v>
      </c>
      <c r="D1259" s="6" t="s">
        <v>959</v>
      </c>
      <c r="E1259" s="22" t="s">
        <v>1676</v>
      </c>
      <c r="F1259" s="22" t="s">
        <v>418</v>
      </c>
      <c r="G1259" s="7"/>
      <c r="H1259" s="22" t="s">
        <v>781</v>
      </c>
      <c r="I1259" s="22" t="s">
        <v>780</v>
      </c>
      <c r="J1259" s="19" t="s">
        <v>1013</v>
      </c>
      <c r="K1259" s="11">
        <v>15</v>
      </c>
      <c r="L1259" s="9">
        <v>48.63</v>
      </c>
      <c r="M1259" s="11">
        <v>729.45</v>
      </c>
      <c r="N1259" s="11">
        <v>1661.78</v>
      </c>
      <c r="O1259" s="10">
        <f t="shared" si="202"/>
        <v>15</v>
      </c>
      <c r="P1259" s="11">
        <f t="shared" si="195"/>
        <v>34.171910343409415</v>
      </c>
      <c r="Q1259" s="11">
        <f t="shared" si="196"/>
        <v>49.171910343409415</v>
      </c>
      <c r="R1259" s="6" t="str">
        <f t="shared" si="197"/>
        <v>YES</v>
      </c>
      <c r="S1259" s="6" t="str">
        <f t="shared" si="200"/>
        <v>YES</v>
      </c>
      <c r="T1259" s="11">
        <f t="shared" si="201"/>
        <v>607.875</v>
      </c>
      <c r="U1259" s="11">
        <f t="shared" si="198"/>
        <v>2391.23</v>
      </c>
      <c r="V1259" s="11">
        <f t="shared" si="199"/>
        <v>-1783.355</v>
      </c>
    </row>
    <row r="1260" spans="1:22" x14ac:dyDescent="0.25">
      <c r="A1260" s="6" t="s">
        <v>351</v>
      </c>
      <c r="B1260" s="6" t="s">
        <v>23</v>
      </c>
      <c r="C1260" s="6" t="s">
        <v>959</v>
      </c>
      <c r="D1260" s="6" t="s">
        <v>959</v>
      </c>
      <c r="E1260" s="22" t="s">
        <v>1676</v>
      </c>
      <c r="F1260" s="22" t="s">
        <v>418</v>
      </c>
      <c r="G1260" s="7"/>
      <c r="H1260" s="22" t="s">
        <v>781</v>
      </c>
      <c r="I1260" s="22" t="s">
        <v>780</v>
      </c>
      <c r="J1260" s="19" t="s">
        <v>1013</v>
      </c>
      <c r="K1260" s="11">
        <v>5.0999999999999996</v>
      </c>
      <c r="L1260" s="9">
        <v>85.57</v>
      </c>
      <c r="M1260" s="11">
        <v>436.42</v>
      </c>
      <c r="O1260" s="10">
        <f t="shared" si="202"/>
        <v>5.1001519224027119</v>
      </c>
      <c r="P1260" s="11">
        <f t="shared" si="195"/>
        <v>0</v>
      </c>
      <c r="Q1260" s="11">
        <f t="shared" si="196"/>
        <v>5.1001519224027119</v>
      </c>
      <c r="R1260" s="6" t="str">
        <f t="shared" si="197"/>
        <v>NO</v>
      </c>
      <c r="S1260" s="6" t="str">
        <f t="shared" si="200"/>
        <v>YES</v>
      </c>
      <c r="T1260" s="11">
        <f t="shared" si="201"/>
        <v>1069.625</v>
      </c>
      <c r="U1260" s="11">
        <f t="shared" si="198"/>
        <v>436.42</v>
      </c>
      <c r="V1260" s="11">
        <f t="shared" si="199"/>
        <v>633.20499999999993</v>
      </c>
    </row>
    <row r="1261" spans="1:22" x14ac:dyDescent="0.25">
      <c r="A1261" s="6" t="s">
        <v>351</v>
      </c>
      <c r="B1261" s="6" t="s">
        <v>23</v>
      </c>
      <c r="C1261" s="6" t="s">
        <v>959</v>
      </c>
      <c r="D1261" s="6" t="s">
        <v>959</v>
      </c>
      <c r="E1261" s="22" t="s">
        <v>1676</v>
      </c>
      <c r="F1261" s="22" t="s">
        <v>418</v>
      </c>
      <c r="G1261" s="7"/>
      <c r="H1261" s="22" t="s">
        <v>781</v>
      </c>
      <c r="I1261" s="22" t="s">
        <v>780</v>
      </c>
      <c r="J1261" s="19" t="s">
        <v>1014</v>
      </c>
      <c r="K1261" s="11">
        <v>15</v>
      </c>
      <c r="L1261" s="9">
        <v>5.27</v>
      </c>
      <c r="M1261" s="11">
        <v>79.05</v>
      </c>
      <c r="O1261" s="10">
        <f t="shared" si="202"/>
        <v>15</v>
      </c>
      <c r="P1261" s="11">
        <f t="shared" si="195"/>
        <v>0</v>
      </c>
      <c r="Q1261" s="11">
        <f t="shared" si="196"/>
        <v>15</v>
      </c>
      <c r="R1261" s="6" t="str">
        <f t="shared" si="197"/>
        <v>YES</v>
      </c>
      <c r="S1261" s="6" t="str">
        <f t="shared" si="200"/>
        <v>YES</v>
      </c>
      <c r="T1261" s="11">
        <f t="shared" si="201"/>
        <v>65.875</v>
      </c>
      <c r="U1261" s="11">
        <f t="shared" si="198"/>
        <v>79.05</v>
      </c>
      <c r="V1261" s="11">
        <f t="shared" si="199"/>
        <v>-13.174999999999997</v>
      </c>
    </row>
    <row r="1262" spans="1:22" x14ac:dyDescent="0.25">
      <c r="A1262" s="6" t="s">
        <v>351</v>
      </c>
      <c r="B1262" s="6" t="s">
        <v>23</v>
      </c>
      <c r="C1262" s="6" t="s">
        <v>959</v>
      </c>
      <c r="D1262" s="6" t="s">
        <v>959</v>
      </c>
      <c r="E1262" s="22" t="s">
        <v>1676</v>
      </c>
      <c r="F1262" s="22" t="s">
        <v>418</v>
      </c>
      <c r="G1262" s="7"/>
      <c r="H1262" s="22" t="s">
        <v>781</v>
      </c>
      <c r="I1262" s="22" t="s">
        <v>780</v>
      </c>
      <c r="J1262" s="19" t="s">
        <v>1015</v>
      </c>
      <c r="K1262" s="11">
        <v>15</v>
      </c>
      <c r="L1262" s="9">
        <v>34.11</v>
      </c>
      <c r="M1262" s="11">
        <v>511.65</v>
      </c>
      <c r="O1262" s="10">
        <f t="shared" si="202"/>
        <v>15</v>
      </c>
      <c r="P1262" s="11">
        <f t="shared" si="195"/>
        <v>0</v>
      </c>
      <c r="Q1262" s="11">
        <f t="shared" si="196"/>
        <v>15</v>
      </c>
      <c r="R1262" s="6" t="str">
        <f t="shared" si="197"/>
        <v>YES</v>
      </c>
      <c r="S1262" s="6" t="str">
        <f t="shared" si="200"/>
        <v>YES</v>
      </c>
      <c r="T1262" s="11">
        <f t="shared" si="201"/>
        <v>426.375</v>
      </c>
      <c r="U1262" s="11">
        <f t="shared" si="198"/>
        <v>511.65</v>
      </c>
      <c r="V1262" s="11">
        <f t="shared" si="199"/>
        <v>-85.274999999999977</v>
      </c>
    </row>
    <row r="1263" spans="1:22" x14ac:dyDescent="0.25">
      <c r="A1263" s="6" t="s">
        <v>351</v>
      </c>
      <c r="B1263" s="6" t="s">
        <v>23</v>
      </c>
      <c r="C1263" s="6" t="s">
        <v>959</v>
      </c>
      <c r="D1263" s="6" t="s">
        <v>959</v>
      </c>
      <c r="E1263" s="22" t="s">
        <v>1676</v>
      </c>
      <c r="F1263" s="22" t="s">
        <v>418</v>
      </c>
      <c r="G1263" s="7"/>
      <c r="H1263" s="22" t="s">
        <v>781</v>
      </c>
      <c r="I1263" s="22" t="s">
        <v>780</v>
      </c>
      <c r="J1263" s="19" t="s">
        <v>1016</v>
      </c>
      <c r="K1263" s="11">
        <v>15</v>
      </c>
      <c r="L1263" s="9">
        <v>64.3</v>
      </c>
      <c r="M1263" s="11">
        <v>964.5</v>
      </c>
      <c r="N1263" s="11">
        <v>342.89</v>
      </c>
      <c r="O1263" s="10">
        <f t="shared" si="202"/>
        <v>15</v>
      </c>
      <c r="P1263" s="11">
        <f t="shared" si="195"/>
        <v>5.3326594090202182</v>
      </c>
      <c r="Q1263" s="11">
        <f t="shared" si="196"/>
        <v>20.332659409020216</v>
      </c>
      <c r="R1263" s="6" t="str">
        <f t="shared" si="197"/>
        <v>YES</v>
      </c>
      <c r="S1263" s="6" t="str">
        <f t="shared" si="200"/>
        <v>YES</v>
      </c>
      <c r="T1263" s="11">
        <f t="shared" si="201"/>
        <v>803.75</v>
      </c>
      <c r="U1263" s="11">
        <f t="shared" si="198"/>
        <v>1307.3899999999999</v>
      </c>
      <c r="V1263" s="11">
        <f t="shared" si="199"/>
        <v>-503.63999999999987</v>
      </c>
    </row>
    <row r="1264" spans="1:22" x14ac:dyDescent="0.25">
      <c r="A1264" s="6" t="s">
        <v>351</v>
      </c>
      <c r="B1264" s="6" t="s">
        <v>23</v>
      </c>
      <c r="C1264" s="6" t="s">
        <v>959</v>
      </c>
      <c r="D1264" s="6" t="s">
        <v>959</v>
      </c>
      <c r="E1264" s="22" t="s">
        <v>1676</v>
      </c>
      <c r="F1264" s="22" t="s">
        <v>418</v>
      </c>
      <c r="G1264" s="7"/>
      <c r="H1264" s="22" t="s">
        <v>781</v>
      </c>
      <c r="I1264" s="22" t="s">
        <v>780</v>
      </c>
      <c r="J1264" s="19" t="s">
        <v>1016</v>
      </c>
      <c r="K1264" s="11">
        <v>5.0999999999999996</v>
      </c>
      <c r="L1264" s="9">
        <v>36.1</v>
      </c>
      <c r="M1264" s="11">
        <v>184.11</v>
      </c>
      <c r="O1264" s="10">
        <f t="shared" si="202"/>
        <v>5.1000000000000005</v>
      </c>
      <c r="P1264" s="11">
        <f t="shared" si="195"/>
        <v>0</v>
      </c>
      <c r="Q1264" s="11">
        <f t="shared" si="196"/>
        <v>5.1000000000000005</v>
      </c>
      <c r="R1264" s="6" t="str">
        <f t="shared" si="197"/>
        <v>NO</v>
      </c>
      <c r="S1264" s="6" t="str">
        <f t="shared" si="200"/>
        <v>YES</v>
      </c>
      <c r="T1264" s="11">
        <f t="shared" si="201"/>
        <v>451.25</v>
      </c>
      <c r="U1264" s="11">
        <f t="shared" si="198"/>
        <v>184.11</v>
      </c>
      <c r="V1264" s="11">
        <f t="shared" si="199"/>
        <v>267.14</v>
      </c>
    </row>
    <row r="1265" spans="1:22" x14ac:dyDescent="0.25">
      <c r="A1265" s="6" t="s">
        <v>351</v>
      </c>
      <c r="B1265" s="6" t="s">
        <v>23</v>
      </c>
      <c r="C1265" s="6" t="s">
        <v>959</v>
      </c>
      <c r="D1265" s="6" t="s">
        <v>959</v>
      </c>
      <c r="E1265" s="22" t="s">
        <v>1676</v>
      </c>
      <c r="F1265" s="22" t="s">
        <v>418</v>
      </c>
      <c r="G1265" s="7"/>
      <c r="H1265" s="22" t="s">
        <v>781</v>
      </c>
      <c r="I1265" s="22" t="s">
        <v>780</v>
      </c>
      <c r="J1265" s="19" t="s">
        <v>820</v>
      </c>
      <c r="K1265" s="11">
        <v>15</v>
      </c>
      <c r="L1265" s="9">
        <v>6.47</v>
      </c>
      <c r="M1265" s="11">
        <v>97.05</v>
      </c>
      <c r="O1265" s="10">
        <f t="shared" si="202"/>
        <v>15</v>
      </c>
      <c r="P1265" s="11">
        <f t="shared" si="195"/>
        <v>0</v>
      </c>
      <c r="Q1265" s="11">
        <f t="shared" si="196"/>
        <v>15</v>
      </c>
      <c r="R1265" s="6" t="str">
        <f t="shared" si="197"/>
        <v>YES</v>
      </c>
      <c r="S1265" s="6" t="str">
        <f t="shared" si="200"/>
        <v>YES</v>
      </c>
      <c r="T1265" s="11">
        <f t="shared" si="201"/>
        <v>80.875</v>
      </c>
      <c r="U1265" s="11">
        <f t="shared" si="198"/>
        <v>97.05</v>
      </c>
      <c r="V1265" s="11">
        <f t="shared" si="199"/>
        <v>-16.174999999999997</v>
      </c>
    </row>
    <row r="1266" spans="1:22" x14ac:dyDescent="0.25">
      <c r="A1266" s="6" t="s">
        <v>351</v>
      </c>
      <c r="B1266" s="6" t="s">
        <v>23</v>
      </c>
      <c r="C1266" s="6" t="s">
        <v>959</v>
      </c>
      <c r="D1266" s="6" t="s">
        <v>959</v>
      </c>
      <c r="E1266" s="22" t="s">
        <v>1676</v>
      </c>
      <c r="F1266" s="22" t="s">
        <v>418</v>
      </c>
      <c r="G1266" s="7"/>
      <c r="H1266" s="22" t="s">
        <v>781</v>
      </c>
      <c r="I1266" s="22" t="s">
        <v>780</v>
      </c>
      <c r="J1266" s="19" t="s">
        <v>1017</v>
      </c>
      <c r="K1266" s="11">
        <v>15</v>
      </c>
      <c r="L1266" s="9">
        <v>13.37</v>
      </c>
      <c r="M1266" s="11">
        <v>200.55</v>
      </c>
      <c r="O1266" s="10">
        <f t="shared" si="202"/>
        <v>15.000000000000002</v>
      </c>
      <c r="P1266" s="11">
        <f t="shared" si="195"/>
        <v>0</v>
      </c>
      <c r="Q1266" s="11">
        <f t="shared" si="196"/>
        <v>15.000000000000002</v>
      </c>
      <c r="R1266" s="6" t="str">
        <f t="shared" si="197"/>
        <v>YES</v>
      </c>
      <c r="S1266" s="6" t="str">
        <f t="shared" si="200"/>
        <v>YES</v>
      </c>
      <c r="T1266" s="11">
        <f t="shared" si="201"/>
        <v>167.125</v>
      </c>
      <c r="U1266" s="11">
        <f t="shared" si="198"/>
        <v>200.55</v>
      </c>
      <c r="V1266" s="11">
        <f t="shared" si="199"/>
        <v>-33.425000000000011</v>
      </c>
    </row>
    <row r="1267" spans="1:22" x14ac:dyDescent="0.25">
      <c r="A1267" s="6" t="s">
        <v>351</v>
      </c>
      <c r="B1267" s="6" t="s">
        <v>23</v>
      </c>
      <c r="C1267" s="6" t="s">
        <v>959</v>
      </c>
      <c r="D1267" s="6" t="s">
        <v>959</v>
      </c>
      <c r="E1267" s="22" t="s">
        <v>1676</v>
      </c>
      <c r="F1267" s="22" t="s">
        <v>418</v>
      </c>
      <c r="G1267" s="7"/>
      <c r="H1267" s="22" t="s">
        <v>781</v>
      </c>
      <c r="I1267" s="22" t="s">
        <v>780</v>
      </c>
      <c r="J1267" s="19" t="s">
        <v>1018</v>
      </c>
      <c r="K1267" s="11">
        <v>15</v>
      </c>
      <c r="L1267" s="9">
        <v>23.53</v>
      </c>
      <c r="M1267" s="11">
        <v>352.95</v>
      </c>
      <c r="N1267" s="11">
        <v>102.96</v>
      </c>
      <c r="O1267" s="10">
        <f t="shared" si="202"/>
        <v>14.999999999999998</v>
      </c>
      <c r="P1267" s="11">
        <f t="shared" si="195"/>
        <v>4.3756906077348061</v>
      </c>
      <c r="Q1267" s="11">
        <f t="shared" si="196"/>
        <v>19.375690607734803</v>
      </c>
      <c r="R1267" s="6" t="str">
        <f t="shared" si="197"/>
        <v>YES</v>
      </c>
      <c r="S1267" s="6" t="str">
        <f t="shared" si="200"/>
        <v>YES</v>
      </c>
      <c r="T1267" s="11">
        <f t="shared" si="201"/>
        <v>294.125</v>
      </c>
      <c r="U1267" s="11">
        <f t="shared" si="198"/>
        <v>455.90999999999997</v>
      </c>
      <c r="V1267" s="11">
        <f t="shared" si="199"/>
        <v>-161.78499999999997</v>
      </c>
    </row>
    <row r="1268" spans="1:22" x14ac:dyDescent="0.25">
      <c r="A1268" s="6" t="s">
        <v>351</v>
      </c>
      <c r="B1268" s="6" t="s">
        <v>23</v>
      </c>
      <c r="C1268" s="6" t="s">
        <v>959</v>
      </c>
      <c r="D1268" s="6" t="s">
        <v>959</v>
      </c>
      <c r="E1268" s="22" t="s">
        <v>1676</v>
      </c>
      <c r="F1268" s="22" t="s">
        <v>418</v>
      </c>
      <c r="G1268" s="7"/>
      <c r="H1268" s="22" t="s">
        <v>781</v>
      </c>
      <c r="I1268" s="22" t="s">
        <v>780</v>
      </c>
      <c r="J1268" s="19" t="s">
        <v>1018</v>
      </c>
      <c r="K1268" s="11">
        <v>5.0999999999999996</v>
      </c>
      <c r="L1268" s="9">
        <v>10.62</v>
      </c>
      <c r="M1268" s="11">
        <v>54.16</v>
      </c>
      <c r="O1268" s="10">
        <f t="shared" si="202"/>
        <v>5.0998116760828625</v>
      </c>
      <c r="P1268" s="11">
        <f t="shared" si="195"/>
        <v>0</v>
      </c>
      <c r="Q1268" s="11">
        <f t="shared" si="196"/>
        <v>5.0998116760828625</v>
      </c>
      <c r="R1268" s="6" t="str">
        <f t="shared" si="197"/>
        <v>NO</v>
      </c>
      <c r="S1268" s="6" t="str">
        <f t="shared" si="200"/>
        <v>YES</v>
      </c>
      <c r="T1268" s="11">
        <f t="shared" si="201"/>
        <v>132.75</v>
      </c>
      <c r="U1268" s="11">
        <f t="shared" si="198"/>
        <v>54.16</v>
      </c>
      <c r="V1268" s="11">
        <f t="shared" si="199"/>
        <v>78.59</v>
      </c>
    </row>
    <row r="1269" spans="1:22" x14ac:dyDescent="0.25">
      <c r="A1269" s="6" t="s">
        <v>351</v>
      </c>
      <c r="B1269" s="6" t="s">
        <v>23</v>
      </c>
      <c r="C1269" s="6" t="s">
        <v>959</v>
      </c>
      <c r="D1269" s="6" t="s">
        <v>959</v>
      </c>
      <c r="E1269" s="22" t="s">
        <v>1676</v>
      </c>
      <c r="F1269" s="22" t="s">
        <v>418</v>
      </c>
      <c r="G1269" s="7"/>
      <c r="H1269" s="22" t="s">
        <v>781</v>
      </c>
      <c r="I1269" s="22" t="s">
        <v>780</v>
      </c>
      <c r="J1269" s="19" t="s">
        <v>1019</v>
      </c>
      <c r="K1269" s="11">
        <v>15</v>
      </c>
      <c r="L1269" s="9">
        <v>14.87</v>
      </c>
      <c r="M1269" s="11">
        <v>223.05</v>
      </c>
      <c r="O1269" s="10">
        <f t="shared" si="202"/>
        <v>15.000000000000002</v>
      </c>
      <c r="P1269" s="11">
        <f t="shared" si="195"/>
        <v>0</v>
      </c>
      <c r="Q1269" s="11">
        <f t="shared" si="196"/>
        <v>15.000000000000002</v>
      </c>
      <c r="R1269" s="6" t="str">
        <f t="shared" si="197"/>
        <v>YES</v>
      </c>
      <c r="S1269" s="6" t="str">
        <f t="shared" si="200"/>
        <v>YES</v>
      </c>
      <c r="T1269" s="11">
        <f t="shared" si="201"/>
        <v>185.875</v>
      </c>
      <c r="U1269" s="11">
        <f t="shared" si="198"/>
        <v>223.05</v>
      </c>
      <c r="V1269" s="11">
        <f t="shared" si="199"/>
        <v>-37.175000000000011</v>
      </c>
    </row>
    <row r="1270" spans="1:22" x14ac:dyDescent="0.25">
      <c r="A1270" s="6" t="s">
        <v>351</v>
      </c>
      <c r="B1270" s="6" t="s">
        <v>23</v>
      </c>
      <c r="C1270" s="6" t="s">
        <v>959</v>
      </c>
      <c r="D1270" s="6" t="s">
        <v>959</v>
      </c>
      <c r="E1270" s="22" t="s">
        <v>1676</v>
      </c>
      <c r="F1270" s="22" t="s">
        <v>418</v>
      </c>
      <c r="G1270" s="7"/>
      <c r="H1270" s="22" t="s">
        <v>781</v>
      </c>
      <c r="I1270" s="22" t="s">
        <v>780</v>
      </c>
      <c r="J1270" s="19" t="s">
        <v>1020</v>
      </c>
      <c r="K1270" s="11">
        <v>15</v>
      </c>
      <c r="L1270" s="9">
        <v>10.63</v>
      </c>
      <c r="M1270" s="11">
        <v>159.44999999999999</v>
      </c>
      <c r="O1270" s="10">
        <f t="shared" si="202"/>
        <v>14.999999999999998</v>
      </c>
      <c r="P1270" s="11">
        <f t="shared" si="195"/>
        <v>0</v>
      </c>
      <c r="Q1270" s="11">
        <f t="shared" si="196"/>
        <v>14.999999999999998</v>
      </c>
      <c r="R1270" s="6" t="str">
        <f t="shared" si="197"/>
        <v>YES</v>
      </c>
      <c r="S1270" s="6" t="str">
        <f t="shared" si="200"/>
        <v>YES</v>
      </c>
      <c r="T1270" s="11">
        <f t="shared" si="201"/>
        <v>132.875</v>
      </c>
      <c r="U1270" s="11">
        <f t="shared" si="198"/>
        <v>159.44999999999999</v>
      </c>
      <c r="V1270" s="11">
        <f t="shared" si="199"/>
        <v>-26.574999999999989</v>
      </c>
    </row>
    <row r="1271" spans="1:22" x14ac:dyDescent="0.25">
      <c r="A1271" s="6" t="s">
        <v>351</v>
      </c>
      <c r="B1271" s="6" t="s">
        <v>23</v>
      </c>
      <c r="C1271" s="6" t="s">
        <v>1024</v>
      </c>
      <c r="D1271" s="6" t="s">
        <v>1024</v>
      </c>
      <c r="E1271" s="22" t="s">
        <v>1676</v>
      </c>
      <c r="F1271" s="22" t="s">
        <v>418</v>
      </c>
      <c r="G1271" s="7" t="s">
        <v>1023</v>
      </c>
      <c r="H1271" s="22" t="s">
        <v>1022</v>
      </c>
      <c r="I1271" s="22" t="s">
        <v>1021</v>
      </c>
      <c r="J1271" s="19" t="s">
        <v>1025</v>
      </c>
      <c r="K1271" s="11">
        <v>10.5</v>
      </c>
      <c r="L1271" s="9">
        <v>105.37</v>
      </c>
      <c r="M1271" s="11">
        <v>1106.3900000000001</v>
      </c>
      <c r="N1271" s="11">
        <v>474.15</v>
      </c>
      <c r="O1271" s="10">
        <f t="shared" si="202"/>
        <v>10.500047451836387</v>
      </c>
      <c r="P1271" s="11">
        <f t="shared" si="195"/>
        <v>4.4998576444908416</v>
      </c>
      <c r="Q1271" s="11">
        <f t="shared" si="196"/>
        <v>14.999905096327227</v>
      </c>
      <c r="R1271" s="6" t="str">
        <f t="shared" si="197"/>
        <v>YES</v>
      </c>
      <c r="S1271" s="6" t="str">
        <f t="shared" si="200"/>
        <v>YES</v>
      </c>
      <c r="T1271" s="11">
        <f t="shared" si="201"/>
        <v>1317.125</v>
      </c>
      <c r="U1271" s="11">
        <f t="shared" si="198"/>
        <v>1580.54</v>
      </c>
      <c r="V1271" s="11">
        <f t="shared" si="199"/>
        <v>-263.41499999999996</v>
      </c>
    </row>
    <row r="1272" spans="1:22" x14ac:dyDescent="0.25">
      <c r="A1272" s="6" t="s">
        <v>351</v>
      </c>
      <c r="B1272" s="6" t="s">
        <v>23</v>
      </c>
      <c r="C1272" s="6" t="s">
        <v>1024</v>
      </c>
      <c r="D1272" s="6" t="s">
        <v>1024</v>
      </c>
      <c r="E1272" s="22" t="s">
        <v>1676</v>
      </c>
      <c r="F1272" s="22" t="s">
        <v>418</v>
      </c>
      <c r="G1272" s="7" t="s">
        <v>1023</v>
      </c>
      <c r="H1272" s="22" t="s">
        <v>1022</v>
      </c>
      <c r="I1272" s="22" t="s">
        <v>1021</v>
      </c>
      <c r="J1272" s="19" t="s">
        <v>1026</v>
      </c>
      <c r="K1272" s="11">
        <v>15</v>
      </c>
      <c r="L1272" s="9">
        <v>199.42</v>
      </c>
      <c r="M1272" s="11">
        <v>2991.3</v>
      </c>
      <c r="N1272" s="11">
        <v>60</v>
      </c>
      <c r="O1272" s="10">
        <f t="shared" si="202"/>
        <v>15.000000000000002</v>
      </c>
      <c r="P1272" s="11">
        <f t="shared" si="195"/>
        <v>0.30087253033798017</v>
      </c>
      <c r="Q1272" s="11">
        <f t="shared" si="196"/>
        <v>15.300872530337982</v>
      </c>
      <c r="R1272" s="6" t="str">
        <f t="shared" si="197"/>
        <v>YES</v>
      </c>
      <c r="S1272" s="6" t="str">
        <f t="shared" si="200"/>
        <v>YES</v>
      </c>
      <c r="T1272" s="11">
        <f t="shared" si="201"/>
        <v>2492.75</v>
      </c>
      <c r="U1272" s="11">
        <f t="shared" si="198"/>
        <v>3051.3</v>
      </c>
      <c r="V1272" s="11">
        <f t="shared" si="199"/>
        <v>-558.55000000000018</v>
      </c>
    </row>
    <row r="1273" spans="1:22" x14ac:dyDescent="0.25">
      <c r="A1273" s="6" t="s">
        <v>351</v>
      </c>
      <c r="B1273" s="6" t="s">
        <v>23</v>
      </c>
      <c r="C1273" s="6" t="s">
        <v>1024</v>
      </c>
      <c r="D1273" s="6" t="s">
        <v>1024</v>
      </c>
      <c r="E1273" s="22" t="s">
        <v>1676</v>
      </c>
      <c r="F1273" s="22" t="s">
        <v>418</v>
      </c>
      <c r="G1273" s="7" t="s">
        <v>1023</v>
      </c>
      <c r="H1273" s="22" t="s">
        <v>1022</v>
      </c>
      <c r="I1273" s="22" t="s">
        <v>1021</v>
      </c>
      <c r="J1273" s="19" t="s">
        <v>1026</v>
      </c>
      <c r="K1273" s="11">
        <v>7.5</v>
      </c>
      <c r="M1273" s="11">
        <v>60</v>
      </c>
      <c r="O1273" s="10" t="e">
        <f t="shared" si="202"/>
        <v>#DIV/0!</v>
      </c>
      <c r="P1273" s="11" t="e">
        <f t="shared" si="195"/>
        <v>#DIV/0!</v>
      </c>
      <c r="Q1273" s="11" t="e">
        <f t="shared" si="196"/>
        <v>#DIV/0!</v>
      </c>
      <c r="R1273" s="6" t="e">
        <f t="shared" si="197"/>
        <v>#DIV/0!</v>
      </c>
      <c r="S1273" s="6" t="e">
        <f t="shared" si="200"/>
        <v>#DIV/0!</v>
      </c>
      <c r="T1273" s="11">
        <f t="shared" si="201"/>
        <v>0</v>
      </c>
      <c r="U1273" s="11">
        <f t="shared" si="198"/>
        <v>60</v>
      </c>
      <c r="V1273" s="11">
        <f t="shared" si="199"/>
        <v>-60</v>
      </c>
    </row>
    <row r="1274" spans="1:22" x14ac:dyDescent="0.25">
      <c r="A1274" s="6" t="s">
        <v>351</v>
      </c>
      <c r="B1274" s="6" t="s">
        <v>23</v>
      </c>
      <c r="C1274" s="6" t="s">
        <v>1024</v>
      </c>
      <c r="D1274" s="6" t="s">
        <v>1024</v>
      </c>
      <c r="E1274" s="22" t="s">
        <v>1676</v>
      </c>
      <c r="F1274" s="22" t="s">
        <v>418</v>
      </c>
      <c r="G1274" s="7" t="s">
        <v>1023</v>
      </c>
      <c r="H1274" s="22" t="s">
        <v>1022</v>
      </c>
      <c r="I1274" s="22" t="s">
        <v>1021</v>
      </c>
      <c r="J1274" s="19" t="s">
        <v>1027</v>
      </c>
      <c r="K1274" s="11">
        <v>15</v>
      </c>
      <c r="L1274" s="9">
        <v>16.39</v>
      </c>
      <c r="M1274" s="11">
        <v>245.85</v>
      </c>
      <c r="O1274" s="10">
        <f t="shared" si="202"/>
        <v>15</v>
      </c>
      <c r="P1274" s="11">
        <f t="shared" si="195"/>
        <v>0</v>
      </c>
      <c r="Q1274" s="11">
        <f t="shared" si="196"/>
        <v>15</v>
      </c>
      <c r="R1274" s="6" t="str">
        <f t="shared" si="197"/>
        <v>YES</v>
      </c>
      <c r="S1274" s="6" t="str">
        <f t="shared" si="200"/>
        <v>YES</v>
      </c>
      <c r="T1274" s="11">
        <f t="shared" si="201"/>
        <v>204.875</v>
      </c>
      <c r="U1274" s="11">
        <f t="shared" si="198"/>
        <v>245.85</v>
      </c>
      <c r="V1274" s="11">
        <f t="shared" si="199"/>
        <v>-40.974999999999994</v>
      </c>
    </row>
    <row r="1275" spans="1:22" x14ac:dyDescent="0.25">
      <c r="A1275" s="6" t="s">
        <v>351</v>
      </c>
      <c r="B1275" s="6" t="s">
        <v>23</v>
      </c>
      <c r="C1275" s="6" t="s">
        <v>1024</v>
      </c>
      <c r="D1275" s="6" t="s">
        <v>1024</v>
      </c>
      <c r="E1275" s="22" t="s">
        <v>1676</v>
      </c>
      <c r="F1275" s="22" t="s">
        <v>418</v>
      </c>
      <c r="G1275" s="7" t="s">
        <v>1023</v>
      </c>
      <c r="H1275" s="22" t="s">
        <v>1022</v>
      </c>
      <c r="I1275" s="22" t="s">
        <v>1021</v>
      </c>
      <c r="J1275" s="19" t="s">
        <v>1028</v>
      </c>
      <c r="K1275" s="11">
        <v>15</v>
      </c>
      <c r="L1275" s="9">
        <v>479.4</v>
      </c>
      <c r="M1275" s="11">
        <v>7311</v>
      </c>
      <c r="O1275" s="10">
        <f t="shared" si="202"/>
        <v>15.250312891113893</v>
      </c>
      <c r="P1275" s="11">
        <f t="shared" ref="P1275:P1328" si="203">N1275/L1275</f>
        <v>0</v>
      </c>
      <c r="Q1275" s="11">
        <f t="shared" ref="Q1275:Q1328" si="204">(M1275+N1275)/L1275</f>
        <v>15.250312891113893</v>
      </c>
      <c r="R1275" s="6" t="str">
        <f t="shared" ref="R1275:R1328" si="205">IF(Q1275&gt;12.49,"YES","NO")</f>
        <v>YES</v>
      </c>
      <c r="S1275" s="6" t="str">
        <f t="shared" si="200"/>
        <v>YES</v>
      </c>
      <c r="T1275" s="11">
        <f t="shared" si="201"/>
        <v>5992.5</v>
      </c>
      <c r="U1275" s="11">
        <f t="shared" ref="U1275:U1328" si="206">M1275+N1275</f>
        <v>7311</v>
      </c>
      <c r="V1275" s="11">
        <f t="shared" ref="V1275:V1328" si="207">T1275-U1275</f>
        <v>-1318.5</v>
      </c>
    </row>
    <row r="1276" spans="1:22" x14ac:dyDescent="0.25">
      <c r="A1276" s="6" t="s">
        <v>351</v>
      </c>
      <c r="B1276" s="6" t="s">
        <v>23</v>
      </c>
      <c r="C1276" s="6" t="s">
        <v>1024</v>
      </c>
      <c r="D1276" s="6" t="s">
        <v>1024</v>
      </c>
      <c r="E1276" s="22" t="s">
        <v>1676</v>
      </c>
      <c r="F1276" s="22" t="s">
        <v>418</v>
      </c>
      <c r="G1276" s="7" t="s">
        <v>1023</v>
      </c>
      <c r="H1276" s="22" t="s">
        <v>1022</v>
      </c>
      <c r="I1276" s="22" t="s">
        <v>1021</v>
      </c>
      <c r="J1276" s="19" t="s">
        <v>1029</v>
      </c>
      <c r="K1276" s="11">
        <v>15</v>
      </c>
      <c r="L1276" s="9">
        <v>466.59</v>
      </c>
      <c r="M1276" s="11">
        <v>7178.85</v>
      </c>
      <c r="O1276" s="10">
        <f t="shared" si="202"/>
        <v>15.385777663473286</v>
      </c>
      <c r="P1276" s="11">
        <f t="shared" si="203"/>
        <v>0</v>
      </c>
      <c r="Q1276" s="11">
        <f t="shared" si="204"/>
        <v>15.385777663473286</v>
      </c>
      <c r="R1276" s="6" t="str">
        <f t="shared" si="205"/>
        <v>YES</v>
      </c>
      <c r="S1276" s="6" t="str">
        <f t="shared" si="200"/>
        <v>YES</v>
      </c>
      <c r="T1276" s="11">
        <f t="shared" si="201"/>
        <v>5832.375</v>
      </c>
      <c r="U1276" s="11">
        <f t="shared" si="206"/>
        <v>7178.85</v>
      </c>
      <c r="V1276" s="11">
        <f t="shared" si="207"/>
        <v>-1346.4750000000004</v>
      </c>
    </row>
    <row r="1277" spans="1:22" x14ac:dyDescent="0.25">
      <c r="A1277" s="6" t="s">
        <v>351</v>
      </c>
      <c r="B1277" s="6" t="s">
        <v>23</v>
      </c>
      <c r="C1277" s="6" t="s">
        <v>1024</v>
      </c>
      <c r="D1277" s="6" t="s">
        <v>1024</v>
      </c>
      <c r="E1277" s="22" t="s">
        <v>1676</v>
      </c>
      <c r="F1277" s="22" t="s">
        <v>418</v>
      </c>
      <c r="G1277" s="7" t="s">
        <v>1023</v>
      </c>
      <c r="H1277" s="22" t="s">
        <v>1022</v>
      </c>
      <c r="I1277" s="22" t="s">
        <v>1021</v>
      </c>
      <c r="J1277" s="19" t="s">
        <v>1030</v>
      </c>
      <c r="K1277" s="11">
        <v>10.5</v>
      </c>
      <c r="L1277" s="9">
        <v>179.12</v>
      </c>
      <c r="M1277" s="11">
        <v>1880.78</v>
      </c>
      <c r="N1277" s="11">
        <v>647.63</v>
      </c>
      <c r="O1277" s="10">
        <f t="shared" si="202"/>
        <v>10.500111656989727</v>
      </c>
      <c r="P1277" s="11">
        <f t="shared" si="203"/>
        <v>3.6156208128628853</v>
      </c>
      <c r="Q1277" s="11">
        <f t="shared" si="204"/>
        <v>14.115732469852611</v>
      </c>
      <c r="R1277" s="6" t="str">
        <f t="shared" si="205"/>
        <v>YES</v>
      </c>
      <c r="S1277" s="6" t="str">
        <f t="shared" ref="S1277:S1328" si="208">IF(O1277&gt;3.32,"YES","NO")</f>
        <v>YES</v>
      </c>
      <c r="T1277" s="11">
        <f t="shared" ref="T1277:T1328" si="209">L1277*12.5</f>
        <v>2239</v>
      </c>
      <c r="U1277" s="11">
        <f t="shared" si="206"/>
        <v>2528.41</v>
      </c>
      <c r="V1277" s="11">
        <f t="shared" si="207"/>
        <v>-289.40999999999985</v>
      </c>
    </row>
    <row r="1278" spans="1:22" x14ac:dyDescent="0.25">
      <c r="A1278" s="6" t="s">
        <v>351</v>
      </c>
      <c r="B1278" s="6" t="s">
        <v>23</v>
      </c>
      <c r="C1278" s="6" t="s">
        <v>1024</v>
      </c>
      <c r="D1278" s="6" t="s">
        <v>1024</v>
      </c>
      <c r="E1278" s="22" t="s">
        <v>1676</v>
      </c>
      <c r="F1278" s="22" t="s">
        <v>418</v>
      </c>
      <c r="G1278" s="7" t="s">
        <v>1023</v>
      </c>
      <c r="H1278" s="22" t="s">
        <v>1022</v>
      </c>
      <c r="I1278" s="22" t="s">
        <v>1021</v>
      </c>
      <c r="J1278" s="19" t="s">
        <v>1030</v>
      </c>
      <c r="K1278" s="11">
        <v>5.25</v>
      </c>
      <c r="M1278" s="11">
        <v>18.38</v>
      </c>
      <c r="O1278" s="10" t="e">
        <f t="shared" si="202"/>
        <v>#DIV/0!</v>
      </c>
      <c r="P1278" s="11" t="e">
        <f t="shared" si="203"/>
        <v>#DIV/0!</v>
      </c>
      <c r="Q1278" s="11" t="e">
        <f t="shared" si="204"/>
        <v>#DIV/0!</v>
      </c>
      <c r="R1278" s="6" t="e">
        <f t="shared" si="205"/>
        <v>#DIV/0!</v>
      </c>
      <c r="S1278" s="6" t="e">
        <f t="shared" si="208"/>
        <v>#DIV/0!</v>
      </c>
      <c r="T1278" s="11">
        <f t="shared" si="209"/>
        <v>0</v>
      </c>
      <c r="U1278" s="11">
        <f t="shared" si="206"/>
        <v>18.38</v>
      </c>
      <c r="V1278" s="11">
        <f t="shared" si="207"/>
        <v>-18.38</v>
      </c>
    </row>
    <row r="1279" spans="1:22" x14ac:dyDescent="0.25">
      <c r="A1279" s="6" t="s">
        <v>351</v>
      </c>
      <c r="B1279" s="6" t="s">
        <v>23</v>
      </c>
      <c r="C1279" s="6" t="s">
        <v>1024</v>
      </c>
      <c r="D1279" s="6" t="s">
        <v>1024</v>
      </c>
      <c r="E1279" s="22" t="s">
        <v>1676</v>
      </c>
      <c r="F1279" s="22" t="s">
        <v>418</v>
      </c>
      <c r="G1279" s="7" t="s">
        <v>1023</v>
      </c>
      <c r="H1279" s="22" t="s">
        <v>1022</v>
      </c>
      <c r="I1279" s="22" t="s">
        <v>1021</v>
      </c>
      <c r="J1279" s="19" t="s">
        <v>1031</v>
      </c>
      <c r="K1279" s="11">
        <v>15</v>
      </c>
      <c r="L1279" s="9">
        <v>472.41</v>
      </c>
      <c r="M1279" s="11">
        <v>7146.15</v>
      </c>
      <c r="O1279" s="10">
        <f t="shared" si="202"/>
        <v>15.127008319044895</v>
      </c>
      <c r="P1279" s="11">
        <f t="shared" si="203"/>
        <v>0</v>
      </c>
      <c r="Q1279" s="11">
        <f t="shared" si="204"/>
        <v>15.127008319044895</v>
      </c>
      <c r="R1279" s="6" t="str">
        <f t="shared" si="205"/>
        <v>YES</v>
      </c>
      <c r="S1279" s="6" t="str">
        <f t="shared" si="208"/>
        <v>YES</v>
      </c>
      <c r="T1279" s="11">
        <f t="shared" si="209"/>
        <v>5905.125</v>
      </c>
      <c r="U1279" s="11">
        <f t="shared" si="206"/>
        <v>7146.15</v>
      </c>
      <c r="V1279" s="11">
        <f t="shared" si="207"/>
        <v>-1241.0249999999996</v>
      </c>
    </row>
    <row r="1280" spans="1:22" x14ac:dyDescent="0.25">
      <c r="A1280" s="6" t="s">
        <v>351</v>
      </c>
      <c r="B1280" s="6" t="s">
        <v>23</v>
      </c>
      <c r="C1280" s="6" t="s">
        <v>1024</v>
      </c>
      <c r="D1280" s="6" t="s">
        <v>1024</v>
      </c>
      <c r="E1280" s="22" t="s">
        <v>1676</v>
      </c>
      <c r="F1280" s="22" t="s">
        <v>418</v>
      </c>
      <c r="G1280" s="7" t="s">
        <v>1023</v>
      </c>
      <c r="H1280" s="22" t="s">
        <v>1022</v>
      </c>
      <c r="I1280" s="22" t="s">
        <v>1021</v>
      </c>
      <c r="J1280" s="19" t="s">
        <v>1032</v>
      </c>
      <c r="K1280" s="11">
        <v>10.5</v>
      </c>
      <c r="L1280" s="9">
        <v>58</v>
      </c>
      <c r="M1280" s="11">
        <v>609</v>
      </c>
      <c r="N1280" s="11">
        <v>319.5</v>
      </c>
      <c r="O1280" s="10">
        <f t="shared" si="202"/>
        <v>10.5</v>
      </c>
      <c r="P1280" s="11">
        <f t="shared" si="203"/>
        <v>5.5086206896551726</v>
      </c>
      <c r="Q1280" s="11">
        <f t="shared" si="204"/>
        <v>16.008620689655171</v>
      </c>
      <c r="R1280" s="6" t="str">
        <f t="shared" si="205"/>
        <v>YES</v>
      </c>
      <c r="S1280" s="6" t="str">
        <f t="shared" si="208"/>
        <v>YES</v>
      </c>
      <c r="T1280" s="11">
        <f t="shared" si="209"/>
        <v>725</v>
      </c>
      <c r="U1280" s="11">
        <f t="shared" si="206"/>
        <v>928.5</v>
      </c>
      <c r="V1280" s="11">
        <f t="shared" si="207"/>
        <v>-203.5</v>
      </c>
    </row>
    <row r="1281" spans="1:22" x14ac:dyDescent="0.25">
      <c r="A1281" s="6" t="s">
        <v>351</v>
      </c>
      <c r="B1281" s="6" t="s">
        <v>23</v>
      </c>
      <c r="C1281" s="6" t="s">
        <v>1024</v>
      </c>
      <c r="D1281" s="6" t="s">
        <v>1024</v>
      </c>
      <c r="E1281" s="22" t="s">
        <v>1676</v>
      </c>
      <c r="F1281" s="22" t="s">
        <v>418</v>
      </c>
      <c r="G1281" s="7" t="s">
        <v>1023</v>
      </c>
      <c r="H1281" s="22" t="s">
        <v>1022</v>
      </c>
      <c r="I1281" s="22" t="s">
        <v>1021</v>
      </c>
      <c r="J1281" s="19" t="s">
        <v>1032</v>
      </c>
      <c r="K1281" s="11">
        <v>5.25</v>
      </c>
      <c r="M1281" s="11">
        <v>31.5</v>
      </c>
      <c r="O1281" s="10" t="e">
        <f t="shared" si="202"/>
        <v>#DIV/0!</v>
      </c>
      <c r="P1281" s="11" t="e">
        <f t="shared" si="203"/>
        <v>#DIV/0!</v>
      </c>
      <c r="Q1281" s="11" t="e">
        <f t="shared" si="204"/>
        <v>#DIV/0!</v>
      </c>
      <c r="R1281" s="6" t="e">
        <f t="shared" si="205"/>
        <v>#DIV/0!</v>
      </c>
      <c r="S1281" s="6" t="e">
        <f t="shared" si="208"/>
        <v>#DIV/0!</v>
      </c>
      <c r="T1281" s="11">
        <f t="shared" si="209"/>
        <v>0</v>
      </c>
      <c r="U1281" s="11">
        <f t="shared" si="206"/>
        <v>31.5</v>
      </c>
      <c r="V1281" s="11">
        <f t="shared" si="207"/>
        <v>-31.5</v>
      </c>
    </row>
    <row r="1282" spans="1:22" x14ac:dyDescent="0.25">
      <c r="A1282" s="6" t="s">
        <v>351</v>
      </c>
      <c r="B1282" s="6" t="s">
        <v>23</v>
      </c>
      <c r="C1282" s="6" t="s">
        <v>1024</v>
      </c>
      <c r="D1282" s="6" t="s">
        <v>1024</v>
      </c>
      <c r="E1282" s="22" t="s">
        <v>1676</v>
      </c>
      <c r="F1282" s="22" t="s">
        <v>418</v>
      </c>
      <c r="G1282" s="7" t="s">
        <v>1023</v>
      </c>
      <c r="H1282" s="22" t="s">
        <v>1022</v>
      </c>
      <c r="I1282" s="22" t="s">
        <v>1021</v>
      </c>
      <c r="J1282" s="19" t="s">
        <v>1033</v>
      </c>
      <c r="K1282" s="11">
        <v>15</v>
      </c>
      <c r="L1282" s="9">
        <v>447.4</v>
      </c>
      <c r="M1282" s="11">
        <v>7251</v>
      </c>
      <c r="O1282" s="10">
        <f t="shared" si="202"/>
        <v>16.20697362539115</v>
      </c>
      <c r="P1282" s="11">
        <f t="shared" si="203"/>
        <v>0</v>
      </c>
      <c r="Q1282" s="11">
        <f t="shared" si="204"/>
        <v>16.20697362539115</v>
      </c>
      <c r="R1282" s="6" t="str">
        <f t="shared" si="205"/>
        <v>YES</v>
      </c>
      <c r="S1282" s="6" t="str">
        <f t="shared" si="208"/>
        <v>YES</v>
      </c>
      <c r="T1282" s="11">
        <f t="shared" si="209"/>
        <v>5592.5</v>
      </c>
      <c r="U1282" s="11">
        <f t="shared" si="206"/>
        <v>7251</v>
      </c>
      <c r="V1282" s="11">
        <f t="shared" si="207"/>
        <v>-1658.5</v>
      </c>
    </row>
    <row r="1283" spans="1:22" x14ac:dyDescent="0.25">
      <c r="A1283" s="6" t="s">
        <v>351</v>
      </c>
      <c r="B1283" s="6" t="s">
        <v>23</v>
      </c>
      <c r="C1283" s="6" t="s">
        <v>1024</v>
      </c>
      <c r="D1283" s="6" t="s">
        <v>1024</v>
      </c>
      <c r="E1283" s="22" t="s">
        <v>1676</v>
      </c>
      <c r="F1283" s="22" t="s">
        <v>418</v>
      </c>
      <c r="G1283" s="7" t="s">
        <v>1023</v>
      </c>
      <c r="H1283" s="22" t="s">
        <v>1022</v>
      </c>
      <c r="I1283" s="22" t="s">
        <v>1021</v>
      </c>
      <c r="J1283" s="19" t="s">
        <v>1034</v>
      </c>
      <c r="K1283" s="11">
        <v>12.5</v>
      </c>
      <c r="L1283" s="9">
        <v>459.79</v>
      </c>
      <c r="M1283" s="11">
        <v>5747.38</v>
      </c>
      <c r="N1283" s="11">
        <v>1030.74</v>
      </c>
      <c r="O1283" s="10">
        <f t="shared" si="202"/>
        <v>12.500010874529677</v>
      </c>
      <c r="P1283" s="11">
        <f t="shared" si="203"/>
        <v>2.241762543769982</v>
      </c>
      <c r="Q1283" s="11">
        <f t="shared" si="204"/>
        <v>14.741773418299658</v>
      </c>
      <c r="R1283" s="6" t="str">
        <f t="shared" si="205"/>
        <v>YES</v>
      </c>
      <c r="S1283" s="6" t="str">
        <f t="shared" si="208"/>
        <v>YES</v>
      </c>
      <c r="T1283" s="11">
        <f t="shared" si="209"/>
        <v>5747.375</v>
      </c>
      <c r="U1283" s="11">
        <f t="shared" si="206"/>
        <v>6778.12</v>
      </c>
      <c r="V1283" s="11">
        <f t="shared" si="207"/>
        <v>-1030.7449999999999</v>
      </c>
    </row>
    <row r="1284" spans="1:22" x14ac:dyDescent="0.25">
      <c r="A1284" s="6" t="s">
        <v>351</v>
      </c>
      <c r="B1284" s="6" t="s">
        <v>23</v>
      </c>
      <c r="C1284" s="6" t="s">
        <v>1024</v>
      </c>
      <c r="D1284" s="6" t="s">
        <v>1024</v>
      </c>
      <c r="E1284" s="22" t="s">
        <v>1676</v>
      </c>
      <c r="F1284" s="22" t="s">
        <v>418</v>
      </c>
      <c r="G1284" s="7" t="s">
        <v>1023</v>
      </c>
      <c r="H1284" s="22" t="s">
        <v>1022</v>
      </c>
      <c r="I1284" s="22" t="s">
        <v>1021</v>
      </c>
      <c r="J1284" s="19" t="s">
        <v>1035</v>
      </c>
      <c r="K1284" s="11">
        <v>10.5</v>
      </c>
      <c r="L1284" s="9">
        <v>264.3</v>
      </c>
      <c r="M1284" s="11">
        <v>2775.16</v>
      </c>
      <c r="N1284" s="11">
        <v>939.14</v>
      </c>
      <c r="O1284" s="10">
        <f t="shared" si="202"/>
        <v>10.500037835792659</v>
      </c>
      <c r="P1284" s="11">
        <f t="shared" si="203"/>
        <v>3.5533106318577374</v>
      </c>
      <c r="Q1284" s="11">
        <f t="shared" si="204"/>
        <v>14.053348467650396</v>
      </c>
      <c r="R1284" s="6" t="str">
        <f t="shared" si="205"/>
        <v>YES</v>
      </c>
      <c r="S1284" s="6" t="str">
        <f t="shared" si="208"/>
        <v>YES</v>
      </c>
      <c r="T1284" s="11">
        <f t="shared" si="209"/>
        <v>3303.75</v>
      </c>
      <c r="U1284" s="11">
        <f t="shared" si="206"/>
        <v>3714.2999999999997</v>
      </c>
      <c r="V1284" s="11">
        <f t="shared" si="207"/>
        <v>-410.54999999999973</v>
      </c>
    </row>
    <row r="1285" spans="1:22" x14ac:dyDescent="0.25">
      <c r="A1285" s="6" t="s">
        <v>351</v>
      </c>
      <c r="B1285" s="6" t="s">
        <v>23</v>
      </c>
      <c r="C1285" s="6" t="s">
        <v>1024</v>
      </c>
      <c r="D1285" s="6" t="s">
        <v>1024</v>
      </c>
      <c r="E1285" s="22" t="s">
        <v>1676</v>
      </c>
      <c r="F1285" s="22" t="s">
        <v>418</v>
      </c>
      <c r="G1285" s="7" t="s">
        <v>1023</v>
      </c>
      <c r="H1285" s="22" t="s">
        <v>1022</v>
      </c>
      <c r="I1285" s="22" t="s">
        <v>1021</v>
      </c>
      <c r="J1285" s="19" t="s">
        <v>1036</v>
      </c>
      <c r="K1285" s="11">
        <v>15</v>
      </c>
      <c r="L1285" s="9">
        <v>458.89</v>
      </c>
      <c r="M1285" s="11">
        <v>7003.35</v>
      </c>
      <c r="O1285" s="10">
        <f t="shared" si="202"/>
        <v>15.261500577480444</v>
      </c>
      <c r="P1285" s="11">
        <f t="shared" si="203"/>
        <v>0</v>
      </c>
      <c r="Q1285" s="11">
        <f t="shared" si="204"/>
        <v>15.261500577480444</v>
      </c>
      <c r="R1285" s="6" t="str">
        <f t="shared" si="205"/>
        <v>YES</v>
      </c>
      <c r="S1285" s="6" t="str">
        <f t="shared" si="208"/>
        <v>YES</v>
      </c>
      <c r="T1285" s="11">
        <f t="shared" si="209"/>
        <v>5736.125</v>
      </c>
      <c r="U1285" s="11">
        <f t="shared" si="206"/>
        <v>7003.35</v>
      </c>
      <c r="V1285" s="11">
        <f t="shared" si="207"/>
        <v>-1267.2250000000004</v>
      </c>
    </row>
    <row r="1286" spans="1:22" x14ac:dyDescent="0.25">
      <c r="A1286" s="6" t="s">
        <v>351</v>
      </c>
      <c r="B1286" s="6" t="s">
        <v>23</v>
      </c>
      <c r="C1286" s="6" t="s">
        <v>1024</v>
      </c>
      <c r="D1286" s="6" t="s">
        <v>1024</v>
      </c>
      <c r="E1286" s="22" t="s">
        <v>1676</v>
      </c>
      <c r="F1286" s="22" t="s">
        <v>418</v>
      </c>
      <c r="G1286" s="7" t="s">
        <v>1023</v>
      </c>
      <c r="H1286" s="22" t="s">
        <v>1022</v>
      </c>
      <c r="I1286" s="22" t="s">
        <v>1021</v>
      </c>
      <c r="J1286" s="19" t="s">
        <v>1037</v>
      </c>
      <c r="K1286" s="11">
        <v>10.5</v>
      </c>
      <c r="L1286" s="9">
        <v>333.77</v>
      </c>
      <c r="M1286" s="11">
        <v>3504.6</v>
      </c>
      <c r="N1286" s="11">
        <v>1203.08</v>
      </c>
      <c r="O1286" s="10">
        <f t="shared" si="202"/>
        <v>10.500044941127124</v>
      </c>
      <c r="P1286" s="11">
        <f t="shared" si="203"/>
        <v>3.6045180813134792</v>
      </c>
      <c r="Q1286" s="11">
        <f t="shared" si="204"/>
        <v>14.104563022440605</v>
      </c>
      <c r="R1286" s="6" t="str">
        <f t="shared" si="205"/>
        <v>YES</v>
      </c>
      <c r="S1286" s="6" t="str">
        <f t="shared" si="208"/>
        <v>YES</v>
      </c>
      <c r="T1286" s="11">
        <f t="shared" si="209"/>
        <v>4172.125</v>
      </c>
      <c r="U1286" s="11">
        <f t="shared" si="206"/>
        <v>4707.68</v>
      </c>
      <c r="V1286" s="11">
        <f t="shared" si="207"/>
        <v>-535.55500000000029</v>
      </c>
    </row>
    <row r="1287" spans="1:22" x14ac:dyDescent="0.25">
      <c r="A1287" s="6" t="s">
        <v>351</v>
      </c>
      <c r="B1287" s="6" t="s">
        <v>23</v>
      </c>
      <c r="C1287" s="6" t="s">
        <v>1024</v>
      </c>
      <c r="D1287" s="6" t="s">
        <v>1024</v>
      </c>
      <c r="E1287" s="22" t="s">
        <v>1676</v>
      </c>
      <c r="F1287" s="22" t="s">
        <v>418</v>
      </c>
      <c r="G1287" s="7" t="s">
        <v>1023</v>
      </c>
      <c r="H1287" s="22" t="s">
        <v>1022</v>
      </c>
      <c r="I1287" s="22" t="s">
        <v>1021</v>
      </c>
      <c r="J1287" s="19" t="s">
        <v>1037</v>
      </c>
      <c r="K1287" s="11">
        <v>5.25</v>
      </c>
      <c r="M1287" s="11">
        <v>42</v>
      </c>
      <c r="O1287" s="10" t="e">
        <f t="shared" si="202"/>
        <v>#DIV/0!</v>
      </c>
      <c r="P1287" s="11" t="e">
        <f t="shared" si="203"/>
        <v>#DIV/0!</v>
      </c>
      <c r="Q1287" s="11" t="e">
        <f t="shared" si="204"/>
        <v>#DIV/0!</v>
      </c>
      <c r="R1287" s="6" t="e">
        <f t="shared" si="205"/>
        <v>#DIV/0!</v>
      </c>
      <c r="S1287" s="6" t="e">
        <f t="shared" si="208"/>
        <v>#DIV/0!</v>
      </c>
      <c r="T1287" s="11">
        <f t="shared" si="209"/>
        <v>0</v>
      </c>
      <c r="U1287" s="11">
        <f t="shared" si="206"/>
        <v>42</v>
      </c>
      <c r="V1287" s="11">
        <f t="shared" si="207"/>
        <v>-42</v>
      </c>
    </row>
    <row r="1288" spans="1:22" x14ac:dyDescent="0.25">
      <c r="A1288" s="6" t="s">
        <v>351</v>
      </c>
      <c r="B1288" s="6" t="s">
        <v>23</v>
      </c>
      <c r="C1288" s="6" t="s">
        <v>1024</v>
      </c>
      <c r="D1288" s="6" t="s">
        <v>1024</v>
      </c>
      <c r="E1288" s="22" t="s">
        <v>1676</v>
      </c>
      <c r="F1288" s="22" t="s">
        <v>418</v>
      </c>
      <c r="G1288" s="7" t="s">
        <v>1023</v>
      </c>
      <c r="H1288" s="22" t="s">
        <v>1022</v>
      </c>
      <c r="I1288" s="22" t="s">
        <v>1021</v>
      </c>
      <c r="J1288" s="19" t="s">
        <v>1038</v>
      </c>
      <c r="K1288" s="11">
        <v>15</v>
      </c>
      <c r="L1288" s="9">
        <v>464.57</v>
      </c>
      <c r="M1288" s="11">
        <v>7268.55</v>
      </c>
      <c r="O1288" s="10">
        <f t="shared" si="202"/>
        <v>15.645758443291646</v>
      </c>
      <c r="P1288" s="11">
        <f t="shared" si="203"/>
        <v>0</v>
      </c>
      <c r="Q1288" s="11">
        <f t="shared" si="204"/>
        <v>15.645758443291646</v>
      </c>
      <c r="R1288" s="6" t="str">
        <f t="shared" si="205"/>
        <v>YES</v>
      </c>
      <c r="S1288" s="6" t="str">
        <f t="shared" si="208"/>
        <v>YES</v>
      </c>
      <c r="T1288" s="11">
        <f t="shared" si="209"/>
        <v>5807.125</v>
      </c>
      <c r="U1288" s="11">
        <f t="shared" si="206"/>
        <v>7268.55</v>
      </c>
      <c r="V1288" s="11">
        <f t="shared" si="207"/>
        <v>-1461.4250000000002</v>
      </c>
    </row>
    <row r="1289" spans="1:22" x14ac:dyDescent="0.25">
      <c r="A1289" s="6" t="s">
        <v>351</v>
      </c>
      <c r="B1289" s="6" t="s">
        <v>23</v>
      </c>
      <c r="C1289" s="6" t="s">
        <v>1024</v>
      </c>
      <c r="D1289" s="6" t="s">
        <v>1024</v>
      </c>
      <c r="E1289" s="22" t="s">
        <v>1676</v>
      </c>
      <c r="F1289" s="22" t="s">
        <v>418</v>
      </c>
      <c r="G1289" s="7" t="s">
        <v>1023</v>
      </c>
      <c r="H1289" s="22" t="s">
        <v>1022</v>
      </c>
      <c r="I1289" s="22" t="s">
        <v>1021</v>
      </c>
      <c r="J1289" s="19" t="s">
        <v>1040</v>
      </c>
      <c r="K1289" s="11">
        <v>15</v>
      </c>
      <c r="L1289" s="9">
        <v>442.38</v>
      </c>
      <c r="M1289" s="11">
        <v>6695.7</v>
      </c>
      <c r="O1289" s="10">
        <f t="shared" si="202"/>
        <v>15.135630001356299</v>
      </c>
      <c r="P1289" s="11">
        <f t="shared" si="203"/>
        <v>0</v>
      </c>
      <c r="Q1289" s="11">
        <f t="shared" si="204"/>
        <v>15.135630001356299</v>
      </c>
      <c r="R1289" s="6" t="str">
        <f t="shared" si="205"/>
        <v>YES</v>
      </c>
      <c r="S1289" s="6" t="str">
        <f t="shared" si="208"/>
        <v>YES</v>
      </c>
      <c r="T1289" s="11">
        <f t="shared" si="209"/>
        <v>5529.75</v>
      </c>
      <c r="U1289" s="11">
        <f t="shared" si="206"/>
        <v>6695.7</v>
      </c>
      <c r="V1289" s="11">
        <f t="shared" si="207"/>
        <v>-1165.9499999999998</v>
      </c>
    </row>
    <row r="1290" spans="1:22" x14ac:dyDescent="0.25">
      <c r="A1290" s="6" t="s">
        <v>351</v>
      </c>
      <c r="B1290" s="6" t="s">
        <v>23</v>
      </c>
      <c r="C1290" s="6" t="s">
        <v>1024</v>
      </c>
      <c r="D1290" s="6" t="s">
        <v>1024</v>
      </c>
      <c r="E1290" s="22" t="s">
        <v>1676</v>
      </c>
      <c r="F1290" s="22" t="s">
        <v>418</v>
      </c>
      <c r="G1290" s="7" t="s">
        <v>1023</v>
      </c>
      <c r="H1290" s="22" t="s">
        <v>1022</v>
      </c>
      <c r="I1290" s="22" t="s">
        <v>1021</v>
      </c>
      <c r="J1290" s="19" t="s">
        <v>1039</v>
      </c>
      <c r="K1290" s="11">
        <v>15</v>
      </c>
      <c r="L1290" s="9">
        <v>472.56</v>
      </c>
      <c r="M1290" s="11">
        <v>7328.4</v>
      </c>
      <c r="O1290" s="10">
        <f t="shared" si="202"/>
        <v>15.507872016251904</v>
      </c>
      <c r="P1290" s="11">
        <f t="shared" si="203"/>
        <v>0</v>
      </c>
      <c r="Q1290" s="11">
        <f t="shared" si="204"/>
        <v>15.507872016251904</v>
      </c>
      <c r="R1290" s="6" t="str">
        <f t="shared" si="205"/>
        <v>YES</v>
      </c>
      <c r="S1290" s="6" t="str">
        <f t="shared" si="208"/>
        <v>YES</v>
      </c>
      <c r="T1290" s="11">
        <f t="shared" si="209"/>
        <v>5907</v>
      </c>
      <c r="U1290" s="11">
        <f t="shared" si="206"/>
        <v>7328.4</v>
      </c>
      <c r="V1290" s="11">
        <f t="shared" si="207"/>
        <v>-1421.3999999999996</v>
      </c>
    </row>
    <row r="1291" spans="1:22" x14ac:dyDescent="0.25">
      <c r="A1291" s="6" t="s">
        <v>351</v>
      </c>
      <c r="B1291" s="6" t="s">
        <v>23</v>
      </c>
      <c r="C1291" s="6" t="s">
        <v>1042</v>
      </c>
      <c r="D1291" s="6" t="s">
        <v>1042</v>
      </c>
      <c r="E1291" s="22" t="s">
        <v>1676</v>
      </c>
      <c r="F1291" s="22" t="s">
        <v>418</v>
      </c>
      <c r="G1291" s="7"/>
      <c r="H1291" s="22" t="s">
        <v>1041</v>
      </c>
      <c r="I1291" s="22" t="s">
        <v>732</v>
      </c>
      <c r="J1291" s="19" t="s">
        <v>1043</v>
      </c>
      <c r="K1291" s="11">
        <v>5</v>
      </c>
      <c r="L1291" s="9">
        <v>30.42</v>
      </c>
      <c r="M1291" s="11">
        <v>152.1</v>
      </c>
      <c r="N1291" s="11">
        <v>659.24</v>
      </c>
      <c r="O1291" s="10">
        <f t="shared" si="202"/>
        <v>4.9999999999999991</v>
      </c>
      <c r="P1291" s="11">
        <f t="shared" si="203"/>
        <v>21.671268902038133</v>
      </c>
      <c r="Q1291" s="11">
        <f t="shared" si="204"/>
        <v>26.671268902038133</v>
      </c>
      <c r="R1291" s="6" t="str">
        <f t="shared" si="205"/>
        <v>YES</v>
      </c>
      <c r="S1291" s="6" t="str">
        <f t="shared" si="208"/>
        <v>YES</v>
      </c>
      <c r="T1291" s="11">
        <f t="shared" si="209"/>
        <v>380.25</v>
      </c>
      <c r="U1291" s="11">
        <f t="shared" si="206"/>
        <v>811.34</v>
      </c>
      <c r="V1291" s="11">
        <f t="shared" si="207"/>
        <v>-431.09000000000003</v>
      </c>
    </row>
    <row r="1292" spans="1:22" x14ac:dyDescent="0.25">
      <c r="A1292" s="6" t="s">
        <v>351</v>
      </c>
      <c r="B1292" s="6" t="s">
        <v>23</v>
      </c>
      <c r="C1292" s="6" t="s">
        <v>1042</v>
      </c>
      <c r="D1292" s="6" t="s">
        <v>1042</v>
      </c>
      <c r="E1292" s="22" t="s">
        <v>1676</v>
      </c>
      <c r="F1292" s="22" t="s">
        <v>418</v>
      </c>
      <c r="G1292" s="7"/>
      <c r="H1292" s="22" t="s">
        <v>1041</v>
      </c>
      <c r="I1292" s="22" t="s">
        <v>732</v>
      </c>
      <c r="J1292" s="19" t="s">
        <v>1044</v>
      </c>
      <c r="K1292" s="11">
        <v>13.75</v>
      </c>
      <c r="L1292" s="9">
        <v>246.3</v>
      </c>
      <c r="M1292" s="11">
        <v>3386.63</v>
      </c>
      <c r="N1292" s="11">
        <v>680.2</v>
      </c>
      <c r="O1292" s="10">
        <f t="shared" si="202"/>
        <v>13.750020300446609</v>
      </c>
      <c r="P1292" s="11">
        <f t="shared" si="203"/>
        <v>2.7616727568006496</v>
      </c>
      <c r="Q1292" s="11">
        <f t="shared" si="204"/>
        <v>16.511693057247257</v>
      </c>
      <c r="R1292" s="6" t="str">
        <f t="shared" si="205"/>
        <v>YES</v>
      </c>
      <c r="S1292" s="6" t="str">
        <f t="shared" si="208"/>
        <v>YES</v>
      </c>
      <c r="T1292" s="11">
        <f t="shared" si="209"/>
        <v>3078.75</v>
      </c>
      <c r="U1292" s="11">
        <f t="shared" si="206"/>
        <v>4066.83</v>
      </c>
      <c r="V1292" s="11">
        <f t="shared" si="207"/>
        <v>-988.07999999999993</v>
      </c>
    </row>
    <row r="1293" spans="1:22" x14ac:dyDescent="0.25">
      <c r="A1293" s="6" t="s">
        <v>351</v>
      </c>
      <c r="B1293" s="6" t="s">
        <v>23</v>
      </c>
      <c r="C1293" s="6" t="s">
        <v>1042</v>
      </c>
      <c r="D1293" s="6" t="s">
        <v>1042</v>
      </c>
      <c r="E1293" s="22" t="s">
        <v>1676</v>
      </c>
      <c r="F1293" s="22" t="s">
        <v>418</v>
      </c>
      <c r="G1293" s="7"/>
      <c r="H1293" s="22" t="s">
        <v>1041</v>
      </c>
      <c r="I1293" s="22" t="s">
        <v>732</v>
      </c>
      <c r="J1293" s="19" t="s">
        <v>1045</v>
      </c>
      <c r="K1293" s="11">
        <v>15</v>
      </c>
      <c r="L1293" s="9">
        <v>169.38</v>
      </c>
      <c r="M1293" s="11">
        <v>2540.6999999999998</v>
      </c>
      <c r="O1293" s="10">
        <f t="shared" si="202"/>
        <v>15</v>
      </c>
      <c r="P1293" s="11">
        <f t="shared" si="203"/>
        <v>0</v>
      </c>
      <c r="Q1293" s="11">
        <f t="shared" si="204"/>
        <v>15</v>
      </c>
      <c r="R1293" s="6" t="str">
        <f t="shared" si="205"/>
        <v>YES</v>
      </c>
      <c r="S1293" s="6" t="str">
        <f t="shared" si="208"/>
        <v>YES</v>
      </c>
      <c r="T1293" s="11">
        <f t="shared" si="209"/>
        <v>2117.25</v>
      </c>
      <c r="U1293" s="11">
        <f t="shared" si="206"/>
        <v>2540.6999999999998</v>
      </c>
      <c r="V1293" s="11">
        <f t="shared" si="207"/>
        <v>-423.44999999999982</v>
      </c>
    </row>
    <row r="1294" spans="1:22" x14ac:dyDescent="0.25">
      <c r="A1294" s="6" t="s">
        <v>351</v>
      </c>
      <c r="B1294" s="6" t="s">
        <v>23</v>
      </c>
      <c r="C1294" s="6" t="s">
        <v>1042</v>
      </c>
      <c r="D1294" s="6" t="s">
        <v>1042</v>
      </c>
      <c r="E1294" s="22" t="s">
        <v>1676</v>
      </c>
      <c r="F1294" s="22" t="s">
        <v>418</v>
      </c>
      <c r="G1294" s="7"/>
      <c r="H1294" s="22" t="s">
        <v>1041</v>
      </c>
      <c r="I1294" s="22" t="s">
        <v>732</v>
      </c>
      <c r="J1294" s="19" t="s">
        <v>1046</v>
      </c>
      <c r="K1294" s="11">
        <v>5</v>
      </c>
      <c r="L1294" s="9">
        <v>177.02</v>
      </c>
      <c r="M1294" s="11">
        <v>885.1</v>
      </c>
      <c r="N1294" s="11">
        <v>3571.88</v>
      </c>
      <c r="O1294" s="10">
        <f t="shared" si="202"/>
        <v>5</v>
      </c>
      <c r="P1294" s="11">
        <f t="shared" si="203"/>
        <v>20.177833013218844</v>
      </c>
      <c r="Q1294" s="11">
        <f t="shared" si="204"/>
        <v>25.177833013218848</v>
      </c>
      <c r="R1294" s="6" t="str">
        <f t="shared" si="205"/>
        <v>YES</v>
      </c>
      <c r="S1294" s="6" t="str">
        <f t="shared" si="208"/>
        <v>YES</v>
      </c>
      <c r="T1294" s="11">
        <f t="shared" si="209"/>
        <v>2212.75</v>
      </c>
      <c r="U1294" s="11">
        <f t="shared" si="206"/>
        <v>4456.9800000000005</v>
      </c>
      <c r="V1294" s="11">
        <f t="shared" si="207"/>
        <v>-2244.2300000000005</v>
      </c>
    </row>
    <row r="1295" spans="1:22" x14ac:dyDescent="0.25">
      <c r="A1295" s="6" t="s">
        <v>351</v>
      </c>
      <c r="B1295" s="6" t="s">
        <v>23</v>
      </c>
      <c r="C1295" s="6" t="s">
        <v>1042</v>
      </c>
      <c r="D1295" s="6" t="s">
        <v>1042</v>
      </c>
      <c r="E1295" s="22" t="s">
        <v>1676</v>
      </c>
      <c r="F1295" s="22" t="s">
        <v>418</v>
      </c>
      <c r="G1295" s="7"/>
      <c r="H1295" s="22" t="s">
        <v>1041</v>
      </c>
      <c r="I1295" s="22" t="s">
        <v>732</v>
      </c>
      <c r="J1295" s="19" t="s">
        <v>1046</v>
      </c>
      <c r="K1295" s="11">
        <v>12</v>
      </c>
      <c r="L1295" s="9">
        <v>9.1</v>
      </c>
      <c r="M1295" s="11">
        <v>109.2</v>
      </c>
      <c r="O1295" s="10">
        <f t="shared" si="202"/>
        <v>12</v>
      </c>
      <c r="P1295" s="11">
        <f t="shared" si="203"/>
        <v>0</v>
      </c>
      <c r="Q1295" s="11">
        <f t="shared" si="204"/>
        <v>12</v>
      </c>
      <c r="R1295" s="6" t="str">
        <f t="shared" si="205"/>
        <v>NO</v>
      </c>
      <c r="S1295" s="6" t="str">
        <f t="shared" si="208"/>
        <v>YES</v>
      </c>
      <c r="T1295" s="11">
        <f t="shared" si="209"/>
        <v>113.75</v>
      </c>
      <c r="U1295" s="11">
        <f t="shared" si="206"/>
        <v>109.2</v>
      </c>
      <c r="V1295" s="11">
        <f t="shared" si="207"/>
        <v>4.5499999999999972</v>
      </c>
    </row>
    <row r="1296" spans="1:22" x14ac:dyDescent="0.25">
      <c r="A1296" s="6" t="s">
        <v>351</v>
      </c>
      <c r="B1296" s="6" t="s">
        <v>23</v>
      </c>
      <c r="C1296" s="6" t="s">
        <v>1042</v>
      </c>
      <c r="D1296" s="6" t="s">
        <v>1042</v>
      </c>
      <c r="E1296" s="22" t="s">
        <v>1676</v>
      </c>
      <c r="F1296" s="22" t="s">
        <v>418</v>
      </c>
      <c r="G1296" s="7"/>
      <c r="H1296" s="22" t="s">
        <v>1041</v>
      </c>
      <c r="I1296" s="22" t="s">
        <v>732</v>
      </c>
      <c r="J1296" s="19" t="s">
        <v>1046</v>
      </c>
      <c r="K1296" s="11">
        <v>13</v>
      </c>
      <c r="O1296" s="10" t="e">
        <f t="shared" si="202"/>
        <v>#DIV/0!</v>
      </c>
      <c r="P1296" s="11" t="e">
        <f t="shared" si="203"/>
        <v>#DIV/0!</v>
      </c>
      <c r="Q1296" s="11" t="e">
        <f t="shared" si="204"/>
        <v>#DIV/0!</v>
      </c>
      <c r="R1296" s="6" t="e">
        <f t="shared" si="205"/>
        <v>#DIV/0!</v>
      </c>
      <c r="S1296" s="6" t="e">
        <f t="shared" si="208"/>
        <v>#DIV/0!</v>
      </c>
      <c r="T1296" s="11">
        <f t="shared" si="209"/>
        <v>0</v>
      </c>
      <c r="U1296" s="11">
        <f t="shared" si="206"/>
        <v>0</v>
      </c>
      <c r="V1296" s="11">
        <f t="shared" si="207"/>
        <v>0</v>
      </c>
    </row>
    <row r="1297" spans="1:22" x14ac:dyDescent="0.25">
      <c r="A1297" s="6" t="s">
        <v>351</v>
      </c>
      <c r="B1297" s="6" t="s">
        <v>23</v>
      </c>
      <c r="C1297" s="6" t="s">
        <v>1042</v>
      </c>
      <c r="D1297" s="6" t="s">
        <v>1042</v>
      </c>
      <c r="E1297" s="22" t="s">
        <v>1676</v>
      </c>
      <c r="F1297" s="22" t="s">
        <v>418</v>
      </c>
      <c r="G1297" s="7"/>
      <c r="H1297" s="22" t="s">
        <v>1041</v>
      </c>
      <c r="I1297" s="22" t="s">
        <v>732</v>
      </c>
      <c r="J1297" s="19" t="s">
        <v>1047</v>
      </c>
      <c r="K1297" s="11">
        <v>12.75</v>
      </c>
      <c r="L1297" s="9">
        <v>112.67</v>
      </c>
      <c r="M1297" s="11">
        <v>1436.55</v>
      </c>
      <c r="N1297" s="11">
        <v>87.69</v>
      </c>
      <c r="O1297" s="10">
        <f t="shared" si="202"/>
        <v>12.750066566077926</v>
      </c>
      <c r="P1297" s="11">
        <f t="shared" si="203"/>
        <v>0.77829058311884258</v>
      </c>
      <c r="Q1297" s="11">
        <f t="shared" si="204"/>
        <v>13.528357149196768</v>
      </c>
      <c r="R1297" s="6" t="str">
        <f t="shared" si="205"/>
        <v>YES</v>
      </c>
      <c r="S1297" s="6" t="str">
        <f t="shared" si="208"/>
        <v>YES</v>
      </c>
      <c r="T1297" s="11">
        <f t="shared" si="209"/>
        <v>1408.375</v>
      </c>
      <c r="U1297" s="11">
        <f t="shared" si="206"/>
        <v>1524.24</v>
      </c>
      <c r="V1297" s="11">
        <f t="shared" si="207"/>
        <v>-115.86500000000001</v>
      </c>
    </row>
    <row r="1298" spans="1:22" x14ac:dyDescent="0.25">
      <c r="A1298" s="6" t="s">
        <v>351</v>
      </c>
      <c r="B1298" s="6" t="s">
        <v>23</v>
      </c>
      <c r="C1298" s="6" t="s">
        <v>1042</v>
      </c>
      <c r="D1298" s="6" t="s">
        <v>1042</v>
      </c>
      <c r="E1298" s="22" t="s">
        <v>1676</v>
      </c>
      <c r="F1298" s="22" t="s">
        <v>418</v>
      </c>
      <c r="G1298" s="7"/>
      <c r="H1298" s="22" t="s">
        <v>1041</v>
      </c>
      <c r="I1298" s="22" t="s">
        <v>732</v>
      </c>
      <c r="J1298" s="19" t="s">
        <v>1047</v>
      </c>
      <c r="K1298" s="11">
        <v>15</v>
      </c>
      <c r="L1298" s="9">
        <v>164.68</v>
      </c>
      <c r="M1298" s="11">
        <v>2470.1999999999998</v>
      </c>
      <c r="O1298" s="10">
        <f t="shared" si="202"/>
        <v>14.999999999999998</v>
      </c>
      <c r="P1298" s="11">
        <f t="shared" si="203"/>
        <v>0</v>
      </c>
      <c r="Q1298" s="11">
        <f t="shared" si="204"/>
        <v>14.999999999999998</v>
      </c>
      <c r="R1298" s="6" t="str">
        <f t="shared" si="205"/>
        <v>YES</v>
      </c>
      <c r="S1298" s="6" t="str">
        <f t="shared" si="208"/>
        <v>YES</v>
      </c>
      <c r="T1298" s="11">
        <f t="shared" si="209"/>
        <v>2058.5</v>
      </c>
      <c r="U1298" s="11">
        <f t="shared" si="206"/>
        <v>2470.1999999999998</v>
      </c>
      <c r="V1298" s="11">
        <f t="shared" si="207"/>
        <v>-411.69999999999982</v>
      </c>
    </row>
    <row r="1299" spans="1:22" x14ac:dyDescent="0.25">
      <c r="A1299" s="6" t="s">
        <v>351</v>
      </c>
      <c r="B1299" s="6" t="s">
        <v>23</v>
      </c>
      <c r="C1299" s="6" t="s">
        <v>1042</v>
      </c>
      <c r="D1299" s="6" t="s">
        <v>1042</v>
      </c>
      <c r="E1299" s="22" t="s">
        <v>1676</v>
      </c>
      <c r="F1299" s="22" t="s">
        <v>418</v>
      </c>
      <c r="G1299" s="7"/>
      <c r="H1299" s="22" t="s">
        <v>1041</v>
      </c>
      <c r="I1299" s="22" t="s">
        <v>732</v>
      </c>
      <c r="J1299" s="19" t="s">
        <v>1048</v>
      </c>
      <c r="K1299" s="11">
        <v>12</v>
      </c>
      <c r="L1299" s="9">
        <v>101.96</v>
      </c>
      <c r="M1299" s="11">
        <v>1223.52</v>
      </c>
      <c r="N1299" s="11">
        <v>215.34</v>
      </c>
      <c r="O1299" s="10">
        <f t="shared" si="202"/>
        <v>12</v>
      </c>
      <c r="P1299" s="11">
        <f t="shared" si="203"/>
        <v>2.1120047077285213</v>
      </c>
      <c r="Q1299" s="11">
        <f t="shared" si="204"/>
        <v>14.11200470772852</v>
      </c>
      <c r="R1299" s="6" t="str">
        <f t="shared" si="205"/>
        <v>YES</v>
      </c>
      <c r="S1299" s="6" t="str">
        <f t="shared" si="208"/>
        <v>YES</v>
      </c>
      <c r="T1299" s="11">
        <f t="shared" si="209"/>
        <v>1274.5</v>
      </c>
      <c r="U1299" s="11">
        <f t="shared" si="206"/>
        <v>1438.86</v>
      </c>
      <c r="V1299" s="11">
        <f t="shared" si="207"/>
        <v>-164.3599999999999</v>
      </c>
    </row>
    <row r="1300" spans="1:22" x14ac:dyDescent="0.25">
      <c r="A1300" s="6" t="s">
        <v>351</v>
      </c>
      <c r="B1300" s="6" t="s">
        <v>23</v>
      </c>
      <c r="C1300" s="6" t="s">
        <v>1042</v>
      </c>
      <c r="D1300" s="6" t="s">
        <v>1042</v>
      </c>
      <c r="E1300" s="22" t="s">
        <v>1676</v>
      </c>
      <c r="F1300" s="22" t="s">
        <v>418</v>
      </c>
      <c r="G1300" s="7"/>
      <c r="H1300" s="22" t="s">
        <v>1041</v>
      </c>
      <c r="I1300" s="22" t="s">
        <v>732</v>
      </c>
      <c r="J1300" s="19" t="s">
        <v>1048</v>
      </c>
      <c r="K1300" s="11">
        <v>15</v>
      </c>
      <c r="L1300" s="9">
        <v>11.18</v>
      </c>
      <c r="M1300" s="11">
        <v>167.7</v>
      </c>
      <c r="O1300" s="10">
        <f t="shared" si="202"/>
        <v>15</v>
      </c>
      <c r="P1300" s="11">
        <f t="shared" si="203"/>
        <v>0</v>
      </c>
      <c r="Q1300" s="11">
        <f t="shared" si="204"/>
        <v>15</v>
      </c>
      <c r="R1300" s="6" t="str">
        <f t="shared" si="205"/>
        <v>YES</v>
      </c>
      <c r="S1300" s="6" t="str">
        <f t="shared" si="208"/>
        <v>YES</v>
      </c>
      <c r="T1300" s="11">
        <f t="shared" si="209"/>
        <v>139.75</v>
      </c>
      <c r="U1300" s="11">
        <f t="shared" si="206"/>
        <v>167.7</v>
      </c>
      <c r="V1300" s="11">
        <f t="shared" si="207"/>
        <v>-27.949999999999989</v>
      </c>
    </row>
    <row r="1301" spans="1:22" x14ac:dyDescent="0.25">
      <c r="A1301" s="6" t="s">
        <v>351</v>
      </c>
      <c r="B1301" s="6" t="s">
        <v>23</v>
      </c>
      <c r="C1301" s="6" t="s">
        <v>1042</v>
      </c>
      <c r="D1301" s="6" t="s">
        <v>1042</v>
      </c>
      <c r="E1301" s="22" t="s">
        <v>1676</v>
      </c>
      <c r="F1301" s="22" t="s">
        <v>418</v>
      </c>
      <c r="G1301" s="7"/>
      <c r="H1301" s="22" t="s">
        <v>1041</v>
      </c>
      <c r="I1301" s="22" t="s">
        <v>732</v>
      </c>
      <c r="J1301" s="19" t="s">
        <v>1049</v>
      </c>
      <c r="K1301" s="11">
        <v>15</v>
      </c>
      <c r="L1301" s="9">
        <v>205.6</v>
      </c>
      <c r="M1301" s="11">
        <v>3084</v>
      </c>
      <c r="O1301" s="10">
        <f t="shared" ref="O1301:O1362" si="210">M1301/L1301</f>
        <v>15</v>
      </c>
      <c r="P1301" s="11">
        <f t="shared" si="203"/>
        <v>0</v>
      </c>
      <c r="Q1301" s="11">
        <f t="shared" si="204"/>
        <v>15</v>
      </c>
      <c r="R1301" s="6" t="str">
        <f t="shared" si="205"/>
        <v>YES</v>
      </c>
      <c r="S1301" s="6" t="str">
        <f t="shared" si="208"/>
        <v>YES</v>
      </c>
      <c r="T1301" s="11">
        <f t="shared" si="209"/>
        <v>2570</v>
      </c>
      <c r="U1301" s="11">
        <f t="shared" si="206"/>
        <v>3084</v>
      </c>
      <c r="V1301" s="11">
        <f t="shared" si="207"/>
        <v>-514</v>
      </c>
    </row>
    <row r="1302" spans="1:22" x14ac:dyDescent="0.25">
      <c r="A1302" s="6" t="s">
        <v>351</v>
      </c>
      <c r="B1302" s="6" t="s">
        <v>23</v>
      </c>
      <c r="C1302" s="6" t="s">
        <v>1042</v>
      </c>
      <c r="D1302" s="6" t="s">
        <v>1042</v>
      </c>
      <c r="E1302" s="22" t="s">
        <v>1676</v>
      </c>
      <c r="F1302" s="22" t="s">
        <v>418</v>
      </c>
      <c r="G1302" s="7"/>
      <c r="H1302" s="22" t="s">
        <v>1041</v>
      </c>
      <c r="I1302" s="22" t="s">
        <v>732</v>
      </c>
      <c r="J1302" s="19" t="s">
        <v>1049</v>
      </c>
      <c r="K1302" s="11">
        <v>9</v>
      </c>
      <c r="O1302" s="10" t="e">
        <f t="shared" si="210"/>
        <v>#DIV/0!</v>
      </c>
      <c r="P1302" s="11" t="e">
        <f t="shared" si="203"/>
        <v>#DIV/0!</v>
      </c>
      <c r="Q1302" s="11" t="e">
        <f t="shared" si="204"/>
        <v>#DIV/0!</v>
      </c>
      <c r="R1302" s="6" t="e">
        <f t="shared" si="205"/>
        <v>#DIV/0!</v>
      </c>
      <c r="S1302" s="6" t="e">
        <f t="shared" si="208"/>
        <v>#DIV/0!</v>
      </c>
      <c r="T1302" s="11">
        <f t="shared" si="209"/>
        <v>0</v>
      </c>
      <c r="U1302" s="11">
        <f t="shared" si="206"/>
        <v>0</v>
      </c>
      <c r="V1302" s="11">
        <f t="shared" si="207"/>
        <v>0</v>
      </c>
    </row>
    <row r="1303" spans="1:22" x14ac:dyDescent="0.25">
      <c r="A1303" s="6" t="s">
        <v>351</v>
      </c>
      <c r="B1303" s="6" t="s">
        <v>23</v>
      </c>
      <c r="C1303" s="6" t="s">
        <v>1042</v>
      </c>
      <c r="D1303" s="6" t="s">
        <v>1042</v>
      </c>
      <c r="E1303" s="22" t="s">
        <v>1676</v>
      </c>
      <c r="F1303" s="22" t="s">
        <v>418</v>
      </c>
      <c r="G1303" s="7"/>
      <c r="H1303" s="22" t="s">
        <v>1041</v>
      </c>
      <c r="I1303" s="22" t="s">
        <v>732</v>
      </c>
      <c r="J1303" s="19" t="s">
        <v>1050</v>
      </c>
      <c r="K1303" s="11">
        <v>12</v>
      </c>
      <c r="L1303" s="9">
        <v>298.24</v>
      </c>
      <c r="M1303" s="11">
        <v>3578.88</v>
      </c>
      <c r="N1303" s="11">
        <v>441.58</v>
      </c>
      <c r="O1303" s="10">
        <f t="shared" si="210"/>
        <v>12</v>
      </c>
      <c r="P1303" s="11">
        <f t="shared" si="203"/>
        <v>1.4806196351931329</v>
      </c>
      <c r="Q1303" s="11">
        <f t="shared" si="204"/>
        <v>13.480619635193133</v>
      </c>
      <c r="R1303" s="6" t="str">
        <f t="shared" si="205"/>
        <v>YES</v>
      </c>
      <c r="S1303" s="6" t="str">
        <f t="shared" si="208"/>
        <v>YES</v>
      </c>
      <c r="T1303" s="11">
        <f t="shared" si="209"/>
        <v>3728</v>
      </c>
      <c r="U1303" s="11">
        <f t="shared" si="206"/>
        <v>4020.46</v>
      </c>
      <c r="V1303" s="11">
        <f t="shared" si="207"/>
        <v>-292.46000000000004</v>
      </c>
    </row>
    <row r="1304" spans="1:22" x14ac:dyDescent="0.25">
      <c r="A1304" s="6" t="s">
        <v>351</v>
      </c>
      <c r="B1304" s="6" t="s">
        <v>23</v>
      </c>
      <c r="C1304" s="6" t="s">
        <v>1042</v>
      </c>
      <c r="D1304" s="6" t="s">
        <v>1042</v>
      </c>
      <c r="E1304" s="22" t="s">
        <v>1676</v>
      </c>
      <c r="F1304" s="22" t="s">
        <v>418</v>
      </c>
      <c r="G1304" s="7"/>
      <c r="H1304" s="22" t="s">
        <v>1041</v>
      </c>
      <c r="I1304" s="22" t="s">
        <v>732</v>
      </c>
      <c r="J1304" s="19" t="s">
        <v>1050</v>
      </c>
      <c r="K1304" s="11">
        <v>9</v>
      </c>
      <c r="O1304" s="10" t="e">
        <f t="shared" si="210"/>
        <v>#DIV/0!</v>
      </c>
      <c r="P1304" s="11" t="e">
        <f t="shared" si="203"/>
        <v>#DIV/0!</v>
      </c>
      <c r="Q1304" s="11" t="e">
        <f t="shared" si="204"/>
        <v>#DIV/0!</v>
      </c>
      <c r="R1304" s="6" t="e">
        <f t="shared" si="205"/>
        <v>#DIV/0!</v>
      </c>
      <c r="S1304" s="6" t="e">
        <f t="shared" si="208"/>
        <v>#DIV/0!</v>
      </c>
      <c r="T1304" s="11">
        <f t="shared" si="209"/>
        <v>0</v>
      </c>
      <c r="U1304" s="11">
        <f t="shared" si="206"/>
        <v>0</v>
      </c>
      <c r="V1304" s="11">
        <f t="shared" si="207"/>
        <v>0</v>
      </c>
    </row>
    <row r="1305" spans="1:22" x14ac:dyDescent="0.25">
      <c r="A1305" s="6" t="s">
        <v>351</v>
      </c>
      <c r="B1305" s="6" t="s">
        <v>23</v>
      </c>
      <c r="C1305" s="6" t="s">
        <v>1042</v>
      </c>
      <c r="D1305" s="6" t="s">
        <v>1042</v>
      </c>
      <c r="E1305" s="22" t="s">
        <v>1676</v>
      </c>
      <c r="F1305" s="22" t="s">
        <v>418</v>
      </c>
      <c r="G1305" s="7"/>
      <c r="H1305" s="22" t="s">
        <v>1041</v>
      </c>
      <c r="I1305" s="22" t="s">
        <v>732</v>
      </c>
      <c r="J1305" s="19" t="s">
        <v>1051</v>
      </c>
      <c r="K1305" s="11">
        <v>5</v>
      </c>
      <c r="L1305" s="9">
        <v>104.66</v>
      </c>
      <c r="M1305" s="11">
        <v>523.29999999999995</v>
      </c>
      <c r="N1305" s="11">
        <v>2785.12</v>
      </c>
      <c r="O1305" s="10">
        <f t="shared" si="210"/>
        <v>5</v>
      </c>
      <c r="P1305" s="11">
        <f t="shared" si="203"/>
        <v>26.611121727498567</v>
      </c>
      <c r="Q1305" s="11">
        <f t="shared" si="204"/>
        <v>31.611121727498567</v>
      </c>
      <c r="R1305" s="6" t="str">
        <f t="shared" si="205"/>
        <v>YES</v>
      </c>
      <c r="S1305" s="6" t="str">
        <f t="shared" si="208"/>
        <v>YES</v>
      </c>
      <c r="T1305" s="11">
        <f t="shared" si="209"/>
        <v>1308.25</v>
      </c>
      <c r="U1305" s="11">
        <f t="shared" si="206"/>
        <v>3308.42</v>
      </c>
      <c r="V1305" s="11">
        <f t="shared" si="207"/>
        <v>-2000.17</v>
      </c>
    </row>
    <row r="1306" spans="1:22" x14ac:dyDescent="0.25">
      <c r="A1306" s="6" t="s">
        <v>351</v>
      </c>
      <c r="B1306" s="6" t="s">
        <v>23</v>
      </c>
      <c r="C1306" s="6" t="s">
        <v>1042</v>
      </c>
      <c r="D1306" s="6" t="s">
        <v>1042</v>
      </c>
      <c r="E1306" s="22" t="s">
        <v>1676</v>
      </c>
      <c r="F1306" s="22" t="s">
        <v>418</v>
      </c>
      <c r="G1306" s="7"/>
      <c r="H1306" s="22" t="s">
        <v>1041</v>
      </c>
      <c r="I1306" s="22" t="s">
        <v>732</v>
      </c>
      <c r="J1306" s="19" t="s">
        <v>1052</v>
      </c>
      <c r="K1306" s="11">
        <v>12</v>
      </c>
      <c r="L1306" s="9">
        <v>207.5</v>
      </c>
      <c r="M1306" s="11">
        <v>2490</v>
      </c>
      <c r="N1306" s="11">
        <v>276.37</v>
      </c>
      <c r="O1306" s="10">
        <f t="shared" si="210"/>
        <v>12</v>
      </c>
      <c r="P1306" s="11">
        <f t="shared" si="203"/>
        <v>1.3319036144578313</v>
      </c>
      <c r="Q1306" s="11">
        <f t="shared" si="204"/>
        <v>13.331903614457831</v>
      </c>
      <c r="R1306" s="6" t="str">
        <f t="shared" si="205"/>
        <v>YES</v>
      </c>
      <c r="S1306" s="6" t="str">
        <f t="shared" si="208"/>
        <v>YES</v>
      </c>
      <c r="T1306" s="11">
        <f t="shared" si="209"/>
        <v>2593.75</v>
      </c>
      <c r="U1306" s="11">
        <f t="shared" si="206"/>
        <v>2766.37</v>
      </c>
      <c r="V1306" s="11">
        <f t="shared" si="207"/>
        <v>-172.61999999999989</v>
      </c>
    </row>
    <row r="1307" spans="1:22" x14ac:dyDescent="0.25">
      <c r="A1307" s="6" t="s">
        <v>351</v>
      </c>
      <c r="B1307" s="6" t="s">
        <v>23</v>
      </c>
      <c r="C1307" s="6" t="s">
        <v>1042</v>
      </c>
      <c r="D1307" s="6" t="s">
        <v>1042</v>
      </c>
      <c r="E1307" s="22" t="s">
        <v>1676</v>
      </c>
      <c r="F1307" s="22" t="s">
        <v>418</v>
      </c>
      <c r="G1307" s="7"/>
      <c r="H1307" s="22" t="s">
        <v>1041</v>
      </c>
      <c r="I1307" s="22" t="s">
        <v>732</v>
      </c>
      <c r="J1307" s="19" t="s">
        <v>1053</v>
      </c>
      <c r="K1307" s="11">
        <v>12.75</v>
      </c>
      <c r="L1307" s="9">
        <v>362.81</v>
      </c>
      <c r="M1307" s="11">
        <v>4625.83</v>
      </c>
      <c r="N1307" s="11">
        <v>817.42</v>
      </c>
      <c r="O1307" s="10">
        <f t="shared" si="210"/>
        <v>12.750006890659023</v>
      </c>
      <c r="P1307" s="11">
        <f t="shared" si="203"/>
        <v>2.2530249993109339</v>
      </c>
      <c r="Q1307" s="11">
        <f t="shared" si="204"/>
        <v>15.003031889969957</v>
      </c>
      <c r="R1307" s="6" t="str">
        <f t="shared" si="205"/>
        <v>YES</v>
      </c>
      <c r="S1307" s="6" t="str">
        <f t="shared" si="208"/>
        <v>YES</v>
      </c>
      <c r="T1307" s="11">
        <f t="shared" si="209"/>
        <v>4535.125</v>
      </c>
      <c r="U1307" s="11">
        <f t="shared" si="206"/>
        <v>5443.25</v>
      </c>
      <c r="V1307" s="11">
        <f t="shared" si="207"/>
        <v>-908.125</v>
      </c>
    </row>
    <row r="1308" spans="1:22" x14ac:dyDescent="0.25">
      <c r="A1308" s="6" t="s">
        <v>351</v>
      </c>
      <c r="B1308" s="6" t="s">
        <v>23</v>
      </c>
      <c r="C1308" s="6" t="s">
        <v>1042</v>
      </c>
      <c r="D1308" s="6" t="s">
        <v>1042</v>
      </c>
      <c r="E1308" s="22" t="s">
        <v>1676</v>
      </c>
      <c r="F1308" s="22" t="s">
        <v>418</v>
      </c>
      <c r="G1308" s="7"/>
      <c r="H1308" s="22" t="s">
        <v>1041</v>
      </c>
      <c r="I1308" s="22" t="s">
        <v>732</v>
      </c>
      <c r="J1308" s="19" t="s">
        <v>1053</v>
      </c>
      <c r="K1308" s="11">
        <v>13.75</v>
      </c>
      <c r="O1308" s="10" t="e">
        <f t="shared" si="210"/>
        <v>#DIV/0!</v>
      </c>
      <c r="P1308" s="11" t="e">
        <f t="shared" si="203"/>
        <v>#DIV/0!</v>
      </c>
      <c r="Q1308" s="11" t="e">
        <f t="shared" si="204"/>
        <v>#DIV/0!</v>
      </c>
      <c r="R1308" s="6" t="e">
        <f t="shared" si="205"/>
        <v>#DIV/0!</v>
      </c>
      <c r="S1308" s="6" t="e">
        <f t="shared" si="208"/>
        <v>#DIV/0!</v>
      </c>
      <c r="T1308" s="11">
        <f t="shared" si="209"/>
        <v>0</v>
      </c>
      <c r="U1308" s="11">
        <f t="shared" si="206"/>
        <v>0</v>
      </c>
      <c r="V1308" s="11">
        <f t="shared" si="207"/>
        <v>0</v>
      </c>
    </row>
    <row r="1309" spans="1:22" x14ac:dyDescent="0.25">
      <c r="A1309" s="6" t="s">
        <v>351</v>
      </c>
      <c r="B1309" s="6" t="s">
        <v>23</v>
      </c>
      <c r="C1309" s="6" t="s">
        <v>1042</v>
      </c>
      <c r="D1309" s="6" t="s">
        <v>1042</v>
      </c>
      <c r="E1309" s="22" t="s">
        <v>1676</v>
      </c>
      <c r="F1309" s="22" t="s">
        <v>418</v>
      </c>
      <c r="G1309" s="7"/>
      <c r="H1309" s="22" t="s">
        <v>1041</v>
      </c>
      <c r="I1309" s="22" t="s">
        <v>732</v>
      </c>
      <c r="J1309" s="19" t="s">
        <v>1054</v>
      </c>
      <c r="K1309" s="11">
        <v>5</v>
      </c>
      <c r="L1309" s="9">
        <v>22.6</v>
      </c>
      <c r="M1309" s="11">
        <v>113</v>
      </c>
      <c r="N1309" s="11">
        <v>354.83</v>
      </c>
      <c r="O1309" s="10">
        <f t="shared" si="210"/>
        <v>5</v>
      </c>
      <c r="P1309" s="11">
        <f t="shared" si="203"/>
        <v>15.700442477876104</v>
      </c>
      <c r="Q1309" s="11">
        <f t="shared" si="204"/>
        <v>20.700442477876106</v>
      </c>
      <c r="R1309" s="6" t="str">
        <f t="shared" si="205"/>
        <v>YES</v>
      </c>
      <c r="S1309" s="6" t="str">
        <f t="shared" si="208"/>
        <v>YES</v>
      </c>
      <c r="T1309" s="11">
        <f t="shared" si="209"/>
        <v>282.5</v>
      </c>
      <c r="U1309" s="11">
        <f t="shared" si="206"/>
        <v>467.83</v>
      </c>
      <c r="V1309" s="11">
        <f t="shared" si="207"/>
        <v>-185.32999999999998</v>
      </c>
    </row>
    <row r="1310" spans="1:22" x14ac:dyDescent="0.25">
      <c r="A1310" s="6" t="s">
        <v>351</v>
      </c>
      <c r="B1310" s="6" t="s">
        <v>23</v>
      </c>
      <c r="C1310" s="6" t="s">
        <v>1042</v>
      </c>
      <c r="D1310" s="6" t="s">
        <v>1042</v>
      </c>
      <c r="E1310" s="22" t="s">
        <v>1676</v>
      </c>
      <c r="F1310" s="22" t="s">
        <v>418</v>
      </c>
      <c r="G1310" s="7"/>
      <c r="H1310" s="22" t="s">
        <v>1041</v>
      </c>
      <c r="I1310" s="22" t="s">
        <v>732</v>
      </c>
      <c r="J1310" s="19" t="s">
        <v>1054</v>
      </c>
      <c r="K1310" s="11">
        <v>15</v>
      </c>
      <c r="L1310" s="9">
        <v>22.67</v>
      </c>
      <c r="M1310" s="11">
        <v>340.05</v>
      </c>
      <c r="O1310" s="10">
        <f t="shared" si="210"/>
        <v>15</v>
      </c>
      <c r="P1310" s="11">
        <f t="shared" si="203"/>
        <v>0</v>
      </c>
      <c r="Q1310" s="11">
        <f t="shared" si="204"/>
        <v>15</v>
      </c>
      <c r="R1310" s="6" t="str">
        <f t="shared" si="205"/>
        <v>YES</v>
      </c>
      <c r="S1310" s="6" t="str">
        <f t="shared" si="208"/>
        <v>YES</v>
      </c>
      <c r="T1310" s="11">
        <f t="shared" si="209"/>
        <v>283.375</v>
      </c>
      <c r="U1310" s="11">
        <f t="shared" si="206"/>
        <v>340.05</v>
      </c>
      <c r="V1310" s="11">
        <f t="shared" si="207"/>
        <v>-56.675000000000011</v>
      </c>
    </row>
    <row r="1311" spans="1:22" x14ac:dyDescent="0.25">
      <c r="A1311" s="6" t="s">
        <v>351</v>
      </c>
      <c r="B1311" s="6" t="s">
        <v>23</v>
      </c>
      <c r="C1311" s="6" t="s">
        <v>1055</v>
      </c>
      <c r="D1311" s="6" t="s">
        <v>1055</v>
      </c>
      <c r="E1311" s="22" t="s">
        <v>1676</v>
      </c>
      <c r="F1311" s="22" t="s">
        <v>418</v>
      </c>
      <c r="H1311" s="22" t="s">
        <v>1056</v>
      </c>
      <c r="I1311" s="22" t="s">
        <v>134</v>
      </c>
      <c r="J1311" s="19" t="s">
        <v>1057</v>
      </c>
      <c r="K1311" s="11">
        <v>5</v>
      </c>
      <c r="L1311" s="9">
        <v>148.81</v>
      </c>
      <c r="M1311" s="11">
        <v>744.05</v>
      </c>
      <c r="N1311" s="11">
        <v>2664.26</v>
      </c>
      <c r="O1311" s="10">
        <f t="shared" si="210"/>
        <v>5</v>
      </c>
      <c r="P1311" s="11">
        <f t="shared" si="203"/>
        <v>17.903769907936297</v>
      </c>
      <c r="Q1311" s="11">
        <f t="shared" si="204"/>
        <v>22.903769907936297</v>
      </c>
      <c r="R1311" s="6" t="str">
        <f t="shared" si="205"/>
        <v>YES</v>
      </c>
      <c r="S1311" s="6" t="str">
        <f t="shared" si="208"/>
        <v>YES</v>
      </c>
      <c r="T1311" s="11">
        <f t="shared" si="209"/>
        <v>1860.125</v>
      </c>
      <c r="U1311" s="11">
        <f t="shared" si="206"/>
        <v>3408.3100000000004</v>
      </c>
      <c r="V1311" s="11">
        <f t="shared" si="207"/>
        <v>-1548.1850000000004</v>
      </c>
    </row>
    <row r="1312" spans="1:22" x14ac:dyDescent="0.25">
      <c r="A1312" s="6" t="s">
        <v>351</v>
      </c>
      <c r="B1312" s="6" t="s">
        <v>23</v>
      </c>
      <c r="C1312" s="6" t="s">
        <v>1055</v>
      </c>
      <c r="D1312" s="6" t="s">
        <v>1055</v>
      </c>
      <c r="E1312" s="22" t="s">
        <v>1676</v>
      </c>
      <c r="F1312" s="22" t="s">
        <v>418</v>
      </c>
      <c r="H1312" s="22" t="s">
        <v>1056</v>
      </c>
      <c r="I1312" s="22" t="s">
        <v>134</v>
      </c>
      <c r="J1312" s="19" t="s">
        <v>1057</v>
      </c>
      <c r="K1312" s="11">
        <v>4.45</v>
      </c>
      <c r="O1312" s="10" t="e">
        <f t="shared" si="210"/>
        <v>#DIV/0!</v>
      </c>
      <c r="P1312" s="11" t="e">
        <f t="shared" si="203"/>
        <v>#DIV/0!</v>
      </c>
      <c r="Q1312" s="11" t="e">
        <f t="shared" si="204"/>
        <v>#DIV/0!</v>
      </c>
      <c r="R1312" s="6" t="e">
        <f t="shared" si="205"/>
        <v>#DIV/0!</v>
      </c>
      <c r="S1312" s="6" t="e">
        <f t="shared" si="208"/>
        <v>#DIV/0!</v>
      </c>
      <c r="T1312" s="11">
        <f t="shared" si="209"/>
        <v>0</v>
      </c>
      <c r="U1312" s="11">
        <f t="shared" si="206"/>
        <v>0</v>
      </c>
      <c r="V1312" s="11">
        <f t="shared" si="207"/>
        <v>0</v>
      </c>
    </row>
    <row r="1313" spans="1:22" x14ac:dyDescent="0.25">
      <c r="A1313" s="6" t="s">
        <v>351</v>
      </c>
      <c r="B1313" s="6" t="s">
        <v>23</v>
      </c>
      <c r="C1313" s="6" t="s">
        <v>1055</v>
      </c>
      <c r="D1313" s="6" t="s">
        <v>1055</v>
      </c>
      <c r="E1313" s="22" t="s">
        <v>1676</v>
      </c>
      <c r="F1313" s="22" t="s">
        <v>418</v>
      </c>
      <c r="H1313" s="22" t="s">
        <v>1056</v>
      </c>
      <c r="I1313" s="22" t="s">
        <v>134</v>
      </c>
      <c r="J1313" s="19" t="s">
        <v>1057</v>
      </c>
      <c r="K1313" s="11">
        <v>7.5</v>
      </c>
      <c r="O1313" s="10" t="e">
        <f t="shared" si="210"/>
        <v>#DIV/0!</v>
      </c>
      <c r="P1313" s="11" t="e">
        <f t="shared" si="203"/>
        <v>#DIV/0!</v>
      </c>
      <c r="Q1313" s="11" t="e">
        <f t="shared" si="204"/>
        <v>#DIV/0!</v>
      </c>
      <c r="R1313" s="6" t="e">
        <f t="shared" si="205"/>
        <v>#DIV/0!</v>
      </c>
      <c r="S1313" s="6" t="e">
        <f t="shared" si="208"/>
        <v>#DIV/0!</v>
      </c>
      <c r="T1313" s="11">
        <f t="shared" si="209"/>
        <v>0</v>
      </c>
      <c r="U1313" s="11">
        <f t="shared" si="206"/>
        <v>0</v>
      </c>
      <c r="V1313" s="11">
        <f t="shared" si="207"/>
        <v>0</v>
      </c>
    </row>
    <row r="1314" spans="1:22" x14ac:dyDescent="0.25">
      <c r="A1314" s="6" t="s">
        <v>351</v>
      </c>
      <c r="B1314" s="6" t="s">
        <v>23</v>
      </c>
      <c r="C1314" s="6" t="s">
        <v>1055</v>
      </c>
      <c r="D1314" s="6" t="s">
        <v>1055</v>
      </c>
      <c r="E1314" s="22" t="s">
        <v>1676</v>
      </c>
      <c r="F1314" s="22" t="s">
        <v>418</v>
      </c>
      <c r="H1314" s="22" t="s">
        <v>1056</v>
      </c>
      <c r="I1314" s="22" t="s">
        <v>134</v>
      </c>
      <c r="J1314" s="19" t="s">
        <v>1058</v>
      </c>
      <c r="K1314" s="11">
        <v>5</v>
      </c>
      <c r="L1314" s="9">
        <v>104.31</v>
      </c>
      <c r="M1314" s="11">
        <v>521.54999999999995</v>
      </c>
      <c r="N1314" s="11">
        <v>1123.6600000000001</v>
      </c>
      <c r="O1314" s="10">
        <f t="shared" si="210"/>
        <v>4.9999999999999991</v>
      </c>
      <c r="P1314" s="11">
        <f t="shared" si="203"/>
        <v>10.772313296903461</v>
      </c>
      <c r="Q1314" s="11">
        <f t="shared" si="204"/>
        <v>15.772313296903461</v>
      </c>
      <c r="R1314" s="6" t="str">
        <f t="shared" si="205"/>
        <v>YES</v>
      </c>
      <c r="S1314" s="6" t="str">
        <f t="shared" si="208"/>
        <v>YES</v>
      </c>
      <c r="T1314" s="11">
        <f t="shared" si="209"/>
        <v>1303.875</v>
      </c>
      <c r="U1314" s="11">
        <f t="shared" si="206"/>
        <v>1645.21</v>
      </c>
      <c r="V1314" s="11">
        <f t="shared" si="207"/>
        <v>-341.33500000000004</v>
      </c>
    </row>
    <row r="1315" spans="1:22" x14ac:dyDescent="0.25">
      <c r="A1315" s="6" t="s">
        <v>351</v>
      </c>
      <c r="B1315" s="6" t="s">
        <v>23</v>
      </c>
      <c r="C1315" s="6" t="s">
        <v>1055</v>
      </c>
      <c r="D1315" s="6" t="s">
        <v>1055</v>
      </c>
      <c r="E1315" s="22" t="s">
        <v>1676</v>
      </c>
      <c r="F1315" s="22" t="s">
        <v>418</v>
      </c>
      <c r="H1315" s="22" t="s">
        <v>1056</v>
      </c>
      <c r="I1315" s="22" t="s">
        <v>134</v>
      </c>
      <c r="J1315" s="19" t="s">
        <v>1059</v>
      </c>
      <c r="K1315" s="11">
        <v>10.5</v>
      </c>
      <c r="L1315" s="9">
        <v>310.67</v>
      </c>
      <c r="M1315" s="11">
        <v>3262.06</v>
      </c>
      <c r="N1315" s="11">
        <v>1727.76</v>
      </c>
      <c r="O1315" s="10">
        <f t="shared" si="210"/>
        <v>10.500080471239578</v>
      </c>
      <c r="P1315" s="11">
        <f t="shared" si="203"/>
        <v>5.561399555798757</v>
      </c>
      <c r="Q1315" s="11">
        <f t="shared" si="204"/>
        <v>16.061480027038336</v>
      </c>
      <c r="R1315" s="6" t="str">
        <f t="shared" si="205"/>
        <v>YES</v>
      </c>
      <c r="S1315" s="6" t="str">
        <f t="shared" si="208"/>
        <v>YES</v>
      </c>
      <c r="T1315" s="11">
        <f t="shared" si="209"/>
        <v>3883.375</v>
      </c>
      <c r="U1315" s="11">
        <f t="shared" si="206"/>
        <v>4989.82</v>
      </c>
      <c r="V1315" s="11">
        <f t="shared" si="207"/>
        <v>-1106.4449999999997</v>
      </c>
    </row>
    <row r="1316" spans="1:22" x14ac:dyDescent="0.25">
      <c r="A1316" s="6" t="s">
        <v>351</v>
      </c>
      <c r="B1316" s="6" t="s">
        <v>23</v>
      </c>
      <c r="C1316" s="6" t="s">
        <v>1055</v>
      </c>
      <c r="D1316" s="6" t="s">
        <v>1055</v>
      </c>
      <c r="E1316" s="22" t="s">
        <v>1676</v>
      </c>
      <c r="F1316" s="22" t="s">
        <v>418</v>
      </c>
      <c r="H1316" s="22" t="s">
        <v>1056</v>
      </c>
      <c r="I1316" s="22" t="s">
        <v>134</v>
      </c>
      <c r="J1316" s="19" t="s">
        <v>1059</v>
      </c>
      <c r="K1316" s="11">
        <v>15</v>
      </c>
      <c r="L1316" s="9">
        <v>20.41</v>
      </c>
      <c r="M1316" s="11">
        <v>306.14999999999998</v>
      </c>
      <c r="O1316" s="10">
        <f t="shared" si="210"/>
        <v>14.999999999999998</v>
      </c>
      <c r="P1316" s="11">
        <f t="shared" si="203"/>
        <v>0</v>
      </c>
      <c r="Q1316" s="11">
        <f t="shared" si="204"/>
        <v>14.999999999999998</v>
      </c>
      <c r="R1316" s="6" t="str">
        <f t="shared" si="205"/>
        <v>YES</v>
      </c>
      <c r="S1316" s="6" t="str">
        <f t="shared" si="208"/>
        <v>YES</v>
      </c>
      <c r="T1316" s="11">
        <f t="shared" si="209"/>
        <v>255.125</v>
      </c>
      <c r="U1316" s="11">
        <f t="shared" si="206"/>
        <v>306.14999999999998</v>
      </c>
      <c r="V1316" s="11">
        <f t="shared" si="207"/>
        <v>-51.024999999999977</v>
      </c>
    </row>
    <row r="1317" spans="1:22" x14ac:dyDescent="0.25">
      <c r="A1317" s="6" t="s">
        <v>351</v>
      </c>
      <c r="B1317" s="6" t="s">
        <v>23</v>
      </c>
      <c r="C1317" s="6" t="s">
        <v>1055</v>
      </c>
      <c r="D1317" s="6" t="s">
        <v>1055</v>
      </c>
      <c r="E1317" s="22" t="s">
        <v>1676</v>
      </c>
      <c r="F1317" s="22" t="s">
        <v>418</v>
      </c>
      <c r="H1317" s="22" t="s">
        <v>1056</v>
      </c>
      <c r="I1317" s="22" t="s">
        <v>134</v>
      </c>
      <c r="J1317" s="19" t="s">
        <v>1060</v>
      </c>
      <c r="K1317" s="11">
        <v>15</v>
      </c>
      <c r="L1317" s="9">
        <v>28.6</v>
      </c>
      <c r="M1317" s="11">
        <v>429</v>
      </c>
      <c r="O1317" s="10">
        <f t="shared" si="210"/>
        <v>15</v>
      </c>
      <c r="P1317" s="11">
        <f t="shared" si="203"/>
        <v>0</v>
      </c>
      <c r="Q1317" s="11">
        <f t="shared" si="204"/>
        <v>15</v>
      </c>
      <c r="R1317" s="6" t="str">
        <f t="shared" si="205"/>
        <v>YES</v>
      </c>
      <c r="S1317" s="6" t="str">
        <f t="shared" si="208"/>
        <v>YES</v>
      </c>
      <c r="T1317" s="11">
        <f t="shared" si="209"/>
        <v>357.5</v>
      </c>
      <c r="U1317" s="11">
        <f t="shared" si="206"/>
        <v>429</v>
      </c>
      <c r="V1317" s="11">
        <f t="shared" si="207"/>
        <v>-71.5</v>
      </c>
    </row>
    <row r="1318" spans="1:22" x14ac:dyDescent="0.25">
      <c r="A1318" s="6" t="s">
        <v>351</v>
      </c>
      <c r="B1318" s="6" t="s">
        <v>23</v>
      </c>
      <c r="C1318" s="6" t="s">
        <v>1055</v>
      </c>
      <c r="D1318" s="6" t="s">
        <v>1055</v>
      </c>
      <c r="E1318" s="22" t="s">
        <v>1676</v>
      </c>
      <c r="F1318" s="22" t="s">
        <v>418</v>
      </c>
      <c r="H1318" s="22" t="s">
        <v>1056</v>
      </c>
      <c r="I1318" s="22" t="s">
        <v>134</v>
      </c>
      <c r="J1318" s="19" t="s">
        <v>1061</v>
      </c>
      <c r="K1318" s="11">
        <v>11.25</v>
      </c>
      <c r="L1318" s="9">
        <v>33.53</v>
      </c>
      <c r="M1318" s="11">
        <v>377.21</v>
      </c>
      <c r="N1318" s="11">
        <v>198.66</v>
      </c>
      <c r="O1318" s="10">
        <f t="shared" si="210"/>
        <v>11.249925439904562</v>
      </c>
      <c r="P1318" s="11">
        <f t="shared" si="203"/>
        <v>5.9248434237995822</v>
      </c>
      <c r="Q1318" s="11">
        <f t="shared" si="204"/>
        <v>17.174768863704145</v>
      </c>
      <c r="R1318" s="6" t="str">
        <f t="shared" si="205"/>
        <v>YES</v>
      </c>
      <c r="S1318" s="6" t="str">
        <f t="shared" si="208"/>
        <v>YES</v>
      </c>
      <c r="T1318" s="11">
        <f t="shared" si="209"/>
        <v>419.125</v>
      </c>
      <c r="U1318" s="11">
        <f t="shared" si="206"/>
        <v>575.87</v>
      </c>
      <c r="V1318" s="11">
        <f t="shared" si="207"/>
        <v>-156.745</v>
      </c>
    </row>
    <row r="1319" spans="1:22" x14ac:dyDescent="0.25">
      <c r="A1319" s="6" t="s">
        <v>351</v>
      </c>
      <c r="B1319" s="6" t="s">
        <v>23</v>
      </c>
      <c r="C1319" s="6" t="s">
        <v>1055</v>
      </c>
      <c r="D1319" s="6" t="s">
        <v>1055</v>
      </c>
      <c r="E1319" s="22" t="s">
        <v>1676</v>
      </c>
      <c r="F1319" s="22" t="s">
        <v>418</v>
      </c>
      <c r="H1319" s="22" t="s">
        <v>1056</v>
      </c>
      <c r="I1319" s="22" t="s">
        <v>134</v>
      </c>
      <c r="J1319" s="19" t="s">
        <v>1062</v>
      </c>
      <c r="K1319" s="11">
        <v>9.5</v>
      </c>
      <c r="L1319" s="9">
        <v>12.36</v>
      </c>
      <c r="M1319" s="11">
        <v>117.42</v>
      </c>
      <c r="N1319" s="11">
        <v>27.01</v>
      </c>
      <c r="O1319" s="10">
        <f t="shared" si="210"/>
        <v>9.5</v>
      </c>
      <c r="P1319" s="11">
        <f t="shared" si="203"/>
        <v>2.1852750809061492</v>
      </c>
      <c r="Q1319" s="11">
        <f t="shared" si="204"/>
        <v>11.68527508090615</v>
      </c>
      <c r="R1319" s="6" t="str">
        <f t="shared" si="205"/>
        <v>NO</v>
      </c>
      <c r="S1319" s="6" t="str">
        <f t="shared" si="208"/>
        <v>YES</v>
      </c>
      <c r="T1319" s="11">
        <f t="shared" si="209"/>
        <v>154.5</v>
      </c>
      <c r="U1319" s="11">
        <f t="shared" si="206"/>
        <v>144.43</v>
      </c>
      <c r="V1319" s="11">
        <f t="shared" si="207"/>
        <v>10.069999999999993</v>
      </c>
    </row>
    <row r="1320" spans="1:22" x14ac:dyDescent="0.25">
      <c r="A1320" s="6" t="s">
        <v>351</v>
      </c>
      <c r="B1320" s="6" t="s">
        <v>23</v>
      </c>
      <c r="C1320" s="6" t="s">
        <v>1055</v>
      </c>
      <c r="D1320" s="6" t="s">
        <v>1055</v>
      </c>
      <c r="E1320" s="22" t="s">
        <v>1676</v>
      </c>
      <c r="F1320" s="22" t="s">
        <v>418</v>
      </c>
      <c r="H1320" s="22" t="s">
        <v>1056</v>
      </c>
      <c r="I1320" s="22" t="s">
        <v>134</v>
      </c>
      <c r="J1320" s="19" t="s">
        <v>1063</v>
      </c>
      <c r="K1320" s="11">
        <v>5</v>
      </c>
      <c r="L1320" s="9">
        <v>156.65</v>
      </c>
      <c r="M1320" s="11">
        <v>783.25</v>
      </c>
      <c r="N1320" s="11">
        <v>2637.43</v>
      </c>
      <c r="O1320" s="10">
        <f t="shared" si="210"/>
        <v>5</v>
      </c>
      <c r="P1320" s="11">
        <f t="shared" si="203"/>
        <v>16.836450686243214</v>
      </c>
      <c r="Q1320" s="11">
        <f t="shared" si="204"/>
        <v>21.836450686243214</v>
      </c>
      <c r="R1320" s="6" t="str">
        <f t="shared" si="205"/>
        <v>YES</v>
      </c>
      <c r="S1320" s="6" t="str">
        <f t="shared" si="208"/>
        <v>YES</v>
      </c>
      <c r="T1320" s="11">
        <f t="shared" si="209"/>
        <v>1958.125</v>
      </c>
      <c r="U1320" s="11">
        <f t="shared" si="206"/>
        <v>3420.68</v>
      </c>
      <c r="V1320" s="11">
        <f t="shared" si="207"/>
        <v>-1462.5549999999998</v>
      </c>
    </row>
    <row r="1321" spans="1:22" x14ac:dyDescent="0.25">
      <c r="A1321" s="6" t="s">
        <v>351</v>
      </c>
      <c r="B1321" s="6" t="s">
        <v>23</v>
      </c>
      <c r="C1321" s="6" t="s">
        <v>1055</v>
      </c>
      <c r="D1321" s="6" t="s">
        <v>1055</v>
      </c>
      <c r="E1321" s="22" t="s">
        <v>1676</v>
      </c>
      <c r="F1321" s="22" t="s">
        <v>418</v>
      </c>
      <c r="H1321" s="22" t="s">
        <v>1056</v>
      </c>
      <c r="I1321" s="22" t="s">
        <v>134</v>
      </c>
      <c r="J1321" s="19" t="s">
        <v>1064</v>
      </c>
      <c r="K1321" s="11">
        <v>12.25</v>
      </c>
      <c r="L1321" s="9">
        <v>287.97000000000003</v>
      </c>
      <c r="M1321" s="11">
        <v>3527.64</v>
      </c>
      <c r="N1321" s="11">
        <v>1549.73</v>
      </c>
      <c r="O1321" s="10">
        <f t="shared" si="210"/>
        <v>12.250026044379622</v>
      </c>
      <c r="P1321" s="11">
        <f t="shared" si="203"/>
        <v>5.3815675243949022</v>
      </c>
      <c r="Q1321" s="11">
        <f t="shared" si="204"/>
        <v>17.631593568774523</v>
      </c>
      <c r="R1321" s="6" t="str">
        <f t="shared" si="205"/>
        <v>YES</v>
      </c>
      <c r="S1321" s="6" t="str">
        <f t="shared" si="208"/>
        <v>YES</v>
      </c>
      <c r="T1321" s="11">
        <f t="shared" si="209"/>
        <v>3599.6250000000005</v>
      </c>
      <c r="U1321" s="11">
        <f t="shared" si="206"/>
        <v>5077.37</v>
      </c>
      <c r="V1321" s="11">
        <f t="shared" si="207"/>
        <v>-1477.7449999999994</v>
      </c>
    </row>
    <row r="1322" spans="1:22" x14ac:dyDescent="0.25">
      <c r="A1322" s="6" t="s">
        <v>351</v>
      </c>
      <c r="B1322" s="6" t="s">
        <v>23</v>
      </c>
      <c r="C1322" s="6" t="s">
        <v>1055</v>
      </c>
      <c r="D1322" s="6" t="s">
        <v>1055</v>
      </c>
      <c r="E1322" s="22" t="s">
        <v>1676</v>
      </c>
      <c r="F1322" s="22" t="s">
        <v>418</v>
      </c>
      <c r="H1322" s="22" t="s">
        <v>1056</v>
      </c>
      <c r="I1322" s="22" t="s">
        <v>134</v>
      </c>
      <c r="J1322" s="19" t="s">
        <v>1065</v>
      </c>
      <c r="K1322" s="11">
        <v>15</v>
      </c>
      <c r="L1322" s="9">
        <v>41.37</v>
      </c>
      <c r="M1322" s="11">
        <v>620.54999999999995</v>
      </c>
      <c r="N1322" s="11">
        <v>912.93</v>
      </c>
      <c r="O1322" s="10">
        <f t="shared" si="210"/>
        <v>15</v>
      </c>
      <c r="P1322" s="11">
        <f t="shared" si="203"/>
        <v>22.067440174039159</v>
      </c>
      <c r="Q1322" s="11">
        <f t="shared" si="204"/>
        <v>37.067440174039163</v>
      </c>
      <c r="R1322" s="6" t="str">
        <f t="shared" si="205"/>
        <v>YES</v>
      </c>
      <c r="S1322" s="6" t="str">
        <f t="shared" si="208"/>
        <v>YES</v>
      </c>
      <c r="T1322" s="11">
        <f t="shared" si="209"/>
        <v>517.125</v>
      </c>
      <c r="U1322" s="11">
        <f t="shared" si="206"/>
        <v>1533.48</v>
      </c>
      <c r="V1322" s="11">
        <f t="shared" si="207"/>
        <v>-1016.355</v>
      </c>
    </row>
    <row r="1323" spans="1:22" x14ac:dyDescent="0.25">
      <c r="A1323" s="6" t="s">
        <v>351</v>
      </c>
      <c r="B1323" s="6" t="s">
        <v>23</v>
      </c>
      <c r="C1323" s="6" t="s">
        <v>1055</v>
      </c>
      <c r="D1323" s="6" t="s">
        <v>1055</v>
      </c>
      <c r="E1323" s="22" t="s">
        <v>1676</v>
      </c>
      <c r="F1323" s="22" t="s">
        <v>418</v>
      </c>
      <c r="H1323" s="22" t="s">
        <v>1056</v>
      </c>
      <c r="I1323" s="22" t="s">
        <v>134</v>
      </c>
      <c r="J1323" s="19" t="s">
        <v>1065</v>
      </c>
      <c r="K1323" s="11">
        <v>4.45</v>
      </c>
      <c r="O1323" s="10" t="e">
        <f t="shared" si="210"/>
        <v>#DIV/0!</v>
      </c>
      <c r="P1323" s="11" t="e">
        <f t="shared" si="203"/>
        <v>#DIV/0!</v>
      </c>
      <c r="Q1323" s="11" t="e">
        <f t="shared" si="204"/>
        <v>#DIV/0!</v>
      </c>
      <c r="R1323" s="6" t="e">
        <f t="shared" si="205"/>
        <v>#DIV/0!</v>
      </c>
      <c r="S1323" s="6" t="e">
        <f t="shared" si="208"/>
        <v>#DIV/0!</v>
      </c>
      <c r="T1323" s="11">
        <f t="shared" si="209"/>
        <v>0</v>
      </c>
      <c r="U1323" s="11">
        <f t="shared" si="206"/>
        <v>0</v>
      </c>
      <c r="V1323" s="11">
        <f t="shared" si="207"/>
        <v>0</v>
      </c>
    </row>
    <row r="1324" spans="1:22" x14ac:dyDescent="0.25">
      <c r="A1324" s="6" t="s">
        <v>351</v>
      </c>
      <c r="B1324" s="6" t="s">
        <v>23</v>
      </c>
      <c r="C1324" s="6" t="s">
        <v>1055</v>
      </c>
      <c r="D1324" s="6" t="s">
        <v>1055</v>
      </c>
      <c r="E1324" s="22" t="s">
        <v>1676</v>
      </c>
      <c r="F1324" s="22" t="s">
        <v>418</v>
      </c>
      <c r="H1324" s="22" t="s">
        <v>1056</v>
      </c>
      <c r="I1324" s="22" t="s">
        <v>134</v>
      </c>
      <c r="J1324" s="19" t="s">
        <v>1065</v>
      </c>
      <c r="K1324" s="11">
        <v>5</v>
      </c>
      <c r="L1324" s="9">
        <v>5.3</v>
      </c>
      <c r="M1324" s="11">
        <v>26.5</v>
      </c>
      <c r="O1324" s="10">
        <f t="shared" si="210"/>
        <v>5</v>
      </c>
      <c r="P1324" s="11">
        <f t="shared" si="203"/>
        <v>0</v>
      </c>
      <c r="Q1324" s="11">
        <f t="shared" si="204"/>
        <v>5</v>
      </c>
      <c r="R1324" s="6" t="str">
        <f t="shared" si="205"/>
        <v>NO</v>
      </c>
      <c r="S1324" s="6" t="str">
        <f t="shared" si="208"/>
        <v>YES</v>
      </c>
      <c r="T1324" s="11">
        <f t="shared" si="209"/>
        <v>66.25</v>
      </c>
      <c r="U1324" s="11">
        <f t="shared" si="206"/>
        <v>26.5</v>
      </c>
      <c r="V1324" s="11">
        <f t="shared" si="207"/>
        <v>39.75</v>
      </c>
    </row>
    <row r="1325" spans="1:22" x14ac:dyDescent="0.25">
      <c r="A1325" s="6" t="s">
        <v>351</v>
      </c>
      <c r="B1325" s="6" t="s">
        <v>23</v>
      </c>
      <c r="C1325" s="6" t="s">
        <v>1055</v>
      </c>
      <c r="D1325" s="6" t="s">
        <v>1055</v>
      </c>
      <c r="E1325" s="22" t="s">
        <v>1676</v>
      </c>
      <c r="F1325" s="22" t="s">
        <v>418</v>
      </c>
      <c r="H1325" s="22" t="s">
        <v>1056</v>
      </c>
      <c r="I1325" s="22" t="s">
        <v>134</v>
      </c>
      <c r="J1325" s="19" t="s">
        <v>1066</v>
      </c>
      <c r="K1325" s="11">
        <v>15</v>
      </c>
      <c r="L1325" s="9">
        <v>111.88</v>
      </c>
      <c r="M1325" s="11">
        <v>1678.2</v>
      </c>
      <c r="O1325" s="10">
        <f t="shared" si="210"/>
        <v>15.000000000000002</v>
      </c>
      <c r="P1325" s="11">
        <f t="shared" si="203"/>
        <v>0</v>
      </c>
      <c r="Q1325" s="11">
        <f t="shared" si="204"/>
        <v>15.000000000000002</v>
      </c>
      <c r="R1325" s="6" t="str">
        <f t="shared" si="205"/>
        <v>YES</v>
      </c>
      <c r="S1325" s="6" t="str">
        <f t="shared" si="208"/>
        <v>YES</v>
      </c>
      <c r="T1325" s="11">
        <f t="shared" si="209"/>
        <v>1398.5</v>
      </c>
      <c r="U1325" s="11">
        <f t="shared" si="206"/>
        <v>1678.2</v>
      </c>
      <c r="V1325" s="11">
        <f t="shared" si="207"/>
        <v>-279.70000000000005</v>
      </c>
    </row>
    <row r="1326" spans="1:22" x14ac:dyDescent="0.25">
      <c r="A1326" s="6" t="s">
        <v>351</v>
      </c>
      <c r="B1326" s="6" t="s">
        <v>23</v>
      </c>
      <c r="C1326" s="6" t="s">
        <v>1055</v>
      </c>
      <c r="D1326" s="6" t="s">
        <v>1055</v>
      </c>
      <c r="E1326" s="22" t="s">
        <v>1676</v>
      </c>
      <c r="F1326" s="22" t="s">
        <v>418</v>
      </c>
      <c r="H1326" s="22" t="s">
        <v>1056</v>
      </c>
      <c r="I1326" s="22" t="s">
        <v>134</v>
      </c>
      <c r="J1326" s="19" t="s">
        <v>1067</v>
      </c>
      <c r="K1326" s="11">
        <v>11.25</v>
      </c>
      <c r="L1326" s="9">
        <v>293.47000000000003</v>
      </c>
      <c r="M1326" s="11">
        <v>3301.54</v>
      </c>
      <c r="N1326" s="11">
        <v>1383.92</v>
      </c>
      <c r="O1326" s="10">
        <f t="shared" si="210"/>
        <v>11.250008518758305</v>
      </c>
      <c r="P1326" s="11">
        <f t="shared" si="203"/>
        <v>4.7157119978191977</v>
      </c>
      <c r="Q1326" s="11">
        <f t="shared" si="204"/>
        <v>15.965720516577502</v>
      </c>
      <c r="R1326" s="6" t="str">
        <f t="shared" si="205"/>
        <v>YES</v>
      </c>
      <c r="S1326" s="6" t="str">
        <f t="shared" si="208"/>
        <v>YES</v>
      </c>
      <c r="T1326" s="11">
        <f t="shared" si="209"/>
        <v>3668.3750000000005</v>
      </c>
      <c r="U1326" s="11">
        <f t="shared" si="206"/>
        <v>4685.46</v>
      </c>
      <c r="V1326" s="11">
        <f t="shared" si="207"/>
        <v>-1017.0849999999996</v>
      </c>
    </row>
    <row r="1327" spans="1:22" x14ac:dyDescent="0.25">
      <c r="A1327" s="6" t="s">
        <v>351</v>
      </c>
      <c r="B1327" s="6" t="s">
        <v>23</v>
      </c>
      <c r="C1327" s="6" t="s">
        <v>1055</v>
      </c>
      <c r="D1327" s="6" t="s">
        <v>1055</v>
      </c>
      <c r="E1327" s="22" t="s">
        <v>1676</v>
      </c>
      <c r="F1327" s="22" t="s">
        <v>418</v>
      </c>
      <c r="H1327" s="22" t="s">
        <v>1056</v>
      </c>
      <c r="I1327" s="22" t="s">
        <v>134</v>
      </c>
      <c r="J1327" s="19" t="s">
        <v>1068</v>
      </c>
      <c r="K1327" s="11">
        <v>10.5</v>
      </c>
      <c r="L1327" s="9">
        <v>55.87</v>
      </c>
      <c r="M1327" s="11">
        <v>586.65</v>
      </c>
      <c r="N1327" s="11">
        <v>248.06</v>
      </c>
      <c r="O1327" s="10">
        <f t="shared" si="210"/>
        <v>10.500268480400932</v>
      </c>
      <c r="P1327" s="11">
        <f t="shared" si="203"/>
        <v>4.4399498836584934</v>
      </c>
      <c r="Q1327" s="11">
        <f t="shared" si="204"/>
        <v>14.940218364059424</v>
      </c>
      <c r="R1327" s="6" t="str">
        <f t="shared" si="205"/>
        <v>YES</v>
      </c>
      <c r="S1327" s="6" t="str">
        <f t="shared" si="208"/>
        <v>YES</v>
      </c>
      <c r="T1327" s="11">
        <f t="shared" si="209"/>
        <v>698.375</v>
      </c>
      <c r="U1327" s="11">
        <f t="shared" si="206"/>
        <v>834.71</v>
      </c>
      <c r="V1327" s="11">
        <f t="shared" si="207"/>
        <v>-136.33500000000004</v>
      </c>
    </row>
    <row r="1328" spans="1:22" x14ac:dyDescent="0.25">
      <c r="A1328" s="6" t="s">
        <v>351</v>
      </c>
      <c r="B1328" s="6" t="s">
        <v>23</v>
      </c>
      <c r="C1328" s="6" t="s">
        <v>1055</v>
      </c>
      <c r="D1328" s="6" t="s">
        <v>1055</v>
      </c>
      <c r="E1328" s="22" t="s">
        <v>1676</v>
      </c>
      <c r="F1328" s="22" t="s">
        <v>418</v>
      </c>
      <c r="H1328" s="22" t="s">
        <v>1056</v>
      </c>
      <c r="I1328" s="22" t="s">
        <v>134</v>
      </c>
      <c r="J1328" s="19" t="s">
        <v>1068</v>
      </c>
      <c r="K1328" s="11">
        <v>15</v>
      </c>
      <c r="L1328" s="9">
        <v>4.82</v>
      </c>
      <c r="M1328" s="11">
        <v>72.3</v>
      </c>
      <c r="O1328" s="10">
        <f t="shared" si="210"/>
        <v>14.999999999999998</v>
      </c>
      <c r="P1328" s="11">
        <f t="shared" si="203"/>
        <v>0</v>
      </c>
      <c r="Q1328" s="11">
        <f t="shared" si="204"/>
        <v>14.999999999999998</v>
      </c>
      <c r="R1328" s="6" t="str">
        <f t="shared" si="205"/>
        <v>YES</v>
      </c>
      <c r="S1328" s="6" t="str">
        <f t="shared" si="208"/>
        <v>YES</v>
      </c>
      <c r="T1328" s="11">
        <f t="shared" si="209"/>
        <v>60.25</v>
      </c>
      <c r="U1328" s="11">
        <f t="shared" si="206"/>
        <v>72.3</v>
      </c>
      <c r="V1328" s="11">
        <f t="shared" si="207"/>
        <v>-12.049999999999997</v>
      </c>
    </row>
    <row r="1329" spans="1:22" x14ac:dyDescent="0.25">
      <c r="A1329" s="6" t="s">
        <v>351</v>
      </c>
      <c r="B1329" s="6" t="s">
        <v>23</v>
      </c>
      <c r="C1329" s="6" t="s">
        <v>1055</v>
      </c>
      <c r="D1329" s="6" t="s">
        <v>1055</v>
      </c>
      <c r="E1329" s="22" t="s">
        <v>1676</v>
      </c>
      <c r="F1329" s="22" t="s">
        <v>418</v>
      </c>
      <c r="H1329" s="22" t="s">
        <v>1056</v>
      </c>
      <c r="I1329" s="22" t="s">
        <v>134</v>
      </c>
      <c r="J1329" s="19" t="s">
        <v>1069</v>
      </c>
      <c r="K1329" s="11">
        <v>12.25</v>
      </c>
      <c r="L1329" s="9">
        <v>369.59</v>
      </c>
      <c r="M1329" s="11">
        <v>4527.4799999999996</v>
      </c>
      <c r="N1329" s="11">
        <v>1988.78</v>
      </c>
      <c r="O1329" s="10">
        <f t="shared" ref="O1329:O1344" si="211">M1329/L1329</f>
        <v>12.25000676425228</v>
      </c>
      <c r="P1329" s="11">
        <f t="shared" ref="P1329:P1344" si="212">N1329/L1329</f>
        <v>5.3810438594117809</v>
      </c>
      <c r="Q1329" s="11">
        <f t="shared" ref="Q1329:Q1344" si="213">(M1329+N1329)/L1329</f>
        <v>17.631050623664059</v>
      </c>
      <c r="R1329" s="6" t="str">
        <f t="shared" ref="R1329:R1344" si="214">IF(Q1329&gt;12.49,"YES","NO")</f>
        <v>YES</v>
      </c>
      <c r="S1329" s="6" t="str">
        <f t="shared" ref="S1329:S1344" si="215">IF(O1329&gt;3.32,"YES","NO")</f>
        <v>YES</v>
      </c>
      <c r="T1329" s="11">
        <f t="shared" ref="T1329:T1344" si="216">L1329*12.5</f>
        <v>4619.875</v>
      </c>
      <c r="U1329" s="11">
        <f t="shared" ref="U1329:U1344" si="217">M1329+N1329</f>
        <v>6516.2599999999993</v>
      </c>
      <c r="V1329" s="11">
        <f t="shared" ref="V1329:V1344" si="218">T1329-U1329</f>
        <v>-1896.3849999999993</v>
      </c>
    </row>
    <row r="1330" spans="1:22" x14ac:dyDescent="0.25">
      <c r="A1330" s="6" t="s">
        <v>351</v>
      </c>
      <c r="B1330" s="6" t="s">
        <v>23</v>
      </c>
      <c r="C1330" s="6" t="s">
        <v>1055</v>
      </c>
      <c r="D1330" s="6" t="s">
        <v>1055</v>
      </c>
      <c r="E1330" s="22" t="s">
        <v>1676</v>
      </c>
      <c r="F1330" s="22" t="s">
        <v>418</v>
      </c>
      <c r="H1330" s="22" t="s">
        <v>1056</v>
      </c>
      <c r="I1330" s="22" t="s">
        <v>134</v>
      </c>
      <c r="J1330" s="19" t="s">
        <v>1070</v>
      </c>
      <c r="K1330" s="11">
        <v>10.5</v>
      </c>
      <c r="L1330" s="9">
        <v>91.35</v>
      </c>
      <c r="M1330" s="11">
        <v>959</v>
      </c>
      <c r="N1330" s="11">
        <v>678.68</v>
      </c>
      <c r="O1330" s="10">
        <f t="shared" si="211"/>
        <v>10.498084291187741</v>
      </c>
      <c r="P1330" s="11">
        <f t="shared" si="212"/>
        <v>7.4294471811713194</v>
      </c>
      <c r="Q1330" s="11">
        <f t="shared" si="213"/>
        <v>17.927531472359057</v>
      </c>
      <c r="R1330" s="6" t="str">
        <f t="shared" si="214"/>
        <v>YES</v>
      </c>
      <c r="S1330" s="6" t="str">
        <f t="shared" si="215"/>
        <v>YES</v>
      </c>
      <c r="T1330" s="11">
        <f t="shared" si="216"/>
        <v>1141.875</v>
      </c>
      <c r="U1330" s="11">
        <f t="shared" si="217"/>
        <v>1637.6799999999998</v>
      </c>
      <c r="V1330" s="11">
        <f t="shared" si="218"/>
        <v>-495.80499999999984</v>
      </c>
    </row>
    <row r="1331" spans="1:22" x14ac:dyDescent="0.25">
      <c r="A1331" s="6" t="s">
        <v>351</v>
      </c>
      <c r="B1331" s="6" t="s">
        <v>23</v>
      </c>
      <c r="C1331" s="6" t="s">
        <v>1055</v>
      </c>
      <c r="D1331" s="6" t="s">
        <v>1055</v>
      </c>
      <c r="E1331" s="22" t="s">
        <v>1676</v>
      </c>
      <c r="F1331" s="22" t="s">
        <v>418</v>
      </c>
      <c r="H1331" s="22" t="s">
        <v>1056</v>
      </c>
      <c r="I1331" s="22" t="s">
        <v>134</v>
      </c>
      <c r="J1331" s="19" t="s">
        <v>1070</v>
      </c>
      <c r="K1331" s="11">
        <v>15</v>
      </c>
      <c r="L1331" s="9">
        <v>32.9</v>
      </c>
      <c r="M1331" s="11">
        <v>493.5</v>
      </c>
      <c r="O1331" s="10">
        <f t="shared" si="211"/>
        <v>15</v>
      </c>
      <c r="P1331" s="11">
        <f t="shared" si="212"/>
        <v>0</v>
      </c>
      <c r="Q1331" s="11">
        <f t="shared" si="213"/>
        <v>15</v>
      </c>
      <c r="R1331" s="6" t="str">
        <f t="shared" si="214"/>
        <v>YES</v>
      </c>
      <c r="S1331" s="6" t="str">
        <f t="shared" si="215"/>
        <v>YES</v>
      </c>
      <c r="T1331" s="11">
        <f t="shared" si="216"/>
        <v>411.25</v>
      </c>
      <c r="U1331" s="11">
        <f t="shared" si="217"/>
        <v>493.5</v>
      </c>
      <c r="V1331" s="11">
        <f t="shared" si="218"/>
        <v>-82.25</v>
      </c>
    </row>
    <row r="1332" spans="1:22" x14ac:dyDescent="0.25">
      <c r="A1332" s="6" t="s">
        <v>351</v>
      </c>
      <c r="B1332" s="6" t="s">
        <v>23</v>
      </c>
      <c r="C1332" s="6" t="s">
        <v>1055</v>
      </c>
      <c r="D1332" s="6" t="s">
        <v>1055</v>
      </c>
      <c r="E1332" s="22" t="s">
        <v>1676</v>
      </c>
      <c r="F1332" s="22" t="s">
        <v>418</v>
      </c>
      <c r="H1332" s="22" t="s">
        <v>1056</v>
      </c>
      <c r="I1332" s="22" t="s">
        <v>134</v>
      </c>
      <c r="J1332" s="19" t="s">
        <v>1071</v>
      </c>
      <c r="K1332" s="11">
        <v>10.5</v>
      </c>
      <c r="L1332" s="9">
        <v>84.38</v>
      </c>
      <c r="M1332" s="11">
        <v>886.01</v>
      </c>
      <c r="N1332" s="11">
        <v>548.74</v>
      </c>
      <c r="O1332" s="10">
        <f t="shared" si="211"/>
        <v>10.500237022991231</v>
      </c>
      <c r="P1332" s="11">
        <f t="shared" si="212"/>
        <v>6.5031998103816075</v>
      </c>
      <c r="Q1332" s="11">
        <f t="shared" si="213"/>
        <v>17.003436833372838</v>
      </c>
      <c r="R1332" s="6" t="str">
        <f t="shared" si="214"/>
        <v>YES</v>
      </c>
      <c r="S1332" s="6" t="str">
        <f t="shared" si="215"/>
        <v>YES</v>
      </c>
      <c r="T1332" s="11">
        <f t="shared" si="216"/>
        <v>1054.75</v>
      </c>
      <c r="U1332" s="11">
        <f t="shared" si="217"/>
        <v>1434.75</v>
      </c>
      <c r="V1332" s="11">
        <f t="shared" si="218"/>
        <v>-380</v>
      </c>
    </row>
    <row r="1333" spans="1:22" x14ac:dyDescent="0.25">
      <c r="A1333" s="6" t="s">
        <v>351</v>
      </c>
      <c r="B1333" s="6" t="s">
        <v>23</v>
      </c>
      <c r="C1333" s="6" t="s">
        <v>1055</v>
      </c>
      <c r="D1333" s="6" t="s">
        <v>1055</v>
      </c>
      <c r="E1333" s="22" t="s">
        <v>1676</v>
      </c>
      <c r="F1333" s="22" t="s">
        <v>418</v>
      </c>
      <c r="H1333" s="22" t="s">
        <v>1056</v>
      </c>
      <c r="I1333" s="22" t="s">
        <v>134</v>
      </c>
      <c r="J1333" s="19" t="s">
        <v>1071</v>
      </c>
      <c r="K1333" s="11">
        <v>15</v>
      </c>
      <c r="L1333" s="9">
        <v>10</v>
      </c>
      <c r="M1333" s="11">
        <v>150</v>
      </c>
      <c r="O1333" s="10">
        <f t="shared" si="211"/>
        <v>15</v>
      </c>
      <c r="P1333" s="11">
        <f t="shared" si="212"/>
        <v>0</v>
      </c>
      <c r="Q1333" s="11">
        <f t="shared" si="213"/>
        <v>15</v>
      </c>
      <c r="R1333" s="6" t="str">
        <f t="shared" si="214"/>
        <v>YES</v>
      </c>
      <c r="S1333" s="6" t="str">
        <f t="shared" si="215"/>
        <v>YES</v>
      </c>
      <c r="T1333" s="11">
        <f t="shared" si="216"/>
        <v>125</v>
      </c>
      <c r="U1333" s="11">
        <f t="shared" si="217"/>
        <v>150</v>
      </c>
      <c r="V1333" s="11">
        <f t="shared" si="218"/>
        <v>-25</v>
      </c>
    </row>
    <row r="1334" spans="1:22" x14ac:dyDescent="0.25">
      <c r="A1334" s="6" t="s">
        <v>351</v>
      </c>
      <c r="B1334" s="6" t="s">
        <v>23</v>
      </c>
      <c r="C1334" s="6" t="s">
        <v>1055</v>
      </c>
      <c r="D1334" s="6" t="s">
        <v>1055</v>
      </c>
      <c r="E1334" s="22" t="s">
        <v>1676</v>
      </c>
      <c r="F1334" s="22" t="s">
        <v>418</v>
      </c>
      <c r="H1334" s="22" t="s">
        <v>1056</v>
      </c>
      <c r="I1334" s="22" t="s">
        <v>134</v>
      </c>
      <c r="J1334" s="19" t="s">
        <v>1072</v>
      </c>
      <c r="K1334" s="11">
        <v>15</v>
      </c>
      <c r="L1334" s="9">
        <v>248.76</v>
      </c>
      <c r="M1334" s="11">
        <v>3731.4</v>
      </c>
      <c r="O1334" s="10">
        <f t="shared" si="211"/>
        <v>15.000000000000002</v>
      </c>
      <c r="P1334" s="11">
        <f t="shared" si="212"/>
        <v>0</v>
      </c>
      <c r="Q1334" s="11">
        <f t="shared" si="213"/>
        <v>15.000000000000002</v>
      </c>
      <c r="R1334" s="6" t="str">
        <f t="shared" si="214"/>
        <v>YES</v>
      </c>
      <c r="S1334" s="6" t="str">
        <f t="shared" si="215"/>
        <v>YES</v>
      </c>
      <c r="T1334" s="11">
        <f t="shared" si="216"/>
        <v>3109.5</v>
      </c>
      <c r="U1334" s="11">
        <f t="shared" si="217"/>
        <v>3731.4</v>
      </c>
      <c r="V1334" s="11">
        <f t="shared" si="218"/>
        <v>-621.90000000000009</v>
      </c>
    </row>
    <row r="1335" spans="1:22" x14ac:dyDescent="0.25">
      <c r="A1335" s="6" t="s">
        <v>351</v>
      </c>
      <c r="B1335" s="6" t="s">
        <v>23</v>
      </c>
      <c r="C1335" s="6" t="s">
        <v>1055</v>
      </c>
      <c r="D1335" s="6" t="s">
        <v>1055</v>
      </c>
      <c r="E1335" s="22" t="s">
        <v>1676</v>
      </c>
      <c r="F1335" s="22" t="s">
        <v>418</v>
      </c>
      <c r="H1335" s="22" t="s">
        <v>1056</v>
      </c>
      <c r="I1335" s="22" t="s">
        <v>134</v>
      </c>
      <c r="J1335" s="19" t="s">
        <v>1073</v>
      </c>
      <c r="K1335" s="11">
        <v>12.25</v>
      </c>
      <c r="L1335" s="9">
        <v>272.95</v>
      </c>
      <c r="M1335" s="11">
        <v>3343.65</v>
      </c>
      <c r="N1335" s="11">
        <v>1359.1</v>
      </c>
      <c r="O1335" s="10">
        <f t="shared" si="211"/>
        <v>12.250045795933321</v>
      </c>
      <c r="P1335" s="11">
        <f t="shared" si="212"/>
        <v>4.9793002381388529</v>
      </c>
      <c r="Q1335" s="11">
        <f t="shared" si="213"/>
        <v>17.229346034072176</v>
      </c>
      <c r="R1335" s="6" t="str">
        <f t="shared" si="214"/>
        <v>YES</v>
      </c>
      <c r="S1335" s="6" t="str">
        <f t="shared" si="215"/>
        <v>YES</v>
      </c>
      <c r="T1335" s="11">
        <f t="shared" si="216"/>
        <v>3411.875</v>
      </c>
      <c r="U1335" s="11">
        <f t="shared" si="217"/>
        <v>4702.75</v>
      </c>
      <c r="V1335" s="11">
        <f t="shared" si="218"/>
        <v>-1290.875</v>
      </c>
    </row>
    <row r="1336" spans="1:22" x14ac:dyDescent="0.25">
      <c r="A1336" s="6" t="s">
        <v>351</v>
      </c>
      <c r="B1336" s="6" t="s">
        <v>23</v>
      </c>
      <c r="C1336" s="6" t="s">
        <v>1055</v>
      </c>
      <c r="D1336" s="6" t="s">
        <v>1055</v>
      </c>
      <c r="E1336" s="22" t="s">
        <v>1676</v>
      </c>
      <c r="F1336" s="22" t="s">
        <v>418</v>
      </c>
      <c r="H1336" s="22" t="s">
        <v>1056</v>
      </c>
      <c r="I1336" s="22" t="s">
        <v>134</v>
      </c>
      <c r="J1336" s="19" t="s">
        <v>1074</v>
      </c>
      <c r="K1336" s="11">
        <v>5</v>
      </c>
      <c r="L1336" s="9">
        <v>164.98</v>
      </c>
      <c r="M1336" s="11">
        <v>824.9</v>
      </c>
      <c r="N1336" s="11">
        <v>1739.269</v>
      </c>
      <c r="O1336" s="10">
        <f t="shared" si="211"/>
        <v>5</v>
      </c>
      <c r="P1336" s="11">
        <f t="shared" si="212"/>
        <v>10.542302097223907</v>
      </c>
      <c r="Q1336" s="11">
        <f t="shared" si="213"/>
        <v>15.542302097223907</v>
      </c>
      <c r="R1336" s="6" t="str">
        <f t="shared" si="214"/>
        <v>YES</v>
      </c>
      <c r="S1336" s="6" t="str">
        <f t="shared" si="215"/>
        <v>YES</v>
      </c>
      <c r="T1336" s="11">
        <f t="shared" si="216"/>
        <v>2062.25</v>
      </c>
      <c r="U1336" s="11">
        <f t="shared" si="217"/>
        <v>2564.1689999999999</v>
      </c>
      <c r="V1336" s="11">
        <f t="shared" si="218"/>
        <v>-501.91899999999987</v>
      </c>
    </row>
    <row r="1337" spans="1:22" x14ac:dyDescent="0.25">
      <c r="A1337" s="6" t="s">
        <v>351</v>
      </c>
      <c r="B1337" s="6" t="s">
        <v>23</v>
      </c>
      <c r="C1337" s="6" t="s">
        <v>1055</v>
      </c>
      <c r="D1337" s="6" t="s">
        <v>1055</v>
      </c>
      <c r="E1337" s="22" t="s">
        <v>1676</v>
      </c>
      <c r="F1337" s="22" t="s">
        <v>418</v>
      </c>
      <c r="H1337" s="22" t="s">
        <v>1056</v>
      </c>
      <c r="I1337" s="22" t="s">
        <v>134</v>
      </c>
      <c r="J1337" s="19" t="s">
        <v>1075</v>
      </c>
      <c r="K1337" s="11">
        <v>10.5</v>
      </c>
      <c r="L1337" s="9">
        <v>90.86</v>
      </c>
      <c r="M1337" s="11">
        <v>954.04</v>
      </c>
      <c r="N1337" s="11">
        <v>472.15</v>
      </c>
      <c r="O1337" s="10">
        <f t="shared" si="211"/>
        <v>10.500110059432092</v>
      </c>
      <c r="P1337" s="11">
        <f t="shared" si="212"/>
        <v>5.1964560862865943</v>
      </c>
      <c r="Q1337" s="11">
        <f t="shared" si="213"/>
        <v>15.696566145718689</v>
      </c>
      <c r="R1337" s="6" t="str">
        <f t="shared" si="214"/>
        <v>YES</v>
      </c>
      <c r="S1337" s="6" t="str">
        <f t="shared" si="215"/>
        <v>YES</v>
      </c>
      <c r="T1337" s="11">
        <f t="shared" si="216"/>
        <v>1135.75</v>
      </c>
      <c r="U1337" s="11">
        <f t="shared" si="217"/>
        <v>1426.19</v>
      </c>
      <c r="V1337" s="11">
        <f t="shared" si="218"/>
        <v>-290.44000000000005</v>
      </c>
    </row>
    <row r="1338" spans="1:22" x14ac:dyDescent="0.25">
      <c r="A1338" s="6" t="s">
        <v>351</v>
      </c>
      <c r="B1338" s="6" t="s">
        <v>23</v>
      </c>
      <c r="C1338" s="6" t="s">
        <v>1055</v>
      </c>
      <c r="D1338" s="6" t="s">
        <v>1055</v>
      </c>
      <c r="E1338" s="22" t="s">
        <v>1676</v>
      </c>
      <c r="F1338" s="22" t="s">
        <v>418</v>
      </c>
      <c r="H1338" s="22" t="s">
        <v>1056</v>
      </c>
      <c r="I1338" s="22" t="s">
        <v>134</v>
      </c>
      <c r="J1338" s="19" t="s">
        <v>1075</v>
      </c>
      <c r="K1338" s="11">
        <v>15</v>
      </c>
      <c r="L1338" s="9">
        <v>12.31</v>
      </c>
      <c r="M1338" s="11">
        <v>184.65</v>
      </c>
      <c r="O1338" s="10">
        <f t="shared" si="211"/>
        <v>15</v>
      </c>
      <c r="P1338" s="11">
        <f t="shared" si="212"/>
        <v>0</v>
      </c>
      <c r="Q1338" s="11">
        <f t="shared" si="213"/>
        <v>15</v>
      </c>
      <c r="R1338" s="6" t="str">
        <f t="shared" si="214"/>
        <v>YES</v>
      </c>
      <c r="S1338" s="6" t="str">
        <f t="shared" si="215"/>
        <v>YES</v>
      </c>
      <c r="T1338" s="11">
        <f t="shared" si="216"/>
        <v>153.875</v>
      </c>
      <c r="U1338" s="11">
        <f t="shared" si="217"/>
        <v>184.65</v>
      </c>
      <c r="V1338" s="11">
        <f t="shared" si="218"/>
        <v>-30.775000000000006</v>
      </c>
    </row>
    <row r="1339" spans="1:22" x14ac:dyDescent="0.25">
      <c r="A1339" s="6" t="s">
        <v>351</v>
      </c>
      <c r="B1339" s="6" t="s">
        <v>23</v>
      </c>
      <c r="C1339" s="6" t="s">
        <v>1055</v>
      </c>
      <c r="D1339" s="6" t="s">
        <v>1055</v>
      </c>
      <c r="E1339" s="22" t="s">
        <v>1676</v>
      </c>
      <c r="F1339" s="22" t="s">
        <v>418</v>
      </c>
      <c r="H1339" s="22" t="s">
        <v>1056</v>
      </c>
      <c r="I1339" s="22" t="s">
        <v>134</v>
      </c>
      <c r="J1339" s="19" t="s">
        <v>1076</v>
      </c>
      <c r="K1339" s="11">
        <v>12.25</v>
      </c>
      <c r="L1339" s="9">
        <v>196.61</v>
      </c>
      <c r="M1339" s="11">
        <v>2408.4899999999998</v>
      </c>
      <c r="N1339" s="11">
        <v>1252.1400000000001</v>
      </c>
      <c r="O1339" s="10">
        <f t="shared" si="211"/>
        <v>12.250089008697419</v>
      </c>
      <c r="P1339" s="11">
        <f t="shared" si="212"/>
        <v>6.3686485936625807</v>
      </c>
      <c r="Q1339" s="11">
        <f t="shared" si="213"/>
        <v>18.61873760236</v>
      </c>
      <c r="R1339" s="6" t="str">
        <f t="shared" si="214"/>
        <v>YES</v>
      </c>
      <c r="S1339" s="6" t="str">
        <f t="shared" si="215"/>
        <v>YES</v>
      </c>
      <c r="T1339" s="11">
        <f t="shared" si="216"/>
        <v>2457.625</v>
      </c>
      <c r="U1339" s="11">
        <f t="shared" si="217"/>
        <v>3660.63</v>
      </c>
      <c r="V1339" s="11">
        <f t="shared" si="218"/>
        <v>-1203.0050000000001</v>
      </c>
    </row>
    <row r="1340" spans="1:22" x14ac:dyDescent="0.25">
      <c r="A1340" s="6" t="s">
        <v>351</v>
      </c>
      <c r="B1340" s="6" t="s">
        <v>23</v>
      </c>
      <c r="C1340" s="6" t="s">
        <v>1055</v>
      </c>
      <c r="D1340" s="6" t="s">
        <v>1055</v>
      </c>
      <c r="E1340" s="22" t="s">
        <v>1676</v>
      </c>
      <c r="F1340" s="22" t="s">
        <v>418</v>
      </c>
      <c r="H1340" s="22" t="s">
        <v>1056</v>
      </c>
      <c r="I1340" s="22" t="s">
        <v>134</v>
      </c>
      <c r="J1340" s="19" t="s">
        <v>1076</v>
      </c>
      <c r="K1340" s="11">
        <v>11.25</v>
      </c>
      <c r="L1340" s="9">
        <v>44.1</v>
      </c>
      <c r="M1340" s="11">
        <v>496.13</v>
      </c>
      <c r="O1340" s="10">
        <f t="shared" si="211"/>
        <v>11.250113378684807</v>
      </c>
      <c r="P1340" s="11">
        <f t="shared" si="212"/>
        <v>0</v>
      </c>
      <c r="Q1340" s="11">
        <f t="shared" si="213"/>
        <v>11.250113378684807</v>
      </c>
      <c r="R1340" s="6" t="str">
        <f t="shared" si="214"/>
        <v>NO</v>
      </c>
      <c r="S1340" s="6" t="str">
        <f t="shared" si="215"/>
        <v>YES</v>
      </c>
      <c r="T1340" s="11">
        <f t="shared" si="216"/>
        <v>551.25</v>
      </c>
      <c r="U1340" s="11">
        <f t="shared" si="217"/>
        <v>496.13</v>
      </c>
      <c r="V1340" s="11">
        <f t="shared" si="218"/>
        <v>55.120000000000005</v>
      </c>
    </row>
    <row r="1341" spans="1:22" x14ac:dyDescent="0.25">
      <c r="A1341" s="6" t="s">
        <v>351</v>
      </c>
      <c r="B1341" s="6" t="s">
        <v>23</v>
      </c>
      <c r="C1341" s="6" t="s">
        <v>1055</v>
      </c>
      <c r="D1341" s="6" t="s">
        <v>1055</v>
      </c>
      <c r="E1341" s="22" t="s">
        <v>1676</v>
      </c>
      <c r="F1341" s="22" t="s">
        <v>418</v>
      </c>
      <c r="H1341" s="22" t="s">
        <v>1056</v>
      </c>
      <c r="I1341" s="22" t="s">
        <v>134</v>
      </c>
      <c r="J1341" s="19" t="s">
        <v>1076</v>
      </c>
      <c r="K1341" s="11">
        <v>15</v>
      </c>
      <c r="O1341" s="10" t="e">
        <f t="shared" si="211"/>
        <v>#DIV/0!</v>
      </c>
      <c r="P1341" s="11" t="e">
        <f t="shared" si="212"/>
        <v>#DIV/0!</v>
      </c>
      <c r="Q1341" s="11" t="e">
        <f t="shared" si="213"/>
        <v>#DIV/0!</v>
      </c>
      <c r="R1341" s="6" t="e">
        <f t="shared" si="214"/>
        <v>#DIV/0!</v>
      </c>
      <c r="S1341" s="6" t="e">
        <f t="shared" si="215"/>
        <v>#DIV/0!</v>
      </c>
      <c r="T1341" s="11">
        <f t="shared" si="216"/>
        <v>0</v>
      </c>
      <c r="U1341" s="11">
        <f t="shared" si="217"/>
        <v>0</v>
      </c>
      <c r="V1341" s="11">
        <f t="shared" si="218"/>
        <v>0</v>
      </c>
    </row>
    <row r="1342" spans="1:22" x14ac:dyDescent="0.25">
      <c r="A1342" s="6" t="s">
        <v>351</v>
      </c>
      <c r="B1342" s="6" t="s">
        <v>23</v>
      </c>
      <c r="C1342" s="6" t="s">
        <v>1055</v>
      </c>
      <c r="D1342" s="6" t="s">
        <v>1055</v>
      </c>
      <c r="E1342" s="22" t="s">
        <v>1676</v>
      </c>
      <c r="F1342" s="22" t="s">
        <v>418</v>
      </c>
      <c r="H1342" s="22" t="s">
        <v>1056</v>
      </c>
      <c r="I1342" s="22" t="s">
        <v>134</v>
      </c>
      <c r="J1342" s="19" t="s">
        <v>1077</v>
      </c>
      <c r="K1342" s="11">
        <v>10.5</v>
      </c>
      <c r="L1342" s="9">
        <v>10.25</v>
      </c>
      <c r="M1342" s="11">
        <v>107.63</v>
      </c>
      <c r="N1342" s="11">
        <v>106.14</v>
      </c>
      <c r="O1342" s="10">
        <f t="shared" si="211"/>
        <v>10.500487804878048</v>
      </c>
      <c r="P1342" s="11">
        <f t="shared" si="212"/>
        <v>10.355121951219513</v>
      </c>
      <c r="Q1342" s="11">
        <f t="shared" si="213"/>
        <v>20.855609756097561</v>
      </c>
      <c r="R1342" s="6" t="str">
        <f t="shared" si="214"/>
        <v>YES</v>
      </c>
      <c r="S1342" s="6" t="str">
        <f t="shared" si="215"/>
        <v>YES</v>
      </c>
      <c r="T1342" s="11">
        <f t="shared" si="216"/>
        <v>128.125</v>
      </c>
      <c r="U1342" s="11">
        <f t="shared" si="217"/>
        <v>213.76999999999998</v>
      </c>
      <c r="V1342" s="11">
        <f t="shared" si="218"/>
        <v>-85.644999999999982</v>
      </c>
    </row>
    <row r="1343" spans="1:22" x14ac:dyDescent="0.25">
      <c r="A1343" s="6" t="s">
        <v>351</v>
      </c>
      <c r="B1343" s="6" t="s">
        <v>23</v>
      </c>
      <c r="C1343" s="6" t="s">
        <v>1055</v>
      </c>
      <c r="D1343" s="6" t="s">
        <v>1055</v>
      </c>
      <c r="E1343" s="22" t="s">
        <v>1676</v>
      </c>
      <c r="F1343" s="22" t="s">
        <v>418</v>
      </c>
      <c r="H1343" s="22" t="s">
        <v>1056</v>
      </c>
      <c r="I1343" s="22" t="s">
        <v>134</v>
      </c>
      <c r="J1343" s="19" t="s">
        <v>1078</v>
      </c>
      <c r="K1343" s="11">
        <v>15</v>
      </c>
      <c r="L1343" s="9">
        <v>15.39</v>
      </c>
      <c r="M1343" s="11">
        <v>230.85</v>
      </c>
      <c r="O1343" s="10">
        <f t="shared" si="211"/>
        <v>14.999999999999998</v>
      </c>
      <c r="P1343" s="11">
        <f t="shared" si="212"/>
        <v>0</v>
      </c>
      <c r="Q1343" s="11">
        <f t="shared" si="213"/>
        <v>14.999999999999998</v>
      </c>
      <c r="R1343" s="6" t="str">
        <f t="shared" si="214"/>
        <v>YES</v>
      </c>
      <c r="S1343" s="6" t="str">
        <f t="shared" si="215"/>
        <v>YES</v>
      </c>
      <c r="T1343" s="11">
        <f t="shared" si="216"/>
        <v>192.375</v>
      </c>
      <c r="U1343" s="11">
        <f t="shared" si="217"/>
        <v>230.85</v>
      </c>
      <c r="V1343" s="11">
        <f t="shared" si="218"/>
        <v>-38.474999999999994</v>
      </c>
    </row>
    <row r="1344" spans="1:22" x14ac:dyDescent="0.25">
      <c r="A1344" s="6" t="s">
        <v>351</v>
      </c>
      <c r="B1344" s="6" t="s">
        <v>23</v>
      </c>
      <c r="C1344" s="6" t="s">
        <v>1055</v>
      </c>
      <c r="D1344" s="6" t="s">
        <v>1055</v>
      </c>
      <c r="E1344" s="22" t="s">
        <v>1676</v>
      </c>
      <c r="F1344" s="22" t="s">
        <v>418</v>
      </c>
      <c r="H1344" s="22" t="s">
        <v>1056</v>
      </c>
      <c r="I1344" s="22" t="s">
        <v>134</v>
      </c>
      <c r="J1344" s="19" t="s">
        <v>1079</v>
      </c>
      <c r="K1344" s="11">
        <v>15</v>
      </c>
      <c r="L1344" s="9">
        <v>8.81</v>
      </c>
      <c r="M1344" s="11">
        <v>132.15</v>
      </c>
      <c r="O1344" s="10">
        <f t="shared" si="211"/>
        <v>15</v>
      </c>
      <c r="P1344" s="11">
        <f t="shared" si="212"/>
        <v>0</v>
      </c>
      <c r="Q1344" s="11">
        <f t="shared" si="213"/>
        <v>15</v>
      </c>
      <c r="R1344" s="6" t="str">
        <f t="shared" si="214"/>
        <v>YES</v>
      </c>
      <c r="S1344" s="6" t="str">
        <f t="shared" si="215"/>
        <v>YES</v>
      </c>
      <c r="T1344" s="11">
        <f t="shared" si="216"/>
        <v>110.125</v>
      </c>
      <c r="U1344" s="11">
        <f t="shared" si="217"/>
        <v>132.15</v>
      </c>
      <c r="V1344" s="11">
        <f t="shared" si="218"/>
        <v>-22.025000000000006</v>
      </c>
    </row>
    <row r="1345" spans="1:22" x14ac:dyDescent="0.25">
      <c r="A1345" s="6" t="s">
        <v>351</v>
      </c>
      <c r="B1345" s="6" t="s">
        <v>23</v>
      </c>
      <c r="C1345" s="6" t="s">
        <v>1082</v>
      </c>
      <c r="D1345" s="6" t="s">
        <v>1082</v>
      </c>
      <c r="E1345" s="22" t="s">
        <v>1676</v>
      </c>
      <c r="F1345" s="22" t="s">
        <v>418</v>
      </c>
      <c r="G1345" s="31" t="s">
        <v>1081</v>
      </c>
      <c r="H1345" s="22" t="s">
        <v>1080</v>
      </c>
      <c r="I1345" s="22" t="s">
        <v>827</v>
      </c>
      <c r="J1345" s="19" t="s">
        <v>1083</v>
      </c>
      <c r="K1345" s="11">
        <v>15</v>
      </c>
      <c r="L1345" s="9">
        <v>264.95</v>
      </c>
      <c r="M1345" s="11">
        <v>3974.25</v>
      </c>
      <c r="O1345" s="10">
        <f t="shared" si="210"/>
        <v>15</v>
      </c>
      <c r="P1345" s="11">
        <f t="shared" ref="P1345:P1400" si="219">N1345/L1345</f>
        <v>0</v>
      </c>
      <c r="Q1345" s="11">
        <f t="shared" ref="Q1345:Q1400" si="220">(M1345+N1345)/L1345</f>
        <v>15</v>
      </c>
      <c r="R1345" s="6" t="str">
        <f t="shared" ref="R1345:R1400" si="221">IF(Q1345&gt;12.49,"YES","NO")</f>
        <v>YES</v>
      </c>
      <c r="S1345" s="6" t="str">
        <f t="shared" ref="S1345:S1402" si="222">IF(O1345&gt;3.32,"YES","NO")</f>
        <v>YES</v>
      </c>
      <c r="T1345" s="11">
        <f t="shared" ref="T1345:T1402" si="223">L1345*12.5</f>
        <v>3311.875</v>
      </c>
      <c r="U1345" s="11">
        <f t="shared" ref="U1345:U1400" si="224">M1345+N1345</f>
        <v>3974.25</v>
      </c>
      <c r="V1345" s="11">
        <f t="shared" ref="V1345:V1400" si="225">T1345-U1345</f>
        <v>-662.375</v>
      </c>
    </row>
    <row r="1346" spans="1:22" x14ac:dyDescent="0.25">
      <c r="A1346" s="6" t="s">
        <v>351</v>
      </c>
      <c r="B1346" s="6" t="s">
        <v>23</v>
      </c>
      <c r="C1346" s="6" t="s">
        <v>1082</v>
      </c>
      <c r="D1346" s="6" t="s">
        <v>1082</v>
      </c>
      <c r="E1346" s="22" t="s">
        <v>1676</v>
      </c>
      <c r="F1346" s="22" t="s">
        <v>418</v>
      </c>
      <c r="G1346" s="31" t="s">
        <v>1081</v>
      </c>
      <c r="H1346" s="22" t="s">
        <v>1080</v>
      </c>
      <c r="I1346" s="22" t="s">
        <v>827</v>
      </c>
      <c r="J1346" s="19" t="s">
        <v>1084</v>
      </c>
      <c r="K1346" s="11">
        <v>15</v>
      </c>
      <c r="L1346" s="9">
        <v>414.56</v>
      </c>
      <c r="M1346" s="11">
        <v>6218.4</v>
      </c>
      <c r="N1346" s="11">
        <v>182.08</v>
      </c>
      <c r="O1346" s="10">
        <f t="shared" si="210"/>
        <v>14.999999999999998</v>
      </c>
      <c r="P1346" s="11">
        <f t="shared" si="219"/>
        <v>0.43921265920494018</v>
      </c>
      <c r="Q1346" s="11">
        <f t="shared" si="220"/>
        <v>15.439212659204939</v>
      </c>
      <c r="R1346" s="6" t="str">
        <f t="shared" si="221"/>
        <v>YES</v>
      </c>
      <c r="S1346" s="6" t="str">
        <f t="shared" si="222"/>
        <v>YES</v>
      </c>
      <c r="T1346" s="11">
        <f t="shared" si="223"/>
        <v>5182</v>
      </c>
      <c r="U1346" s="11">
        <f t="shared" si="224"/>
        <v>6400.48</v>
      </c>
      <c r="V1346" s="11">
        <f t="shared" si="225"/>
        <v>-1218.4799999999996</v>
      </c>
    </row>
    <row r="1347" spans="1:22" x14ac:dyDescent="0.25">
      <c r="A1347" s="6" t="s">
        <v>351</v>
      </c>
      <c r="B1347" s="6" t="s">
        <v>23</v>
      </c>
      <c r="C1347" s="6" t="s">
        <v>1082</v>
      </c>
      <c r="D1347" s="6" t="s">
        <v>1082</v>
      </c>
      <c r="E1347" s="22" t="s">
        <v>1676</v>
      </c>
      <c r="F1347" s="22" t="s">
        <v>418</v>
      </c>
      <c r="G1347" s="31" t="s">
        <v>1081</v>
      </c>
      <c r="H1347" s="22" t="s">
        <v>1080</v>
      </c>
      <c r="I1347" s="22" t="s">
        <v>827</v>
      </c>
      <c r="J1347" s="19" t="s">
        <v>1084</v>
      </c>
      <c r="K1347" s="11">
        <v>5</v>
      </c>
      <c r="L1347" s="9">
        <v>16.399999999999999</v>
      </c>
      <c r="M1347" s="11">
        <v>82</v>
      </c>
      <c r="O1347" s="10">
        <f t="shared" si="210"/>
        <v>5</v>
      </c>
      <c r="P1347" s="11">
        <f t="shared" si="219"/>
        <v>0</v>
      </c>
      <c r="Q1347" s="11">
        <f t="shared" si="220"/>
        <v>5</v>
      </c>
      <c r="R1347" s="6" t="str">
        <f t="shared" si="221"/>
        <v>NO</v>
      </c>
      <c r="S1347" s="6" t="str">
        <f t="shared" si="222"/>
        <v>YES</v>
      </c>
      <c r="T1347" s="11">
        <f t="shared" si="223"/>
        <v>204.99999999999997</v>
      </c>
      <c r="U1347" s="11">
        <f t="shared" si="224"/>
        <v>82</v>
      </c>
      <c r="V1347" s="11">
        <f t="shared" si="225"/>
        <v>122.99999999999997</v>
      </c>
    </row>
    <row r="1348" spans="1:22" x14ac:dyDescent="0.25">
      <c r="A1348" s="6" t="s">
        <v>351</v>
      </c>
      <c r="B1348" s="6" t="s">
        <v>23</v>
      </c>
      <c r="C1348" s="6" t="s">
        <v>1082</v>
      </c>
      <c r="D1348" s="6" t="s">
        <v>1082</v>
      </c>
      <c r="E1348" s="22" t="s">
        <v>1676</v>
      </c>
      <c r="F1348" s="22" t="s">
        <v>418</v>
      </c>
      <c r="G1348" s="31" t="s">
        <v>1081</v>
      </c>
      <c r="H1348" s="22" t="s">
        <v>1080</v>
      </c>
      <c r="I1348" s="22" t="s">
        <v>827</v>
      </c>
      <c r="J1348" s="19" t="s">
        <v>1085</v>
      </c>
      <c r="K1348" s="11">
        <v>5</v>
      </c>
      <c r="L1348" s="9">
        <v>206.46</v>
      </c>
      <c r="M1348" s="11">
        <v>1032.3</v>
      </c>
      <c r="N1348" s="11">
        <v>4199.3100000000004</v>
      </c>
      <c r="O1348" s="10">
        <f t="shared" si="210"/>
        <v>5</v>
      </c>
      <c r="P1348" s="11">
        <f t="shared" si="219"/>
        <v>20.339581517000873</v>
      </c>
      <c r="Q1348" s="11">
        <f t="shared" si="220"/>
        <v>25.339581517000873</v>
      </c>
      <c r="R1348" s="6" t="str">
        <f t="shared" si="221"/>
        <v>YES</v>
      </c>
      <c r="S1348" s="6" t="str">
        <f t="shared" si="222"/>
        <v>YES</v>
      </c>
      <c r="T1348" s="11">
        <f t="shared" si="223"/>
        <v>2580.75</v>
      </c>
      <c r="U1348" s="11">
        <f t="shared" si="224"/>
        <v>5231.6100000000006</v>
      </c>
      <c r="V1348" s="11">
        <f t="shared" si="225"/>
        <v>-2650.8600000000006</v>
      </c>
    </row>
    <row r="1349" spans="1:22" x14ac:dyDescent="0.25">
      <c r="A1349" s="6" t="s">
        <v>351</v>
      </c>
      <c r="B1349" s="6" t="s">
        <v>23</v>
      </c>
      <c r="C1349" s="6" t="s">
        <v>1082</v>
      </c>
      <c r="D1349" s="6" t="s">
        <v>1082</v>
      </c>
      <c r="E1349" s="22" t="s">
        <v>1676</v>
      </c>
      <c r="F1349" s="22" t="s">
        <v>418</v>
      </c>
      <c r="G1349" s="31" t="s">
        <v>1081</v>
      </c>
      <c r="H1349" s="22" t="s">
        <v>1080</v>
      </c>
      <c r="I1349" s="22" t="s">
        <v>827</v>
      </c>
      <c r="J1349" s="19" t="s">
        <v>1085</v>
      </c>
      <c r="K1349" s="11">
        <v>15</v>
      </c>
      <c r="L1349" s="9">
        <v>4</v>
      </c>
      <c r="M1349" s="11">
        <v>60</v>
      </c>
      <c r="O1349" s="10">
        <f t="shared" si="210"/>
        <v>15</v>
      </c>
      <c r="P1349" s="11">
        <f t="shared" si="219"/>
        <v>0</v>
      </c>
      <c r="Q1349" s="11">
        <f t="shared" si="220"/>
        <v>15</v>
      </c>
      <c r="R1349" s="6" t="str">
        <f t="shared" si="221"/>
        <v>YES</v>
      </c>
      <c r="S1349" s="6" t="str">
        <f t="shared" si="222"/>
        <v>YES</v>
      </c>
      <c r="T1349" s="11">
        <f t="shared" si="223"/>
        <v>50</v>
      </c>
      <c r="U1349" s="11">
        <f t="shared" si="224"/>
        <v>60</v>
      </c>
      <c r="V1349" s="11">
        <f t="shared" si="225"/>
        <v>-10</v>
      </c>
    </row>
    <row r="1350" spans="1:22" x14ac:dyDescent="0.25">
      <c r="A1350" s="6" t="s">
        <v>351</v>
      </c>
      <c r="B1350" s="6" t="s">
        <v>23</v>
      </c>
      <c r="C1350" s="6" t="s">
        <v>1082</v>
      </c>
      <c r="D1350" s="6" t="s">
        <v>1082</v>
      </c>
      <c r="E1350" s="22" t="s">
        <v>1676</v>
      </c>
      <c r="F1350" s="22" t="s">
        <v>418</v>
      </c>
      <c r="G1350" s="31" t="s">
        <v>1081</v>
      </c>
      <c r="H1350" s="22" t="s">
        <v>1080</v>
      </c>
      <c r="I1350" s="22" t="s">
        <v>827</v>
      </c>
      <c r="J1350" s="19" t="s">
        <v>1086</v>
      </c>
      <c r="K1350" s="11">
        <v>5</v>
      </c>
      <c r="L1350" s="9">
        <v>191.04</v>
      </c>
      <c r="M1350" s="11">
        <v>955.2</v>
      </c>
      <c r="N1350" s="11">
        <v>3474.05</v>
      </c>
      <c r="O1350" s="10">
        <f t="shared" si="210"/>
        <v>5.0000000000000009</v>
      </c>
      <c r="P1350" s="11">
        <f t="shared" si="219"/>
        <v>18.184935092127304</v>
      </c>
      <c r="Q1350" s="11">
        <f t="shared" si="220"/>
        <v>23.184935092127304</v>
      </c>
      <c r="R1350" s="6" t="str">
        <f t="shared" si="221"/>
        <v>YES</v>
      </c>
      <c r="S1350" s="6" t="str">
        <f t="shared" si="222"/>
        <v>YES</v>
      </c>
      <c r="T1350" s="11">
        <f t="shared" si="223"/>
        <v>2388</v>
      </c>
      <c r="U1350" s="11">
        <f t="shared" si="224"/>
        <v>4429.25</v>
      </c>
      <c r="V1350" s="11">
        <f t="shared" si="225"/>
        <v>-2041.25</v>
      </c>
    </row>
    <row r="1351" spans="1:22" x14ac:dyDescent="0.25">
      <c r="A1351" s="6" t="s">
        <v>351</v>
      </c>
      <c r="B1351" s="6" t="s">
        <v>23</v>
      </c>
      <c r="C1351" s="6" t="s">
        <v>1082</v>
      </c>
      <c r="D1351" s="6" t="s">
        <v>1082</v>
      </c>
      <c r="E1351" s="22" t="s">
        <v>1676</v>
      </c>
      <c r="F1351" s="22" t="s">
        <v>418</v>
      </c>
      <c r="G1351" s="31" t="s">
        <v>1081</v>
      </c>
      <c r="H1351" s="22" t="s">
        <v>1080</v>
      </c>
      <c r="I1351" s="22" t="s">
        <v>827</v>
      </c>
      <c r="J1351" s="19" t="s">
        <v>1086</v>
      </c>
      <c r="K1351" s="11">
        <v>15</v>
      </c>
      <c r="L1351" s="9">
        <v>235.72</v>
      </c>
      <c r="M1351" s="11">
        <v>3535.8</v>
      </c>
      <c r="O1351" s="10">
        <f t="shared" si="210"/>
        <v>15</v>
      </c>
      <c r="P1351" s="11">
        <f t="shared" si="219"/>
        <v>0</v>
      </c>
      <c r="Q1351" s="11">
        <f t="shared" si="220"/>
        <v>15</v>
      </c>
      <c r="R1351" s="6" t="str">
        <f t="shared" si="221"/>
        <v>YES</v>
      </c>
      <c r="S1351" s="6" t="str">
        <f t="shared" si="222"/>
        <v>YES</v>
      </c>
      <c r="T1351" s="11">
        <f t="shared" si="223"/>
        <v>2946.5</v>
      </c>
      <c r="U1351" s="11">
        <f t="shared" si="224"/>
        <v>3535.8</v>
      </c>
      <c r="V1351" s="11">
        <f t="shared" si="225"/>
        <v>-589.30000000000018</v>
      </c>
    </row>
    <row r="1352" spans="1:22" x14ac:dyDescent="0.25">
      <c r="A1352" s="6" t="s">
        <v>351</v>
      </c>
      <c r="B1352" s="6" t="s">
        <v>23</v>
      </c>
      <c r="C1352" s="6" t="s">
        <v>1082</v>
      </c>
      <c r="D1352" s="6" t="s">
        <v>1082</v>
      </c>
      <c r="E1352" s="22" t="s">
        <v>1676</v>
      </c>
      <c r="F1352" s="22" t="s">
        <v>418</v>
      </c>
      <c r="G1352" s="31" t="s">
        <v>1081</v>
      </c>
      <c r="H1352" s="22" t="s">
        <v>1080</v>
      </c>
      <c r="I1352" s="22" t="s">
        <v>827</v>
      </c>
      <c r="J1352" s="19" t="s">
        <v>1087</v>
      </c>
      <c r="K1352" s="11">
        <v>5</v>
      </c>
      <c r="L1352" s="9">
        <v>164.21</v>
      </c>
      <c r="M1352" s="11">
        <v>821.05</v>
      </c>
      <c r="N1352" s="11">
        <v>3138.69</v>
      </c>
      <c r="O1352" s="10">
        <f t="shared" si="210"/>
        <v>4.9999999999999991</v>
      </c>
      <c r="P1352" s="11">
        <f t="shared" si="219"/>
        <v>19.113878570123621</v>
      </c>
      <c r="Q1352" s="11">
        <f t="shared" si="220"/>
        <v>24.113878570123621</v>
      </c>
      <c r="R1352" s="6" t="str">
        <f t="shared" si="221"/>
        <v>YES</v>
      </c>
      <c r="S1352" s="6" t="str">
        <f t="shared" si="222"/>
        <v>YES</v>
      </c>
      <c r="T1352" s="11">
        <f t="shared" si="223"/>
        <v>2052.625</v>
      </c>
      <c r="U1352" s="11">
        <f t="shared" si="224"/>
        <v>3959.74</v>
      </c>
      <c r="V1352" s="11">
        <f t="shared" si="225"/>
        <v>-1907.1149999999998</v>
      </c>
    </row>
    <row r="1353" spans="1:22" x14ac:dyDescent="0.25">
      <c r="A1353" s="6" t="s">
        <v>351</v>
      </c>
      <c r="B1353" s="6" t="s">
        <v>23</v>
      </c>
      <c r="C1353" s="6" t="s">
        <v>1082</v>
      </c>
      <c r="D1353" s="6" t="s">
        <v>1082</v>
      </c>
      <c r="E1353" s="22" t="s">
        <v>1676</v>
      </c>
      <c r="F1353" s="22" t="s">
        <v>418</v>
      </c>
      <c r="G1353" s="31" t="s">
        <v>1081</v>
      </c>
      <c r="H1353" s="22" t="s">
        <v>1080</v>
      </c>
      <c r="I1353" s="22" t="s">
        <v>827</v>
      </c>
      <c r="J1353" s="19" t="s">
        <v>1088</v>
      </c>
      <c r="K1353" s="11">
        <v>5</v>
      </c>
      <c r="L1353" s="9">
        <v>28.36</v>
      </c>
      <c r="M1353" s="11">
        <v>141.80000000000001</v>
      </c>
      <c r="N1353" s="11">
        <v>738.84</v>
      </c>
      <c r="O1353" s="10">
        <f t="shared" si="210"/>
        <v>5.0000000000000009</v>
      </c>
      <c r="P1353" s="11">
        <f t="shared" si="219"/>
        <v>26.052186177715093</v>
      </c>
      <c r="Q1353" s="11">
        <f t="shared" si="220"/>
        <v>31.052186177715097</v>
      </c>
      <c r="R1353" s="6" t="str">
        <f t="shared" si="221"/>
        <v>YES</v>
      </c>
      <c r="S1353" s="6" t="str">
        <f t="shared" si="222"/>
        <v>YES</v>
      </c>
      <c r="T1353" s="11">
        <f t="shared" si="223"/>
        <v>354.5</v>
      </c>
      <c r="U1353" s="11">
        <f t="shared" si="224"/>
        <v>880.6400000000001</v>
      </c>
      <c r="V1353" s="11">
        <f t="shared" si="225"/>
        <v>-526.1400000000001</v>
      </c>
    </row>
    <row r="1354" spans="1:22" x14ac:dyDescent="0.25">
      <c r="A1354" s="6" t="s">
        <v>351</v>
      </c>
      <c r="B1354" s="6" t="s">
        <v>23</v>
      </c>
      <c r="C1354" s="6" t="s">
        <v>1082</v>
      </c>
      <c r="D1354" s="6" t="s">
        <v>1082</v>
      </c>
      <c r="E1354" s="22" t="s">
        <v>1676</v>
      </c>
      <c r="F1354" s="22" t="s">
        <v>418</v>
      </c>
      <c r="G1354" s="31" t="s">
        <v>1081</v>
      </c>
      <c r="H1354" s="22" t="s">
        <v>1080</v>
      </c>
      <c r="I1354" s="22" t="s">
        <v>827</v>
      </c>
      <c r="J1354" s="19" t="s">
        <v>1088</v>
      </c>
      <c r="K1354" s="11">
        <v>15</v>
      </c>
      <c r="L1354" s="9">
        <v>6.42</v>
      </c>
      <c r="M1354" s="11">
        <v>96.3</v>
      </c>
      <c r="O1354" s="10">
        <f t="shared" si="210"/>
        <v>15</v>
      </c>
      <c r="P1354" s="11">
        <f t="shared" si="219"/>
        <v>0</v>
      </c>
      <c r="Q1354" s="11">
        <f t="shared" si="220"/>
        <v>15</v>
      </c>
      <c r="R1354" s="6" t="str">
        <f t="shared" si="221"/>
        <v>YES</v>
      </c>
      <c r="S1354" s="6" t="str">
        <f t="shared" si="222"/>
        <v>YES</v>
      </c>
      <c r="T1354" s="11">
        <f t="shared" si="223"/>
        <v>80.25</v>
      </c>
      <c r="U1354" s="11">
        <f t="shared" si="224"/>
        <v>96.3</v>
      </c>
      <c r="V1354" s="11">
        <f t="shared" si="225"/>
        <v>-16.049999999999997</v>
      </c>
    </row>
    <row r="1355" spans="1:22" x14ac:dyDescent="0.25">
      <c r="A1355" s="6" t="s">
        <v>351</v>
      </c>
      <c r="B1355" s="6" t="s">
        <v>23</v>
      </c>
      <c r="C1355" s="6" t="s">
        <v>1082</v>
      </c>
      <c r="D1355" s="6" t="s">
        <v>1082</v>
      </c>
      <c r="E1355" s="22" t="s">
        <v>1676</v>
      </c>
      <c r="F1355" s="22" t="s">
        <v>418</v>
      </c>
      <c r="G1355" s="31" t="s">
        <v>1081</v>
      </c>
      <c r="H1355" s="22" t="s">
        <v>1080</v>
      </c>
      <c r="I1355" s="22" t="s">
        <v>827</v>
      </c>
      <c r="J1355" s="19" t="s">
        <v>1089</v>
      </c>
      <c r="K1355" s="11">
        <v>15</v>
      </c>
      <c r="L1355" s="9">
        <v>136.94999999999999</v>
      </c>
      <c r="M1355" s="11">
        <v>2054.25</v>
      </c>
      <c r="O1355" s="10">
        <f t="shared" si="210"/>
        <v>15.000000000000002</v>
      </c>
      <c r="P1355" s="11">
        <f t="shared" si="219"/>
        <v>0</v>
      </c>
      <c r="Q1355" s="11">
        <f t="shared" si="220"/>
        <v>15.000000000000002</v>
      </c>
      <c r="R1355" s="6" t="str">
        <f t="shared" si="221"/>
        <v>YES</v>
      </c>
      <c r="S1355" s="6" t="str">
        <f t="shared" si="222"/>
        <v>YES</v>
      </c>
      <c r="T1355" s="11">
        <f t="shared" si="223"/>
        <v>1711.8749999999998</v>
      </c>
      <c r="U1355" s="11">
        <f t="shared" si="224"/>
        <v>2054.25</v>
      </c>
      <c r="V1355" s="11">
        <f t="shared" si="225"/>
        <v>-342.37500000000023</v>
      </c>
    </row>
    <row r="1356" spans="1:22" x14ac:dyDescent="0.25">
      <c r="A1356" s="6" t="s">
        <v>351</v>
      </c>
      <c r="B1356" s="6" t="s">
        <v>23</v>
      </c>
      <c r="C1356" s="6" t="s">
        <v>1082</v>
      </c>
      <c r="D1356" s="6" t="s">
        <v>1082</v>
      </c>
      <c r="E1356" s="22" t="s">
        <v>1676</v>
      </c>
      <c r="F1356" s="22" t="s">
        <v>418</v>
      </c>
      <c r="G1356" s="31" t="s">
        <v>1081</v>
      </c>
      <c r="H1356" s="22" t="s">
        <v>1080</v>
      </c>
      <c r="I1356" s="22" t="s">
        <v>827</v>
      </c>
      <c r="J1356" s="19" t="s">
        <v>1090</v>
      </c>
      <c r="K1356" s="11">
        <v>15</v>
      </c>
      <c r="L1356" s="9">
        <v>209.09</v>
      </c>
      <c r="M1356" s="11">
        <v>3136.35</v>
      </c>
      <c r="N1356" s="11">
        <v>361.24</v>
      </c>
      <c r="O1356" s="10">
        <f t="shared" si="210"/>
        <v>15</v>
      </c>
      <c r="P1356" s="11">
        <f t="shared" si="219"/>
        <v>1.7276770768568559</v>
      </c>
      <c r="Q1356" s="11">
        <f t="shared" si="220"/>
        <v>16.727677076856857</v>
      </c>
      <c r="R1356" s="6" t="str">
        <f t="shared" si="221"/>
        <v>YES</v>
      </c>
      <c r="S1356" s="6" t="str">
        <f t="shared" si="222"/>
        <v>YES</v>
      </c>
      <c r="T1356" s="11">
        <f t="shared" si="223"/>
        <v>2613.625</v>
      </c>
      <c r="U1356" s="11">
        <f t="shared" si="224"/>
        <v>3497.59</v>
      </c>
      <c r="V1356" s="11">
        <f t="shared" si="225"/>
        <v>-883.96500000000015</v>
      </c>
    </row>
    <row r="1357" spans="1:22" x14ac:dyDescent="0.25">
      <c r="A1357" s="6" t="s">
        <v>351</v>
      </c>
      <c r="B1357" s="6" t="s">
        <v>23</v>
      </c>
      <c r="C1357" s="6" t="s">
        <v>1082</v>
      </c>
      <c r="D1357" s="6" t="s">
        <v>1082</v>
      </c>
      <c r="E1357" s="22" t="s">
        <v>1676</v>
      </c>
      <c r="F1357" s="22" t="s">
        <v>418</v>
      </c>
      <c r="G1357" s="31" t="s">
        <v>1081</v>
      </c>
      <c r="H1357" s="22" t="s">
        <v>1080</v>
      </c>
      <c r="I1357" s="22" t="s">
        <v>827</v>
      </c>
      <c r="J1357" s="19" t="s">
        <v>1090</v>
      </c>
      <c r="K1357" s="11">
        <v>5</v>
      </c>
      <c r="L1357" s="9">
        <v>28.34</v>
      </c>
      <c r="M1357" s="11">
        <v>141.69999999999999</v>
      </c>
      <c r="O1357" s="10">
        <f t="shared" si="210"/>
        <v>5</v>
      </c>
      <c r="P1357" s="11">
        <f t="shared" si="219"/>
        <v>0</v>
      </c>
      <c r="Q1357" s="11">
        <f t="shared" si="220"/>
        <v>5</v>
      </c>
      <c r="R1357" s="6" t="str">
        <f t="shared" si="221"/>
        <v>NO</v>
      </c>
      <c r="S1357" s="6" t="str">
        <f t="shared" si="222"/>
        <v>YES</v>
      </c>
      <c r="T1357" s="11">
        <f t="shared" si="223"/>
        <v>354.25</v>
      </c>
      <c r="U1357" s="11">
        <f t="shared" si="224"/>
        <v>141.69999999999999</v>
      </c>
      <c r="V1357" s="11">
        <f t="shared" si="225"/>
        <v>212.55</v>
      </c>
    </row>
    <row r="1358" spans="1:22" x14ac:dyDescent="0.25">
      <c r="A1358" s="6" t="s">
        <v>351</v>
      </c>
      <c r="B1358" s="6" t="s">
        <v>23</v>
      </c>
      <c r="C1358" s="6" t="s">
        <v>1082</v>
      </c>
      <c r="D1358" s="6" t="s">
        <v>1082</v>
      </c>
      <c r="E1358" s="22" t="s">
        <v>1676</v>
      </c>
      <c r="F1358" s="22" t="s">
        <v>418</v>
      </c>
      <c r="G1358" s="31" t="s">
        <v>1081</v>
      </c>
      <c r="H1358" s="22" t="s">
        <v>1080</v>
      </c>
      <c r="I1358" s="22" t="s">
        <v>827</v>
      </c>
      <c r="J1358" s="19" t="s">
        <v>1091</v>
      </c>
      <c r="K1358" s="11">
        <v>15</v>
      </c>
      <c r="L1358" s="9">
        <v>31.38</v>
      </c>
      <c r="M1358" s="11">
        <v>470.7</v>
      </c>
      <c r="O1358" s="10">
        <f t="shared" si="210"/>
        <v>15</v>
      </c>
      <c r="P1358" s="11">
        <f t="shared" si="219"/>
        <v>0</v>
      </c>
      <c r="Q1358" s="11">
        <f t="shared" si="220"/>
        <v>15</v>
      </c>
      <c r="R1358" s="6" t="str">
        <f t="shared" si="221"/>
        <v>YES</v>
      </c>
      <c r="S1358" s="6" t="str">
        <f t="shared" si="222"/>
        <v>YES</v>
      </c>
      <c r="T1358" s="11">
        <f t="shared" si="223"/>
        <v>392.25</v>
      </c>
      <c r="U1358" s="11">
        <f t="shared" si="224"/>
        <v>470.7</v>
      </c>
      <c r="V1358" s="11">
        <f t="shared" si="225"/>
        <v>-78.449999999999989</v>
      </c>
    </row>
    <row r="1359" spans="1:22" x14ac:dyDescent="0.25">
      <c r="A1359" s="6" t="s">
        <v>351</v>
      </c>
      <c r="B1359" s="6" t="s">
        <v>23</v>
      </c>
      <c r="C1359" s="6" t="s">
        <v>1082</v>
      </c>
      <c r="D1359" s="6" t="s">
        <v>1082</v>
      </c>
      <c r="E1359" s="22" t="s">
        <v>1676</v>
      </c>
      <c r="F1359" s="22" t="s">
        <v>418</v>
      </c>
      <c r="G1359" s="31" t="s">
        <v>1081</v>
      </c>
      <c r="H1359" s="22" t="s">
        <v>1080</v>
      </c>
      <c r="I1359" s="22" t="s">
        <v>827</v>
      </c>
      <c r="J1359" s="19" t="s">
        <v>1092</v>
      </c>
      <c r="K1359" s="11">
        <v>15</v>
      </c>
      <c r="L1359" s="9">
        <v>190.96</v>
      </c>
      <c r="M1359" s="11">
        <v>1864.4</v>
      </c>
      <c r="N1359" s="11">
        <v>288.95</v>
      </c>
      <c r="O1359" s="10">
        <f t="shared" si="210"/>
        <v>9.7633012149141187</v>
      </c>
      <c r="P1359" s="11">
        <f t="shared" si="219"/>
        <v>1.5131441139505655</v>
      </c>
      <c r="Q1359" s="11">
        <f t="shared" si="220"/>
        <v>11.276445328864682</v>
      </c>
      <c r="R1359" s="6" t="str">
        <f t="shared" si="221"/>
        <v>NO</v>
      </c>
      <c r="S1359" s="6" t="str">
        <f t="shared" si="222"/>
        <v>YES</v>
      </c>
      <c r="T1359" s="11">
        <f t="shared" si="223"/>
        <v>2387</v>
      </c>
      <c r="U1359" s="11">
        <f t="shared" si="224"/>
        <v>2153.35</v>
      </c>
      <c r="V1359" s="11">
        <f t="shared" si="225"/>
        <v>233.65000000000009</v>
      </c>
    </row>
    <row r="1360" spans="1:22" x14ac:dyDescent="0.25">
      <c r="A1360" s="6" t="s">
        <v>351</v>
      </c>
      <c r="B1360" s="6" t="s">
        <v>23</v>
      </c>
      <c r="C1360" s="6" t="s">
        <v>1082</v>
      </c>
      <c r="D1360" s="6" t="s">
        <v>1082</v>
      </c>
      <c r="E1360" s="22" t="s">
        <v>1676</v>
      </c>
      <c r="F1360" s="22" t="s">
        <v>418</v>
      </c>
      <c r="G1360" s="31" t="s">
        <v>1081</v>
      </c>
      <c r="H1360" s="22" t="s">
        <v>1080</v>
      </c>
      <c r="I1360" s="22" t="s">
        <v>827</v>
      </c>
      <c r="J1360" s="19" t="s">
        <v>1092</v>
      </c>
      <c r="K1360" s="11">
        <v>5</v>
      </c>
      <c r="L1360" s="9">
        <v>25.7</v>
      </c>
      <c r="M1360" s="11">
        <v>128.5</v>
      </c>
      <c r="O1360" s="10">
        <f t="shared" si="210"/>
        <v>5</v>
      </c>
      <c r="P1360" s="11">
        <f t="shared" si="219"/>
        <v>0</v>
      </c>
      <c r="Q1360" s="11">
        <f t="shared" si="220"/>
        <v>5</v>
      </c>
      <c r="R1360" s="6" t="str">
        <f t="shared" si="221"/>
        <v>NO</v>
      </c>
      <c r="S1360" s="6" t="str">
        <f t="shared" si="222"/>
        <v>YES</v>
      </c>
      <c r="T1360" s="11">
        <f t="shared" si="223"/>
        <v>321.25</v>
      </c>
      <c r="U1360" s="11">
        <f t="shared" si="224"/>
        <v>128.5</v>
      </c>
      <c r="V1360" s="11">
        <f t="shared" si="225"/>
        <v>192.75</v>
      </c>
    </row>
    <row r="1361" spans="1:22" x14ac:dyDescent="0.25">
      <c r="A1361" s="6" t="s">
        <v>351</v>
      </c>
      <c r="B1361" s="6" t="s">
        <v>23</v>
      </c>
      <c r="C1361" s="6" t="s">
        <v>1082</v>
      </c>
      <c r="D1361" s="6" t="s">
        <v>1082</v>
      </c>
      <c r="E1361" s="22" t="s">
        <v>1676</v>
      </c>
      <c r="F1361" s="22" t="s">
        <v>418</v>
      </c>
      <c r="G1361" s="31" t="s">
        <v>1081</v>
      </c>
      <c r="H1361" s="22" t="s">
        <v>1080</v>
      </c>
      <c r="I1361" s="22" t="s">
        <v>827</v>
      </c>
      <c r="J1361" s="19" t="s">
        <v>1093</v>
      </c>
      <c r="K1361" s="11">
        <v>15</v>
      </c>
      <c r="L1361" s="9">
        <v>195.02</v>
      </c>
      <c r="M1361" s="11">
        <v>2925.3</v>
      </c>
      <c r="O1361" s="10">
        <f t="shared" si="210"/>
        <v>15</v>
      </c>
      <c r="P1361" s="11">
        <f t="shared" si="219"/>
        <v>0</v>
      </c>
      <c r="Q1361" s="11">
        <f t="shared" si="220"/>
        <v>15</v>
      </c>
      <c r="R1361" s="6" t="str">
        <f t="shared" si="221"/>
        <v>YES</v>
      </c>
      <c r="S1361" s="6" t="str">
        <f t="shared" si="222"/>
        <v>YES</v>
      </c>
      <c r="T1361" s="11">
        <f t="shared" si="223"/>
        <v>2437.75</v>
      </c>
      <c r="U1361" s="11">
        <f t="shared" si="224"/>
        <v>2925.3</v>
      </c>
      <c r="V1361" s="11">
        <f t="shared" si="225"/>
        <v>-487.55000000000018</v>
      </c>
    </row>
    <row r="1362" spans="1:22" x14ac:dyDescent="0.25">
      <c r="A1362" s="6" t="s">
        <v>351</v>
      </c>
      <c r="B1362" s="6" t="s">
        <v>23</v>
      </c>
      <c r="C1362" s="6" t="s">
        <v>1082</v>
      </c>
      <c r="D1362" s="6" t="s">
        <v>1082</v>
      </c>
      <c r="E1362" s="22" t="s">
        <v>1676</v>
      </c>
      <c r="F1362" s="22" t="s">
        <v>418</v>
      </c>
      <c r="G1362" s="31" t="s">
        <v>1081</v>
      </c>
      <c r="H1362" s="22" t="s">
        <v>1080</v>
      </c>
      <c r="I1362" s="22" t="s">
        <v>827</v>
      </c>
      <c r="J1362" s="19" t="s">
        <v>1094</v>
      </c>
      <c r="K1362" s="11">
        <v>5</v>
      </c>
      <c r="L1362" s="9">
        <v>97.62</v>
      </c>
      <c r="M1362" s="11">
        <v>488.1</v>
      </c>
      <c r="N1362" s="11">
        <v>677.27</v>
      </c>
      <c r="O1362" s="10">
        <f t="shared" si="210"/>
        <v>5</v>
      </c>
      <c r="P1362" s="11">
        <f t="shared" si="219"/>
        <v>6.9378201188281086</v>
      </c>
      <c r="Q1362" s="11">
        <f t="shared" si="220"/>
        <v>11.937820118828107</v>
      </c>
      <c r="R1362" s="6" t="str">
        <f t="shared" si="221"/>
        <v>NO</v>
      </c>
      <c r="S1362" s="6" t="str">
        <f t="shared" si="222"/>
        <v>YES</v>
      </c>
      <c r="T1362" s="11">
        <f t="shared" si="223"/>
        <v>1220.25</v>
      </c>
      <c r="U1362" s="11">
        <f t="shared" si="224"/>
        <v>1165.3699999999999</v>
      </c>
      <c r="V1362" s="11">
        <f t="shared" si="225"/>
        <v>54.880000000000109</v>
      </c>
    </row>
    <row r="1363" spans="1:22" x14ac:dyDescent="0.25">
      <c r="A1363" s="6" t="s">
        <v>351</v>
      </c>
      <c r="B1363" s="6" t="s">
        <v>23</v>
      </c>
      <c r="C1363" s="6" t="s">
        <v>1082</v>
      </c>
      <c r="D1363" s="6" t="s">
        <v>1082</v>
      </c>
      <c r="E1363" s="22" t="s">
        <v>1676</v>
      </c>
      <c r="F1363" s="22" t="s">
        <v>418</v>
      </c>
      <c r="G1363" s="31" t="s">
        <v>1081</v>
      </c>
      <c r="H1363" s="22" t="s">
        <v>1080</v>
      </c>
      <c r="I1363" s="22" t="s">
        <v>827</v>
      </c>
      <c r="J1363" s="19" t="s">
        <v>1094</v>
      </c>
      <c r="K1363" s="11">
        <v>15</v>
      </c>
      <c r="L1363" s="9">
        <v>112.75</v>
      </c>
      <c r="M1363" s="11">
        <v>1691.25</v>
      </c>
      <c r="O1363" s="10">
        <f t="shared" ref="O1363:O1426" si="226">M1363/L1363</f>
        <v>15</v>
      </c>
      <c r="P1363" s="11">
        <f t="shared" si="219"/>
        <v>0</v>
      </c>
      <c r="Q1363" s="11">
        <f t="shared" si="220"/>
        <v>15</v>
      </c>
      <c r="R1363" s="6" t="str">
        <f t="shared" si="221"/>
        <v>YES</v>
      </c>
      <c r="S1363" s="6" t="str">
        <f t="shared" si="222"/>
        <v>YES</v>
      </c>
      <c r="T1363" s="11">
        <f t="shared" si="223"/>
        <v>1409.375</v>
      </c>
      <c r="U1363" s="11">
        <f t="shared" si="224"/>
        <v>1691.25</v>
      </c>
      <c r="V1363" s="11">
        <f t="shared" si="225"/>
        <v>-281.875</v>
      </c>
    </row>
    <row r="1364" spans="1:22" x14ac:dyDescent="0.25">
      <c r="A1364" s="6" t="s">
        <v>351</v>
      </c>
      <c r="B1364" s="6" t="s">
        <v>23</v>
      </c>
      <c r="C1364" s="6" t="s">
        <v>1082</v>
      </c>
      <c r="D1364" s="6" t="s">
        <v>1082</v>
      </c>
      <c r="E1364" s="22" t="s">
        <v>1676</v>
      </c>
      <c r="F1364" s="22" t="s">
        <v>418</v>
      </c>
      <c r="G1364" s="31" t="s">
        <v>1081</v>
      </c>
      <c r="H1364" s="22" t="s">
        <v>1080</v>
      </c>
      <c r="I1364" s="22" t="s">
        <v>827</v>
      </c>
      <c r="J1364" s="19" t="s">
        <v>1094</v>
      </c>
      <c r="K1364" s="11">
        <v>10</v>
      </c>
      <c r="L1364" s="9">
        <v>16.07</v>
      </c>
      <c r="M1364" s="11">
        <v>160.69999999999999</v>
      </c>
      <c r="O1364" s="10">
        <f t="shared" si="226"/>
        <v>10</v>
      </c>
      <c r="P1364" s="11">
        <f t="shared" si="219"/>
        <v>0</v>
      </c>
      <c r="Q1364" s="11">
        <f t="shared" si="220"/>
        <v>10</v>
      </c>
      <c r="R1364" s="6" t="str">
        <f t="shared" si="221"/>
        <v>NO</v>
      </c>
      <c r="S1364" s="6" t="str">
        <f t="shared" si="222"/>
        <v>YES</v>
      </c>
      <c r="T1364" s="11">
        <f t="shared" si="223"/>
        <v>200.875</v>
      </c>
      <c r="U1364" s="11">
        <f t="shared" si="224"/>
        <v>160.69999999999999</v>
      </c>
      <c r="V1364" s="11">
        <f t="shared" si="225"/>
        <v>40.175000000000011</v>
      </c>
    </row>
    <row r="1365" spans="1:22" x14ac:dyDescent="0.25">
      <c r="A1365" s="6" t="s">
        <v>351</v>
      </c>
      <c r="B1365" s="6" t="s">
        <v>23</v>
      </c>
      <c r="C1365" s="6" t="s">
        <v>1082</v>
      </c>
      <c r="D1365" s="6" t="s">
        <v>1082</v>
      </c>
      <c r="E1365" s="22" t="s">
        <v>1676</v>
      </c>
      <c r="F1365" s="22" t="s">
        <v>418</v>
      </c>
      <c r="G1365" s="31" t="s">
        <v>1081</v>
      </c>
      <c r="H1365" s="22" t="s">
        <v>1080</v>
      </c>
      <c r="I1365" s="22" t="s">
        <v>827</v>
      </c>
      <c r="J1365" s="19" t="s">
        <v>1095</v>
      </c>
      <c r="K1365" s="11">
        <v>15</v>
      </c>
      <c r="L1365" s="9">
        <v>35.06</v>
      </c>
      <c r="M1365" s="11">
        <v>525.9</v>
      </c>
      <c r="O1365" s="10">
        <f t="shared" si="226"/>
        <v>14.999999999999998</v>
      </c>
      <c r="P1365" s="11">
        <f t="shared" si="219"/>
        <v>0</v>
      </c>
      <c r="Q1365" s="11">
        <f t="shared" si="220"/>
        <v>14.999999999999998</v>
      </c>
      <c r="R1365" s="6" t="str">
        <f t="shared" si="221"/>
        <v>YES</v>
      </c>
      <c r="S1365" s="6" t="str">
        <f t="shared" si="222"/>
        <v>YES</v>
      </c>
      <c r="T1365" s="11">
        <f t="shared" si="223"/>
        <v>438.25</v>
      </c>
      <c r="U1365" s="11">
        <f t="shared" si="224"/>
        <v>525.9</v>
      </c>
      <c r="V1365" s="11">
        <f t="shared" si="225"/>
        <v>-87.649999999999977</v>
      </c>
    </row>
    <row r="1366" spans="1:22" x14ac:dyDescent="0.25">
      <c r="A1366" s="6" t="s">
        <v>351</v>
      </c>
      <c r="B1366" s="6" t="s">
        <v>23</v>
      </c>
      <c r="C1366" s="6" t="s">
        <v>1082</v>
      </c>
      <c r="D1366" s="6" t="s">
        <v>1082</v>
      </c>
      <c r="E1366" s="22" t="s">
        <v>1676</v>
      </c>
      <c r="F1366" s="22" t="s">
        <v>418</v>
      </c>
      <c r="G1366" s="31" t="s">
        <v>1081</v>
      </c>
      <c r="H1366" s="22" t="s">
        <v>1080</v>
      </c>
      <c r="I1366" s="22" t="s">
        <v>827</v>
      </c>
      <c r="J1366" s="19" t="s">
        <v>1096</v>
      </c>
      <c r="K1366" s="11">
        <v>15</v>
      </c>
      <c r="L1366" s="9">
        <v>55.52</v>
      </c>
      <c r="M1366" s="11">
        <v>832.8</v>
      </c>
      <c r="O1366" s="10">
        <f t="shared" si="226"/>
        <v>14.999999999999998</v>
      </c>
      <c r="P1366" s="11">
        <f t="shared" si="219"/>
        <v>0</v>
      </c>
      <c r="Q1366" s="11">
        <f t="shared" si="220"/>
        <v>14.999999999999998</v>
      </c>
      <c r="R1366" s="6" t="str">
        <f t="shared" si="221"/>
        <v>YES</v>
      </c>
      <c r="S1366" s="6" t="str">
        <f t="shared" si="222"/>
        <v>YES</v>
      </c>
      <c r="T1366" s="11">
        <f t="shared" si="223"/>
        <v>694</v>
      </c>
      <c r="U1366" s="11">
        <f t="shared" si="224"/>
        <v>832.8</v>
      </c>
      <c r="V1366" s="11">
        <f t="shared" si="225"/>
        <v>-138.79999999999995</v>
      </c>
    </row>
    <row r="1367" spans="1:22" x14ac:dyDescent="0.25">
      <c r="A1367" s="6" t="s">
        <v>351</v>
      </c>
      <c r="B1367" s="6" t="s">
        <v>23</v>
      </c>
      <c r="C1367" s="6" t="s">
        <v>1082</v>
      </c>
      <c r="D1367" s="6" t="s">
        <v>1082</v>
      </c>
      <c r="E1367" s="22" t="s">
        <v>1676</v>
      </c>
      <c r="F1367" s="22" t="s">
        <v>418</v>
      </c>
      <c r="G1367" s="31" t="s">
        <v>1081</v>
      </c>
      <c r="H1367" s="22" t="s">
        <v>1080</v>
      </c>
      <c r="I1367" s="22" t="s">
        <v>827</v>
      </c>
      <c r="J1367" s="19" t="s">
        <v>1097</v>
      </c>
      <c r="K1367" s="11">
        <v>15</v>
      </c>
      <c r="L1367" s="9">
        <v>10.66</v>
      </c>
      <c r="M1367" s="11">
        <v>159.9</v>
      </c>
      <c r="O1367" s="10">
        <f t="shared" si="226"/>
        <v>15</v>
      </c>
      <c r="P1367" s="11">
        <f t="shared" si="219"/>
        <v>0</v>
      </c>
      <c r="Q1367" s="11">
        <f t="shared" si="220"/>
        <v>15</v>
      </c>
      <c r="R1367" s="6" t="str">
        <f t="shared" si="221"/>
        <v>YES</v>
      </c>
      <c r="S1367" s="6" t="str">
        <f t="shared" si="222"/>
        <v>YES</v>
      </c>
      <c r="T1367" s="11">
        <f t="shared" si="223"/>
        <v>133.25</v>
      </c>
      <c r="U1367" s="11">
        <f t="shared" si="224"/>
        <v>159.9</v>
      </c>
      <c r="V1367" s="11">
        <f t="shared" si="225"/>
        <v>-26.650000000000006</v>
      </c>
    </row>
    <row r="1368" spans="1:22" x14ac:dyDescent="0.25">
      <c r="A1368" s="6" t="s">
        <v>351</v>
      </c>
      <c r="B1368" s="6" t="s">
        <v>23</v>
      </c>
      <c r="C1368" s="6" t="s">
        <v>1082</v>
      </c>
      <c r="D1368" s="6" t="s">
        <v>1082</v>
      </c>
      <c r="E1368" s="22" t="s">
        <v>1676</v>
      </c>
      <c r="F1368" s="22" t="s">
        <v>418</v>
      </c>
      <c r="G1368" s="31" t="s">
        <v>1081</v>
      </c>
      <c r="H1368" s="22" t="s">
        <v>1080</v>
      </c>
      <c r="I1368" s="22" t="s">
        <v>827</v>
      </c>
      <c r="J1368" s="19" t="s">
        <v>1098</v>
      </c>
      <c r="K1368" s="11">
        <v>15</v>
      </c>
      <c r="L1368" s="9">
        <v>49.46</v>
      </c>
      <c r="M1368" s="11">
        <v>741.9</v>
      </c>
      <c r="O1368" s="10">
        <f t="shared" si="226"/>
        <v>15</v>
      </c>
      <c r="P1368" s="11">
        <f t="shared" si="219"/>
        <v>0</v>
      </c>
      <c r="Q1368" s="11">
        <f t="shared" si="220"/>
        <v>15</v>
      </c>
      <c r="R1368" s="6" t="str">
        <f t="shared" si="221"/>
        <v>YES</v>
      </c>
      <c r="S1368" s="6" t="str">
        <f t="shared" si="222"/>
        <v>YES</v>
      </c>
      <c r="T1368" s="11">
        <f t="shared" si="223"/>
        <v>618.25</v>
      </c>
      <c r="U1368" s="11">
        <f t="shared" si="224"/>
        <v>741.9</v>
      </c>
      <c r="V1368" s="11">
        <f t="shared" si="225"/>
        <v>-123.64999999999998</v>
      </c>
    </row>
    <row r="1369" spans="1:22" x14ac:dyDescent="0.25">
      <c r="A1369" s="6" t="s">
        <v>351</v>
      </c>
      <c r="B1369" s="6" t="s">
        <v>23</v>
      </c>
      <c r="C1369" s="6" t="s">
        <v>1082</v>
      </c>
      <c r="D1369" s="6" t="s">
        <v>1082</v>
      </c>
      <c r="E1369" s="22" t="s">
        <v>1676</v>
      </c>
      <c r="F1369" s="22" t="s">
        <v>418</v>
      </c>
      <c r="G1369" s="31" t="s">
        <v>1081</v>
      </c>
      <c r="H1369" s="22" t="s">
        <v>1080</v>
      </c>
      <c r="I1369" s="22" t="s">
        <v>827</v>
      </c>
      <c r="J1369" s="19" t="s">
        <v>1099</v>
      </c>
      <c r="K1369" s="11">
        <v>15</v>
      </c>
      <c r="L1369" s="9">
        <v>18.850000000000001</v>
      </c>
      <c r="M1369" s="11">
        <v>282.75</v>
      </c>
      <c r="O1369" s="10">
        <f t="shared" si="226"/>
        <v>14.999999999999998</v>
      </c>
      <c r="P1369" s="11">
        <f t="shared" si="219"/>
        <v>0</v>
      </c>
      <c r="Q1369" s="11">
        <f t="shared" si="220"/>
        <v>14.999999999999998</v>
      </c>
      <c r="R1369" s="6" t="str">
        <f t="shared" si="221"/>
        <v>YES</v>
      </c>
      <c r="S1369" s="6" t="str">
        <f t="shared" si="222"/>
        <v>YES</v>
      </c>
      <c r="T1369" s="11">
        <f t="shared" si="223"/>
        <v>235.62500000000003</v>
      </c>
      <c r="U1369" s="11">
        <f t="shared" si="224"/>
        <v>282.75</v>
      </c>
      <c r="V1369" s="11">
        <f t="shared" si="225"/>
        <v>-47.124999999999972</v>
      </c>
    </row>
    <row r="1370" spans="1:22" x14ac:dyDescent="0.25">
      <c r="A1370" s="6" t="s">
        <v>351</v>
      </c>
      <c r="B1370" s="6" t="s">
        <v>23</v>
      </c>
      <c r="C1370" s="6" t="s">
        <v>1103</v>
      </c>
      <c r="D1370" s="6" t="s">
        <v>1103</v>
      </c>
      <c r="E1370" s="22" t="s">
        <v>1676</v>
      </c>
      <c r="F1370" s="22" t="s">
        <v>418</v>
      </c>
      <c r="G1370" s="31" t="s">
        <v>1102</v>
      </c>
      <c r="H1370" s="22" t="s">
        <v>1101</v>
      </c>
      <c r="I1370" s="22" t="s">
        <v>1100</v>
      </c>
      <c r="J1370" s="19" t="s">
        <v>1104</v>
      </c>
      <c r="K1370" s="11">
        <v>15</v>
      </c>
      <c r="L1370" s="9">
        <v>299.7</v>
      </c>
      <c r="M1370" s="11">
        <v>4735.5</v>
      </c>
      <c r="N1370" s="6">
        <v>496.78</v>
      </c>
      <c r="O1370" s="10">
        <f t="shared" ref="O1370:O1396" si="227">M1370/L1370</f>
        <v>15.800800800800801</v>
      </c>
      <c r="P1370" s="11">
        <f t="shared" ref="P1370:P1396" si="228">N1370/L1370</f>
        <v>1.6575909242575908</v>
      </c>
      <c r="Q1370" s="11">
        <f t="shared" ref="Q1370:Q1396" si="229">(M1370+N1370)/L1370</f>
        <v>17.458391725058391</v>
      </c>
      <c r="R1370" s="6" t="str">
        <f t="shared" ref="R1370:R1396" si="230">IF(Q1370&gt;12.49,"YES","NO")</f>
        <v>YES</v>
      </c>
      <c r="S1370" s="6" t="str">
        <f t="shared" ref="S1370:S1396" si="231">IF(O1370&gt;3.32,"YES","NO")</f>
        <v>YES</v>
      </c>
      <c r="T1370" s="11">
        <f t="shared" ref="T1370:T1396" si="232">L1370*12.5</f>
        <v>3746.25</v>
      </c>
      <c r="U1370" s="11">
        <f t="shared" ref="U1370:U1396" si="233">M1370+N1370</f>
        <v>5232.28</v>
      </c>
      <c r="V1370" s="11">
        <f t="shared" ref="V1370:V1396" si="234">T1370-U1370</f>
        <v>-1486.0299999999997</v>
      </c>
    </row>
    <row r="1371" spans="1:22" x14ac:dyDescent="0.25">
      <c r="A1371" s="6" t="s">
        <v>351</v>
      </c>
      <c r="B1371" s="6" t="s">
        <v>23</v>
      </c>
      <c r="C1371" s="6" t="s">
        <v>1103</v>
      </c>
      <c r="D1371" s="6" t="s">
        <v>1103</v>
      </c>
      <c r="E1371" s="22" t="s">
        <v>1676</v>
      </c>
      <c r="F1371" s="22" t="s">
        <v>418</v>
      </c>
      <c r="G1371" s="31" t="s">
        <v>1102</v>
      </c>
      <c r="H1371" s="22" t="s">
        <v>1101</v>
      </c>
      <c r="I1371" s="22" t="s">
        <v>1100</v>
      </c>
      <c r="J1371" s="19" t="s">
        <v>1105</v>
      </c>
      <c r="K1371" s="11">
        <v>15</v>
      </c>
      <c r="L1371" s="9">
        <v>209.78</v>
      </c>
      <c r="M1371" s="11">
        <v>3146.7</v>
      </c>
      <c r="N1371" s="11">
        <v>181.44</v>
      </c>
      <c r="O1371" s="10">
        <f t="shared" si="227"/>
        <v>14.999999999999998</v>
      </c>
      <c r="P1371" s="11">
        <f t="shared" si="228"/>
        <v>0.86490609209648206</v>
      </c>
      <c r="Q1371" s="11">
        <f t="shared" si="229"/>
        <v>15.864906092096481</v>
      </c>
      <c r="R1371" s="6" t="str">
        <f t="shared" si="230"/>
        <v>YES</v>
      </c>
      <c r="S1371" s="6" t="str">
        <f t="shared" si="231"/>
        <v>YES</v>
      </c>
      <c r="T1371" s="11">
        <f t="shared" si="232"/>
        <v>2622.25</v>
      </c>
      <c r="U1371" s="11">
        <f t="shared" si="233"/>
        <v>3328.14</v>
      </c>
      <c r="V1371" s="11">
        <f t="shared" si="234"/>
        <v>-705.88999999999987</v>
      </c>
    </row>
    <row r="1372" spans="1:22" x14ac:dyDescent="0.25">
      <c r="A1372" s="6" t="s">
        <v>351</v>
      </c>
      <c r="B1372" s="6" t="s">
        <v>23</v>
      </c>
      <c r="C1372" s="6" t="s">
        <v>1103</v>
      </c>
      <c r="D1372" s="6" t="s">
        <v>1103</v>
      </c>
      <c r="E1372" s="22" t="s">
        <v>1676</v>
      </c>
      <c r="F1372" s="22" t="s">
        <v>418</v>
      </c>
      <c r="G1372" s="31" t="s">
        <v>1102</v>
      </c>
      <c r="H1372" s="22" t="s">
        <v>1101</v>
      </c>
      <c r="I1372" s="22" t="s">
        <v>1100</v>
      </c>
      <c r="J1372" s="19" t="s">
        <v>1106</v>
      </c>
      <c r="K1372" s="11">
        <v>15</v>
      </c>
      <c r="L1372" s="9">
        <v>211.61</v>
      </c>
      <c r="M1372" s="11">
        <v>3174.15</v>
      </c>
      <c r="N1372" s="11">
        <v>354.64</v>
      </c>
      <c r="O1372" s="10">
        <f t="shared" si="227"/>
        <v>15</v>
      </c>
      <c r="P1372" s="11">
        <f t="shared" si="228"/>
        <v>1.6759132366145266</v>
      </c>
      <c r="Q1372" s="11">
        <f t="shared" si="229"/>
        <v>16.675913236614527</v>
      </c>
      <c r="R1372" s="6" t="str">
        <f t="shared" si="230"/>
        <v>YES</v>
      </c>
      <c r="S1372" s="6" t="str">
        <f t="shared" si="231"/>
        <v>YES</v>
      </c>
      <c r="T1372" s="11">
        <f t="shared" si="232"/>
        <v>2645.125</v>
      </c>
      <c r="U1372" s="11">
        <f t="shared" si="233"/>
        <v>3528.79</v>
      </c>
      <c r="V1372" s="11">
        <f t="shared" si="234"/>
        <v>-883.66499999999996</v>
      </c>
    </row>
    <row r="1373" spans="1:22" x14ac:dyDescent="0.25">
      <c r="A1373" s="6" t="s">
        <v>351</v>
      </c>
      <c r="B1373" s="6" t="s">
        <v>23</v>
      </c>
      <c r="C1373" s="6" t="s">
        <v>1103</v>
      </c>
      <c r="D1373" s="6" t="s">
        <v>1103</v>
      </c>
      <c r="E1373" s="22" t="s">
        <v>1676</v>
      </c>
      <c r="F1373" s="22" t="s">
        <v>418</v>
      </c>
      <c r="G1373" s="31" t="s">
        <v>1102</v>
      </c>
      <c r="H1373" s="22" t="s">
        <v>1101</v>
      </c>
      <c r="I1373" s="22" t="s">
        <v>1100</v>
      </c>
      <c r="J1373" s="19" t="s">
        <v>1107</v>
      </c>
      <c r="K1373" s="11">
        <v>15</v>
      </c>
      <c r="L1373" s="9">
        <v>136.94999999999999</v>
      </c>
      <c r="M1373" s="11">
        <v>2054.25</v>
      </c>
      <c r="N1373" s="11">
        <v>423.81</v>
      </c>
      <c r="O1373" s="10">
        <f t="shared" si="227"/>
        <v>15.000000000000002</v>
      </c>
      <c r="P1373" s="11">
        <f t="shared" si="228"/>
        <v>3.0946330777656081</v>
      </c>
      <c r="Q1373" s="11">
        <f t="shared" si="229"/>
        <v>18.094633077765607</v>
      </c>
      <c r="R1373" s="6" t="str">
        <f t="shared" si="230"/>
        <v>YES</v>
      </c>
      <c r="S1373" s="6" t="str">
        <f t="shared" si="231"/>
        <v>YES</v>
      </c>
      <c r="T1373" s="11">
        <f t="shared" si="232"/>
        <v>1711.8749999999998</v>
      </c>
      <c r="U1373" s="11">
        <f t="shared" si="233"/>
        <v>2478.06</v>
      </c>
      <c r="V1373" s="11">
        <f t="shared" si="234"/>
        <v>-766.18500000000017</v>
      </c>
    </row>
    <row r="1374" spans="1:22" x14ac:dyDescent="0.25">
      <c r="A1374" s="6" t="s">
        <v>351</v>
      </c>
      <c r="B1374" s="6" t="s">
        <v>23</v>
      </c>
      <c r="C1374" s="6" t="s">
        <v>1103</v>
      </c>
      <c r="D1374" s="6" t="s">
        <v>1103</v>
      </c>
      <c r="E1374" s="22" t="s">
        <v>1676</v>
      </c>
      <c r="F1374" s="22" t="s">
        <v>418</v>
      </c>
      <c r="G1374" s="31" t="s">
        <v>1102</v>
      </c>
      <c r="H1374" s="22" t="s">
        <v>1101</v>
      </c>
      <c r="I1374" s="22" t="s">
        <v>1100</v>
      </c>
      <c r="J1374" s="19" t="s">
        <v>1108</v>
      </c>
      <c r="K1374" s="11">
        <v>15</v>
      </c>
      <c r="L1374" s="9">
        <v>208.4</v>
      </c>
      <c r="M1374" s="11">
        <v>3186</v>
      </c>
      <c r="N1374" s="11">
        <v>279.86</v>
      </c>
      <c r="O1374" s="10">
        <f t="shared" si="227"/>
        <v>15.287907869481765</v>
      </c>
      <c r="P1374" s="11">
        <f t="shared" si="228"/>
        <v>1.3428982725527832</v>
      </c>
      <c r="Q1374" s="11">
        <f t="shared" si="229"/>
        <v>16.630806142034547</v>
      </c>
      <c r="R1374" s="6" t="str">
        <f t="shared" si="230"/>
        <v>YES</v>
      </c>
      <c r="S1374" s="6" t="str">
        <f t="shared" si="231"/>
        <v>YES</v>
      </c>
      <c r="T1374" s="11">
        <f t="shared" si="232"/>
        <v>2605</v>
      </c>
      <c r="U1374" s="11">
        <f t="shared" si="233"/>
        <v>3465.86</v>
      </c>
      <c r="V1374" s="11">
        <f t="shared" si="234"/>
        <v>-860.86000000000013</v>
      </c>
    </row>
    <row r="1375" spans="1:22" x14ac:dyDescent="0.25">
      <c r="A1375" s="6" t="s">
        <v>351</v>
      </c>
      <c r="B1375" s="6" t="s">
        <v>23</v>
      </c>
      <c r="C1375" s="6" t="s">
        <v>1103</v>
      </c>
      <c r="D1375" s="6" t="s">
        <v>1103</v>
      </c>
      <c r="E1375" s="22" t="s">
        <v>1676</v>
      </c>
      <c r="F1375" s="22" t="s">
        <v>418</v>
      </c>
      <c r="G1375" s="31" t="s">
        <v>1102</v>
      </c>
      <c r="H1375" s="22" t="s">
        <v>1101</v>
      </c>
      <c r="I1375" s="22" t="s">
        <v>1100</v>
      </c>
      <c r="J1375" s="19" t="s">
        <v>1109</v>
      </c>
      <c r="K1375" s="11">
        <v>15</v>
      </c>
      <c r="L1375" s="9">
        <v>68.19</v>
      </c>
      <c r="M1375" s="11">
        <v>1022.85</v>
      </c>
      <c r="N1375" s="11">
        <v>98.55</v>
      </c>
      <c r="O1375" s="10">
        <f t="shared" si="227"/>
        <v>15</v>
      </c>
      <c r="P1375" s="11">
        <f t="shared" si="228"/>
        <v>1.4452265728112625</v>
      </c>
      <c r="Q1375" s="11">
        <f t="shared" si="229"/>
        <v>16.445226572811265</v>
      </c>
      <c r="R1375" s="6" t="str">
        <f t="shared" si="230"/>
        <v>YES</v>
      </c>
      <c r="S1375" s="6" t="str">
        <f t="shared" si="231"/>
        <v>YES</v>
      </c>
      <c r="T1375" s="11">
        <f t="shared" si="232"/>
        <v>852.375</v>
      </c>
      <c r="U1375" s="11">
        <f t="shared" si="233"/>
        <v>1121.4000000000001</v>
      </c>
      <c r="V1375" s="11">
        <f t="shared" si="234"/>
        <v>-269.02500000000009</v>
      </c>
    </row>
    <row r="1376" spans="1:22" x14ac:dyDescent="0.25">
      <c r="A1376" s="6" t="s">
        <v>351</v>
      </c>
      <c r="B1376" s="6" t="s">
        <v>23</v>
      </c>
      <c r="C1376" s="6" t="s">
        <v>1103</v>
      </c>
      <c r="D1376" s="6" t="s">
        <v>1103</v>
      </c>
      <c r="E1376" s="22" t="s">
        <v>1676</v>
      </c>
      <c r="F1376" s="22" t="s">
        <v>418</v>
      </c>
      <c r="G1376" s="31" t="s">
        <v>1102</v>
      </c>
      <c r="H1376" s="22" t="s">
        <v>1101</v>
      </c>
      <c r="I1376" s="22" t="s">
        <v>1100</v>
      </c>
      <c r="J1376" s="19" t="s">
        <v>1110</v>
      </c>
      <c r="K1376" s="11">
        <v>15</v>
      </c>
      <c r="L1376" s="9">
        <v>303.93</v>
      </c>
      <c r="M1376" s="11">
        <v>4558.95</v>
      </c>
      <c r="N1376" s="11">
        <v>419.8</v>
      </c>
      <c r="O1376" s="10">
        <f t="shared" si="227"/>
        <v>14.999999999999998</v>
      </c>
      <c r="P1376" s="11">
        <f t="shared" si="228"/>
        <v>1.3812391011088079</v>
      </c>
      <c r="Q1376" s="11">
        <f t="shared" si="229"/>
        <v>16.381239101108807</v>
      </c>
      <c r="R1376" s="6" t="str">
        <f t="shared" si="230"/>
        <v>YES</v>
      </c>
      <c r="S1376" s="6" t="str">
        <f t="shared" si="231"/>
        <v>YES</v>
      </c>
      <c r="T1376" s="11">
        <f t="shared" si="232"/>
        <v>3799.125</v>
      </c>
      <c r="U1376" s="11">
        <f t="shared" si="233"/>
        <v>4978.75</v>
      </c>
      <c r="V1376" s="11">
        <f t="shared" si="234"/>
        <v>-1179.625</v>
      </c>
    </row>
    <row r="1377" spans="1:22" x14ac:dyDescent="0.25">
      <c r="A1377" s="6" t="s">
        <v>351</v>
      </c>
      <c r="B1377" s="6" t="s">
        <v>23</v>
      </c>
      <c r="C1377" s="6" t="s">
        <v>1103</v>
      </c>
      <c r="D1377" s="6" t="s">
        <v>1103</v>
      </c>
      <c r="E1377" s="22" t="s">
        <v>1676</v>
      </c>
      <c r="F1377" s="22" t="s">
        <v>418</v>
      </c>
      <c r="G1377" s="31" t="s">
        <v>1102</v>
      </c>
      <c r="H1377" s="22" t="s">
        <v>1101</v>
      </c>
      <c r="I1377" s="22" t="s">
        <v>1100</v>
      </c>
      <c r="J1377" s="19" t="s">
        <v>1111</v>
      </c>
      <c r="K1377" s="11">
        <v>15</v>
      </c>
      <c r="L1377" s="9">
        <v>293.94</v>
      </c>
      <c r="M1377" s="11">
        <v>4409.1000000000004</v>
      </c>
      <c r="N1377" s="11">
        <v>401</v>
      </c>
      <c r="O1377" s="10">
        <f t="shared" si="227"/>
        <v>15.000000000000002</v>
      </c>
      <c r="P1377" s="11">
        <f t="shared" si="228"/>
        <v>1.3642239912907397</v>
      </c>
      <c r="Q1377" s="11">
        <f t="shared" si="229"/>
        <v>16.364223991290739</v>
      </c>
      <c r="R1377" s="6" t="str">
        <f t="shared" si="230"/>
        <v>YES</v>
      </c>
      <c r="S1377" s="6" t="str">
        <f t="shared" si="231"/>
        <v>YES</v>
      </c>
      <c r="T1377" s="11">
        <f t="shared" si="232"/>
        <v>3674.25</v>
      </c>
      <c r="U1377" s="11">
        <f t="shared" si="233"/>
        <v>4810.1000000000004</v>
      </c>
      <c r="V1377" s="11">
        <f t="shared" si="234"/>
        <v>-1135.8500000000004</v>
      </c>
    </row>
    <row r="1378" spans="1:22" x14ac:dyDescent="0.25">
      <c r="A1378" s="6" t="s">
        <v>351</v>
      </c>
      <c r="B1378" s="6" t="s">
        <v>23</v>
      </c>
      <c r="C1378" s="6" t="s">
        <v>1103</v>
      </c>
      <c r="D1378" s="6" t="s">
        <v>1103</v>
      </c>
      <c r="E1378" s="22" t="s">
        <v>1676</v>
      </c>
      <c r="F1378" s="22" t="s">
        <v>418</v>
      </c>
      <c r="G1378" s="31" t="s">
        <v>1102</v>
      </c>
      <c r="H1378" s="22" t="s">
        <v>1101</v>
      </c>
      <c r="I1378" s="22" t="s">
        <v>1100</v>
      </c>
      <c r="J1378" s="19" t="s">
        <v>1112</v>
      </c>
      <c r="K1378" s="11">
        <v>15</v>
      </c>
      <c r="L1378" s="9">
        <v>411.91</v>
      </c>
      <c r="M1378" s="11">
        <v>6178.65</v>
      </c>
      <c r="N1378" s="11">
        <v>391.14</v>
      </c>
      <c r="O1378" s="10">
        <f t="shared" si="227"/>
        <v>14.999999999999998</v>
      </c>
      <c r="P1378" s="11">
        <f t="shared" si="228"/>
        <v>0.9495763637687844</v>
      </c>
      <c r="Q1378" s="11">
        <f t="shared" si="229"/>
        <v>15.949576363768783</v>
      </c>
      <c r="R1378" s="6" t="str">
        <f t="shared" si="230"/>
        <v>YES</v>
      </c>
      <c r="S1378" s="6" t="str">
        <f t="shared" si="231"/>
        <v>YES</v>
      </c>
      <c r="T1378" s="11">
        <f t="shared" si="232"/>
        <v>5148.875</v>
      </c>
      <c r="U1378" s="11">
        <f t="shared" si="233"/>
        <v>6569.79</v>
      </c>
      <c r="V1378" s="11">
        <f t="shared" si="234"/>
        <v>-1420.915</v>
      </c>
    </row>
    <row r="1379" spans="1:22" x14ac:dyDescent="0.25">
      <c r="A1379" s="6" t="s">
        <v>351</v>
      </c>
      <c r="B1379" s="6" t="s">
        <v>23</v>
      </c>
      <c r="C1379" s="6" t="s">
        <v>1103</v>
      </c>
      <c r="D1379" s="6" t="s">
        <v>1103</v>
      </c>
      <c r="E1379" s="22" t="s">
        <v>1676</v>
      </c>
      <c r="F1379" s="22" t="s">
        <v>418</v>
      </c>
      <c r="G1379" s="31" t="s">
        <v>1102</v>
      </c>
      <c r="H1379" s="22" t="s">
        <v>1101</v>
      </c>
      <c r="I1379" s="22" t="s">
        <v>1100</v>
      </c>
      <c r="J1379" s="19" t="s">
        <v>1122</v>
      </c>
      <c r="K1379" s="11">
        <v>15</v>
      </c>
      <c r="L1379" s="6">
        <v>187.12</v>
      </c>
      <c r="M1379" s="11">
        <v>2806.8</v>
      </c>
      <c r="N1379" s="11">
        <v>129.35</v>
      </c>
      <c r="O1379" s="10">
        <f t="shared" si="227"/>
        <v>15</v>
      </c>
      <c r="P1379" s="11">
        <f t="shared" si="228"/>
        <v>0.69126763574176997</v>
      </c>
      <c r="Q1379" s="11">
        <f t="shared" si="229"/>
        <v>15.69126763574177</v>
      </c>
      <c r="R1379" s="6" t="str">
        <f t="shared" si="230"/>
        <v>YES</v>
      </c>
      <c r="S1379" s="6" t="str">
        <f t="shared" si="231"/>
        <v>YES</v>
      </c>
      <c r="T1379" s="11">
        <f t="shared" si="232"/>
        <v>2339</v>
      </c>
      <c r="U1379" s="11">
        <f t="shared" si="233"/>
        <v>2936.15</v>
      </c>
      <c r="V1379" s="11">
        <f t="shared" si="234"/>
        <v>-597.15000000000009</v>
      </c>
    </row>
    <row r="1380" spans="1:22" x14ac:dyDescent="0.25">
      <c r="A1380" s="6" t="s">
        <v>351</v>
      </c>
      <c r="B1380" s="6" t="s">
        <v>23</v>
      </c>
      <c r="C1380" s="6" t="s">
        <v>1103</v>
      </c>
      <c r="D1380" s="6" t="s">
        <v>1103</v>
      </c>
      <c r="E1380" s="22" t="s">
        <v>1676</v>
      </c>
      <c r="F1380" s="22" t="s">
        <v>418</v>
      </c>
      <c r="G1380" s="31" t="s">
        <v>1102</v>
      </c>
      <c r="H1380" s="22" t="s">
        <v>1101</v>
      </c>
      <c r="I1380" s="22" t="s">
        <v>1100</v>
      </c>
      <c r="J1380" s="19" t="s">
        <v>1113</v>
      </c>
      <c r="K1380" s="11">
        <v>15</v>
      </c>
      <c r="L1380" s="9">
        <v>200.17</v>
      </c>
      <c r="M1380" s="11">
        <v>3002.55</v>
      </c>
      <c r="N1380" s="11">
        <v>193.06</v>
      </c>
      <c r="O1380" s="10">
        <f t="shared" si="227"/>
        <v>15.000000000000002</v>
      </c>
      <c r="P1380" s="11">
        <f t="shared" si="228"/>
        <v>0.96448019183693867</v>
      </c>
      <c r="Q1380" s="11">
        <f t="shared" si="229"/>
        <v>15.964480191836941</v>
      </c>
      <c r="R1380" s="6" t="str">
        <f t="shared" si="230"/>
        <v>YES</v>
      </c>
      <c r="S1380" s="6" t="str">
        <f t="shared" si="231"/>
        <v>YES</v>
      </c>
      <c r="T1380" s="11">
        <f t="shared" si="232"/>
        <v>2502.125</v>
      </c>
      <c r="U1380" s="11">
        <f t="shared" si="233"/>
        <v>3195.61</v>
      </c>
      <c r="V1380" s="11">
        <f t="shared" si="234"/>
        <v>-693.48500000000013</v>
      </c>
    </row>
    <row r="1381" spans="1:22" x14ac:dyDescent="0.25">
      <c r="A1381" s="6" t="s">
        <v>351</v>
      </c>
      <c r="B1381" s="6" t="s">
        <v>23</v>
      </c>
      <c r="C1381" s="6" t="s">
        <v>1103</v>
      </c>
      <c r="D1381" s="6" t="s">
        <v>1103</v>
      </c>
      <c r="E1381" s="22" t="s">
        <v>1676</v>
      </c>
      <c r="F1381" s="22" t="s">
        <v>418</v>
      </c>
      <c r="G1381" s="31" t="s">
        <v>1102</v>
      </c>
      <c r="H1381" s="22" t="s">
        <v>1101</v>
      </c>
      <c r="I1381" s="22" t="s">
        <v>1100</v>
      </c>
      <c r="J1381" s="19" t="s">
        <v>1114</v>
      </c>
      <c r="K1381" s="11">
        <v>15</v>
      </c>
      <c r="L1381" s="9">
        <v>97.37</v>
      </c>
      <c r="M1381" s="11">
        <v>1460.55</v>
      </c>
      <c r="N1381" s="11">
        <v>84.01</v>
      </c>
      <c r="O1381" s="10">
        <f t="shared" si="227"/>
        <v>14.999999999999998</v>
      </c>
      <c r="P1381" s="11">
        <f t="shared" si="228"/>
        <v>0.86279141419328331</v>
      </c>
      <c r="Q1381" s="11">
        <f t="shared" si="229"/>
        <v>15.862791414193282</v>
      </c>
      <c r="R1381" s="6" t="str">
        <f t="shared" si="230"/>
        <v>YES</v>
      </c>
      <c r="S1381" s="6" t="str">
        <f t="shared" si="231"/>
        <v>YES</v>
      </c>
      <c r="T1381" s="11">
        <f t="shared" si="232"/>
        <v>1217.125</v>
      </c>
      <c r="U1381" s="11">
        <f t="shared" si="233"/>
        <v>1544.56</v>
      </c>
      <c r="V1381" s="11">
        <f t="shared" si="234"/>
        <v>-327.43499999999995</v>
      </c>
    </row>
    <row r="1382" spans="1:22" x14ac:dyDescent="0.25">
      <c r="A1382" s="6" t="s">
        <v>351</v>
      </c>
      <c r="B1382" s="6" t="s">
        <v>23</v>
      </c>
      <c r="C1382" s="6" t="s">
        <v>1103</v>
      </c>
      <c r="D1382" s="6" t="s">
        <v>1103</v>
      </c>
      <c r="E1382" s="22" t="s">
        <v>1676</v>
      </c>
      <c r="F1382" s="22" t="s">
        <v>418</v>
      </c>
      <c r="G1382" s="31" t="s">
        <v>1102</v>
      </c>
      <c r="H1382" s="22" t="s">
        <v>1101</v>
      </c>
      <c r="I1382" s="22" t="s">
        <v>1100</v>
      </c>
      <c r="J1382" s="19" t="s">
        <v>1115</v>
      </c>
      <c r="K1382" s="11">
        <v>15</v>
      </c>
      <c r="L1382" s="9">
        <v>8.11</v>
      </c>
      <c r="M1382" s="11">
        <v>121.65</v>
      </c>
      <c r="N1382" s="11">
        <v>6.29</v>
      </c>
      <c r="O1382" s="10">
        <f t="shared" si="227"/>
        <v>15.000000000000002</v>
      </c>
      <c r="P1382" s="11">
        <f t="shared" si="228"/>
        <v>0.77558569667077693</v>
      </c>
      <c r="Q1382" s="11">
        <f t="shared" si="229"/>
        <v>15.775585696670779</v>
      </c>
      <c r="R1382" s="6" t="str">
        <f t="shared" si="230"/>
        <v>YES</v>
      </c>
      <c r="S1382" s="6" t="str">
        <f t="shared" si="231"/>
        <v>YES</v>
      </c>
      <c r="T1382" s="11">
        <f t="shared" si="232"/>
        <v>101.375</v>
      </c>
      <c r="U1382" s="11">
        <f t="shared" si="233"/>
        <v>127.94000000000001</v>
      </c>
      <c r="V1382" s="11">
        <f t="shared" si="234"/>
        <v>-26.565000000000012</v>
      </c>
    </row>
    <row r="1383" spans="1:22" x14ac:dyDescent="0.25">
      <c r="A1383" s="6" t="s">
        <v>351</v>
      </c>
      <c r="B1383" s="6" t="s">
        <v>23</v>
      </c>
      <c r="C1383" s="6" t="s">
        <v>1103</v>
      </c>
      <c r="D1383" s="6" t="s">
        <v>1103</v>
      </c>
      <c r="E1383" s="22" t="s">
        <v>1676</v>
      </c>
      <c r="F1383" s="22" t="s">
        <v>418</v>
      </c>
      <c r="G1383" s="31" t="s">
        <v>1102</v>
      </c>
      <c r="H1383" s="22" t="s">
        <v>1101</v>
      </c>
      <c r="I1383" s="22" t="s">
        <v>1100</v>
      </c>
      <c r="J1383" s="19" t="s">
        <v>1116</v>
      </c>
      <c r="K1383" s="11">
        <v>15</v>
      </c>
      <c r="L1383" s="9">
        <v>75.28</v>
      </c>
      <c r="M1383" s="11">
        <v>1129.2</v>
      </c>
      <c r="N1383" s="11">
        <v>103.26</v>
      </c>
      <c r="O1383" s="10">
        <f t="shared" si="227"/>
        <v>15</v>
      </c>
      <c r="P1383" s="11">
        <f t="shared" si="228"/>
        <v>1.3716790648246546</v>
      </c>
      <c r="Q1383" s="11">
        <f t="shared" si="229"/>
        <v>16.371679064824654</v>
      </c>
      <c r="R1383" s="6" t="str">
        <f t="shared" si="230"/>
        <v>YES</v>
      </c>
      <c r="S1383" s="6" t="str">
        <f t="shared" si="231"/>
        <v>YES</v>
      </c>
      <c r="T1383" s="11">
        <f t="shared" si="232"/>
        <v>941</v>
      </c>
      <c r="U1383" s="11">
        <f t="shared" si="233"/>
        <v>1232.46</v>
      </c>
      <c r="V1383" s="11">
        <f t="shared" si="234"/>
        <v>-291.46000000000004</v>
      </c>
    </row>
    <row r="1384" spans="1:22" x14ac:dyDescent="0.25">
      <c r="A1384" s="6" t="s">
        <v>351</v>
      </c>
      <c r="B1384" s="6" t="s">
        <v>23</v>
      </c>
      <c r="C1384" s="6" t="s">
        <v>1103</v>
      </c>
      <c r="D1384" s="6" t="s">
        <v>1103</v>
      </c>
      <c r="E1384" s="22" t="s">
        <v>1676</v>
      </c>
      <c r="F1384" s="22" t="s">
        <v>418</v>
      </c>
      <c r="G1384" s="31" t="s">
        <v>1102</v>
      </c>
      <c r="H1384" s="22" t="s">
        <v>1101</v>
      </c>
      <c r="I1384" s="22" t="s">
        <v>1100</v>
      </c>
      <c r="J1384" s="19" t="s">
        <v>1117</v>
      </c>
      <c r="K1384" s="11">
        <v>15</v>
      </c>
      <c r="L1384" s="9">
        <v>327.18</v>
      </c>
      <c r="M1384" s="11">
        <v>4907.7</v>
      </c>
      <c r="N1384" s="11">
        <v>439.47</v>
      </c>
      <c r="O1384" s="10">
        <f t="shared" si="227"/>
        <v>15</v>
      </c>
      <c r="P1384" s="11">
        <f t="shared" si="228"/>
        <v>1.3432055749128919</v>
      </c>
      <c r="Q1384" s="11">
        <f t="shared" si="229"/>
        <v>16.343205574912893</v>
      </c>
      <c r="R1384" s="6" t="str">
        <f t="shared" si="230"/>
        <v>YES</v>
      </c>
      <c r="S1384" s="6" t="str">
        <f t="shared" si="231"/>
        <v>YES</v>
      </c>
      <c r="T1384" s="11">
        <f t="shared" si="232"/>
        <v>4089.75</v>
      </c>
      <c r="U1384" s="11">
        <f t="shared" si="233"/>
        <v>5347.17</v>
      </c>
      <c r="V1384" s="11">
        <f t="shared" si="234"/>
        <v>-1257.42</v>
      </c>
    </row>
    <row r="1385" spans="1:22" x14ac:dyDescent="0.25">
      <c r="A1385" s="6" t="s">
        <v>351</v>
      </c>
      <c r="B1385" s="6" t="s">
        <v>23</v>
      </c>
      <c r="C1385" s="6" t="s">
        <v>1103</v>
      </c>
      <c r="D1385" s="6" t="s">
        <v>1103</v>
      </c>
      <c r="E1385" s="22" t="s">
        <v>1676</v>
      </c>
      <c r="F1385" s="22" t="s">
        <v>418</v>
      </c>
      <c r="G1385" s="31" t="s">
        <v>1102</v>
      </c>
      <c r="H1385" s="22" t="s">
        <v>1101</v>
      </c>
      <c r="I1385" s="22" t="s">
        <v>1100</v>
      </c>
      <c r="J1385" s="19" t="s">
        <v>1118</v>
      </c>
      <c r="K1385" s="11">
        <v>15</v>
      </c>
      <c r="L1385" s="9">
        <v>45.11</v>
      </c>
      <c r="M1385" s="11">
        <v>676.65</v>
      </c>
      <c r="N1385" s="11">
        <v>63.78</v>
      </c>
      <c r="O1385" s="10">
        <f t="shared" si="227"/>
        <v>15</v>
      </c>
      <c r="P1385" s="11">
        <f t="shared" si="228"/>
        <v>1.4138771890933275</v>
      </c>
      <c r="Q1385" s="11">
        <f t="shared" si="229"/>
        <v>16.413877189093327</v>
      </c>
      <c r="R1385" s="6" t="str">
        <f t="shared" si="230"/>
        <v>YES</v>
      </c>
      <c r="S1385" s="6" t="str">
        <f t="shared" si="231"/>
        <v>YES</v>
      </c>
      <c r="T1385" s="11">
        <f t="shared" si="232"/>
        <v>563.875</v>
      </c>
      <c r="U1385" s="11">
        <f t="shared" si="233"/>
        <v>740.43</v>
      </c>
      <c r="V1385" s="11">
        <f t="shared" si="234"/>
        <v>-176.55499999999995</v>
      </c>
    </row>
    <row r="1386" spans="1:22" x14ac:dyDescent="0.25">
      <c r="A1386" s="6" t="s">
        <v>351</v>
      </c>
      <c r="B1386" s="6" t="s">
        <v>23</v>
      </c>
      <c r="C1386" s="6" t="s">
        <v>1103</v>
      </c>
      <c r="D1386" s="6" t="s">
        <v>1103</v>
      </c>
      <c r="E1386" s="22" t="s">
        <v>1676</v>
      </c>
      <c r="F1386" s="22" t="s">
        <v>418</v>
      </c>
      <c r="G1386" s="31" t="s">
        <v>1102</v>
      </c>
      <c r="H1386" s="22" t="s">
        <v>1101</v>
      </c>
      <c r="I1386" s="22" t="s">
        <v>1100</v>
      </c>
      <c r="J1386" s="19" t="s">
        <v>1119</v>
      </c>
      <c r="K1386" s="11">
        <v>15</v>
      </c>
      <c r="L1386" s="9">
        <v>43.06</v>
      </c>
      <c r="M1386" s="11">
        <v>645.9</v>
      </c>
      <c r="N1386" s="11">
        <v>45.14</v>
      </c>
      <c r="O1386" s="10">
        <f t="shared" si="227"/>
        <v>14.999999999999998</v>
      </c>
      <c r="P1386" s="11">
        <f t="shared" si="228"/>
        <v>1.0483046911286575</v>
      </c>
      <c r="Q1386" s="11">
        <f t="shared" si="229"/>
        <v>16.048304691128656</v>
      </c>
      <c r="R1386" s="6" t="str">
        <f t="shared" si="230"/>
        <v>YES</v>
      </c>
      <c r="S1386" s="6" t="str">
        <f t="shared" si="231"/>
        <v>YES</v>
      </c>
      <c r="T1386" s="11">
        <f t="shared" si="232"/>
        <v>538.25</v>
      </c>
      <c r="U1386" s="11">
        <f t="shared" si="233"/>
        <v>691.04</v>
      </c>
      <c r="V1386" s="11">
        <f t="shared" si="234"/>
        <v>-152.78999999999996</v>
      </c>
    </row>
    <row r="1387" spans="1:22" x14ac:dyDescent="0.25">
      <c r="A1387" s="6" t="s">
        <v>351</v>
      </c>
      <c r="B1387" s="6" t="s">
        <v>23</v>
      </c>
      <c r="C1387" s="6" t="s">
        <v>1103</v>
      </c>
      <c r="D1387" s="6" t="s">
        <v>1103</v>
      </c>
      <c r="E1387" s="22" t="s">
        <v>1676</v>
      </c>
      <c r="F1387" s="22" t="s">
        <v>418</v>
      </c>
      <c r="G1387" s="31" t="s">
        <v>1102</v>
      </c>
      <c r="H1387" s="22" t="s">
        <v>1101</v>
      </c>
      <c r="I1387" s="22" t="s">
        <v>1100</v>
      </c>
      <c r="J1387" s="19" t="s">
        <v>1120</v>
      </c>
      <c r="K1387" s="11">
        <v>15</v>
      </c>
      <c r="L1387" s="9">
        <v>31.26</v>
      </c>
      <c r="M1387" s="11">
        <v>468.9</v>
      </c>
      <c r="N1387" s="11">
        <v>19.28</v>
      </c>
      <c r="O1387" s="10">
        <f t="shared" si="227"/>
        <v>14.999999999999998</v>
      </c>
      <c r="P1387" s="11">
        <f t="shared" si="228"/>
        <v>0.61676263595649394</v>
      </c>
      <c r="Q1387" s="11">
        <f t="shared" si="229"/>
        <v>15.616762635956492</v>
      </c>
      <c r="R1387" s="6" t="str">
        <f t="shared" si="230"/>
        <v>YES</v>
      </c>
      <c r="S1387" s="6" t="str">
        <f t="shared" si="231"/>
        <v>YES</v>
      </c>
      <c r="T1387" s="11">
        <f t="shared" si="232"/>
        <v>390.75</v>
      </c>
      <c r="U1387" s="11">
        <f t="shared" si="233"/>
        <v>488.17999999999995</v>
      </c>
      <c r="V1387" s="11">
        <f t="shared" si="234"/>
        <v>-97.42999999999995</v>
      </c>
    </row>
    <row r="1388" spans="1:22" x14ac:dyDescent="0.25">
      <c r="A1388" s="6" t="s">
        <v>351</v>
      </c>
      <c r="B1388" s="6" t="s">
        <v>23</v>
      </c>
      <c r="C1388" s="6" t="s">
        <v>1103</v>
      </c>
      <c r="D1388" s="6" t="s">
        <v>1103</v>
      </c>
      <c r="E1388" s="22" t="s">
        <v>1676</v>
      </c>
      <c r="F1388" s="22" t="s">
        <v>418</v>
      </c>
      <c r="G1388" s="31" t="s">
        <v>1102</v>
      </c>
      <c r="H1388" s="22" t="s">
        <v>1101</v>
      </c>
      <c r="I1388" s="22" t="s">
        <v>1100</v>
      </c>
      <c r="J1388" s="19" t="s">
        <v>1121</v>
      </c>
      <c r="K1388" s="11">
        <v>15</v>
      </c>
      <c r="L1388" s="9">
        <v>47.51</v>
      </c>
      <c r="M1388" s="11">
        <v>712.65</v>
      </c>
      <c r="N1388" s="11">
        <v>49.01</v>
      </c>
      <c r="O1388" s="10">
        <f t="shared" si="227"/>
        <v>15</v>
      </c>
      <c r="P1388" s="11">
        <f t="shared" si="228"/>
        <v>1.0315723005683015</v>
      </c>
      <c r="Q1388" s="11">
        <f t="shared" si="229"/>
        <v>16.0315723005683</v>
      </c>
      <c r="R1388" s="6" t="str">
        <f t="shared" si="230"/>
        <v>YES</v>
      </c>
      <c r="S1388" s="6" t="str">
        <f t="shared" si="231"/>
        <v>YES</v>
      </c>
      <c r="T1388" s="11">
        <f t="shared" si="232"/>
        <v>593.875</v>
      </c>
      <c r="U1388" s="11">
        <f t="shared" si="233"/>
        <v>761.66</v>
      </c>
      <c r="V1388" s="11">
        <f t="shared" si="234"/>
        <v>-167.78499999999997</v>
      </c>
    </row>
    <row r="1389" spans="1:22" x14ac:dyDescent="0.25">
      <c r="A1389" s="6" t="s">
        <v>351</v>
      </c>
      <c r="B1389" s="6" t="s">
        <v>23</v>
      </c>
      <c r="C1389" s="25" t="s">
        <v>1123</v>
      </c>
      <c r="D1389" s="6" t="s">
        <v>1123</v>
      </c>
      <c r="E1389" s="22" t="s">
        <v>1676</v>
      </c>
      <c r="F1389" s="22" t="s">
        <v>418</v>
      </c>
      <c r="G1389" s="31" t="s">
        <v>734</v>
      </c>
      <c r="H1389" s="22" t="s">
        <v>1124</v>
      </c>
      <c r="I1389" s="22" t="s">
        <v>1125</v>
      </c>
      <c r="J1389" s="19" t="s">
        <v>1126</v>
      </c>
      <c r="K1389" s="11">
        <v>15</v>
      </c>
      <c r="L1389" s="9">
        <v>118.95</v>
      </c>
      <c r="M1389" s="11">
        <v>1784.25</v>
      </c>
      <c r="O1389" s="10">
        <f t="shared" si="227"/>
        <v>15</v>
      </c>
      <c r="P1389" s="11">
        <f t="shared" si="228"/>
        <v>0</v>
      </c>
      <c r="Q1389" s="11">
        <f t="shared" si="229"/>
        <v>15</v>
      </c>
      <c r="R1389" s="6" t="str">
        <f t="shared" si="230"/>
        <v>YES</v>
      </c>
      <c r="S1389" s="6" t="str">
        <f t="shared" si="231"/>
        <v>YES</v>
      </c>
      <c r="T1389" s="11">
        <f t="shared" si="232"/>
        <v>1486.875</v>
      </c>
      <c r="U1389" s="11">
        <f t="shared" si="233"/>
        <v>1784.25</v>
      </c>
      <c r="V1389" s="11">
        <f t="shared" si="234"/>
        <v>-297.375</v>
      </c>
    </row>
    <row r="1390" spans="1:22" x14ac:dyDescent="0.25">
      <c r="A1390" s="6" t="s">
        <v>351</v>
      </c>
      <c r="B1390" s="6" t="s">
        <v>23</v>
      </c>
      <c r="C1390" s="25" t="s">
        <v>1123</v>
      </c>
      <c r="D1390" s="6" t="s">
        <v>1123</v>
      </c>
      <c r="E1390" s="22" t="s">
        <v>1676</v>
      </c>
      <c r="F1390" s="22" t="s">
        <v>418</v>
      </c>
      <c r="G1390" s="31" t="s">
        <v>734</v>
      </c>
      <c r="H1390" s="22" t="s">
        <v>1124</v>
      </c>
      <c r="I1390" s="22" t="s">
        <v>1125</v>
      </c>
      <c r="J1390" s="19" t="s">
        <v>1127</v>
      </c>
      <c r="K1390" s="11">
        <v>5</v>
      </c>
      <c r="L1390" s="9">
        <v>8.39</v>
      </c>
      <c r="M1390" s="11">
        <v>41.95</v>
      </c>
      <c r="N1390" s="11">
        <v>206.21</v>
      </c>
      <c r="O1390" s="10">
        <f t="shared" si="227"/>
        <v>5</v>
      </c>
      <c r="P1390" s="11">
        <f t="shared" si="228"/>
        <v>24.578069129916567</v>
      </c>
      <c r="Q1390" s="11">
        <f t="shared" si="229"/>
        <v>29.578069129916567</v>
      </c>
      <c r="R1390" s="6" t="str">
        <f t="shared" si="230"/>
        <v>YES</v>
      </c>
      <c r="S1390" s="6" t="str">
        <f t="shared" si="231"/>
        <v>YES</v>
      </c>
      <c r="T1390" s="11">
        <f t="shared" si="232"/>
        <v>104.875</v>
      </c>
      <c r="U1390" s="11">
        <f t="shared" si="233"/>
        <v>248.16000000000003</v>
      </c>
      <c r="V1390" s="11">
        <f t="shared" si="234"/>
        <v>-143.28500000000003</v>
      </c>
    </row>
    <row r="1391" spans="1:22" x14ac:dyDescent="0.25">
      <c r="A1391" s="6" t="s">
        <v>351</v>
      </c>
      <c r="B1391" s="6" t="s">
        <v>23</v>
      </c>
      <c r="C1391" s="25" t="s">
        <v>1123</v>
      </c>
      <c r="D1391" s="6" t="s">
        <v>1123</v>
      </c>
      <c r="E1391" s="22" t="s">
        <v>1676</v>
      </c>
      <c r="F1391" s="22" t="s">
        <v>418</v>
      </c>
      <c r="G1391" s="31" t="s">
        <v>734</v>
      </c>
      <c r="H1391" s="22" t="s">
        <v>1124</v>
      </c>
      <c r="I1391" s="22" t="s">
        <v>1125</v>
      </c>
      <c r="J1391" s="19" t="s">
        <v>1128</v>
      </c>
      <c r="K1391" s="11">
        <v>5</v>
      </c>
      <c r="L1391" s="9">
        <v>71.010000000000005</v>
      </c>
      <c r="M1391" s="11">
        <v>355.05</v>
      </c>
      <c r="N1391" s="11">
        <v>2617.91</v>
      </c>
      <c r="O1391" s="10">
        <f t="shared" si="227"/>
        <v>5</v>
      </c>
      <c r="P1391" s="11">
        <f t="shared" si="228"/>
        <v>36.866779326855365</v>
      </c>
      <c r="Q1391" s="11">
        <f t="shared" si="229"/>
        <v>41.866779326855372</v>
      </c>
      <c r="R1391" s="6" t="str">
        <f t="shared" si="230"/>
        <v>YES</v>
      </c>
      <c r="S1391" s="6" t="str">
        <f t="shared" si="231"/>
        <v>YES</v>
      </c>
      <c r="T1391" s="11">
        <f t="shared" si="232"/>
        <v>887.62500000000011</v>
      </c>
      <c r="U1391" s="11">
        <f t="shared" si="233"/>
        <v>2972.96</v>
      </c>
      <c r="V1391" s="11">
        <f t="shared" si="234"/>
        <v>-2085.335</v>
      </c>
    </row>
    <row r="1392" spans="1:22" x14ac:dyDescent="0.25">
      <c r="A1392" s="6" t="s">
        <v>351</v>
      </c>
      <c r="B1392" s="6" t="s">
        <v>23</v>
      </c>
      <c r="C1392" s="25" t="s">
        <v>1123</v>
      </c>
      <c r="D1392" s="6" t="s">
        <v>1123</v>
      </c>
      <c r="E1392" s="22" t="s">
        <v>1676</v>
      </c>
      <c r="F1392" s="22" t="s">
        <v>418</v>
      </c>
      <c r="G1392" s="31" t="s">
        <v>734</v>
      </c>
      <c r="H1392" s="22" t="s">
        <v>1124</v>
      </c>
      <c r="I1392" s="22" t="s">
        <v>1125</v>
      </c>
      <c r="J1392" s="19" t="s">
        <v>1129</v>
      </c>
      <c r="K1392" s="11">
        <v>5</v>
      </c>
      <c r="L1392" s="9">
        <v>54.19</v>
      </c>
      <c r="M1392" s="11">
        <v>270.95</v>
      </c>
      <c r="N1392" s="11">
        <v>1816.77</v>
      </c>
      <c r="O1392" s="10">
        <f t="shared" si="227"/>
        <v>5</v>
      </c>
      <c r="P1392" s="11">
        <f t="shared" si="228"/>
        <v>33.525927292858462</v>
      </c>
      <c r="Q1392" s="11">
        <f t="shared" si="229"/>
        <v>38.525927292858462</v>
      </c>
      <c r="R1392" s="6" t="str">
        <f t="shared" si="230"/>
        <v>YES</v>
      </c>
      <c r="S1392" s="6" t="str">
        <f t="shared" si="231"/>
        <v>YES</v>
      </c>
      <c r="T1392" s="11">
        <f t="shared" si="232"/>
        <v>677.375</v>
      </c>
      <c r="U1392" s="11">
        <f t="shared" si="233"/>
        <v>2087.7199999999998</v>
      </c>
      <c r="V1392" s="11">
        <f t="shared" si="234"/>
        <v>-1410.3449999999998</v>
      </c>
    </row>
    <row r="1393" spans="1:22" x14ac:dyDescent="0.25">
      <c r="A1393" s="6" t="s">
        <v>351</v>
      </c>
      <c r="B1393" s="6" t="s">
        <v>23</v>
      </c>
      <c r="C1393" s="25" t="s">
        <v>1123</v>
      </c>
      <c r="D1393" s="6" t="s">
        <v>1123</v>
      </c>
      <c r="E1393" s="22" t="s">
        <v>1676</v>
      </c>
      <c r="F1393" s="22" t="s">
        <v>418</v>
      </c>
      <c r="G1393" s="31" t="s">
        <v>734</v>
      </c>
      <c r="H1393" s="22" t="s">
        <v>1124</v>
      </c>
      <c r="I1393" s="22" t="s">
        <v>1125</v>
      </c>
      <c r="J1393" s="19" t="s">
        <v>1130</v>
      </c>
      <c r="K1393" s="11">
        <v>5</v>
      </c>
      <c r="L1393" s="9">
        <v>253.83</v>
      </c>
      <c r="M1393" s="11">
        <v>1269.1500000000001</v>
      </c>
      <c r="N1393" s="11">
        <v>14749.72</v>
      </c>
      <c r="O1393" s="10">
        <f t="shared" si="227"/>
        <v>5</v>
      </c>
      <c r="P1393" s="11">
        <f t="shared" si="228"/>
        <v>58.108655399282981</v>
      </c>
      <c r="Q1393" s="11">
        <f t="shared" si="229"/>
        <v>63.108655399282981</v>
      </c>
      <c r="R1393" s="6" t="str">
        <f t="shared" si="230"/>
        <v>YES</v>
      </c>
      <c r="S1393" s="6" t="str">
        <f t="shared" si="231"/>
        <v>YES</v>
      </c>
      <c r="T1393" s="11">
        <f t="shared" si="232"/>
        <v>3172.875</v>
      </c>
      <c r="U1393" s="11">
        <f t="shared" si="233"/>
        <v>16018.869999999999</v>
      </c>
      <c r="V1393" s="11">
        <f t="shared" si="234"/>
        <v>-12845.994999999999</v>
      </c>
    </row>
    <row r="1394" spans="1:22" x14ac:dyDescent="0.25">
      <c r="A1394" s="6" t="s">
        <v>351</v>
      </c>
      <c r="B1394" s="6" t="s">
        <v>23</v>
      </c>
      <c r="C1394" s="25" t="s">
        <v>1123</v>
      </c>
      <c r="D1394" s="6" t="s">
        <v>1123</v>
      </c>
      <c r="E1394" s="22" t="s">
        <v>1676</v>
      </c>
      <c r="F1394" s="22" t="s">
        <v>418</v>
      </c>
      <c r="G1394" s="31" t="s">
        <v>734</v>
      </c>
      <c r="H1394" s="22" t="s">
        <v>1124</v>
      </c>
      <c r="I1394" s="22" t="s">
        <v>1125</v>
      </c>
      <c r="J1394" s="19" t="s">
        <v>1131</v>
      </c>
      <c r="K1394" s="11">
        <v>11.5</v>
      </c>
      <c r="L1394" s="9">
        <v>20.51</v>
      </c>
      <c r="M1394" s="11">
        <v>235.87</v>
      </c>
      <c r="N1394" s="11">
        <v>72</v>
      </c>
      <c r="O1394" s="10">
        <f t="shared" si="227"/>
        <v>11.500243783520233</v>
      </c>
      <c r="P1394" s="11">
        <f t="shared" si="228"/>
        <v>3.5104826913700631</v>
      </c>
      <c r="Q1394" s="11">
        <f t="shared" si="229"/>
        <v>15.010726474890296</v>
      </c>
      <c r="R1394" s="6" t="str">
        <f t="shared" si="230"/>
        <v>YES</v>
      </c>
      <c r="S1394" s="6" t="str">
        <f t="shared" si="231"/>
        <v>YES</v>
      </c>
      <c r="T1394" s="11">
        <f t="shared" si="232"/>
        <v>256.375</v>
      </c>
      <c r="U1394" s="11">
        <f t="shared" si="233"/>
        <v>307.87</v>
      </c>
      <c r="V1394" s="11">
        <f t="shared" si="234"/>
        <v>-51.495000000000005</v>
      </c>
    </row>
    <row r="1395" spans="1:22" x14ac:dyDescent="0.25">
      <c r="A1395" s="6" t="s">
        <v>351</v>
      </c>
      <c r="B1395" s="6" t="s">
        <v>23</v>
      </c>
      <c r="C1395" s="25" t="s">
        <v>1123</v>
      </c>
      <c r="D1395" s="6" t="s">
        <v>1123</v>
      </c>
      <c r="E1395" s="22" t="s">
        <v>1676</v>
      </c>
      <c r="F1395" s="22" t="s">
        <v>418</v>
      </c>
      <c r="G1395" s="31" t="s">
        <v>734</v>
      </c>
      <c r="H1395" s="22" t="s">
        <v>1124</v>
      </c>
      <c r="I1395" s="22" t="s">
        <v>1125</v>
      </c>
      <c r="J1395" s="19" t="s">
        <v>1132</v>
      </c>
      <c r="K1395" s="11">
        <v>5</v>
      </c>
      <c r="L1395" s="9">
        <v>56.78</v>
      </c>
      <c r="M1395" s="11">
        <v>283.89999999999998</v>
      </c>
      <c r="N1395" s="11">
        <v>2376.15</v>
      </c>
      <c r="O1395" s="10">
        <f t="shared" si="227"/>
        <v>4.9999999999999991</v>
      </c>
      <c r="P1395" s="11">
        <f t="shared" si="228"/>
        <v>41.84836209933075</v>
      </c>
      <c r="Q1395" s="11">
        <f t="shared" si="229"/>
        <v>46.84836209933075</v>
      </c>
      <c r="R1395" s="6" t="str">
        <f t="shared" si="230"/>
        <v>YES</v>
      </c>
      <c r="S1395" s="6" t="str">
        <f t="shared" si="231"/>
        <v>YES</v>
      </c>
      <c r="T1395" s="11">
        <f t="shared" si="232"/>
        <v>709.75</v>
      </c>
      <c r="U1395" s="11">
        <f t="shared" si="233"/>
        <v>2660.05</v>
      </c>
      <c r="V1395" s="11">
        <f t="shared" si="234"/>
        <v>-1950.3000000000002</v>
      </c>
    </row>
    <row r="1396" spans="1:22" x14ac:dyDescent="0.25">
      <c r="A1396" s="6" t="s">
        <v>351</v>
      </c>
      <c r="B1396" s="6" t="s">
        <v>23</v>
      </c>
      <c r="C1396" s="25" t="s">
        <v>1123</v>
      </c>
      <c r="D1396" s="6" t="s">
        <v>1123</v>
      </c>
      <c r="E1396" s="22" t="s">
        <v>1676</v>
      </c>
      <c r="F1396" s="22" t="s">
        <v>418</v>
      </c>
      <c r="G1396" s="31" t="s">
        <v>734</v>
      </c>
      <c r="H1396" s="22" t="s">
        <v>1124</v>
      </c>
      <c r="I1396" s="22" t="s">
        <v>1125</v>
      </c>
      <c r="J1396" s="19" t="s">
        <v>1133</v>
      </c>
      <c r="K1396" s="11">
        <v>6.25</v>
      </c>
      <c r="L1396" s="9">
        <v>78.239999999999995</v>
      </c>
      <c r="M1396" s="11">
        <v>489.01</v>
      </c>
      <c r="N1396" s="11">
        <v>3172.79</v>
      </c>
      <c r="O1396" s="10">
        <f t="shared" si="227"/>
        <v>6.2501278118609411</v>
      </c>
      <c r="P1396" s="11">
        <f t="shared" si="228"/>
        <v>40.552019427402868</v>
      </c>
      <c r="Q1396" s="11">
        <f t="shared" si="229"/>
        <v>46.80214723926381</v>
      </c>
      <c r="R1396" s="6" t="str">
        <f t="shared" si="230"/>
        <v>YES</v>
      </c>
      <c r="S1396" s="6" t="str">
        <f t="shared" si="231"/>
        <v>YES</v>
      </c>
      <c r="T1396" s="11">
        <f t="shared" si="232"/>
        <v>977.99999999999989</v>
      </c>
      <c r="U1396" s="11">
        <f t="shared" si="233"/>
        <v>3661.8</v>
      </c>
      <c r="V1396" s="11">
        <f t="shared" si="234"/>
        <v>-2683.8</v>
      </c>
    </row>
    <row r="1397" spans="1:22" x14ac:dyDescent="0.25">
      <c r="A1397" s="6" t="s">
        <v>351</v>
      </c>
      <c r="B1397" s="6" t="s">
        <v>23</v>
      </c>
      <c r="C1397" s="25" t="s">
        <v>1123</v>
      </c>
      <c r="D1397" s="6" t="s">
        <v>1123</v>
      </c>
      <c r="E1397" s="22" t="s">
        <v>1676</v>
      </c>
      <c r="F1397" s="22" t="s">
        <v>418</v>
      </c>
      <c r="G1397" s="31" t="s">
        <v>734</v>
      </c>
      <c r="H1397" s="22" t="s">
        <v>1124</v>
      </c>
      <c r="I1397" s="22" t="s">
        <v>1125</v>
      </c>
      <c r="J1397" s="19" t="s">
        <v>1134</v>
      </c>
      <c r="K1397" s="11">
        <v>15</v>
      </c>
      <c r="L1397" s="9">
        <v>105.21</v>
      </c>
      <c r="M1397" s="11">
        <v>1578.15</v>
      </c>
      <c r="O1397" s="10">
        <f t="shared" si="226"/>
        <v>15.000000000000002</v>
      </c>
      <c r="P1397" s="11">
        <f t="shared" si="219"/>
        <v>0</v>
      </c>
      <c r="Q1397" s="11">
        <f t="shared" si="220"/>
        <v>15.000000000000002</v>
      </c>
      <c r="R1397" s="6" t="str">
        <f t="shared" si="221"/>
        <v>YES</v>
      </c>
      <c r="S1397" s="6" t="str">
        <f t="shared" si="222"/>
        <v>YES</v>
      </c>
      <c r="T1397" s="11">
        <f t="shared" si="223"/>
        <v>1315.125</v>
      </c>
      <c r="U1397" s="11">
        <f t="shared" si="224"/>
        <v>1578.15</v>
      </c>
      <c r="V1397" s="11">
        <f t="shared" si="225"/>
        <v>-263.02500000000009</v>
      </c>
    </row>
    <row r="1398" spans="1:22" x14ac:dyDescent="0.25">
      <c r="A1398" s="6" t="s">
        <v>351</v>
      </c>
      <c r="B1398" s="6" t="s">
        <v>23</v>
      </c>
      <c r="C1398" s="25" t="s">
        <v>1123</v>
      </c>
      <c r="D1398" s="6" t="s">
        <v>1123</v>
      </c>
      <c r="E1398" s="22" t="s">
        <v>1676</v>
      </c>
      <c r="F1398" s="22" t="s">
        <v>418</v>
      </c>
      <c r="G1398" s="31" t="s">
        <v>734</v>
      </c>
      <c r="H1398" s="22" t="s">
        <v>1124</v>
      </c>
      <c r="I1398" s="22" t="s">
        <v>1125</v>
      </c>
      <c r="J1398" s="19" t="s">
        <v>1135</v>
      </c>
      <c r="K1398" s="11">
        <v>11.5</v>
      </c>
      <c r="L1398" s="9">
        <v>201.24</v>
      </c>
      <c r="M1398" s="11">
        <v>2314.27</v>
      </c>
      <c r="N1398" s="11">
        <v>707</v>
      </c>
      <c r="O1398" s="10">
        <f t="shared" si="226"/>
        <v>11.500049691910156</v>
      </c>
      <c r="P1398" s="11">
        <f t="shared" si="219"/>
        <v>3.513218048101769</v>
      </c>
      <c r="Q1398" s="11">
        <f t="shared" si="220"/>
        <v>15.013267740011925</v>
      </c>
      <c r="R1398" s="6" t="str">
        <f t="shared" si="221"/>
        <v>YES</v>
      </c>
      <c r="S1398" s="6" t="str">
        <f t="shared" si="222"/>
        <v>YES</v>
      </c>
      <c r="T1398" s="11">
        <f t="shared" si="223"/>
        <v>2515.5</v>
      </c>
      <c r="U1398" s="11">
        <f t="shared" si="224"/>
        <v>3021.27</v>
      </c>
      <c r="V1398" s="11">
        <f t="shared" si="225"/>
        <v>-505.77</v>
      </c>
    </row>
    <row r="1399" spans="1:22" x14ac:dyDescent="0.25">
      <c r="A1399" s="6" t="s">
        <v>351</v>
      </c>
      <c r="B1399" s="6" t="s">
        <v>23</v>
      </c>
      <c r="C1399" s="25" t="s">
        <v>1123</v>
      </c>
      <c r="D1399" s="6" t="s">
        <v>1123</v>
      </c>
      <c r="E1399" s="22" t="s">
        <v>1676</v>
      </c>
      <c r="F1399" s="22" t="s">
        <v>418</v>
      </c>
      <c r="G1399" s="31" t="s">
        <v>734</v>
      </c>
      <c r="H1399" s="22" t="s">
        <v>1124</v>
      </c>
      <c r="I1399" s="22" t="s">
        <v>1125</v>
      </c>
      <c r="J1399" s="19" t="s">
        <v>1136</v>
      </c>
      <c r="K1399" s="11">
        <v>15</v>
      </c>
      <c r="L1399" s="9">
        <v>36.83</v>
      </c>
      <c r="M1399" s="11">
        <v>552.45000000000005</v>
      </c>
      <c r="N1399" s="11">
        <v>454.1</v>
      </c>
      <c r="O1399" s="10">
        <f t="shared" si="226"/>
        <v>15.000000000000002</v>
      </c>
      <c r="P1399" s="11">
        <f t="shared" si="219"/>
        <v>12.329622590279664</v>
      </c>
      <c r="Q1399" s="11">
        <f t="shared" si="220"/>
        <v>27.329622590279666</v>
      </c>
      <c r="R1399" s="6" t="str">
        <f t="shared" si="221"/>
        <v>YES</v>
      </c>
      <c r="S1399" s="6" t="str">
        <f t="shared" si="222"/>
        <v>YES</v>
      </c>
      <c r="T1399" s="11">
        <f t="shared" si="223"/>
        <v>460.375</v>
      </c>
      <c r="U1399" s="11">
        <f t="shared" si="224"/>
        <v>1006.5500000000001</v>
      </c>
      <c r="V1399" s="11">
        <f t="shared" si="225"/>
        <v>-546.17500000000007</v>
      </c>
    </row>
    <row r="1400" spans="1:22" x14ac:dyDescent="0.25">
      <c r="A1400" s="6" t="s">
        <v>351</v>
      </c>
      <c r="B1400" s="6" t="s">
        <v>23</v>
      </c>
      <c r="C1400" s="25" t="s">
        <v>1123</v>
      </c>
      <c r="D1400" s="6" t="s">
        <v>1123</v>
      </c>
      <c r="E1400" s="22" t="s">
        <v>1676</v>
      </c>
      <c r="F1400" s="22" t="s">
        <v>418</v>
      </c>
      <c r="G1400" s="31" t="s">
        <v>734</v>
      </c>
      <c r="H1400" s="22" t="s">
        <v>1124</v>
      </c>
      <c r="I1400" s="22" t="s">
        <v>1125</v>
      </c>
      <c r="J1400" s="19" t="s">
        <v>1136</v>
      </c>
      <c r="K1400" s="11">
        <v>12</v>
      </c>
      <c r="L1400" s="9">
        <v>150.6</v>
      </c>
      <c r="M1400" s="11">
        <v>1807.2</v>
      </c>
      <c r="O1400" s="10">
        <f t="shared" si="226"/>
        <v>12</v>
      </c>
      <c r="P1400" s="11">
        <f t="shared" si="219"/>
        <v>0</v>
      </c>
      <c r="Q1400" s="11">
        <f t="shared" si="220"/>
        <v>12</v>
      </c>
      <c r="R1400" s="6" t="str">
        <f t="shared" si="221"/>
        <v>NO</v>
      </c>
      <c r="S1400" s="6" t="str">
        <f t="shared" si="222"/>
        <v>YES</v>
      </c>
      <c r="T1400" s="11">
        <f t="shared" si="223"/>
        <v>1882.5</v>
      </c>
      <c r="U1400" s="11">
        <f t="shared" si="224"/>
        <v>1807.2</v>
      </c>
      <c r="V1400" s="11">
        <f t="shared" si="225"/>
        <v>75.299999999999955</v>
      </c>
    </row>
    <row r="1401" spans="1:22" x14ac:dyDescent="0.25">
      <c r="A1401" s="6" t="s">
        <v>351</v>
      </c>
      <c r="B1401" s="6" t="s">
        <v>23</v>
      </c>
      <c r="C1401" s="25" t="s">
        <v>1123</v>
      </c>
      <c r="D1401" s="6" t="s">
        <v>1123</v>
      </c>
      <c r="E1401" s="22" t="s">
        <v>1676</v>
      </c>
      <c r="F1401" s="22" t="s">
        <v>418</v>
      </c>
      <c r="G1401" s="31" t="s">
        <v>734</v>
      </c>
      <c r="H1401" s="22" t="s">
        <v>1124</v>
      </c>
      <c r="I1401" s="22" t="s">
        <v>1125</v>
      </c>
      <c r="J1401" s="19" t="s">
        <v>1137</v>
      </c>
      <c r="K1401" s="11">
        <v>7.5</v>
      </c>
      <c r="L1401" s="9">
        <v>480</v>
      </c>
      <c r="M1401" s="11">
        <v>3600</v>
      </c>
      <c r="O1401" s="10">
        <f t="shared" si="226"/>
        <v>7.5</v>
      </c>
      <c r="P1401" s="11">
        <f t="shared" ref="P1401:P1464" si="235">N1401/L1401</f>
        <v>0</v>
      </c>
      <c r="Q1401" s="11">
        <f t="shared" ref="Q1401:Q1464" si="236">(M1401+N1401)/L1401</f>
        <v>7.5</v>
      </c>
      <c r="R1401" s="6" t="str">
        <f t="shared" ref="R1401:R1464" si="237">IF(Q1401&gt;12.49,"YES","NO")</f>
        <v>NO</v>
      </c>
      <c r="S1401" s="6" t="str">
        <f t="shared" si="222"/>
        <v>YES</v>
      </c>
      <c r="T1401" s="11">
        <f t="shared" si="223"/>
        <v>6000</v>
      </c>
      <c r="U1401" s="11">
        <f t="shared" ref="U1401:U1464" si="238">M1401+N1401</f>
        <v>3600</v>
      </c>
      <c r="V1401" s="11">
        <f t="shared" ref="V1401:V1464" si="239">T1401-U1401</f>
        <v>2400</v>
      </c>
    </row>
    <row r="1402" spans="1:22" x14ac:dyDescent="0.25">
      <c r="A1402" s="6" t="s">
        <v>351</v>
      </c>
      <c r="B1402" s="6" t="s">
        <v>23</v>
      </c>
      <c r="C1402" s="25" t="s">
        <v>1123</v>
      </c>
      <c r="D1402" s="6" t="s">
        <v>1123</v>
      </c>
      <c r="E1402" s="22" t="s">
        <v>1676</v>
      </c>
      <c r="F1402" s="22" t="s">
        <v>418</v>
      </c>
      <c r="G1402" s="31" t="s">
        <v>734</v>
      </c>
      <c r="H1402" s="22" t="s">
        <v>1124</v>
      </c>
      <c r="I1402" s="22" t="s">
        <v>1125</v>
      </c>
      <c r="J1402" s="19" t="s">
        <v>1138</v>
      </c>
      <c r="K1402" s="11">
        <v>15</v>
      </c>
      <c r="L1402" s="9">
        <v>149.97</v>
      </c>
      <c r="M1402" s="11">
        <v>2249.5500000000002</v>
      </c>
      <c r="O1402" s="10">
        <f t="shared" si="226"/>
        <v>15.000000000000002</v>
      </c>
      <c r="P1402" s="11">
        <f t="shared" si="235"/>
        <v>0</v>
      </c>
      <c r="Q1402" s="11">
        <f t="shared" si="236"/>
        <v>15.000000000000002</v>
      </c>
      <c r="R1402" s="6" t="str">
        <f t="shared" si="237"/>
        <v>YES</v>
      </c>
      <c r="S1402" s="6" t="str">
        <f t="shared" si="222"/>
        <v>YES</v>
      </c>
      <c r="T1402" s="11">
        <f t="shared" si="223"/>
        <v>1874.625</v>
      </c>
      <c r="U1402" s="11">
        <f t="shared" si="238"/>
        <v>2249.5500000000002</v>
      </c>
      <c r="V1402" s="11">
        <f t="shared" si="239"/>
        <v>-374.92500000000018</v>
      </c>
    </row>
    <row r="1403" spans="1:22" x14ac:dyDescent="0.25">
      <c r="A1403" s="6" t="s">
        <v>351</v>
      </c>
      <c r="B1403" s="6" t="s">
        <v>23</v>
      </c>
      <c r="C1403" s="25" t="s">
        <v>1123</v>
      </c>
      <c r="D1403" s="6" t="s">
        <v>1123</v>
      </c>
      <c r="E1403" s="22" t="s">
        <v>1676</v>
      </c>
      <c r="F1403" s="22" t="s">
        <v>418</v>
      </c>
      <c r="G1403" s="31" t="s">
        <v>734</v>
      </c>
      <c r="H1403" s="22" t="s">
        <v>1124</v>
      </c>
      <c r="I1403" s="22" t="s">
        <v>1125</v>
      </c>
      <c r="J1403" s="19" t="s">
        <v>1139</v>
      </c>
      <c r="K1403" s="11">
        <v>15</v>
      </c>
      <c r="L1403" s="9">
        <v>150.78</v>
      </c>
      <c r="M1403" s="11">
        <v>2261.6999999999998</v>
      </c>
      <c r="O1403" s="10">
        <f t="shared" si="226"/>
        <v>14.999999999999998</v>
      </c>
      <c r="P1403" s="11">
        <f t="shared" si="235"/>
        <v>0</v>
      </c>
      <c r="Q1403" s="11">
        <f t="shared" si="236"/>
        <v>14.999999999999998</v>
      </c>
      <c r="R1403" s="6" t="str">
        <f t="shared" si="237"/>
        <v>YES</v>
      </c>
      <c r="S1403" s="6" t="str">
        <f t="shared" ref="S1403:S1466" si="240">IF(O1403&gt;3.32,"YES","NO")</f>
        <v>YES</v>
      </c>
      <c r="T1403" s="11">
        <f t="shared" ref="T1403:T1466" si="241">L1403*12.5</f>
        <v>1884.75</v>
      </c>
      <c r="U1403" s="11">
        <f t="shared" si="238"/>
        <v>2261.6999999999998</v>
      </c>
      <c r="V1403" s="11">
        <f t="shared" si="239"/>
        <v>-376.94999999999982</v>
      </c>
    </row>
    <row r="1404" spans="1:22" x14ac:dyDescent="0.25">
      <c r="A1404" s="6" t="s">
        <v>351</v>
      </c>
      <c r="B1404" s="6" t="s">
        <v>23</v>
      </c>
      <c r="C1404" s="25" t="s">
        <v>1123</v>
      </c>
      <c r="D1404" s="6" t="s">
        <v>1123</v>
      </c>
      <c r="E1404" s="22" t="s">
        <v>1676</v>
      </c>
      <c r="F1404" s="22" t="s">
        <v>418</v>
      </c>
      <c r="G1404" s="31" t="s">
        <v>734</v>
      </c>
      <c r="H1404" s="22" t="s">
        <v>1124</v>
      </c>
      <c r="I1404" s="22" t="s">
        <v>1125</v>
      </c>
      <c r="J1404" s="19" t="s">
        <v>1140</v>
      </c>
      <c r="K1404" s="11">
        <v>15</v>
      </c>
      <c r="L1404" s="9">
        <v>160.78</v>
      </c>
      <c r="M1404" s="11">
        <v>2411.6999999999998</v>
      </c>
      <c r="O1404" s="10">
        <f t="shared" si="226"/>
        <v>14.999999999999998</v>
      </c>
      <c r="P1404" s="11">
        <f t="shared" si="235"/>
        <v>0</v>
      </c>
      <c r="Q1404" s="11">
        <f t="shared" si="236"/>
        <v>14.999999999999998</v>
      </c>
      <c r="R1404" s="6" t="str">
        <f t="shared" si="237"/>
        <v>YES</v>
      </c>
      <c r="S1404" s="6" t="str">
        <f t="shared" si="240"/>
        <v>YES</v>
      </c>
      <c r="T1404" s="11">
        <f t="shared" si="241"/>
        <v>2009.75</v>
      </c>
      <c r="U1404" s="11">
        <f t="shared" si="238"/>
        <v>2411.6999999999998</v>
      </c>
      <c r="V1404" s="11">
        <f t="shared" si="239"/>
        <v>-401.94999999999982</v>
      </c>
    </row>
    <row r="1405" spans="1:22" x14ac:dyDescent="0.25">
      <c r="A1405" s="6" t="s">
        <v>351</v>
      </c>
      <c r="B1405" s="6" t="s">
        <v>23</v>
      </c>
      <c r="C1405" s="25" t="s">
        <v>1123</v>
      </c>
      <c r="D1405" s="6" t="s">
        <v>1123</v>
      </c>
      <c r="E1405" s="22" t="s">
        <v>1676</v>
      </c>
      <c r="F1405" s="22" t="s">
        <v>418</v>
      </c>
      <c r="G1405" s="31" t="s">
        <v>734</v>
      </c>
      <c r="H1405" s="22" t="s">
        <v>1124</v>
      </c>
      <c r="I1405" s="22" t="s">
        <v>1125</v>
      </c>
      <c r="J1405" s="19" t="s">
        <v>1141</v>
      </c>
      <c r="K1405" s="11">
        <v>15</v>
      </c>
      <c r="L1405" s="9">
        <v>106.03</v>
      </c>
      <c r="M1405" s="11">
        <v>1590.45</v>
      </c>
      <c r="O1405" s="10">
        <f t="shared" si="226"/>
        <v>15</v>
      </c>
      <c r="P1405" s="11">
        <f t="shared" si="235"/>
        <v>0</v>
      </c>
      <c r="Q1405" s="11">
        <f t="shared" si="236"/>
        <v>15</v>
      </c>
      <c r="R1405" s="6" t="str">
        <f t="shared" si="237"/>
        <v>YES</v>
      </c>
      <c r="S1405" s="6" t="str">
        <f t="shared" si="240"/>
        <v>YES</v>
      </c>
      <c r="T1405" s="11">
        <f t="shared" si="241"/>
        <v>1325.375</v>
      </c>
      <c r="U1405" s="11">
        <f t="shared" si="238"/>
        <v>1590.45</v>
      </c>
      <c r="V1405" s="11">
        <f t="shared" si="239"/>
        <v>-265.07500000000005</v>
      </c>
    </row>
    <row r="1406" spans="1:22" x14ac:dyDescent="0.25">
      <c r="A1406" s="6" t="s">
        <v>351</v>
      </c>
      <c r="B1406" s="6" t="s">
        <v>23</v>
      </c>
      <c r="C1406" s="25" t="s">
        <v>1123</v>
      </c>
      <c r="D1406" s="6" t="s">
        <v>1123</v>
      </c>
      <c r="E1406" s="22" t="s">
        <v>1676</v>
      </c>
      <c r="F1406" s="22" t="s">
        <v>418</v>
      </c>
      <c r="G1406" s="31" t="s">
        <v>734</v>
      </c>
      <c r="H1406" s="22" t="s">
        <v>1124</v>
      </c>
      <c r="I1406" s="22" t="s">
        <v>1125</v>
      </c>
      <c r="J1406" s="19" t="s">
        <v>1142</v>
      </c>
      <c r="K1406" s="11">
        <v>11.5</v>
      </c>
      <c r="L1406" s="9">
        <v>64.87</v>
      </c>
      <c r="M1406" s="11">
        <v>746.01</v>
      </c>
      <c r="N1406" s="11">
        <v>228</v>
      </c>
      <c r="O1406" s="10">
        <f t="shared" si="226"/>
        <v>11.500077077231385</v>
      </c>
      <c r="P1406" s="11">
        <f t="shared" si="235"/>
        <v>3.5147217511946969</v>
      </c>
      <c r="Q1406" s="11">
        <f t="shared" si="236"/>
        <v>15.014798828426082</v>
      </c>
      <c r="R1406" s="6" t="str">
        <f t="shared" si="237"/>
        <v>YES</v>
      </c>
      <c r="S1406" s="6" t="str">
        <f t="shared" si="240"/>
        <v>YES</v>
      </c>
      <c r="T1406" s="11">
        <f t="shared" si="241"/>
        <v>810.875</v>
      </c>
      <c r="U1406" s="11">
        <f t="shared" si="238"/>
        <v>974.01</v>
      </c>
      <c r="V1406" s="11">
        <f t="shared" si="239"/>
        <v>-163.13499999999999</v>
      </c>
    </row>
    <row r="1407" spans="1:22" x14ac:dyDescent="0.25">
      <c r="A1407" s="6" t="s">
        <v>351</v>
      </c>
      <c r="B1407" s="6" t="s">
        <v>23</v>
      </c>
      <c r="C1407" s="25" t="s">
        <v>1123</v>
      </c>
      <c r="D1407" s="6" t="s">
        <v>1123</v>
      </c>
      <c r="E1407" s="22" t="s">
        <v>1676</v>
      </c>
      <c r="F1407" s="22" t="s">
        <v>418</v>
      </c>
      <c r="G1407" s="31" t="s">
        <v>734</v>
      </c>
      <c r="H1407" s="22" t="s">
        <v>1124</v>
      </c>
      <c r="I1407" s="22" t="s">
        <v>1125</v>
      </c>
      <c r="J1407" s="19" t="s">
        <v>1143</v>
      </c>
      <c r="K1407" s="11">
        <v>15</v>
      </c>
      <c r="L1407" s="9">
        <v>145.85</v>
      </c>
      <c r="M1407" s="11">
        <v>2187.75</v>
      </c>
      <c r="O1407" s="10">
        <f t="shared" si="226"/>
        <v>15</v>
      </c>
      <c r="P1407" s="11">
        <f t="shared" si="235"/>
        <v>0</v>
      </c>
      <c r="Q1407" s="11">
        <f t="shared" si="236"/>
        <v>15</v>
      </c>
      <c r="R1407" s="6" t="str">
        <f t="shared" si="237"/>
        <v>YES</v>
      </c>
      <c r="S1407" s="6" t="str">
        <f t="shared" si="240"/>
        <v>YES</v>
      </c>
      <c r="T1407" s="11">
        <f t="shared" si="241"/>
        <v>1823.125</v>
      </c>
      <c r="U1407" s="11">
        <f t="shared" si="238"/>
        <v>2187.75</v>
      </c>
      <c r="V1407" s="11">
        <f t="shared" si="239"/>
        <v>-364.625</v>
      </c>
    </row>
    <row r="1408" spans="1:22" x14ac:dyDescent="0.25">
      <c r="A1408" s="6" t="s">
        <v>351</v>
      </c>
      <c r="B1408" s="6" t="s">
        <v>23</v>
      </c>
      <c r="C1408" s="25" t="s">
        <v>1123</v>
      </c>
      <c r="D1408" s="6" t="s">
        <v>1123</v>
      </c>
      <c r="E1408" s="22" t="s">
        <v>1676</v>
      </c>
      <c r="F1408" s="22" t="s">
        <v>418</v>
      </c>
      <c r="G1408" s="31" t="s">
        <v>734</v>
      </c>
      <c r="H1408" s="22" t="s">
        <v>1124</v>
      </c>
      <c r="I1408" s="22" t="s">
        <v>1125</v>
      </c>
      <c r="J1408" s="19" t="s">
        <v>1144</v>
      </c>
      <c r="K1408" s="11">
        <v>15</v>
      </c>
      <c r="L1408" s="9">
        <v>96.89</v>
      </c>
      <c r="M1408" s="11">
        <v>1453.35</v>
      </c>
      <c r="O1408" s="10">
        <f t="shared" si="226"/>
        <v>14.999999999999998</v>
      </c>
      <c r="P1408" s="11">
        <f t="shared" si="235"/>
        <v>0</v>
      </c>
      <c r="Q1408" s="11">
        <f t="shared" si="236"/>
        <v>14.999999999999998</v>
      </c>
      <c r="R1408" s="6" t="str">
        <f t="shared" si="237"/>
        <v>YES</v>
      </c>
      <c r="S1408" s="6" t="str">
        <f t="shared" si="240"/>
        <v>YES</v>
      </c>
      <c r="T1408" s="11">
        <f t="shared" si="241"/>
        <v>1211.125</v>
      </c>
      <c r="U1408" s="11">
        <f t="shared" si="238"/>
        <v>1453.35</v>
      </c>
      <c r="V1408" s="11">
        <f t="shared" si="239"/>
        <v>-242.22499999999991</v>
      </c>
    </row>
    <row r="1409" spans="1:22" x14ac:dyDescent="0.25">
      <c r="A1409" s="6" t="s">
        <v>351</v>
      </c>
      <c r="B1409" s="6" t="s">
        <v>23</v>
      </c>
      <c r="C1409" s="25" t="s">
        <v>1123</v>
      </c>
      <c r="D1409" s="6" t="s">
        <v>1123</v>
      </c>
      <c r="E1409" s="22" t="s">
        <v>1676</v>
      </c>
      <c r="F1409" s="22" t="s">
        <v>418</v>
      </c>
      <c r="G1409" s="31" t="s">
        <v>734</v>
      </c>
      <c r="H1409" s="22" t="s">
        <v>1124</v>
      </c>
      <c r="I1409" s="22" t="s">
        <v>1125</v>
      </c>
      <c r="J1409" s="19" t="s">
        <v>1145</v>
      </c>
      <c r="K1409" s="11">
        <v>11.5</v>
      </c>
      <c r="L1409" s="9">
        <v>46.22</v>
      </c>
      <c r="M1409" s="11">
        <v>531.54</v>
      </c>
      <c r="N1409" s="11">
        <v>163.09</v>
      </c>
      <c r="O1409" s="10">
        <f t="shared" si="226"/>
        <v>11.500216356555603</v>
      </c>
      <c r="P1409" s="11">
        <f t="shared" si="235"/>
        <v>3.5285590653396799</v>
      </c>
      <c r="Q1409" s="11">
        <f t="shared" si="236"/>
        <v>15.028775421895284</v>
      </c>
      <c r="R1409" s="6" t="str">
        <f t="shared" si="237"/>
        <v>YES</v>
      </c>
      <c r="S1409" s="6" t="str">
        <f t="shared" si="240"/>
        <v>YES</v>
      </c>
      <c r="T1409" s="11">
        <f t="shared" si="241"/>
        <v>577.75</v>
      </c>
      <c r="U1409" s="11">
        <f t="shared" si="238"/>
        <v>694.63</v>
      </c>
      <c r="V1409" s="11">
        <f t="shared" si="239"/>
        <v>-116.88</v>
      </c>
    </row>
    <row r="1410" spans="1:22" x14ac:dyDescent="0.25">
      <c r="A1410" s="6" t="s">
        <v>351</v>
      </c>
      <c r="B1410" s="6" t="s">
        <v>23</v>
      </c>
      <c r="C1410" s="25" t="s">
        <v>1123</v>
      </c>
      <c r="D1410" s="6" t="s">
        <v>1123</v>
      </c>
      <c r="E1410" s="22" t="s">
        <v>1676</v>
      </c>
      <c r="F1410" s="22" t="s">
        <v>418</v>
      </c>
      <c r="G1410" s="31" t="s">
        <v>734</v>
      </c>
      <c r="H1410" s="22" t="s">
        <v>1124</v>
      </c>
      <c r="I1410" s="22" t="s">
        <v>1125</v>
      </c>
      <c r="J1410" s="19" t="s">
        <v>1146</v>
      </c>
      <c r="K1410" s="11">
        <v>5</v>
      </c>
      <c r="L1410" s="9">
        <v>93.63</v>
      </c>
      <c r="M1410" s="11">
        <v>468.15</v>
      </c>
      <c r="N1410" s="11">
        <v>4251.87</v>
      </c>
      <c r="O1410" s="10">
        <f t="shared" si="226"/>
        <v>5</v>
      </c>
      <c r="P1410" s="11">
        <f t="shared" si="235"/>
        <v>45.411406600448572</v>
      </c>
      <c r="Q1410" s="11">
        <f t="shared" si="236"/>
        <v>50.411406600448572</v>
      </c>
      <c r="R1410" s="6" t="str">
        <f t="shared" si="237"/>
        <v>YES</v>
      </c>
      <c r="S1410" s="6" t="str">
        <f t="shared" si="240"/>
        <v>YES</v>
      </c>
      <c r="T1410" s="11">
        <f t="shared" si="241"/>
        <v>1170.375</v>
      </c>
      <c r="U1410" s="11">
        <f t="shared" si="238"/>
        <v>4720.0199999999995</v>
      </c>
      <c r="V1410" s="11">
        <f t="shared" si="239"/>
        <v>-3549.6449999999995</v>
      </c>
    </row>
    <row r="1411" spans="1:22" x14ac:dyDescent="0.25">
      <c r="A1411" s="6" t="s">
        <v>351</v>
      </c>
      <c r="B1411" s="6" t="s">
        <v>23</v>
      </c>
      <c r="C1411" s="25" t="s">
        <v>1123</v>
      </c>
      <c r="D1411" s="6" t="s">
        <v>1123</v>
      </c>
      <c r="E1411" s="22" t="s">
        <v>1676</v>
      </c>
      <c r="F1411" s="22" t="s">
        <v>418</v>
      </c>
      <c r="G1411" s="31" t="s">
        <v>734</v>
      </c>
      <c r="H1411" s="22" t="s">
        <v>1124</v>
      </c>
      <c r="I1411" s="22" t="s">
        <v>1125</v>
      </c>
      <c r="J1411" s="19" t="s">
        <v>1147</v>
      </c>
      <c r="K1411" s="11">
        <v>15</v>
      </c>
      <c r="L1411" s="9">
        <v>5.35</v>
      </c>
      <c r="M1411" s="11">
        <v>80.25</v>
      </c>
      <c r="O1411" s="10">
        <f t="shared" si="226"/>
        <v>15.000000000000002</v>
      </c>
      <c r="P1411" s="11">
        <f t="shared" si="235"/>
        <v>0</v>
      </c>
      <c r="Q1411" s="11">
        <f t="shared" si="236"/>
        <v>15.000000000000002</v>
      </c>
      <c r="R1411" s="6" t="str">
        <f t="shared" si="237"/>
        <v>YES</v>
      </c>
      <c r="S1411" s="6" t="str">
        <f t="shared" si="240"/>
        <v>YES</v>
      </c>
      <c r="T1411" s="11">
        <f t="shared" si="241"/>
        <v>66.875</v>
      </c>
      <c r="U1411" s="11">
        <f t="shared" si="238"/>
        <v>80.25</v>
      </c>
      <c r="V1411" s="11">
        <f t="shared" si="239"/>
        <v>-13.375</v>
      </c>
    </row>
    <row r="1412" spans="1:22" x14ac:dyDescent="0.25">
      <c r="A1412" s="6" t="s">
        <v>351</v>
      </c>
      <c r="B1412" s="6" t="s">
        <v>23</v>
      </c>
      <c r="C1412" s="25" t="s">
        <v>1123</v>
      </c>
      <c r="D1412" s="6" t="s">
        <v>1123</v>
      </c>
      <c r="E1412" s="22" t="s">
        <v>1676</v>
      </c>
      <c r="F1412" s="22" t="s">
        <v>418</v>
      </c>
      <c r="G1412" s="31" t="s">
        <v>734</v>
      </c>
      <c r="H1412" s="22" t="s">
        <v>1124</v>
      </c>
      <c r="I1412" s="22" t="s">
        <v>1125</v>
      </c>
      <c r="J1412" s="19" t="s">
        <v>1148</v>
      </c>
      <c r="K1412" s="11">
        <v>5</v>
      </c>
      <c r="L1412" s="9">
        <v>140.35</v>
      </c>
      <c r="M1412" s="11">
        <v>701.75</v>
      </c>
      <c r="N1412" s="11">
        <v>5751.84</v>
      </c>
      <c r="O1412" s="10">
        <f t="shared" si="226"/>
        <v>5</v>
      </c>
      <c r="P1412" s="11">
        <f t="shared" si="235"/>
        <v>40.982116138225869</v>
      </c>
      <c r="Q1412" s="11">
        <f t="shared" si="236"/>
        <v>45.982116138225869</v>
      </c>
      <c r="R1412" s="6" t="str">
        <f t="shared" si="237"/>
        <v>YES</v>
      </c>
      <c r="S1412" s="6" t="str">
        <f t="shared" si="240"/>
        <v>YES</v>
      </c>
      <c r="T1412" s="11">
        <f t="shared" si="241"/>
        <v>1754.375</v>
      </c>
      <c r="U1412" s="11">
        <f t="shared" si="238"/>
        <v>6453.59</v>
      </c>
      <c r="V1412" s="11">
        <f t="shared" si="239"/>
        <v>-4699.2150000000001</v>
      </c>
    </row>
    <row r="1413" spans="1:22" x14ac:dyDescent="0.25">
      <c r="A1413" s="6" t="s">
        <v>351</v>
      </c>
      <c r="B1413" s="6" t="s">
        <v>23</v>
      </c>
      <c r="C1413" s="25" t="s">
        <v>1123</v>
      </c>
      <c r="D1413" s="6" t="s">
        <v>1123</v>
      </c>
      <c r="E1413" s="22" t="s">
        <v>1676</v>
      </c>
      <c r="F1413" s="22" t="s">
        <v>418</v>
      </c>
      <c r="G1413" s="31" t="s">
        <v>734</v>
      </c>
      <c r="H1413" s="22" t="s">
        <v>1124</v>
      </c>
      <c r="I1413" s="22" t="s">
        <v>1125</v>
      </c>
      <c r="J1413" s="19" t="s">
        <v>1149</v>
      </c>
      <c r="K1413" s="11">
        <v>15</v>
      </c>
      <c r="L1413" s="9">
        <v>5.53</v>
      </c>
      <c r="M1413" s="11">
        <v>82.95</v>
      </c>
      <c r="O1413" s="10">
        <f t="shared" si="226"/>
        <v>15</v>
      </c>
      <c r="P1413" s="11">
        <f t="shared" si="235"/>
        <v>0</v>
      </c>
      <c r="Q1413" s="11">
        <f t="shared" si="236"/>
        <v>15</v>
      </c>
      <c r="R1413" s="6" t="str">
        <f t="shared" si="237"/>
        <v>YES</v>
      </c>
      <c r="S1413" s="6" t="str">
        <f t="shared" si="240"/>
        <v>YES</v>
      </c>
      <c r="T1413" s="11">
        <f t="shared" si="241"/>
        <v>69.125</v>
      </c>
      <c r="U1413" s="11">
        <f t="shared" si="238"/>
        <v>82.95</v>
      </c>
      <c r="V1413" s="11">
        <f t="shared" si="239"/>
        <v>-13.825000000000003</v>
      </c>
    </row>
    <row r="1414" spans="1:22" x14ac:dyDescent="0.25">
      <c r="A1414" s="6" t="s">
        <v>351</v>
      </c>
      <c r="B1414" s="6" t="s">
        <v>23</v>
      </c>
      <c r="C1414" s="25" t="s">
        <v>1123</v>
      </c>
      <c r="D1414" s="6" t="s">
        <v>1123</v>
      </c>
      <c r="E1414" s="22" t="s">
        <v>1676</v>
      </c>
      <c r="F1414" s="22" t="s">
        <v>418</v>
      </c>
      <c r="G1414" s="31" t="s">
        <v>734</v>
      </c>
      <c r="H1414" s="22" t="s">
        <v>1124</v>
      </c>
      <c r="I1414" s="22" t="s">
        <v>1125</v>
      </c>
      <c r="J1414" s="19" t="s">
        <v>1150</v>
      </c>
      <c r="K1414" s="11">
        <v>5</v>
      </c>
      <c r="L1414" s="9">
        <v>46.33</v>
      </c>
      <c r="M1414" s="11">
        <v>231.65</v>
      </c>
      <c r="N1414" s="11">
        <v>1727.72</v>
      </c>
      <c r="O1414" s="10">
        <f t="shared" si="226"/>
        <v>5</v>
      </c>
      <c r="P1414" s="11">
        <f t="shared" si="235"/>
        <v>37.291603712497306</v>
      </c>
      <c r="Q1414" s="11">
        <f t="shared" si="236"/>
        <v>42.291603712497306</v>
      </c>
      <c r="R1414" s="6" t="str">
        <f t="shared" si="237"/>
        <v>YES</v>
      </c>
      <c r="S1414" s="6" t="str">
        <f t="shared" si="240"/>
        <v>YES</v>
      </c>
      <c r="T1414" s="11">
        <f t="shared" si="241"/>
        <v>579.125</v>
      </c>
      <c r="U1414" s="11">
        <f t="shared" si="238"/>
        <v>1959.3700000000001</v>
      </c>
      <c r="V1414" s="11">
        <f t="shared" si="239"/>
        <v>-1380.2450000000001</v>
      </c>
    </row>
    <row r="1415" spans="1:22" x14ac:dyDescent="0.25">
      <c r="A1415" s="6" t="s">
        <v>351</v>
      </c>
      <c r="B1415" s="6" t="s">
        <v>23</v>
      </c>
      <c r="C1415" s="6" t="s">
        <v>1154</v>
      </c>
      <c r="D1415" s="6" t="s">
        <v>1154</v>
      </c>
      <c r="E1415" s="22" t="s">
        <v>1676</v>
      </c>
      <c r="F1415" s="22" t="s">
        <v>418</v>
      </c>
      <c r="G1415" s="31" t="s">
        <v>1153</v>
      </c>
      <c r="H1415" s="22" t="s">
        <v>1152</v>
      </c>
      <c r="I1415" s="22" t="s">
        <v>1151</v>
      </c>
      <c r="J1415" s="19" t="s">
        <v>1155</v>
      </c>
      <c r="K1415" s="11">
        <v>10</v>
      </c>
      <c r="L1415" s="9">
        <v>204.7</v>
      </c>
      <c r="M1415" s="11">
        <v>2047</v>
      </c>
      <c r="N1415" s="11">
        <v>110</v>
      </c>
      <c r="O1415" s="10">
        <f t="shared" si="226"/>
        <v>10</v>
      </c>
      <c r="P1415" s="11">
        <f t="shared" si="235"/>
        <v>0.53737176355642402</v>
      </c>
      <c r="Q1415" s="11">
        <f t="shared" si="236"/>
        <v>10.537371763556425</v>
      </c>
      <c r="R1415" s="6" t="str">
        <f t="shared" si="237"/>
        <v>NO</v>
      </c>
      <c r="S1415" s="6" t="str">
        <f t="shared" si="240"/>
        <v>YES</v>
      </c>
      <c r="T1415" s="11">
        <f t="shared" si="241"/>
        <v>2558.75</v>
      </c>
      <c r="U1415" s="11">
        <f t="shared" si="238"/>
        <v>2157</v>
      </c>
      <c r="V1415" s="11">
        <f t="shared" si="239"/>
        <v>401.75</v>
      </c>
    </row>
    <row r="1416" spans="1:22" x14ac:dyDescent="0.25">
      <c r="A1416" s="6" t="s">
        <v>351</v>
      </c>
      <c r="B1416" s="6" t="s">
        <v>23</v>
      </c>
      <c r="C1416" s="6" t="s">
        <v>1154</v>
      </c>
      <c r="D1416" s="6" t="s">
        <v>1154</v>
      </c>
      <c r="E1416" s="22" t="s">
        <v>1676</v>
      </c>
      <c r="F1416" s="22" t="s">
        <v>418</v>
      </c>
      <c r="G1416" s="31" t="s">
        <v>1153</v>
      </c>
      <c r="H1416" s="22" t="s">
        <v>1152</v>
      </c>
      <c r="I1416" s="22" t="s">
        <v>1151</v>
      </c>
      <c r="J1416" s="19" t="s">
        <v>1155</v>
      </c>
      <c r="K1416" s="11">
        <v>15</v>
      </c>
      <c r="L1416" s="9">
        <v>7.82</v>
      </c>
      <c r="M1416" s="11">
        <v>117.3</v>
      </c>
      <c r="O1416" s="10">
        <f t="shared" si="226"/>
        <v>14.999999999999998</v>
      </c>
      <c r="P1416" s="11">
        <f t="shared" si="235"/>
        <v>0</v>
      </c>
      <c r="Q1416" s="11">
        <f t="shared" si="236"/>
        <v>14.999999999999998</v>
      </c>
      <c r="R1416" s="6" t="str">
        <f t="shared" si="237"/>
        <v>YES</v>
      </c>
      <c r="S1416" s="6" t="str">
        <f t="shared" si="240"/>
        <v>YES</v>
      </c>
      <c r="T1416" s="11">
        <f t="shared" si="241"/>
        <v>97.75</v>
      </c>
      <c r="U1416" s="11">
        <f t="shared" si="238"/>
        <v>117.3</v>
      </c>
      <c r="V1416" s="11">
        <f t="shared" si="239"/>
        <v>-19.549999999999997</v>
      </c>
    </row>
    <row r="1417" spans="1:22" x14ac:dyDescent="0.25">
      <c r="A1417" s="6" t="s">
        <v>351</v>
      </c>
      <c r="B1417" s="6" t="s">
        <v>23</v>
      </c>
      <c r="C1417" s="6" t="s">
        <v>1154</v>
      </c>
      <c r="D1417" s="6" t="s">
        <v>1154</v>
      </c>
      <c r="E1417" s="22" t="s">
        <v>1676</v>
      </c>
      <c r="F1417" s="22" t="s">
        <v>418</v>
      </c>
      <c r="G1417" s="31" t="s">
        <v>1153</v>
      </c>
      <c r="H1417" s="22" t="s">
        <v>1152</v>
      </c>
      <c r="I1417" s="22" t="s">
        <v>1151</v>
      </c>
      <c r="J1417" s="19" t="s">
        <v>1156</v>
      </c>
      <c r="K1417" s="11">
        <v>10</v>
      </c>
      <c r="L1417" s="9">
        <v>72.16</v>
      </c>
      <c r="M1417" s="11">
        <v>721.6</v>
      </c>
      <c r="N1417" s="11">
        <v>120</v>
      </c>
      <c r="O1417" s="10">
        <f t="shared" si="226"/>
        <v>10</v>
      </c>
      <c r="P1417" s="11">
        <f t="shared" si="235"/>
        <v>1.6629711751662972</v>
      </c>
      <c r="Q1417" s="11">
        <f t="shared" si="236"/>
        <v>11.662971175166298</v>
      </c>
      <c r="R1417" s="6" t="str">
        <f t="shared" si="237"/>
        <v>NO</v>
      </c>
      <c r="S1417" s="6" t="str">
        <f t="shared" si="240"/>
        <v>YES</v>
      </c>
      <c r="T1417" s="11">
        <f t="shared" si="241"/>
        <v>902</v>
      </c>
      <c r="U1417" s="11">
        <f t="shared" si="238"/>
        <v>841.6</v>
      </c>
      <c r="V1417" s="11">
        <f t="shared" si="239"/>
        <v>60.399999999999977</v>
      </c>
    </row>
    <row r="1418" spans="1:22" x14ac:dyDescent="0.25">
      <c r="A1418" s="6" t="s">
        <v>351</v>
      </c>
      <c r="B1418" s="6" t="s">
        <v>23</v>
      </c>
      <c r="C1418" s="6" t="s">
        <v>1154</v>
      </c>
      <c r="D1418" s="6" t="s">
        <v>1154</v>
      </c>
      <c r="E1418" s="22" t="s">
        <v>1676</v>
      </c>
      <c r="F1418" s="22" t="s">
        <v>418</v>
      </c>
      <c r="G1418" s="31" t="s">
        <v>1153</v>
      </c>
      <c r="H1418" s="22" t="s">
        <v>1152</v>
      </c>
      <c r="I1418" s="22" t="s">
        <v>1151</v>
      </c>
      <c r="J1418" s="19" t="s">
        <v>1156</v>
      </c>
      <c r="K1418" s="11">
        <v>15</v>
      </c>
      <c r="L1418" s="9">
        <v>7.5</v>
      </c>
      <c r="M1418" s="11">
        <v>112.5</v>
      </c>
      <c r="O1418" s="10">
        <f t="shared" si="226"/>
        <v>15</v>
      </c>
      <c r="P1418" s="11">
        <f t="shared" si="235"/>
        <v>0</v>
      </c>
      <c r="Q1418" s="11">
        <f t="shared" si="236"/>
        <v>15</v>
      </c>
      <c r="R1418" s="6" t="str">
        <f t="shared" si="237"/>
        <v>YES</v>
      </c>
      <c r="S1418" s="6" t="str">
        <f t="shared" si="240"/>
        <v>YES</v>
      </c>
      <c r="T1418" s="11">
        <f t="shared" si="241"/>
        <v>93.75</v>
      </c>
      <c r="U1418" s="11">
        <f t="shared" si="238"/>
        <v>112.5</v>
      </c>
      <c r="V1418" s="11">
        <f t="shared" si="239"/>
        <v>-18.75</v>
      </c>
    </row>
    <row r="1419" spans="1:22" x14ac:dyDescent="0.25">
      <c r="A1419" s="6" t="s">
        <v>351</v>
      </c>
      <c r="B1419" s="6" t="s">
        <v>23</v>
      </c>
      <c r="C1419" s="6" t="s">
        <v>1154</v>
      </c>
      <c r="D1419" s="6" t="s">
        <v>1154</v>
      </c>
      <c r="E1419" s="22" t="s">
        <v>1676</v>
      </c>
      <c r="F1419" s="22" t="s">
        <v>418</v>
      </c>
      <c r="G1419" s="31" t="s">
        <v>1153</v>
      </c>
      <c r="H1419" s="22" t="s">
        <v>1152</v>
      </c>
      <c r="I1419" s="22" t="s">
        <v>1151</v>
      </c>
      <c r="J1419" s="19" t="s">
        <v>1157</v>
      </c>
      <c r="K1419" s="11">
        <v>12</v>
      </c>
      <c r="L1419" s="9">
        <v>200.83</v>
      </c>
      <c r="M1419" s="11">
        <v>2409.96</v>
      </c>
      <c r="N1419" s="11">
        <v>100</v>
      </c>
      <c r="O1419" s="10">
        <f t="shared" si="226"/>
        <v>12</v>
      </c>
      <c r="P1419" s="11">
        <f t="shared" si="235"/>
        <v>0.49793357566100677</v>
      </c>
      <c r="Q1419" s="11">
        <f t="shared" si="236"/>
        <v>12.497933575661007</v>
      </c>
      <c r="R1419" s="6" t="str">
        <f t="shared" si="237"/>
        <v>YES</v>
      </c>
      <c r="S1419" s="6" t="str">
        <f t="shared" si="240"/>
        <v>YES</v>
      </c>
      <c r="T1419" s="11">
        <f t="shared" si="241"/>
        <v>2510.375</v>
      </c>
      <c r="U1419" s="11">
        <f t="shared" si="238"/>
        <v>2509.96</v>
      </c>
      <c r="V1419" s="11">
        <f t="shared" si="239"/>
        <v>0.41499999999996362</v>
      </c>
    </row>
    <row r="1420" spans="1:22" x14ac:dyDescent="0.25">
      <c r="A1420" s="6" t="s">
        <v>351</v>
      </c>
      <c r="B1420" s="6" t="s">
        <v>23</v>
      </c>
      <c r="C1420" s="6" t="s">
        <v>1154</v>
      </c>
      <c r="D1420" s="6" t="s">
        <v>1154</v>
      </c>
      <c r="E1420" s="22" t="s">
        <v>1676</v>
      </c>
      <c r="F1420" s="22" t="s">
        <v>418</v>
      </c>
      <c r="G1420" s="31" t="s">
        <v>1153</v>
      </c>
      <c r="H1420" s="22" t="s">
        <v>1152</v>
      </c>
      <c r="I1420" s="22" t="s">
        <v>1151</v>
      </c>
      <c r="J1420" s="19" t="s">
        <v>1158</v>
      </c>
      <c r="K1420" s="11">
        <v>10</v>
      </c>
      <c r="L1420" s="9">
        <v>252</v>
      </c>
      <c r="M1420" s="11">
        <v>2520</v>
      </c>
      <c r="N1420" s="11">
        <v>88</v>
      </c>
      <c r="O1420" s="10">
        <f t="shared" si="226"/>
        <v>10</v>
      </c>
      <c r="P1420" s="11">
        <f t="shared" si="235"/>
        <v>0.34920634920634919</v>
      </c>
      <c r="Q1420" s="11">
        <f t="shared" si="236"/>
        <v>10.34920634920635</v>
      </c>
      <c r="R1420" s="6" t="str">
        <f t="shared" si="237"/>
        <v>NO</v>
      </c>
      <c r="S1420" s="6" t="str">
        <f t="shared" si="240"/>
        <v>YES</v>
      </c>
      <c r="T1420" s="11">
        <f t="shared" si="241"/>
        <v>3150</v>
      </c>
      <c r="U1420" s="11">
        <f t="shared" si="238"/>
        <v>2608</v>
      </c>
      <c r="V1420" s="11">
        <f t="shared" si="239"/>
        <v>542</v>
      </c>
    </row>
    <row r="1421" spans="1:22" x14ac:dyDescent="0.25">
      <c r="A1421" s="6" t="s">
        <v>351</v>
      </c>
      <c r="B1421" s="6" t="s">
        <v>23</v>
      </c>
      <c r="C1421" s="6" t="s">
        <v>1154</v>
      </c>
      <c r="D1421" s="6" t="s">
        <v>1154</v>
      </c>
      <c r="E1421" s="22" t="s">
        <v>1676</v>
      </c>
      <c r="F1421" s="22" t="s">
        <v>418</v>
      </c>
      <c r="G1421" s="31" t="s">
        <v>1153</v>
      </c>
      <c r="H1421" s="22" t="s">
        <v>1152</v>
      </c>
      <c r="I1421" s="22" t="s">
        <v>1151</v>
      </c>
      <c r="J1421" s="19" t="s">
        <v>1158</v>
      </c>
      <c r="K1421" s="11">
        <v>15</v>
      </c>
      <c r="L1421" s="9">
        <v>22.92</v>
      </c>
      <c r="M1421" s="11">
        <v>343.8</v>
      </c>
      <c r="O1421" s="10">
        <f t="shared" si="226"/>
        <v>15</v>
      </c>
      <c r="P1421" s="11">
        <f t="shared" si="235"/>
        <v>0</v>
      </c>
      <c r="Q1421" s="11">
        <f t="shared" si="236"/>
        <v>15</v>
      </c>
      <c r="R1421" s="6" t="str">
        <f t="shared" si="237"/>
        <v>YES</v>
      </c>
      <c r="S1421" s="6" t="str">
        <f t="shared" si="240"/>
        <v>YES</v>
      </c>
      <c r="T1421" s="11">
        <f t="shared" si="241"/>
        <v>286.5</v>
      </c>
      <c r="U1421" s="11">
        <f t="shared" si="238"/>
        <v>343.8</v>
      </c>
      <c r="V1421" s="11">
        <f t="shared" si="239"/>
        <v>-57.300000000000011</v>
      </c>
    </row>
    <row r="1422" spans="1:22" x14ac:dyDescent="0.25">
      <c r="A1422" s="6" t="s">
        <v>351</v>
      </c>
      <c r="B1422" s="6" t="s">
        <v>23</v>
      </c>
      <c r="C1422" s="6" t="s">
        <v>1154</v>
      </c>
      <c r="D1422" s="6" t="s">
        <v>1154</v>
      </c>
      <c r="E1422" s="22" t="s">
        <v>1676</v>
      </c>
      <c r="F1422" s="22" t="s">
        <v>418</v>
      </c>
      <c r="G1422" s="31" t="s">
        <v>1153</v>
      </c>
      <c r="H1422" s="22" t="s">
        <v>1152</v>
      </c>
      <c r="I1422" s="22" t="s">
        <v>1151</v>
      </c>
      <c r="J1422" s="19" t="s">
        <v>1159</v>
      </c>
      <c r="K1422" s="11">
        <v>12</v>
      </c>
      <c r="L1422" s="9">
        <v>341</v>
      </c>
      <c r="M1422" s="11">
        <v>4092</v>
      </c>
      <c r="N1422" s="11">
        <v>217</v>
      </c>
      <c r="O1422" s="10">
        <f t="shared" si="226"/>
        <v>12</v>
      </c>
      <c r="P1422" s="11">
        <f t="shared" si="235"/>
        <v>0.63636363636363635</v>
      </c>
      <c r="Q1422" s="11">
        <f t="shared" si="236"/>
        <v>12.636363636363637</v>
      </c>
      <c r="R1422" s="6" t="str">
        <f t="shared" si="237"/>
        <v>YES</v>
      </c>
      <c r="S1422" s="6" t="str">
        <f t="shared" si="240"/>
        <v>YES</v>
      </c>
      <c r="T1422" s="11">
        <f t="shared" si="241"/>
        <v>4262.5</v>
      </c>
      <c r="U1422" s="11">
        <f t="shared" si="238"/>
        <v>4309</v>
      </c>
      <c r="V1422" s="11">
        <f t="shared" si="239"/>
        <v>-46.5</v>
      </c>
    </row>
    <row r="1423" spans="1:22" x14ac:dyDescent="0.25">
      <c r="A1423" s="6" t="s">
        <v>351</v>
      </c>
      <c r="B1423" s="6" t="s">
        <v>23</v>
      </c>
      <c r="C1423" s="6" t="s">
        <v>1154</v>
      </c>
      <c r="D1423" s="6" t="s">
        <v>1154</v>
      </c>
      <c r="E1423" s="22" t="s">
        <v>1676</v>
      </c>
      <c r="F1423" s="22" t="s">
        <v>418</v>
      </c>
      <c r="G1423" s="31" t="s">
        <v>1153</v>
      </c>
      <c r="H1423" s="22" t="s">
        <v>1152</v>
      </c>
      <c r="I1423" s="22" t="s">
        <v>1151</v>
      </c>
      <c r="J1423" s="19" t="s">
        <v>1159</v>
      </c>
      <c r="K1423" s="11">
        <v>14</v>
      </c>
      <c r="L1423" s="9">
        <v>8.08</v>
      </c>
      <c r="M1423" s="11">
        <v>113.12</v>
      </c>
      <c r="O1423" s="10">
        <f t="shared" si="226"/>
        <v>14</v>
      </c>
      <c r="P1423" s="11">
        <f t="shared" si="235"/>
        <v>0</v>
      </c>
      <c r="Q1423" s="11">
        <f t="shared" si="236"/>
        <v>14</v>
      </c>
      <c r="R1423" s="6" t="str">
        <f t="shared" si="237"/>
        <v>YES</v>
      </c>
      <c r="S1423" s="6" t="str">
        <f t="shared" si="240"/>
        <v>YES</v>
      </c>
      <c r="T1423" s="11">
        <f t="shared" si="241"/>
        <v>101</v>
      </c>
      <c r="U1423" s="11">
        <f t="shared" si="238"/>
        <v>113.12</v>
      </c>
      <c r="V1423" s="11">
        <f t="shared" si="239"/>
        <v>-12.120000000000005</v>
      </c>
    </row>
    <row r="1424" spans="1:22" x14ac:dyDescent="0.25">
      <c r="A1424" s="6" t="s">
        <v>351</v>
      </c>
      <c r="B1424" s="6" t="s">
        <v>23</v>
      </c>
      <c r="C1424" s="6" t="s">
        <v>1154</v>
      </c>
      <c r="D1424" s="6" t="s">
        <v>1154</v>
      </c>
      <c r="E1424" s="22" t="s">
        <v>1676</v>
      </c>
      <c r="F1424" s="22" t="s">
        <v>418</v>
      </c>
      <c r="G1424" s="31" t="s">
        <v>1153</v>
      </c>
      <c r="H1424" s="22" t="s">
        <v>1152</v>
      </c>
      <c r="I1424" s="22" t="s">
        <v>1151</v>
      </c>
      <c r="J1424" s="19" t="s">
        <v>1160</v>
      </c>
      <c r="K1424" s="11">
        <v>15</v>
      </c>
      <c r="L1424" s="9">
        <v>347.78</v>
      </c>
      <c r="M1424" s="11">
        <v>5216.7</v>
      </c>
      <c r="O1424" s="10">
        <f t="shared" si="226"/>
        <v>15</v>
      </c>
      <c r="P1424" s="11">
        <f t="shared" si="235"/>
        <v>0</v>
      </c>
      <c r="Q1424" s="11">
        <f t="shared" si="236"/>
        <v>15</v>
      </c>
      <c r="R1424" s="6" t="str">
        <f t="shared" si="237"/>
        <v>YES</v>
      </c>
      <c r="S1424" s="6" t="str">
        <f t="shared" si="240"/>
        <v>YES</v>
      </c>
      <c r="T1424" s="11">
        <f t="shared" si="241"/>
        <v>4347.25</v>
      </c>
      <c r="U1424" s="11">
        <f t="shared" si="238"/>
        <v>5216.7</v>
      </c>
      <c r="V1424" s="11">
        <f t="shared" si="239"/>
        <v>-869.44999999999982</v>
      </c>
    </row>
    <row r="1425" spans="1:22" x14ac:dyDescent="0.25">
      <c r="A1425" s="6" t="s">
        <v>351</v>
      </c>
      <c r="B1425" s="6" t="s">
        <v>23</v>
      </c>
      <c r="C1425" s="6" t="s">
        <v>1154</v>
      </c>
      <c r="D1425" s="6" t="s">
        <v>1154</v>
      </c>
      <c r="E1425" s="22" t="s">
        <v>1676</v>
      </c>
      <c r="F1425" s="22" t="s">
        <v>418</v>
      </c>
      <c r="G1425" s="31" t="s">
        <v>1153</v>
      </c>
      <c r="H1425" s="22" t="s">
        <v>1152</v>
      </c>
      <c r="I1425" s="22" t="s">
        <v>1151</v>
      </c>
      <c r="J1425" s="19" t="s">
        <v>1161</v>
      </c>
      <c r="K1425" s="11">
        <v>10</v>
      </c>
      <c r="L1425" s="9">
        <v>251.79</v>
      </c>
      <c r="M1425" s="11">
        <v>2517.9</v>
      </c>
      <c r="N1425" s="11">
        <v>160</v>
      </c>
      <c r="O1425" s="10">
        <f t="shared" si="226"/>
        <v>10</v>
      </c>
      <c r="P1425" s="11">
        <f t="shared" si="235"/>
        <v>0.63545017673458037</v>
      </c>
      <c r="Q1425" s="11">
        <f t="shared" si="236"/>
        <v>10.635450176734581</v>
      </c>
      <c r="R1425" s="6" t="str">
        <f t="shared" si="237"/>
        <v>NO</v>
      </c>
      <c r="S1425" s="6" t="str">
        <f t="shared" si="240"/>
        <v>YES</v>
      </c>
      <c r="T1425" s="11">
        <f t="shared" si="241"/>
        <v>3147.375</v>
      </c>
      <c r="U1425" s="11">
        <f t="shared" si="238"/>
        <v>2677.9</v>
      </c>
      <c r="V1425" s="11">
        <f t="shared" si="239"/>
        <v>469.47499999999991</v>
      </c>
    </row>
    <row r="1426" spans="1:22" x14ac:dyDescent="0.25">
      <c r="A1426" s="6" t="s">
        <v>351</v>
      </c>
      <c r="B1426" s="6" t="s">
        <v>23</v>
      </c>
      <c r="C1426" s="6" t="s">
        <v>1154</v>
      </c>
      <c r="D1426" s="6" t="s">
        <v>1154</v>
      </c>
      <c r="E1426" s="22" t="s">
        <v>1676</v>
      </c>
      <c r="F1426" s="22" t="s">
        <v>418</v>
      </c>
      <c r="G1426" s="31" t="s">
        <v>1153</v>
      </c>
      <c r="H1426" s="22" t="s">
        <v>1152</v>
      </c>
      <c r="I1426" s="22" t="s">
        <v>1151</v>
      </c>
      <c r="J1426" s="19" t="s">
        <v>1161</v>
      </c>
      <c r="K1426" s="11">
        <v>15</v>
      </c>
      <c r="L1426" s="9">
        <v>15.25</v>
      </c>
      <c r="M1426" s="11">
        <v>228.75</v>
      </c>
      <c r="O1426" s="10">
        <f t="shared" si="226"/>
        <v>15</v>
      </c>
      <c r="P1426" s="11">
        <f t="shared" si="235"/>
        <v>0</v>
      </c>
      <c r="Q1426" s="11">
        <f t="shared" si="236"/>
        <v>15</v>
      </c>
      <c r="R1426" s="6" t="str">
        <f t="shared" si="237"/>
        <v>YES</v>
      </c>
      <c r="S1426" s="6" t="str">
        <f t="shared" si="240"/>
        <v>YES</v>
      </c>
      <c r="T1426" s="11">
        <f t="shared" si="241"/>
        <v>190.625</v>
      </c>
      <c r="U1426" s="11">
        <f t="shared" si="238"/>
        <v>228.75</v>
      </c>
      <c r="V1426" s="11">
        <f t="shared" si="239"/>
        <v>-38.125</v>
      </c>
    </row>
    <row r="1427" spans="1:22" x14ac:dyDescent="0.25">
      <c r="A1427" s="6" t="s">
        <v>351</v>
      </c>
      <c r="B1427" s="6" t="s">
        <v>23</v>
      </c>
      <c r="C1427" s="6" t="s">
        <v>1154</v>
      </c>
      <c r="D1427" s="6" t="s">
        <v>1154</v>
      </c>
      <c r="E1427" s="22" t="s">
        <v>1676</v>
      </c>
      <c r="F1427" s="22" t="s">
        <v>418</v>
      </c>
      <c r="G1427" s="31" t="s">
        <v>1153</v>
      </c>
      <c r="H1427" s="22" t="s">
        <v>1152</v>
      </c>
      <c r="I1427" s="22" t="s">
        <v>1151</v>
      </c>
      <c r="J1427" s="19" t="s">
        <v>1162</v>
      </c>
      <c r="K1427" s="11">
        <v>10</v>
      </c>
      <c r="L1427" s="9">
        <v>141.94</v>
      </c>
      <c r="M1427" s="11">
        <v>1419.4</v>
      </c>
      <c r="N1427" s="11">
        <v>107</v>
      </c>
      <c r="O1427" s="10">
        <f t="shared" ref="O1427:O1490" si="242">M1427/L1427</f>
        <v>10</v>
      </c>
      <c r="P1427" s="11">
        <f t="shared" si="235"/>
        <v>0.7538396505565732</v>
      </c>
      <c r="Q1427" s="11">
        <f t="shared" si="236"/>
        <v>10.753839650556573</v>
      </c>
      <c r="R1427" s="6" t="str">
        <f t="shared" si="237"/>
        <v>NO</v>
      </c>
      <c r="S1427" s="6" t="str">
        <f t="shared" si="240"/>
        <v>YES</v>
      </c>
      <c r="T1427" s="11">
        <f t="shared" si="241"/>
        <v>1774.25</v>
      </c>
      <c r="U1427" s="11">
        <f t="shared" si="238"/>
        <v>1526.4</v>
      </c>
      <c r="V1427" s="11">
        <f t="shared" si="239"/>
        <v>247.84999999999991</v>
      </c>
    </row>
    <row r="1428" spans="1:22" x14ac:dyDescent="0.25">
      <c r="A1428" s="6" t="s">
        <v>351</v>
      </c>
      <c r="B1428" s="6" t="s">
        <v>23</v>
      </c>
      <c r="C1428" s="6" t="s">
        <v>1154</v>
      </c>
      <c r="D1428" s="6" t="s">
        <v>1154</v>
      </c>
      <c r="E1428" s="22" t="s">
        <v>1676</v>
      </c>
      <c r="F1428" s="22" t="s">
        <v>418</v>
      </c>
      <c r="G1428" s="31" t="s">
        <v>1153</v>
      </c>
      <c r="H1428" s="22" t="s">
        <v>1152</v>
      </c>
      <c r="I1428" s="22" t="s">
        <v>1151</v>
      </c>
      <c r="J1428" s="19" t="s">
        <v>1162</v>
      </c>
      <c r="K1428" s="11">
        <v>15</v>
      </c>
      <c r="L1428" s="9">
        <v>20.05</v>
      </c>
      <c r="M1428" s="11">
        <v>300.75</v>
      </c>
      <c r="O1428" s="10">
        <f t="shared" si="242"/>
        <v>15</v>
      </c>
      <c r="P1428" s="11">
        <f t="shared" si="235"/>
        <v>0</v>
      </c>
      <c r="Q1428" s="11">
        <f t="shared" si="236"/>
        <v>15</v>
      </c>
      <c r="R1428" s="6" t="str">
        <f t="shared" si="237"/>
        <v>YES</v>
      </c>
      <c r="S1428" s="6" t="str">
        <f t="shared" si="240"/>
        <v>YES</v>
      </c>
      <c r="T1428" s="11">
        <f t="shared" si="241"/>
        <v>250.625</v>
      </c>
      <c r="U1428" s="11">
        <f t="shared" si="238"/>
        <v>300.75</v>
      </c>
      <c r="V1428" s="11">
        <f t="shared" si="239"/>
        <v>-50.125</v>
      </c>
    </row>
    <row r="1429" spans="1:22" x14ac:dyDescent="0.25">
      <c r="A1429" s="6" t="s">
        <v>351</v>
      </c>
      <c r="B1429" s="6" t="s">
        <v>23</v>
      </c>
      <c r="C1429" s="6" t="s">
        <v>1154</v>
      </c>
      <c r="D1429" s="6" t="s">
        <v>1154</v>
      </c>
      <c r="E1429" s="22" t="s">
        <v>1676</v>
      </c>
      <c r="F1429" s="22" t="s">
        <v>418</v>
      </c>
      <c r="G1429" s="31" t="s">
        <v>1153</v>
      </c>
      <c r="H1429" s="22" t="s">
        <v>1152</v>
      </c>
      <c r="I1429" s="22" t="s">
        <v>1151</v>
      </c>
      <c r="J1429" s="19" t="s">
        <v>1163</v>
      </c>
      <c r="K1429" s="11">
        <v>10</v>
      </c>
      <c r="L1429" s="9">
        <v>235.61</v>
      </c>
      <c r="M1429" s="11">
        <v>2356.1</v>
      </c>
      <c r="N1429" s="11">
        <v>125</v>
      </c>
      <c r="O1429" s="10">
        <f t="shared" si="242"/>
        <v>9.9999999999999982</v>
      </c>
      <c r="P1429" s="11">
        <f t="shared" si="235"/>
        <v>0.53053775306650819</v>
      </c>
      <c r="Q1429" s="11">
        <f t="shared" si="236"/>
        <v>10.530537753066508</v>
      </c>
      <c r="R1429" s="6" t="str">
        <f t="shared" si="237"/>
        <v>NO</v>
      </c>
      <c r="S1429" s="6" t="str">
        <f t="shared" si="240"/>
        <v>YES</v>
      </c>
      <c r="T1429" s="11">
        <f t="shared" si="241"/>
        <v>2945.125</v>
      </c>
      <c r="U1429" s="11">
        <f t="shared" si="238"/>
        <v>2481.1</v>
      </c>
      <c r="V1429" s="11">
        <f t="shared" si="239"/>
        <v>464.02500000000009</v>
      </c>
    </row>
    <row r="1430" spans="1:22" x14ac:dyDescent="0.25">
      <c r="A1430" s="6" t="s">
        <v>351</v>
      </c>
      <c r="B1430" s="6" t="s">
        <v>23</v>
      </c>
      <c r="C1430" s="6" t="s">
        <v>1154</v>
      </c>
      <c r="D1430" s="6" t="s">
        <v>1154</v>
      </c>
      <c r="E1430" s="22" t="s">
        <v>1676</v>
      </c>
      <c r="F1430" s="22" t="s">
        <v>418</v>
      </c>
      <c r="G1430" s="31" t="s">
        <v>1153</v>
      </c>
      <c r="H1430" s="22" t="s">
        <v>1152</v>
      </c>
      <c r="I1430" s="22" t="s">
        <v>1151</v>
      </c>
      <c r="J1430" s="19" t="s">
        <v>1163</v>
      </c>
      <c r="K1430" s="11">
        <v>15</v>
      </c>
      <c r="L1430" s="9">
        <v>6.08</v>
      </c>
      <c r="M1430" s="11">
        <v>91.2</v>
      </c>
      <c r="O1430" s="10">
        <f t="shared" si="242"/>
        <v>15</v>
      </c>
      <c r="P1430" s="11">
        <f t="shared" si="235"/>
        <v>0</v>
      </c>
      <c r="Q1430" s="11">
        <f t="shared" si="236"/>
        <v>15</v>
      </c>
      <c r="R1430" s="6" t="str">
        <f t="shared" si="237"/>
        <v>YES</v>
      </c>
      <c r="S1430" s="6" t="str">
        <f t="shared" si="240"/>
        <v>YES</v>
      </c>
      <c r="T1430" s="11">
        <f t="shared" si="241"/>
        <v>76</v>
      </c>
      <c r="U1430" s="11">
        <f t="shared" si="238"/>
        <v>91.2</v>
      </c>
      <c r="V1430" s="11">
        <f t="shared" si="239"/>
        <v>-15.200000000000003</v>
      </c>
    </row>
    <row r="1431" spans="1:22" x14ac:dyDescent="0.25">
      <c r="A1431" s="6" t="s">
        <v>351</v>
      </c>
      <c r="B1431" s="6" t="s">
        <v>23</v>
      </c>
      <c r="C1431" s="6" t="s">
        <v>1154</v>
      </c>
      <c r="D1431" s="6" t="s">
        <v>1154</v>
      </c>
      <c r="E1431" s="22" t="s">
        <v>1676</v>
      </c>
      <c r="F1431" s="22" t="s">
        <v>418</v>
      </c>
      <c r="G1431" s="31" t="s">
        <v>1153</v>
      </c>
      <c r="H1431" s="22" t="s">
        <v>1152</v>
      </c>
      <c r="I1431" s="22" t="s">
        <v>1151</v>
      </c>
      <c r="J1431" s="19" t="s">
        <v>1164</v>
      </c>
      <c r="K1431" s="11">
        <v>15</v>
      </c>
      <c r="L1431" s="9">
        <v>234.85</v>
      </c>
      <c r="M1431" s="11">
        <v>3522.75</v>
      </c>
      <c r="N1431" s="11">
        <v>30</v>
      </c>
      <c r="O1431" s="10">
        <f t="shared" si="242"/>
        <v>15</v>
      </c>
      <c r="P1431" s="11">
        <f t="shared" si="235"/>
        <v>0.12774111134766872</v>
      </c>
      <c r="Q1431" s="11">
        <f t="shared" si="236"/>
        <v>15.127741111347669</v>
      </c>
      <c r="R1431" s="6" t="str">
        <f t="shared" si="237"/>
        <v>YES</v>
      </c>
      <c r="S1431" s="6" t="str">
        <f t="shared" si="240"/>
        <v>YES</v>
      </c>
      <c r="T1431" s="11">
        <f t="shared" si="241"/>
        <v>2935.625</v>
      </c>
      <c r="U1431" s="11">
        <f t="shared" si="238"/>
        <v>3552.75</v>
      </c>
      <c r="V1431" s="11">
        <f t="shared" si="239"/>
        <v>-617.125</v>
      </c>
    </row>
    <row r="1432" spans="1:22" x14ac:dyDescent="0.25">
      <c r="A1432" s="6" t="s">
        <v>351</v>
      </c>
      <c r="B1432" s="6" t="s">
        <v>23</v>
      </c>
      <c r="C1432" s="6" t="s">
        <v>1154</v>
      </c>
      <c r="D1432" s="6" t="s">
        <v>1154</v>
      </c>
      <c r="E1432" s="22" t="s">
        <v>1676</v>
      </c>
      <c r="F1432" s="22" t="s">
        <v>418</v>
      </c>
      <c r="G1432" s="31" t="s">
        <v>1153</v>
      </c>
      <c r="H1432" s="22" t="s">
        <v>1152</v>
      </c>
      <c r="I1432" s="22" t="s">
        <v>1151</v>
      </c>
      <c r="J1432" s="19" t="s">
        <v>1165</v>
      </c>
      <c r="K1432" s="11">
        <v>13</v>
      </c>
      <c r="L1432" s="9">
        <v>256.47000000000003</v>
      </c>
      <c r="M1432" s="11">
        <v>3334.11</v>
      </c>
      <c r="N1432" s="11">
        <v>270</v>
      </c>
      <c r="O1432" s="10">
        <f t="shared" si="242"/>
        <v>13</v>
      </c>
      <c r="P1432" s="11">
        <f t="shared" si="235"/>
        <v>1.0527547081530002</v>
      </c>
      <c r="Q1432" s="11">
        <f t="shared" si="236"/>
        <v>14.052754708153</v>
      </c>
      <c r="R1432" s="6" t="str">
        <f t="shared" si="237"/>
        <v>YES</v>
      </c>
      <c r="S1432" s="6" t="str">
        <f t="shared" si="240"/>
        <v>YES</v>
      </c>
      <c r="T1432" s="11">
        <f t="shared" si="241"/>
        <v>3205.8750000000005</v>
      </c>
      <c r="U1432" s="11">
        <f t="shared" si="238"/>
        <v>3604.11</v>
      </c>
      <c r="V1432" s="11">
        <f t="shared" si="239"/>
        <v>-398.23499999999967</v>
      </c>
    </row>
    <row r="1433" spans="1:22" x14ac:dyDescent="0.25">
      <c r="A1433" s="6" t="s">
        <v>351</v>
      </c>
      <c r="B1433" s="6" t="s">
        <v>23</v>
      </c>
      <c r="C1433" s="6" t="s">
        <v>1154</v>
      </c>
      <c r="D1433" s="6" t="s">
        <v>1154</v>
      </c>
      <c r="E1433" s="22" t="s">
        <v>1676</v>
      </c>
      <c r="F1433" s="22" t="s">
        <v>418</v>
      </c>
      <c r="G1433" s="31" t="s">
        <v>1153</v>
      </c>
      <c r="H1433" s="22" t="s">
        <v>1152</v>
      </c>
      <c r="I1433" s="22" t="s">
        <v>1151</v>
      </c>
      <c r="J1433" s="19" t="s">
        <v>1166</v>
      </c>
      <c r="K1433" s="11">
        <v>10</v>
      </c>
      <c r="L1433" s="9">
        <v>12.26</v>
      </c>
      <c r="M1433" s="11">
        <v>122.6</v>
      </c>
      <c r="O1433" s="10">
        <f t="shared" si="242"/>
        <v>10</v>
      </c>
      <c r="P1433" s="11">
        <f t="shared" si="235"/>
        <v>0</v>
      </c>
      <c r="Q1433" s="11">
        <f t="shared" si="236"/>
        <v>10</v>
      </c>
      <c r="R1433" s="6" t="str">
        <f t="shared" si="237"/>
        <v>NO</v>
      </c>
      <c r="S1433" s="6" t="str">
        <f t="shared" si="240"/>
        <v>YES</v>
      </c>
      <c r="T1433" s="11">
        <f t="shared" si="241"/>
        <v>153.25</v>
      </c>
      <c r="U1433" s="11">
        <f t="shared" si="238"/>
        <v>122.6</v>
      </c>
      <c r="V1433" s="11">
        <f t="shared" si="239"/>
        <v>30.650000000000006</v>
      </c>
    </row>
    <row r="1434" spans="1:22" x14ac:dyDescent="0.25">
      <c r="A1434" s="6" t="s">
        <v>351</v>
      </c>
      <c r="B1434" s="6" t="s">
        <v>23</v>
      </c>
      <c r="C1434" s="6" t="s">
        <v>1168</v>
      </c>
      <c r="D1434" s="6" t="s">
        <v>1168</v>
      </c>
      <c r="E1434" s="22" t="s">
        <v>1676</v>
      </c>
      <c r="F1434" s="22" t="s">
        <v>418</v>
      </c>
      <c r="G1434" s="31"/>
      <c r="H1434" s="22" t="s">
        <v>1167</v>
      </c>
      <c r="I1434" s="22" t="s">
        <v>732</v>
      </c>
      <c r="J1434" s="19" t="s">
        <v>1169</v>
      </c>
      <c r="K1434" s="11">
        <v>3.75</v>
      </c>
      <c r="L1434" s="9">
        <v>520.02</v>
      </c>
      <c r="M1434" s="11">
        <v>1950</v>
      </c>
      <c r="O1434" s="10">
        <f t="shared" si="242"/>
        <v>3.7498557747778931</v>
      </c>
      <c r="P1434" s="11">
        <f t="shared" si="235"/>
        <v>0</v>
      </c>
      <c r="Q1434" s="11">
        <f t="shared" si="236"/>
        <v>3.7498557747778931</v>
      </c>
      <c r="R1434" s="6" t="str">
        <f t="shared" si="237"/>
        <v>NO</v>
      </c>
      <c r="S1434" s="6" t="str">
        <f t="shared" si="240"/>
        <v>YES</v>
      </c>
      <c r="T1434" s="11">
        <f t="shared" si="241"/>
        <v>6500.25</v>
      </c>
      <c r="U1434" s="11">
        <f t="shared" si="238"/>
        <v>1950</v>
      </c>
      <c r="V1434" s="11">
        <f t="shared" si="239"/>
        <v>4550.25</v>
      </c>
    </row>
    <row r="1435" spans="1:22" x14ac:dyDescent="0.25">
      <c r="A1435" s="6" t="s">
        <v>351</v>
      </c>
      <c r="B1435" s="6" t="s">
        <v>23</v>
      </c>
      <c r="C1435" s="6" t="s">
        <v>1168</v>
      </c>
      <c r="D1435" s="6" t="s">
        <v>1168</v>
      </c>
      <c r="E1435" s="22" t="s">
        <v>1676</v>
      </c>
      <c r="F1435" s="22" t="s">
        <v>418</v>
      </c>
      <c r="G1435" s="31"/>
      <c r="H1435" s="22" t="s">
        <v>1167</v>
      </c>
      <c r="I1435" s="22" t="s">
        <v>732</v>
      </c>
      <c r="J1435" s="19" t="s">
        <v>581</v>
      </c>
      <c r="K1435" s="11">
        <v>2.88</v>
      </c>
      <c r="L1435" s="9">
        <v>520.02</v>
      </c>
      <c r="M1435" s="11">
        <v>1497.66</v>
      </c>
      <c r="O1435" s="10">
        <f t="shared" si="242"/>
        <v>2.8800046152071075</v>
      </c>
      <c r="P1435" s="11">
        <f t="shared" si="235"/>
        <v>0</v>
      </c>
      <c r="Q1435" s="11">
        <f t="shared" si="236"/>
        <v>2.8800046152071075</v>
      </c>
      <c r="R1435" s="6" t="str">
        <f t="shared" si="237"/>
        <v>NO</v>
      </c>
      <c r="S1435" s="6" t="str">
        <f t="shared" si="240"/>
        <v>NO</v>
      </c>
      <c r="T1435" s="11">
        <f t="shared" si="241"/>
        <v>6500.25</v>
      </c>
      <c r="U1435" s="11">
        <f t="shared" si="238"/>
        <v>1497.66</v>
      </c>
      <c r="V1435" s="11">
        <f t="shared" si="239"/>
        <v>5002.59</v>
      </c>
    </row>
    <row r="1436" spans="1:22" x14ac:dyDescent="0.25">
      <c r="A1436" s="6" t="s">
        <v>351</v>
      </c>
      <c r="B1436" s="6" t="s">
        <v>23</v>
      </c>
      <c r="C1436" s="6" t="s">
        <v>1168</v>
      </c>
      <c r="D1436" s="6" t="s">
        <v>1168</v>
      </c>
      <c r="E1436" s="22" t="s">
        <v>1676</v>
      </c>
      <c r="F1436" s="22" t="s">
        <v>418</v>
      </c>
      <c r="G1436" s="31"/>
      <c r="H1436" s="22" t="s">
        <v>1167</v>
      </c>
      <c r="I1436" s="22" t="s">
        <v>732</v>
      </c>
      <c r="J1436" s="19" t="s">
        <v>1170</v>
      </c>
      <c r="K1436" s="11">
        <v>8.17</v>
      </c>
      <c r="L1436" s="9">
        <v>520.02</v>
      </c>
      <c r="M1436" s="11">
        <v>4248.54</v>
      </c>
      <c r="O1436" s="10">
        <f t="shared" si="242"/>
        <v>8.1699550017307025</v>
      </c>
      <c r="P1436" s="11">
        <f t="shared" si="235"/>
        <v>0</v>
      </c>
      <c r="Q1436" s="11">
        <f t="shared" si="236"/>
        <v>8.1699550017307025</v>
      </c>
      <c r="R1436" s="6" t="str">
        <f t="shared" si="237"/>
        <v>NO</v>
      </c>
      <c r="S1436" s="6" t="str">
        <f t="shared" si="240"/>
        <v>YES</v>
      </c>
      <c r="T1436" s="11">
        <f t="shared" si="241"/>
        <v>6500.25</v>
      </c>
      <c r="U1436" s="11">
        <f t="shared" si="238"/>
        <v>4248.54</v>
      </c>
      <c r="V1436" s="11">
        <f t="shared" si="239"/>
        <v>2251.71</v>
      </c>
    </row>
    <row r="1437" spans="1:22" x14ac:dyDescent="0.25">
      <c r="A1437" s="6" t="s">
        <v>351</v>
      </c>
      <c r="B1437" s="6" t="s">
        <v>23</v>
      </c>
      <c r="C1437" s="6" t="s">
        <v>1168</v>
      </c>
      <c r="D1437" s="6" t="s">
        <v>1168</v>
      </c>
      <c r="E1437" s="22" t="s">
        <v>1676</v>
      </c>
      <c r="F1437" s="22" t="s">
        <v>418</v>
      </c>
      <c r="G1437" s="31"/>
      <c r="H1437" s="22" t="s">
        <v>1167</v>
      </c>
      <c r="I1437" s="22" t="s">
        <v>732</v>
      </c>
      <c r="J1437" s="19" t="s">
        <v>1171</v>
      </c>
      <c r="K1437" s="11">
        <v>9.6199999999999992</v>
      </c>
      <c r="L1437" s="9">
        <v>520.02</v>
      </c>
      <c r="M1437" s="11">
        <v>5000</v>
      </c>
      <c r="O1437" s="10">
        <f t="shared" si="242"/>
        <v>9.6150148071228028</v>
      </c>
      <c r="P1437" s="11">
        <f t="shared" si="235"/>
        <v>0</v>
      </c>
      <c r="Q1437" s="11">
        <f t="shared" si="236"/>
        <v>9.6150148071228028</v>
      </c>
      <c r="R1437" s="6" t="str">
        <f t="shared" si="237"/>
        <v>NO</v>
      </c>
      <c r="S1437" s="6" t="str">
        <f t="shared" si="240"/>
        <v>YES</v>
      </c>
      <c r="T1437" s="11">
        <f t="shared" si="241"/>
        <v>6500.25</v>
      </c>
      <c r="U1437" s="11">
        <f t="shared" si="238"/>
        <v>5000</v>
      </c>
      <c r="V1437" s="11">
        <f t="shared" si="239"/>
        <v>1500.25</v>
      </c>
    </row>
    <row r="1438" spans="1:22" x14ac:dyDescent="0.25">
      <c r="A1438" s="6" t="s">
        <v>351</v>
      </c>
      <c r="B1438" s="6" t="s">
        <v>23</v>
      </c>
      <c r="C1438" s="6" t="s">
        <v>1168</v>
      </c>
      <c r="D1438" s="6" t="s">
        <v>1168</v>
      </c>
      <c r="E1438" s="22" t="s">
        <v>1676</v>
      </c>
      <c r="F1438" s="22" t="s">
        <v>418</v>
      </c>
      <c r="G1438" s="31"/>
      <c r="H1438" s="22" t="s">
        <v>1167</v>
      </c>
      <c r="I1438" s="22" t="s">
        <v>732</v>
      </c>
      <c r="J1438" s="19" t="s">
        <v>1172</v>
      </c>
      <c r="K1438" s="11">
        <v>10.07</v>
      </c>
      <c r="M1438" s="11">
        <v>100.67</v>
      </c>
      <c r="O1438" s="10" t="e">
        <f t="shared" si="242"/>
        <v>#DIV/0!</v>
      </c>
      <c r="P1438" s="11" t="e">
        <f t="shared" si="235"/>
        <v>#DIV/0!</v>
      </c>
      <c r="Q1438" s="11" t="e">
        <f t="shared" si="236"/>
        <v>#DIV/0!</v>
      </c>
      <c r="R1438" s="6" t="e">
        <f t="shared" si="237"/>
        <v>#DIV/0!</v>
      </c>
      <c r="S1438" s="6" t="e">
        <f t="shared" si="240"/>
        <v>#DIV/0!</v>
      </c>
      <c r="T1438" s="11">
        <f t="shared" si="241"/>
        <v>0</v>
      </c>
      <c r="U1438" s="11">
        <f t="shared" si="238"/>
        <v>100.67</v>
      </c>
      <c r="V1438" s="11">
        <f t="shared" si="239"/>
        <v>-100.67</v>
      </c>
    </row>
    <row r="1439" spans="1:22" x14ac:dyDescent="0.25">
      <c r="A1439" s="6" t="s">
        <v>351</v>
      </c>
      <c r="B1439" s="6" t="s">
        <v>23</v>
      </c>
      <c r="C1439" s="25" t="s">
        <v>1178</v>
      </c>
      <c r="D1439" s="6" t="s">
        <v>1179</v>
      </c>
      <c r="E1439" s="22" t="s">
        <v>1676</v>
      </c>
      <c r="F1439" s="22" t="s">
        <v>418</v>
      </c>
      <c r="G1439" s="31" t="s">
        <v>1177</v>
      </c>
      <c r="H1439" s="22" t="s">
        <v>1176</v>
      </c>
      <c r="I1439" s="22" t="s">
        <v>24</v>
      </c>
      <c r="J1439" s="19" t="s">
        <v>1173</v>
      </c>
      <c r="K1439" s="11">
        <v>0.05</v>
      </c>
      <c r="M1439" s="11">
        <v>1490.4</v>
      </c>
      <c r="O1439" s="10" t="e">
        <f t="shared" si="242"/>
        <v>#DIV/0!</v>
      </c>
      <c r="P1439" s="11" t="e">
        <f t="shared" si="235"/>
        <v>#DIV/0!</v>
      </c>
      <c r="Q1439" s="11" t="e">
        <f t="shared" si="236"/>
        <v>#DIV/0!</v>
      </c>
      <c r="R1439" s="6" t="e">
        <f t="shared" si="237"/>
        <v>#DIV/0!</v>
      </c>
      <c r="S1439" s="6" t="e">
        <f t="shared" si="240"/>
        <v>#DIV/0!</v>
      </c>
      <c r="T1439" s="11">
        <f t="shared" si="241"/>
        <v>0</v>
      </c>
      <c r="U1439" s="11">
        <f t="shared" si="238"/>
        <v>1490.4</v>
      </c>
      <c r="V1439" s="11">
        <f t="shared" si="239"/>
        <v>-1490.4</v>
      </c>
    </row>
    <row r="1440" spans="1:22" x14ac:dyDescent="0.25">
      <c r="A1440" s="6" t="s">
        <v>351</v>
      </c>
      <c r="B1440" s="6" t="s">
        <v>23</v>
      </c>
      <c r="C1440" s="25" t="s">
        <v>1178</v>
      </c>
      <c r="D1440" s="6" t="s">
        <v>1179</v>
      </c>
      <c r="E1440" s="22" t="s">
        <v>1676</v>
      </c>
      <c r="F1440" s="22" t="s">
        <v>418</v>
      </c>
      <c r="G1440" s="31" t="s">
        <v>1177</v>
      </c>
      <c r="H1440" s="22" t="s">
        <v>1176</v>
      </c>
      <c r="I1440" s="22" t="s">
        <v>24</v>
      </c>
      <c r="J1440" s="19" t="s">
        <v>1174</v>
      </c>
      <c r="K1440" s="11">
        <v>0.05</v>
      </c>
      <c r="M1440" s="11">
        <v>874.8</v>
      </c>
      <c r="O1440" s="10" t="e">
        <f t="shared" si="242"/>
        <v>#DIV/0!</v>
      </c>
      <c r="P1440" s="11" t="e">
        <f t="shared" si="235"/>
        <v>#DIV/0!</v>
      </c>
      <c r="Q1440" s="11" t="e">
        <f t="shared" si="236"/>
        <v>#DIV/0!</v>
      </c>
      <c r="R1440" s="6" t="e">
        <f t="shared" si="237"/>
        <v>#DIV/0!</v>
      </c>
      <c r="S1440" s="6" t="e">
        <f t="shared" si="240"/>
        <v>#DIV/0!</v>
      </c>
      <c r="T1440" s="11">
        <f t="shared" si="241"/>
        <v>0</v>
      </c>
      <c r="U1440" s="11">
        <f t="shared" si="238"/>
        <v>874.8</v>
      </c>
      <c r="V1440" s="11">
        <f t="shared" si="239"/>
        <v>-874.8</v>
      </c>
    </row>
    <row r="1441" spans="1:22" x14ac:dyDescent="0.25">
      <c r="A1441" s="6" t="s">
        <v>351</v>
      </c>
      <c r="B1441" s="6" t="s">
        <v>23</v>
      </c>
      <c r="C1441" s="25" t="s">
        <v>1178</v>
      </c>
      <c r="D1441" s="6" t="s">
        <v>1179</v>
      </c>
      <c r="E1441" s="22" t="s">
        <v>1676</v>
      </c>
      <c r="F1441" s="22" t="s">
        <v>418</v>
      </c>
      <c r="G1441" s="31" t="s">
        <v>1177</v>
      </c>
      <c r="H1441" s="22" t="s">
        <v>1176</v>
      </c>
      <c r="I1441" s="22" t="s">
        <v>24</v>
      </c>
      <c r="J1441" s="19" t="s">
        <v>1175</v>
      </c>
      <c r="K1441" s="11">
        <v>0.05</v>
      </c>
      <c r="M1441" s="11">
        <v>2052</v>
      </c>
      <c r="O1441" s="10" t="e">
        <f t="shared" si="242"/>
        <v>#DIV/0!</v>
      </c>
      <c r="P1441" s="11" t="e">
        <f t="shared" si="235"/>
        <v>#DIV/0!</v>
      </c>
      <c r="Q1441" s="11" t="e">
        <f t="shared" si="236"/>
        <v>#DIV/0!</v>
      </c>
      <c r="R1441" s="6" t="e">
        <f t="shared" si="237"/>
        <v>#DIV/0!</v>
      </c>
      <c r="S1441" s="6" t="e">
        <f t="shared" si="240"/>
        <v>#DIV/0!</v>
      </c>
      <c r="T1441" s="11">
        <f t="shared" si="241"/>
        <v>0</v>
      </c>
      <c r="U1441" s="11">
        <f t="shared" si="238"/>
        <v>2052</v>
      </c>
      <c r="V1441" s="11">
        <f t="shared" si="239"/>
        <v>-2052</v>
      </c>
    </row>
    <row r="1442" spans="1:22" x14ac:dyDescent="0.25">
      <c r="A1442" s="6" t="s">
        <v>351</v>
      </c>
      <c r="B1442" s="6" t="s">
        <v>23</v>
      </c>
      <c r="C1442" s="25" t="s">
        <v>1180</v>
      </c>
      <c r="D1442" s="6" t="s">
        <v>1180</v>
      </c>
      <c r="E1442" s="22" t="s">
        <v>1676</v>
      </c>
      <c r="F1442" s="22" t="s">
        <v>418</v>
      </c>
      <c r="H1442" s="22" t="s">
        <v>1181</v>
      </c>
      <c r="I1442" s="22" t="s">
        <v>1182</v>
      </c>
      <c r="J1442" s="19" t="s">
        <v>1186</v>
      </c>
      <c r="K1442" s="11">
        <v>0.15</v>
      </c>
      <c r="M1442" s="11">
        <v>3999.31</v>
      </c>
      <c r="O1442" s="10" t="e">
        <f t="shared" si="242"/>
        <v>#DIV/0!</v>
      </c>
      <c r="P1442" s="11" t="e">
        <f t="shared" si="235"/>
        <v>#DIV/0!</v>
      </c>
      <c r="Q1442" s="11" t="e">
        <f t="shared" si="236"/>
        <v>#DIV/0!</v>
      </c>
      <c r="R1442" s="6" t="e">
        <f t="shared" si="237"/>
        <v>#DIV/0!</v>
      </c>
      <c r="S1442" s="6" t="e">
        <f t="shared" si="240"/>
        <v>#DIV/0!</v>
      </c>
      <c r="T1442" s="11">
        <f t="shared" si="241"/>
        <v>0</v>
      </c>
      <c r="U1442" s="11">
        <f t="shared" si="238"/>
        <v>3999.31</v>
      </c>
      <c r="V1442" s="11">
        <f t="shared" si="239"/>
        <v>-3999.31</v>
      </c>
    </row>
    <row r="1443" spans="1:22" x14ac:dyDescent="0.25">
      <c r="A1443" s="6" t="s">
        <v>351</v>
      </c>
      <c r="B1443" s="6" t="s">
        <v>23</v>
      </c>
      <c r="C1443" s="25" t="s">
        <v>1185</v>
      </c>
      <c r="D1443" s="25" t="s">
        <v>1185</v>
      </c>
      <c r="E1443" s="22" t="s">
        <v>1676</v>
      </c>
      <c r="F1443" s="22" t="s">
        <v>418</v>
      </c>
      <c r="G1443" s="31" t="s">
        <v>1184</v>
      </c>
      <c r="H1443" s="22" t="s">
        <v>1183</v>
      </c>
      <c r="I1443" s="22" t="s">
        <v>653</v>
      </c>
      <c r="J1443" s="19" t="s">
        <v>1187</v>
      </c>
      <c r="K1443" s="11">
        <v>15</v>
      </c>
      <c r="L1443" s="9">
        <v>250.98</v>
      </c>
      <c r="M1443" s="11">
        <v>3764.7</v>
      </c>
      <c r="O1443" s="10">
        <f t="shared" si="242"/>
        <v>15</v>
      </c>
      <c r="P1443" s="11">
        <f t="shared" si="235"/>
        <v>0</v>
      </c>
      <c r="Q1443" s="11">
        <f t="shared" si="236"/>
        <v>15</v>
      </c>
      <c r="R1443" s="6" t="str">
        <f t="shared" si="237"/>
        <v>YES</v>
      </c>
      <c r="S1443" s="6" t="str">
        <f t="shared" si="240"/>
        <v>YES</v>
      </c>
      <c r="T1443" s="11">
        <f t="shared" si="241"/>
        <v>3137.25</v>
      </c>
      <c r="U1443" s="11">
        <f t="shared" si="238"/>
        <v>3764.7</v>
      </c>
      <c r="V1443" s="11">
        <f t="shared" si="239"/>
        <v>-627.44999999999982</v>
      </c>
    </row>
    <row r="1444" spans="1:22" x14ac:dyDescent="0.25">
      <c r="A1444" s="6" t="s">
        <v>351</v>
      </c>
      <c r="B1444" s="6" t="s">
        <v>23</v>
      </c>
      <c r="C1444" s="25" t="s">
        <v>1185</v>
      </c>
      <c r="D1444" s="25" t="s">
        <v>1185</v>
      </c>
      <c r="E1444" s="22" t="s">
        <v>1676</v>
      </c>
      <c r="F1444" s="22" t="s">
        <v>418</v>
      </c>
      <c r="G1444" s="31" t="s">
        <v>1184</v>
      </c>
      <c r="H1444" s="22" t="s">
        <v>1183</v>
      </c>
      <c r="I1444" s="22" t="s">
        <v>653</v>
      </c>
      <c r="J1444" s="19" t="s">
        <v>1188</v>
      </c>
      <c r="K1444" s="11">
        <v>15</v>
      </c>
      <c r="L1444" s="9">
        <v>64.97</v>
      </c>
      <c r="M1444" s="11">
        <v>974.55</v>
      </c>
      <c r="O1444" s="10">
        <f t="shared" si="242"/>
        <v>15</v>
      </c>
      <c r="P1444" s="11">
        <f t="shared" si="235"/>
        <v>0</v>
      </c>
      <c r="Q1444" s="11">
        <f t="shared" si="236"/>
        <v>15</v>
      </c>
      <c r="R1444" s="6" t="str">
        <f t="shared" si="237"/>
        <v>YES</v>
      </c>
      <c r="S1444" s="6" t="str">
        <f t="shared" si="240"/>
        <v>YES</v>
      </c>
      <c r="T1444" s="11">
        <f t="shared" si="241"/>
        <v>812.125</v>
      </c>
      <c r="U1444" s="11">
        <f t="shared" si="238"/>
        <v>974.55</v>
      </c>
      <c r="V1444" s="11">
        <f t="shared" si="239"/>
        <v>-162.42499999999995</v>
      </c>
    </row>
    <row r="1445" spans="1:22" x14ac:dyDescent="0.25">
      <c r="A1445" s="6" t="s">
        <v>351</v>
      </c>
      <c r="B1445" s="6" t="s">
        <v>23</v>
      </c>
      <c r="C1445" s="25" t="s">
        <v>1185</v>
      </c>
      <c r="D1445" s="25" t="s">
        <v>1185</v>
      </c>
      <c r="E1445" s="22" t="s">
        <v>1676</v>
      </c>
      <c r="F1445" s="22" t="s">
        <v>418</v>
      </c>
      <c r="G1445" s="31" t="s">
        <v>1184</v>
      </c>
      <c r="H1445" s="22" t="s">
        <v>1183</v>
      </c>
      <c r="I1445" s="22" t="s">
        <v>653</v>
      </c>
      <c r="J1445" s="19" t="s">
        <v>1188</v>
      </c>
      <c r="K1445" s="11">
        <v>14</v>
      </c>
      <c r="L1445" s="9">
        <v>80.78</v>
      </c>
      <c r="M1445" s="11">
        <v>1130.92</v>
      </c>
      <c r="O1445" s="10">
        <f t="shared" si="242"/>
        <v>14</v>
      </c>
      <c r="P1445" s="11">
        <f t="shared" si="235"/>
        <v>0</v>
      </c>
      <c r="Q1445" s="11">
        <f t="shared" si="236"/>
        <v>14</v>
      </c>
      <c r="R1445" s="6" t="str">
        <f t="shared" si="237"/>
        <v>YES</v>
      </c>
      <c r="S1445" s="6" t="str">
        <f t="shared" si="240"/>
        <v>YES</v>
      </c>
      <c r="T1445" s="11">
        <f t="shared" si="241"/>
        <v>1009.75</v>
      </c>
      <c r="U1445" s="11">
        <f t="shared" si="238"/>
        <v>1130.92</v>
      </c>
      <c r="V1445" s="11">
        <f t="shared" si="239"/>
        <v>-121.17000000000007</v>
      </c>
    </row>
    <row r="1446" spans="1:22" x14ac:dyDescent="0.25">
      <c r="A1446" s="6" t="s">
        <v>351</v>
      </c>
      <c r="B1446" s="6" t="s">
        <v>23</v>
      </c>
      <c r="C1446" s="25" t="s">
        <v>1185</v>
      </c>
      <c r="D1446" s="25" t="s">
        <v>1185</v>
      </c>
      <c r="E1446" s="22" t="s">
        <v>1676</v>
      </c>
      <c r="F1446" s="22" t="s">
        <v>418</v>
      </c>
      <c r="G1446" s="31" t="s">
        <v>1184</v>
      </c>
      <c r="H1446" s="22" t="s">
        <v>1183</v>
      </c>
      <c r="I1446" s="22" t="s">
        <v>653</v>
      </c>
      <c r="J1446" s="19" t="s">
        <v>1189</v>
      </c>
      <c r="K1446" s="11">
        <v>15</v>
      </c>
      <c r="L1446" s="9">
        <v>127.7</v>
      </c>
      <c r="M1446" s="11">
        <v>1915.5</v>
      </c>
      <c r="O1446" s="10">
        <f t="shared" si="242"/>
        <v>15</v>
      </c>
      <c r="P1446" s="11">
        <f t="shared" si="235"/>
        <v>0</v>
      </c>
      <c r="Q1446" s="11">
        <f t="shared" si="236"/>
        <v>15</v>
      </c>
      <c r="R1446" s="6" t="str">
        <f t="shared" si="237"/>
        <v>YES</v>
      </c>
      <c r="S1446" s="6" t="str">
        <f t="shared" si="240"/>
        <v>YES</v>
      </c>
      <c r="T1446" s="11">
        <f t="shared" si="241"/>
        <v>1596.25</v>
      </c>
      <c r="U1446" s="11">
        <f t="shared" si="238"/>
        <v>1915.5</v>
      </c>
      <c r="V1446" s="11">
        <f t="shared" si="239"/>
        <v>-319.25</v>
      </c>
    </row>
    <row r="1447" spans="1:22" x14ac:dyDescent="0.25">
      <c r="A1447" s="6" t="s">
        <v>351</v>
      </c>
      <c r="B1447" s="6" t="s">
        <v>23</v>
      </c>
      <c r="C1447" s="25" t="s">
        <v>1185</v>
      </c>
      <c r="D1447" s="25" t="s">
        <v>1185</v>
      </c>
      <c r="E1447" s="22" t="s">
        <v>1676</v>
      </c>
      <c r="F1447" s="22" t="s">
        <v>418</v>
      </c>
      <c r="G1447" s="31" t="s">
        <v>1184</v>
      </c>
      <c r="H1447" s="22" t="s">
        <v>1183</v>
      </c>
      <c r="I1447" s="22" t="s">
        <v>653</v>
      </c>
      <c r="J1447" s="19" t="s">
        <v>1189</v>
      </c>
      <c r="K1447" s="11">
        <v>4.45</v>
      </c>
      <c r="L1447" s="9">
        <v>36.08</v>
      </c>
      <c r="M1447" s="11">
        <v>160.56</v>
      </c>
      <c r="O1447" s="10">
        <f t="shared" si="242"/>
        <v>4.4501108647450112</v>
      </c>
      <c r="P1447" s="11">
        <f t="shared" si="235"/>
        <v>0</v>
      </c>
      <c r="Q1447" s="11">
        <f t="shared" si="236"/>
        <v>4.4501108647450112</v>
      </c>
      <c r="R1447" s="6" t="str">
        <f t="shared" si="237"/>
        <v>NO</v>
      </c>
      <c r="S1447" s="6" t="str">
        <f t="shared" si="240"/>
        <v>YES</v>
      </c>
      <c r="T1447" s="11">
        <f t="shared" si="241"/>
        <v>451</v>
      </c>
      <c r="U1447" s="11">
        <f t="shared" si="238"/>
        <v>160.56</v>
      </c>
      <c r="V1447" s="11">
        <f t="shared" si="239"/>
        <v>290.44</v>
      </c>
    </row>
    <row r="1448" spans="1:22" x14ac:dyDescent="0.25">
      <c r="A1448" s="6" t="s">
        <v>351</v>
      </c>
      <c r="B1448" s="6" t="s">
        <v>23</v>
      </c>
      <c r="C1448" s="25" t="s">
        <v>1185</v>
      </c>
      <c r="D1448" s="25" t="s">
        <v>1185</v>
      </c>
      <c r="E1448" s="22" t="s">
        <v>1676</v>
      </c>
      <c r="F1448" s="22" t="s">
        <v>418</v>
      </c>
      <c r="G1448" s="31" t="s">
        <v>1184</v>
      </c>
      <c r="H1448" s="22" t="s">
        <v>1183</v>
      </c>
      <c r="I1448" s="22" t="s">
        <v>653</v>
      </c>
      <c r="J1448" s="19" t="s">
        <v>1189</v>
      </c>
      <c r="K1448" s="11">
        <v>14</v>
      </c>
      <c r="L1448" s="9">
        <v>83.54</v>
      </c>
      <c r="M1448" s="11">
        <v>1169.56</v>
      </c>
      <c r="O1448" s="10">
        <f t="shared" si="242"/>
        <v>13.999999999999998</v>
      </c>
      <c r="P1448" s="11">
        <f t="shared" si="235"/>
        <v>0</v>
      </c>
      <c r="Q1448" s="11">
        <f t="shared" si="236"/>
        <v>13.999999999999998</v>
      </c>
      <c r="R1448" s="6" t="str">
        <f t="shared" si="237"/>
        <v>YES</v>
      </c>
      <c r="S1448" s="6" t="str">
        <f t="shared" si="240"/>
        <v>YES</v>
      </c>
      <c r="T1448" s="11">
        <f t="shared" si="241"/>
        <v>1044.25</v>
      </c>
      <c r="U1448" s="11">
        <f t="shared" si="238"/>
        <v>1169.56</v>
      </c>
      <c r="V1448" s="11">
        <f t="shared" si="239"/>
        <v>-125.30999999999995</v>
      </c>
    </row>
    <row r="1449" spans="1:22" x14ac:dyDescent="0.25">
      <c r="A1449" s="6" t="s">
        <v>351</v>
      </c>
      <c r="B1449" s="6" t="s">
        <v>23</v>
      </c>
      <c r="C1449" s="25" t="s">
        <v>1185</v>
      </c>
      <c r="D1449" s="25" t="s">
        <v>1185</v>
      </c>
      <c r="E1449" s="22" t="s">
        <v>1676</v>
      </c>
      <c r="F1449" s="22" t="s">
        <v>418</v>
      </c>
      <c r="G1449" s="31" t="s">
        <v>1184</v>
      </c>
      <c r="H1449" s="22" t="s">
        <v>1183</v>
      </c>
      <c r="I1449" s="22" t="s">
        <v>653</v>
      </c>
      <c r="J1449" s="19" t="s">
        <v>1190</v>
      </c>
      <c r="K1449" s="11">
        <v>15</v>
      </c>
      <c r="L1449" s="9">
        <v>150.68</v>
      </c>
      <c r="M1449" s="11">
        <v>2260.1999999999998</v>
      </c>
      <c r="O1449" s="10">
        <f t="shared" si="242"/>
        <v>14.999999999999998</v>
      </c>
      <c r="P1449" s="11">
        <f t="shared" si="235"/>
        <v>0</v>
      </c>
      <c r="Q1449" s="11">
        <f t="shared" si="236"/>
        <v>14.999999999999998</v>
      </c>
      <c r="R1449" s="6" t="str">
        <f t="shared" si="237"/>
        <v>YES</v>
      </c>
      <c r="S1449" s="6" t="str">
        <f t="shared" si="240"/>
        <v>YES</v>
      </c>
      <c r="T1449" s="11">
        <f t="shared" si="241"/>
        <v>1883.5</v>
      </c>
      <c r="U1449" s="11">
        <f t="shared" si="238"/>
        <v>2260.1999999999998</v>
      </c>
      <c r="V1449" s="11">
        <f t="shared" si="239"/>
        <v>-376.69999999999982</v>
      </c>
    </row>
    <row r="1450" spans="1:22" x14ac:dyDescent="0.25">
      <c r="A1450" s="6" t="s">
        <v>351</v>
      </c>
      <c r="B1450" s="6" t="s">
        <v>23</v>
      </c>
      <c r="C1450" s="25" t="s">
        <v>1185</v>
      </c>
      <c r="D1450" s="25" t="s">
        <v>1185</v>
      </c>
      <c r="E1450" s="22" t="s">
        <v>1676</v>
      </c>
      <c r="F1450" s="22" t="s">
        <v>418</v>
      </c>
      <c r="G1450" s="31" t="s">
        <v>1184</v>
      </c>
      <c r="H1450" s="22" t="s">
        <v>1183</v>
      </c>
      <c r="I1450" s="22" t="s">
        <v>653</v>
      </c>
      <c r="J1450" s="19" t="s">
        <v>1191</v>
      </c>
      <c r="K1450" s="11">
        <v>15</v>
      </c>
      <c r="L1450" s="9">
        <v>167.8</v>
      </c>
      <c r="M1450" s="11">
        <v>2517</v>
      </c>
      <c r="O1450" s="10">
        <f t="shared" si="242"/>
        <v>14.999999999999998</v>
      </c>
      <c r="P1450" s="11">
        <f t="shared" si="235"/>
        <v>0</v>
      </c>
      <c r="Q1450" s="11">
        <f t="shared" si="236"/>
        <v>14.999999999999998</v>
      </c>
      <c r="R1450" s="6" t="str">
        <f t="shared" si="237"/>
        <v>YES</v>
      </c>
      <c r="S1450" s="6" t="str">
        <f t="shared" si="240"/>
        <v>YES</v>
      </c>
      <c r="T1450" s="11">
        <f t="shared" si="241"/>
        <v>2097.5</v>
      </c>
      <c r="U1450" s="11">
        <f t="shared" si="238"/>
        <v>2517</v>
      </c>
      <c r="V1450" s="11">
        <f t="shared" si="239"/>
        <v>-419.5</v>
      </c>
    </row>
    <row r="1451" spans="1:22" x14ac:dyDescent="0.25">
      <c r="A1451" s="6" t="s">
        <v>351</v>
      </c>
      <c r="B1451" s="6" t="s">
        <v>23</v>
      </c>
      <c r="C1451" s="25" t="s">
        <v>1185</v>
      </c>
      <c r="D1451" s="25" t="s">
        <v>1185</v>
      </c>
      <c r="E1451" s="22" t="s">
        <v>1676</v>
      </c>
      <c r="F1451" s="22" t="s">
        <v>418</v>
      </c>
      <c r="G1451" s="31" t="s">
        <v>1184</v>
      </c>
      <c r="H1451" s="22" t="s">
        <v>1183</v>
      </c>
      <c r="I1451" s="22" t="s">
        <v>653</v>
      </c>
      <c r="J1451" s="19" t="s">
        <v>1192</v>
      </c>
      <c r="K1451" s="11">
        <v>15</v>
      </c>
      <c r="L1451" s="9">
        <v>73.39</v>
      </c>
      <c r="M1451" s="11">
        <v>1100.8499999999999</v>
      </c>
      <c r="O1451" s="10">
        <f t="shared" si="242"/>
        <v>14.999999999999998</v>
      </c>
      <c r="P1451" s="11">
        <f t="shared" si="235"/>
        <v>0</v>
      </c>
      <c r="Q1451" s="11">
        <f t="shared" si="236"/>
        <v>14.999999999999998</v>
      </c>
      <c r="R1451" s="6" t="str">
        <f t="shared" si="237"/>
        <v>YES</v>
      </c>
      <c r="S1451" s="6" t="str">
        <f t="shared" si="240"/>
        <v>YES</v>
      </c>
      <c r="T1451" s="11">
        <f t="shared" si="241"/>
        <v>917.375</v>
      </c>
      <c r="U1451" s="11">
        <f t="shared" si="238"/>
        <v>1100.8499999999999</v>
      </c>
      <c r="V1451" s="11">
        <f t="shared" si="239"/>
        <v>-183.47499999999991</v>
      </c>
    </row>
    <row r="1452" spans="1:22" x14ac:dyDescent="0.25">
      <c r="A1452" s="6" t="s">
        <v>351</v>
      </c>
      <c r="B1452" s="6" t="s">
        <v>23</v>
      </c>
      <c r="C1452" s="25" t="s">
        <v>1185</v>
      </c>
      <c r="D1452" s="25" t="s">
        <v>1185</v>
      </c>
      <c r="E1452" s="22" t="s">
        <v>1676</v>
      </c>
      <c r="F1452" s="22" t="s">
        <v>418</v>
      </c>
      <c r="G1452" s="31" t="s">
        <v>1184</v>
      </c>
      <c r="H1452" s="22" t="s">
        <v>1183</v>
      </c>
      <c r="I1452" s="22" t="s">
        <v>653</v>
      </c>
      <c r="J1452" s="19" t="s">
        <v>1193</v>
      </c>
      <c r="K1452" s="11">
        <v>15</v>
      </c>
      <c r="L1452" s="9">
        <v>104.2</v>
      </c>
      <c r="M1452" s="11">
        <v>1563</v>
      </c>
      <c r="O1452" s="10">
        <f t="shared" si="242"/>
        <v>15</v>
      </c>
      <c r="P1452" s="11">
        <f t="shared" si="235"/>
        <v>0</v>
      </c>
      <c r="Q1452" s="11">
        <f t="shared" si="236"/>
        <v>15</v>
      </c>
      <c r="R1452" s="6" t="str">
        <f t="shared" si="237"/>
        <v>YES</v>
      </c>
      <c r="S1452" s="6" t="str">
        <f t="shared" si="240"/>
        <v>YES</v>
      </c>
      <c r="T1452" s="11">
        <f t="shared" si="241"/>
        <v>1302.5</v>
      </c>
      <c r="U1452" s="11">
        <f t="shared" si="238"/>
        <v>1563</v>
      </c>
      <c r="V1452" s="11">
        <f t="shared" si="239"/>
        <v>-260.5</v>
      </c>
    </row>
    <row r="1453" spans="1:22" x14ac:dyDescent="0.25">
      <c r="A1453" s="6" t="s">
        <v>351</v>
      </c>
      <c r="B1453" s="6" t="s">
        <v>23</v>
      </c>
      <c r="C1453" s="25" t="s">
        <v>1185</v>
      </c>
      <c r="D1453" s="25" t="s">
        <v>1185</v>
      </c>
      <c r="E1453" s="22" t="s">
        <v>1676</v>
      </c>
      <c r="F1453" s="22" t="s">
        <v>418</v>
      </c>
      <c r="G1453" s="31" t="s">
        <v>1184</v>
      </c>
      <c r="H1453" s="22" t="s">
        <v>1183</v>
      </c>
      <c r="I1453" s="22" t="s">
        <v>653</v>
      </c>
      <c r="J1453" s="19" t="s">
        <v>1194</v>
      </c>
      <c r="L1453" s="9">
        <v>76.77</v>
      </c>
      <c r="M1453" s="11">
        <v>1151.55</v>
      </c>
      <c r="O1453" s="10">
        <f t="shared" si="242"/>
        <v>15</v>
      </c>
      <c r="P1453" s="11">
        <f t="shared" si="235"/>
        <v>0</v>
      </c>
      <c r="Q1453" s="11">
        <f t="shared" si="236"/>
        <v>15</v>
      </c>
      <c r="R1453" s="6" t="str">
        <f t="shared" si="237"/>
        <v>YES</v>
      </c>
      <c r="S1453" s="6" t="str">
        <f t="shared" si="240"/>
        <v>YES</v>
      </c>
      <c r="T1453" s="11">
        <f t="shared" si="241"/>
        <v>959.625</v>
      </c>
      <c r="U1453" s="11">
        <f t="shared" si="238"/>
        <v>1151.55</v>
      </c>
      <c r="V1453" s="11">
        <f t="shared" si="239"/>
        <v>-191.92499999999995</v>
      </c>
    </row>
    <row r="1454" spans="1:22" x14ac:dyDescent="0.25">
      <c r="A1454" s="6" t="s">
        <v>351</v>
      </c>
      <c r="B1454" s="6" t="s">
        <v>23</v>
      </c>
      <c r="C1454" s="25" t="s">
        <v>1195</v>
      </c>
      <c r="D1454" s="25" t="s">
        <v>1195</v>
      </c>
      <c r="E1454" s="22" t="s">
        <v>1676</v>
      </c>
      <c r="F1454" s="22" t="s">
        <v>418</v>
      </c>
      <c r="H1454" s="22" t="s">
        <v>1196</v>
      </c>
      <c r="I1454" s="22" t="s">
        <v>53</v>
      </c>
      <c r="J1454" s="19" t="s">
        <v>1197</v>
      </c>
      <c r="K1454" s="11">
        <v>0.15</v>
      </c>
      <c r="M1454" s="11">
        <v>72</v>
      </c>
      <c r="O1454" s="10" t="e">
        <f t="shared" si="242"/>
        <v>#DIV/0!</v>
      </c>
      <c r="P1454" s="11" t="e">
        <f t="shared" si="235"/>
        <v>#DIV/0!</v>
      </c>
      <c r="Q1454" s="11" t="e">
        <f t="shared" si="236"/>
        <v>#DIV/0!</v>
      </c>
      <c r="R1454" s="6" t="e">
        <f t="shared" si="237"/>
        <v>#DIV/0!</v>
      </c>
      <c r="S1454" s="6" t="e">
        <f t="shared" si="240"/>
        <v>#DIV/0!</v>
      </c>
      <c r="T1454" s="11">
        <f t="shared" si="241"/>
        <v>0</v>
      </c>
      <c r="U1454" s="11">
        <f t="shared" si="238"/>
        <v>72</v>
      </c>
      <c r="V1454" s="11">
        <f t="shared" si="239"/>
        <v>-72</v>
      </c>
    </row>
    <row r="1455" spans="1:22" x14ac:dyDescent="0.25">
      <c r="A1455" s="6" t="s">
        <v>351</v>
      </c>
      <c r="B1455" s="6" t="s">
        <v>23</v>
      </c>
      <c r="C1455" s="25" t="s">
        <v>1195</v>
      </c>
      <c r="D1455" s="25" t="s">
        <v>1195</v>
      </c>
      <c r="E1455" s="22" t="s">
        <v>1676</v>
      </c>
      <c r="F1455" s="22" t="s">
        <v>418</v>
      </c>
      <c r="H1455" s="22" t="s">
        <v>1196</v>
      </c>
      <c r="I1455" s="22" t="s">
        <v>53</v>
      </c>
      <c r="J1455" s="19" t="s">
        <v>1198</v>
      </c>
      <c r="K1455" s="11">
        <v>0.15</v>
      </c>
      <c r="M1455" s="11">
        <v>43.2</v>
      </c>
      <c r="O1455" s="10" t="e">
        <f t="shared" si="242"/>
        <v>#DIV/0!</v>
      </c>
      <c r="P1455" s="11" t="e">
        <f t="shared" si="235"/>
        <v>#DIV/0!</v>
      </c>
      <c r="Q1455" s="11" t="e">
        <f t="shared" si="236"/>
        <v>#DIV/0!</v>
      </c>
      <c r="R1455" s="6" t="e">
        <f t="shared" si="237"/>
        <v>#DIV/0!</v>
      </c>
      <c r="S1455" s="6" t="e">
        <f t="shared" si="240"/>
        <v>#DIV/0!</v>
      </c>
      <c r="T1455" s="11">
        <f t="shared" si="241"/>
        <v>0</v>
      </c>
      <c r="U1455" s="11">
        <f t="shared" si="238"/>
        <v>43.2</v>
      </c>
      <c r="V1455" s="11">
        <f t="shared" si="239"/>
        <v>-43.2</v>
      </c>
    </row>
    <row r="1456" spans="1:22" x14ac:dyDescent="0.25">
      <c r="A1456" s="6" t="s">
        <v>351</v>
      </c>
      <c r="B1456" s="6" t="s">
        <v>23</v>
      </c>
      <c r="C1456" s="25" t="s">
        <v>1195</v>
      </c>
      <c r="D1456" s="25" t="s">
        <v>1195</v>
      </c>
      <c r="E1456" s="22" t="s">
        <v>1676</v>
      </c>
      <c r="F1456" s="22" t="s">
        <v>418</v>
      </c>
      <c r="H1456" s="22" t="s">
        <v>1196</v>
      </c>
      <c r="I1456" s="22" t="s">
        <v>53</v>
      </c>
      <c r="J1456" s="19" t="s">
        <v>1199</v>
      </c>
      <c r="K1456" s="11">
        <v>0.15</v>
      </c>
      <c r="M1456" s="11">
        <v>72</v>
      </c>
      <c r="O1456" s="10" t="e">
        <f t="shared" si="242"/>
        <v>#DIV/0!</v>
      </c>
      <c r="P1456" s="11" t="e">
        <f t="shared" si="235"/>
        <v>#DIV/0!</v>
      </c>
      <c r="Q1456" s="11" t="e">
        <f t="shared" si="236"/>
        <v>#DIV/0!</v>
      </c>
      <c r="R1456" s="6" t="e">
        <f t="shared" si="237"/>
        <v>#DIV/0!</v>
      </c>
      <c r="S1456" s="6" t="e">
        <f t="shared" si="240"/>
        <v>#DIV/0!</v>
      </c>
      <c r="T1456" s="11">
        <f t="shared" si="241"/>
        <v>0</v>
      </c>
      <c r="U1456" s="11">
        <f t="shared" si="238"/>
        <v>72</v>
      </c>
      <c r="V1456" s="11">
        <f t="shared" si="239"/>
        <v>-72</v>
      </c>
    </row>
    <row r="1457" spans="1:22" x14ac:dyDescent="0.25">
      <c r="A1457" s="6" t="s">
        <v>351</v>
      </c>
      <c r="B1457" s="6" t="s">
        <v>23</v>
      </c>
      <c r="C1457" s="25" t="s">
        <v>1195</v>
      </c>
      <c r="D1457" s="25" t="s">
        <v>1195</v>
      </c>
      <c r="E1457" s="22" t="s">
        <v>1676</v>
      </c>
      <c r="F1457" s="22" t="s">
        <v>418</v>
      </c>
      <c r="H1457" s="22" t="s">
        <v>1196</v>
      </c>
      <c r="I1457" s="22" t="s">
        <v>53</v>
      </c>
      <c r="J1457" s="19" t="s">
        <v>1200</v>
      </c>
      <c r="K1457" s="11">
        <v>0.15</v>
      </c>
      <c r="M1457" s="11">
        <v>70.2</v>
      </c>
      <c r="O1457" s="10" t="e">
        <f t="shared" si="242"/>
        <v>#DIV/0!</v>
      </c>
      <c r="P1457" s="11" t="e">
        <f t="shared" si="235"/>
        <v>#DIV/0!</v>
      </c>
      <c r="Q1457" s="11" t="e">
        <f t="shared" si="236"/>
        <v>#DIV/0!</v>
      </c>
      <c r="R1457" s="6" t="e">
        <f t="shared" si="237"/>
        <v>#DIV/0!</v>
      </c>
      <c r="S1457" s="6" t="e">
        <f t="shared" si="240"/>
        <v>#DIV/0!</v>
      </c>
      <c r="T1457" s="11">
        <f t="shared" si="241"/>
        <v>0</v>
      </c>
      <c r="U1457" s="11">
        <f t="shared" si="238"/>
        <v>70.2</v>
      </c>
      <c r="V1457" s="11">
        <f t="shared" si="239"/>
        <v>-70.2</v>
      </c>
    </row>
    <row r="1458" spans="1:22" x14ac:dyDescent="0.25">
      <c r="A1458" s="6" t="s">
        <v>351</v>
      </c>
      <c r="B1458" s="6" t="s">
        <v>23</v>
      </c>
      <c r="C1458" s="25" t="s">
        <v>1195</v>
      </c>
      <c r="D1458" s="25" t="s">
        <v>1195</v>
      </c>
      <c r="E1458" s="22" t="s">
        <v>1676</v>
      </c>
      <c r="F1458" s="22" t="s">
        <v>418</v>
      </c>
      <c r="H1458" s="22" t="s">
        <v>1196</v>
      </c>
      <c r="I1458" s="22" t="s">
        <v>53</v>
      </c>
      <c r="J1458" s="19" t="s">
        <v>1201</v>
      </c>
      <c r="K1458" s="11">
        <v>0.15</v>
      </c>
      <c r="M1458" s="11">
        <v>70.8</v>
      </c>
      <c r="O1458" s="10" t="e">
        <f t="shared" si="242"/>
        <v>#DIV/0!</v>
      </c>
      <c r="P1458" s="11" t="e">
        <f t="shared" si="235"/>
        <v>#DIV/0!</v>
      </c>
      <c r="Q1458" s="11" t="e">
        <f t="shared" si="236"/>
        <v>#DIV/0!</v>
      </c>
      <c r="R1458" s="6" t="e">
        <f t="shared" si="237"/>
        <v>#DIV/0!</v>
      </c>
      <c r="S1458" s="6" t="e">
        <f t="shared" si="240"/>
        <v>#DIV/0!</v>
      </c>
      <c r="T1458" s="11">
        <f t="shared" si="241"/>
        <v>0</v>
      </c>
      <c r="U1458" s="11">
        <f t="shared" si="238"/>
        <v>70.8</v>
      </c>
      <c r="V1458" s="11">
        <f t="shared" si="239"/>
        <v>-70.8</v>
      </c>
    </row>
    <row r="1459" spans="1:22" x14ac:dyDescent="0.25">
      <c r="A1459" s="6" t="s">
        <v>351</v>
      </c>
      <c r="B1459" s="6" t="s">
        <v>23</v>
      </c>
      <c r="C1459" s="25" t="s">
        <v>1195</v>
      </c>
      <c r="D1459" s="25" t="s">
        <v>1195</v>
      </c>
      <c r="E1459" s="22" t="s">
        <v>1676</v>
      </c>
      <c r="F1459" s="22" t="s">
        <v>418</v>
      </c>
      <c r="H1459" s="22" t="s">
        <v>1196</v>
      </c>
      <c r="I1459" s="22" t="s">
        <v>53</v>
      </c>
      <c r="J1459" s="19" t="s">
        <v>1202</v>
      </c>
      <c r="K1459" s="11">
        <v>0.15</v>
      </c>
      <c r="M1459" s="11">
        <v>23.4</v>
      </c>
      <c r="O1459" s="10" t="e">
        <f t="shared" si="242"/>
        <v>#DIV/0!</v>
      </c>
      <c r="P1459" s="11" t="e">
        <f t="shared" si="235"/>
        <v>#DIV/0!</v>
      </c>
      <c r="Q1459" s="11" t="e">
        <f t="shared" si="236"/>
        <v>#DIV/0!</v>
      </c>
      <c r="R1459" s="6" t="e">
        <f t="shared" si="237"/>
        <v>#DIV/0!</v>
      </c>
      <c r="S1459" s="6" t="e">
        <f t="shared" si="240"/>
        <v>#DIV/0!</v>
      </c>
      <c r="T1459" s="11">
        <f t="shared" si="241"/>
        <v>0</v>
      </c>
      <c r="U1459" s="11">
        <f t="shared" si="238"/>
        <v>23.4</v>
      </c>
      <c r="V1459" s="11">
        <f t="shared" si="239"/>
        <v>-23.4</v>
      </c>
    </row>
    <row r="1460" spans="1:22" x14ac:dyDescent="0.25">
      <c r="A1460" s="6" t="s">
        <v>351</v>
      </c>
      <c r="B1460" s="6" t="s">
        <v>23</v>
      </c>
      <c r="C1460" s="25" t="s">
        <v>1195</v>
      </c>
      <c r="D1460" s="25" t="s">
        <v>1195</v>
      </c>
      <c r="E1460" s="22" t="s">
        <v>1676</v>
      </c>
      <c r="F1460" s="22" t="s">
        <v>418</v>
      </c>
      <c r="H1460" s="22" t="s">
        <v>1196</v>
      </c>
      <c r="I1460" s="22" t="s">
        <v>53</v>
      </c>
      <c r="J1460" s="19" t="s">
        <v>1203</v>
      </c>
      <c r="K1460" s="11">
        <v>0.15</v>
      </c>
      <c r="M1460" s="11">
        <v>72</v>
      </c>
      <c r="O1460" s="10" t="e">
        <f t="shared" si="242"/>
        <v>#DIV/0!</v>
      </c>
      <c r="P1460" s="11" t="e">
        <f t="shared" si="235"/>
        <v>#DIV/0!</v>
      </c>
      <c r="Q1460" s="11" t="e">
        <f t="shared" si="236"/>
        <v>#DIV/0!</v>
      </c>
      <c r="R1460" s="6" t="e">
        <f t="shared" si="237"/>
        <v>#DIV/0!</v>
      </c>
      <c r="S1460" s="6" t="e">
        <f t="shared" si="240"/>
        <v>#DIV/0!</v>
      </c>
      <c r="T1460" s="11">
        <f t="shared" si="241"/>
        <v>0</v>
      </c>
      <c r="U1460" s="11">
        <f t="shared" si="238"/>
        <v>72</v>
      </c>
      <c r="V1460" s="11">
        <f t="shared" si="239"/>
        <v>-72</v>
      </c>
    </row>
    <row r="1461" spans="1:22" x14ac:dyDescent="0.25">
      <c r="A1461" s="6" t="s">
        <v>351</v>
      </c>
      <c r="B1461" s="6" t="s">
        <v>23</v>
      </c>
      <c r="C1461" s="25" t="s">
        <v>1195</v>
      </c>
      <c r="D1461" s="25" t="s">
        <v>1195</v>
      </c>
      <c r="E1461" s="22" t="s">
        <v>1676</v>
      </c>
      <c r="F1461" s="22" t="s">
        <v>418</v>
      </c>
      <c r="H1461" s="22" t="s">
        <v>1196</v>
      </c>
      <c r="I1461" s="22" t="s">
        <v>53</v>
      </c>
      <c r="J1461" s="19" t="s">
        <v>1204</v>
      </c>
      <c r="K1461" s="11">
        <v>0.15</v>
      </c>
      <c r="M1461" s="11">
        <v>72</v>
      </c>
      <c r="O1461" s="10" t="e">
        <f t="shared" si="242"/>
        <v>#DIV/0!</v>
      </c>
      <c r="P1461" s="11" t="e">
        <f t="shared" si="235"/>
        <v>#DIV/0!</v>
      </c>
      <c r="Q1461" s="11" t="e">
        <f t="shared" si="236"/>
        <v>#DIV/0!</v>
      </c>
      <c r="R1461" s="6" t="e">
        <f t="shared" si="237"/>
        <v>#DIV/0!</v>
      </c>
      <c r="S1461" s="6" t="e">
        <f t="shared" si="240"/>
        <v>#DIV/0!</v>
      </c>
      <c r="T1461" s="11">
        <f t="shared" si="241"/>
        <v>0</v>
      </c>
      <c r="U1461" s="11">
        <f t="shared" si="238"/>
        <v>72</v>
      </c>
      <c r="V1461" s="11">
        <f t="shared" si="239"/>
        <v>-72</v>
      </c>
    </row>
    <row r="1462" spans="1:22" x14ac:dyDescent="0.25">
      <c r="A1462" s="6" t="s">
        <v>351</v>
      </c>
      <c r="B1462" s="6" t="s">
        <v>23</v>
      </c>
      <c r="C1462" s="25" t="s">
        <v>1195</v>
      </c>
      <c r="D1462" s="25" t="s">
        <v>1195</v>
      </c>
      <c r="E1462" s="22" t="s">
        <v>1676</v>
      </c>
      <c r="F1462" s="22" t="s">
        <v>418</v>
      </c>
      <c r="H1462" s="22" t="s">
        <v>1196</v>
      </c>
      <c r="I1462" s="22" t="s">
        <v>53</v>
      </c>
      <c r="J1462" s="19" t="s">
        <v>1205</v>
      </c>
      <c r="K1462" s="11">
        <v>0.15</v>
      </c>
      <c r="M1462" s="11">
        <v>36</v>
      </c>
      <c r="O1462" s="10" t="e">
        <f t="shared" si="242"/>
        <v>#DIV/0!</v>
      </c>
      <c r="P1462" s="11" t="e">
        <f t="shared" si="235"/>
        <v>#DIV/0!</v>
      </c>
      <c r="Q1462" s="11" t="e">
        <f t="shared" si="236"/>
        <v>#DIV/0!</v>
      </c>
      <c r="R1462" s="6" t="e">
        <f t="shared" si="237"/>
        <v>#DIV/0!</v>
      </c>
      <c r="S1462" s="6" t="e">
        <f t="shared" si="240"/>
        <v>#DIV/0!</v>
      </c>
      <c r="T1462" s="11">
        <f t="shared" si="241"/>
        <v>0</v>
      </c>
      <c r="U1462" s="11">
        <f t="shared" si="238"/>
        <v>36</v>
      </c>
      <c r="V1462" s="11">
        <f t="shared" si="239"/>
        <v>-36</v>
      </c>
    </row>
    <row r="1463" spans="1:22" x14ac:dyDescent="0.25">
      <c r="A1463" s="6" t="s">
        <v>351</v>
      </c>
      <c r="B1463" s="6" t="s">
        <v>23</v>
      </c>
      <c r="C1463" s="25" t="s">
        <v>1195</v>
      </c>
      <c r="D1463" s="25" t="s">
        <v>1195</v>
      </c>
      <c r="E1463" s="22" t="s">
        <v>1676</v>
      </c>
      <c r="F1463" s="22" t="s">
        <v>418</v>
      </c>
      <c r="H1463" s="22" t="s">
        <v>1196</v>
      </c>
      <c r="I1463" s="22" t="s">
        <v>53</v>
      </c>
      <c r="J1463" s="19" t="s">
        <v>1206</v>
      </c>
      <c r="K1463" s="11">
        <v>0.15</v>
      </c>
      <c r="M1463" s="11">
        <v>36</v>
      </c>
      <c r="O1463" s="10" t="e">
        <f t="shared" si="242"/>
        <v>#DIV/0!</v>
      </c>
      <c r="P1463" s="11" t="e">
        <f t="shared" si="235"/>
        <v>#DIV/0!</v>
      </c>
      <c r="Q1463" s="11" t="e">
        <f t="shared" si="236"/>
        <v>#DIV/0!</v>
      </c>
      <c r="R1463" s="6" t="e">
        <f t="shared" si="237"/>
        <v>#DIV/0!</v>
      </c>
      <c r="S1463" s="6" t="e">
        <f t="shared" si="240"/>
        <v>#DIV/0!</v>
      </c>
      <c r="T1463" s="11">
        <f t="shared" si="241"/>
        <v>0</v>
      </c>
      <c r="U1463" s="11">
        <f t="shared" si="238"/>
        <v>36</v>
      </c>
      <c r="V1463" s="11">
        <f t="shared" si="239"/>
        <v>-36</v>
      </c>
    </row>
    <row r="1464" spans="1:22" x14ac:dyDescent="0.25">
      <c r="A1464" s="6" t="s">
        <v>351</v>
      </c>
      <c r="B1464" s="6" t="s">
        <v>23</v>
      </c>
      <c r="C1464" s="25" t="s">
        <v>1195</v>
      </c>
      <c r="D1464" s="25" t="s">
        <v>1195</v>
      </c>
      <c r="E1464" s="22" t="s">
        <v>1676</v>
      </c>
      <c r="F1464" s="22" t="s">
        <v>418</v>
      </c>
      <c r="H1464" s="22" t="s">
        <v>1196</v>
      </c>
      <c r="I1464" s="22" t="s">
        <v>53</v>
      </c>
      <c r="J1464" s="19" t="s">
        <v>1207</v>
      </c>
      <c r="K1464" s="11">
        <v>0.15</v>
      </c>
      <c r="M1464" s="11">
        <v>70.09</v>
      </c>
      <c r="O1464" s="10" t="e">
        <f t="shared" si="242"/>
        <v>#DIV/0!</v>
      </c>
      <c r="P1464" s="11" t="e">
        <f t="shared" si="235"/>
        <v>#DIV/0!</v>
      </c>
      <c r="Q1464" s="11" t="e">
        <f t="shared" si="236"/>
        <v>#DIV/0!</v>
      </c>
      <c r="R1464" s="6" t="e">
        <f t="shared" si="237"/>
        <v>#DIV/0!</v>
      </c>
      <c r="S1464" s="6" t="e">
        <f t="shared" si="240"/>
        <v>#DIV/0!</v>
      </c>
      <c r="T1464" s="11">
        <f t="shared" si="241"/>
        <v>0</v>
      </c>
      <c r="U1464" s="11">
        <f t="shared" si="238"/>
        <v>70.09</v>
      </c>
      <c r="V1464" s="11">
        <f t="shared" si="239"/>
        <v>-70.09</v>
      </c>
    </row>
    <row r="1465" spans="1:22" x14ac:dyDescent="0.25">
      <c r="A1465" s="6" t="s">
        <v>351</v>
      </c>
      <c r="B1465" s="6" t="s">
        <v>23</v>
      </c>
      <c r="C1465" s="25" t="s">
        <v>1195</v>
      </c>
      <c r="D1465" s="25" t="s">
        <v>1195</v>
      </c>
      <c r="E1465" s="22" t="s">
        <v>1676</v>
      </c>
      <c r="F1465" s="22" t="s">
        <v>418</v>
      </c>
      <c r="H1465" s="22" t="s">
        <v>1196</v>
      </c>
      <c r="I1465" s="22" t="s">
        <v>53</v>
      </c>
      <c r="J1465" s="19" t="s">
        <v>1208</v>
      </c>
      <c r="K1465" s="11">
        <v>0.15</v>
      </c>
      <c r="M1465" s="11">
        <v>36</v>
      </c>
      <c r="O1465" s="10" t="e">
        <f t="shared" si="242"/>
        <v>#DIV/0!</v>
      </c>
      <c r="P1465" s="11" t="e">
        <f t="shared" ref="P1465:P1528" si="243">N1465/L1465</f>
        <v>#DIV/0!</v>
      </c>
      <c r="Q1465" s="11" t="e">
        <f t="shared" ref="Q1465:Q1528" si="244">(M1465+N1465)/L1465</f>
        <v>#DIV/0!</v>
      </c>
      <c r="R1465" s="6" t="e">
        <f t="shared" ref="R1465:R1528" si="245">IF(Q1465&gt;12.49,"YES","NO")</f>
        <v>#DIV/0!</v>
      </c>
      <c r="S1465" s="6" t="e">
        <f t="shared" si="240"/>
        <v>#DIV/0!</v>
      </c>
      <c r="T1465" s="11">
        <f t="shared" si="241"/>
        <v>0</v>
      </c>
      <c r="U1465" s="11">
        <f t="shared" ref="U1465:U1528" si="246">M1465+N1465</f>
        <v>36</v>
      </c>
      <c r="V1465" s="11">
        <f t="shared" ref="V1465:V1528" si="247">T1465-U1465</f>
        <v>-36</v>
      </c>
    </row>
    <row r="1466" spans="1:22" x14ac:dyDescent="0.25">
      <c r="A1466" s="6" t="s">
        <v>351</v>
      </c>
      <c r="B1466" s="6" t="s">
        <v>23</v>
      </c>
      <c r="C1466" s="25" t="s">
        <v>1195</v>
      </c>
      <c r="D1466" s="25" t="s">
        <v>1195</v>
      </c>
      <c r="E1466" s="22" t="s">
        <v>1676</v>
      </c>
      <c r="F1466" s="22" t="s">
        <v>418</v>
      </c>
      <c r="H1466" s="22" t="s">
        <v>1196</v>
      </c>
      <c r="I1466" s="22" t="s">
        <v>53</v>
      </c>
      <c r="J1466" s="19" t="s">
        <v>1209</v>
      </c>
      <c r="K1466" s="11">
        <v>0.15</v>
      </c>
      <c r="M1466" s="11">
        <v>66</v>
      </c>
      <c r="O1466" s="10" t="e">
        <f t="shared" si="242"/>
        <v>#DIV/0!</v>
      </c>
      <c r="P1466" s="11" t="e">
        <f t="shared" si="243"/>
        <v>#DIV/0!</v>
      </c>
      <c r="Q1466" s="11" t="e">
        <f t="shared" si="244"/>
        <v>#DIV/0!</v>
      </c>
      <c r="R1466" s="6" t="e">
        <f t="shared" si="245"/>
        <v>#DIV/0!</v>
      </c>
      <c r="S1466" s="6" t="e">
        <f t="shared" si="240"/>
        <v>#DIV/0!</v>
      </c>
      <c r="T1466" s="11">
        <f t="shared" si="241"/>
        <v>0</v>
      </c>
      <c r="U1466" s="11">
        <f t="shared" si="246"/>
        <v>66</v>
      </c>
      <c r="V1466" s="11">
        <f t="shared" si="247"/>
        <v>-66</v>
      </c>
    </row>
    <row r="1467" spans="1:22" x14ac:dyDescent="0.25">
      <c r="A1467" s="6" t="s">
        <v>351</v>
      </c>
      <c r="B1467" s="6" t="s">
        <v>23</v>
      </c>
      <c r="C1467" s="25" t="s">
        <v>1195</v>
      </c>
      <c r="D1467" s="25" t="s">
        <v>1195</v>
      </c>
      <c r="E1467" s="22" t="s">
        <v>1676</v>
      </c>
      <c r="F1467" s="22" t="s">
        <v>418</v>
      </c>
      <c r="H1467" s="22" t="s">
        <v>1196</v>
      </c>
      <c r="I1467" s="22" t="s">
        <v>53</v>
      </c>
      <c r="J1467" s="19" t="s">
        <v>1210</v>
      </c>
      <c r="K1467" s="11">
        <v>0.15</v>
      </c>
      <c r="M1467" s="11">
        <v>36</v>
      </c>
      <c r="O1467" s="10" t="e">
        <f t="shared" si="242"/>
        <v>#DIV/0!</v>
      </c>
      <c r="P1467" s="11" t="e">
        <f t="shared" si="243"/>
        <v>#DIV/0!</v>
      </c>
      <c r="Q1467" s="11" t="e">
        <f t="shared" si="244"/>
        <v>#DIV/0!</v>
      </c>
      <c r="R1467" s="6" t="e">
        <f t="shared" si="245"/>
        <v>#DIV/0!</v>
      </c>
      <c r="S1467" s="6" t="e">
        <f t="shared" ref="S1467:S1530" si="248">IF(O1467&gt;3.32,"YES","NO")</f>
        <v>#DIV/0!</v>
      </c>
      <c r="T1467" s="11">
        <f t="shared" ref="T1467:T1530" si="249">L1467*12.5</f>
        <v>0</v>
      </c>
      <c r="U1467" s="11">
        <f t="shared" si="246"/>
        <v>36</v>
      </c>
      <c r="V1467" s="11">
        <f t="shared" si="247"/>
        <v>-36</v>
      </c>
    </row>
    <row r="1468" spans="1:22" x14ac:dyDescent="0.25">
      <c r="A1468" s="6" t="s">
        <v>351</v>
      </c>
      <c r="B1468" s="6" t="s">
        <v>23</v>
      </c>
      <c r="C1468" s="25" t="s">
        <v>1195</v>
      </c>
      <c r="D1468" s="25" t="s">
        <v>1195</v>
      </c>
      <c r="E1468" s="22" t="s">
        <v>1676</v>
      </c>
      <c r="F1468" s="22" t="s">
        <v>418</v>
      </c>
      <c r="H1468" s="22" t="s">
        <v>1196</v>
      </c>
      <c r="I1468" s="22" t="s">
        <v>53</v>
      </c>
      <c r="J1468" s="19" t="s">
        <v>1211</v>
      </c>
      <c r="K1468" s="11">
        <v>0.1</v>
      </c>
      <c r="M1468" s="11">
        <v>30.74</v>
      </c>
      <c r="N1468" s="11">
        <v>253.38</v>
      </c>
      <c r="O1468" s="10" t="e">
        <f t="shared" si="242"/>
        <v>#DIV/0!</v>
      </c>
      <c r="P1468" s="11" t="e">
        <f t="shared" si="243"/>
        <v>#DIV/0!</v>
      </c>
      <c r="Q1468" s="11" t="e">
        <f t="shared" si="244"/>
        <v>#DIV/0!</v>
      </c>
      <c r="R1468" s="6" t="e">
        <f t="shared" si="245"/>
        <v>#DIV/0!</v>
      </c>
      <c r="S1468" s="6" t="e">
        <f t="shared" si="248"/>
        <v>#DIV/0!</v>
      </c>
      <c r="T1468" s="11">
        <f t="shared" si="249"/>
        <v>0</v>
      </c>
      <c r="U1468" s="11">
        <f t="shared" si="246"/>
        <v>284.12</v>
      </c>
      <c r="V1468" s="11">
        <f t="shared" si="247"/>
        <v>-284.12</v>
      </c>
    </row>
    <row r="1469" spans="1:22" x14ac:dyDescent="0.25">
      <c r="A1469" s="6" t="s">
        <v>351</v>
      </c>
      <c r="B1469" s="6" t="s">
        <v>23</v>
      </c>
      <c r="C1469" s="25" t="s">
        <v>1195</v>
      </c>
      <c r="D1469" s="25" t="s">
        <v>1195</v>
      </c>
      <c r="E1469" s="22" t="s">
        <v>1676</v>
      </c>
      <c r="F1469" s="22" t="s">
        <v>418</v>
      </c>
      <c r="H1469" s="22" t="s">
        <v>1196</v>
      </c>
      <c r="I1469" s="22" t="s">
        <v>53</v>
      </c>
      <c r="J1469" s="19" t="s">
        <v>1211</v>
      </c>
      <c r="K1469" s="11">
        <v>5</v>
      </c>
      <c r="L1469" s="9">
        <v>6.67</v>
      </c>
      <c r="M1469" s="11">
        <v>33.35</v>
      </c>
      <c r="O1469" s="10">
        <f t="shared" si="242"/>
        <v>5</v>
      </c>
      <c r="P1469" s="11">
        <f t="shared" si="243"/>
        <v>0</v>
      </c>
      <c r="Q1469" s="11">
        <f t="shared" si="244"/>
        <v>5</v>
      </c>
      <c r="R1469" s="6" t="str">
        <f t="shared" si="245"/>
        <v>NO</v>
      </c>
      <c r="S1469" s="6" t="str">
        <f t="shared" si="248"/>
        <v>YES</v>
      </c>
      <c r="T1469" s="11">
        <f t="shared" si="249"/>
        <v>83.375</v>
      </c>
      <c r="U1469" s="11">
        <f t="shared" si="246"/>
        <v>33.35</v>
      </c>
      <c r="V1469" s="11">
        <f t="shared" si="247"/>
        <v>50.024999999999999</v>
      </c>
    </row>
    <row r="1470" spans="1:22" x14ac:dyDescent="0.25">
      <c r="A1470" s="6" t="s">
        <v>351</v>
      </c>
      <c r="B1470" s="6" t="s">
        <v>23</v>
      </c>
      <c r="C1470" s="25" t="s">
        <v>1195</v>
      </c>
      <c r="D1470" s="25" t="s">
        <v>1195</v>
      </c>
      <c r="E1470" s="22" t="s">
        <v>1676</v>
      </c>
      <c r="F1470" s="22" t="s">
        <v>418</v>
      </c>
      <c r="H1470" s="22" t="s">
        <v>1196</v>
      </c>
      <c r="I1470" s="22" t="s">
        <v>53</v>
      </c>
      <c r="J1470" s="19" t="s">
        <v>1212</v>
      </c>
      <c r="K1470" s="11">
        <v>0.15</v>
      </c>
      <c r="M1470" s="11">
        <v>59.62</v>
      </c>
      <c r="O1470" s="10" t="e">
        <f t="shared" si="242"/>
        <v>#DIV/0!</v>
      </c>
      <c r="P1470" s="11" t="e">
        <f t="shared" si="243"/>
        <v>#DIV/0!</v>
      </c>
      <c r="Q1470" s="11" t="e">
        <f t="shared" si="244"/>
        <v>#DIV/0!</v>
      </c>
      <c r="R1470" s="6" t="e">
        <f t="shared" si="245"/>
        <v>#DIV/0!</v>
      </c>
      <c r="S1470" s="6" t="e">
        <f t="shared" si="248"/>
        <v>#DIV/0!</v>
      </c>
      <c r="T1470" s="11">
        <f t="shared" si="249"/>
        <v>0</v>
      </c>
      <c r="U1470" s="11">
        <f t="shared" si="246"/>
        <v>59.62</v>
      </c>
      <c r="V1470" s="11">
        <f t="shared" si="247"/>
        <v>-59.62</v>
      </c>
    </row>
    <row r="1471" spans="1:22" x14ac:dyDescent="0.25">
      <c r="A1471" s="6" t="s">
        <v>351</v>
      </c>
      <c r="B1471" s="6" t="s">
        <v>23</v>
      </c>
      <c r="C1471" s="25" t="s">
        <v>1195</v>
      </c>
      <c r="D1471" s="25" t="s">
        <v>1195</v>
      </c>
      <c r="E1471" s="22" t="s">
        <v>1676</v>
      </c>
      <c r="F1471" s="22" t="s">
        <v>418</v>
      </c>
      <c r="H1471" s="22" t="s">
        <v>1196</v>
      </c>
      <c r="I1471" s="22" t="s">
        <v>53</v>
      </c>
      <c r="J1471" s="19" t="s">
        <v>1213</v>
      </c>
      <c r="K1471" s="11">
        <v>0.15</v>
      </c>
      <c r="M1471" s="11">
        <v>36</v>
      </c>
      <c r="O1471" s="10" t="e">
        <f t="shared" si="242"/>
        <v>#DIV/0!</v>
      </c>
      <c r="P1471" s="11" t="e">
        <f t="shared" si="243"/>
        <v>#DIV/0!</v>
      </c>
      <c r="Q1471" s="11" t="e">
        <f t="shared" si="244"/>
        <v>#DIV/0!</v>
      </c>
      <c r="R1471" s="6" t="e">
        <f t="shared" si="245"/>
        <v>#DIV/0!</v>
      </c>
      <c r="S1471" s="6" t="e">
        <f t="shared" si="248"/>
        <v>#DIV/0!</v>
      </c>
      <c r="T1471" s="11">
        <f t="shared" si="249"/>
        <v>0</v>
      </c>
      <c r="U1471" s="11">
        <f t="shared" si="246"/>
        <v>36</v>
      </c>
      <c r="V1471" s="11">
        <f t="shared" si="247"/>
        <v>-36</v>
      </c>
    </row>
    <row r="1472" spans="1:22" x14ac:dyDescent="0.25">
      <c r="A1472" s="6" t="s">
        <v>351</v>
      </c>
      <c r="B1472" s="6" t="s">
        <v>23</v>
      </c>
      <c r="C1472" s="25" t="s">
        <v>1220</v>
      </c>
      <c r="D1472" s="25" t="s">
        <v>1220</v>
      </c>
      <c r="E1472" s="22" t="s">
        <v>1676</v>
      </c>
      <c r="F1472" s="22" t="s">
        <v>418</v>
      </c>
      <c r="H1472" s="22" t="s">
        <v>1214</v>
      </c>
      <c r="I1472" s="22" t="s">
        <v>1125</v>
      </c>
      <c r="J1472" s="19" t="s">
        <v>1205</v>
      </c>
      <c r="K1472" s="11">
        <v>0.15</v>
      </c>
      <c r="M1472" s="11">
        <v>8.4</v>
      </c>
      <c r="O1472" s="10" t="e">
        <f t="shared" si="242"/>
        <v>#DIV/0!</v>
      </c>
      <c r="P1472" s="11" t="e">
        <f t="shared" si="243"/>
        <v>#DIV/0!</v>
      </c>
      <c r="Q1472" s="11" t="e">
        <f t="shared" si="244"/>
        <v>#DIV/0!</v>
      </c>
      <c r="R1472" s="6" t="e">
        <f t="shared" si="245"/>
        <v>#DIV/0!</v>
      </c>
      <c r="S1472" s="6" t="e">
        <f t="shared" si="248"/>
        <v>#DIV/0!</v>
      </c>
      <c r="T1472" s="11">
        <f t="shared" si="249"/>
        <v>0</v>
      </c>
      <c r="U1472" s="11">
        <f t="shared" si="246"/>
        <v>8.4</v>
      </c>
      <c r="V1472" s="11">
        <f t="shared" si="247"/>
        <v>-8.4</v>
      </c>
    </row>
    <row r="1473" spans="1:22" x14ac:dyDescent="0.25">
      <c r="A1473" s="6" t="s">
        <v>351</v>
      </c>
      <c r="B1473" s="6" t="s">
        <v>23</v>
      </c>
      <c r="C1473" s="25" t="s">
        <v>1220</v>
      </c>
      <c r="D1473" s="25" t="s">
        <v>1220</v>
      </c>
      <c r="E1473" s="22" t="s">
        <v>1676</v>
      </c>
      <c r="F1473" s="22" t="s">
        <v>418</v>
      </c>
      <c r="H1473" s="22" t="s">
        <v>1214</v>
      </c>
      <c r="I1473" s="22" t="s">
        <v>1125</v>
      </c>
      <c r="J1473" s="19" t="s">
        <v>1215</v>
      </c>
      <c r="K1473" s="11">
        <v>0.15</v>
      </c>
      <c r="M1473" s="11">
        <v>12</v>
      </c>
      <c r="O1473" s="10" t="e">
        <f t="shared" si="242"/>
        <v>#DIV/0!</v>
      </c>
      <c r="P1473" s="11" t="e">
        <f t="shared" si="243"/>
        <v>#DIV/0!</v>
      </c>
      <c r="Q1473" s="11" t="e">
        <f t="shared" si="244"/>
        <v>#DIV/0!</v>
      </c>
      <c r="R1473" s="6" t="e">
        <f t="shared" si="245"/>
        <v>#DIV/0!</v>
      </c>
      <c r="S1473" s="6" t="e">
        <f t="shared" si="248"/>
        <v>#DIV/0!</v>
      </c>
      <c r="T1473" s="11">
        <f t="shared" si="249"/>
        <v>0</v>
      </c>
      <c r="U1473" s="11">
        <f t="shared" si="246"/>
        <v>12</v>
      </c>
      <c r="V1473" s="11">
        <f t="shared" si="247"/>
        <v>-12</v>
      </c>
    </row>
    <row r="1474" spans="1:22" x14ac:dyDescent="0.25">
      <c r="A1474" s="6" t="s">
        <v>351</v>
      </c>
      <c r="B1474" s="6" t="s">
        <v>23</v>
      </c>
      <c r="C1474" s="25" t="s">
        <v>1220</v>
      </c>
      <c r="D1474" s="25" t="s">
        <v>1220</v>
      </c>
      <c r="E1474" s="22" t="s">
        <v>1676</v>
      </c>
      <c r="F1474" s="22" t="s">
        <v>418</v>
      </c>
      <c r="H1474" s="22" t="s">
        <v>1214</v>
      </c>
      <c r="I1474" s="22" t="s">
        <v>1125</v>
      </c>
      <c r="J1474" s="19" t="s">
        <v>1208</v>
      </c>
      <c r="K1474" s="11">
        <v>0.15</v>
      </c>
      <c r="M1474" s="11">
        <v>12</v>
      </c>
      <c r="O1474" s="10" t="e">
        <f t="shared" si="242"/>
        <v>#DIV/0!</v>
      </c>
      <c r="P1474" s="11" t="e">
        <f t="shared" si="243"/>
        <v>#DIV/0!</v>
      </c>
      <c r="Q1474" s="11" t="e">
        <f t="shared" si="244"/>
        <v>#DIV/0!</v>
      </c>
      <c r="R1474" s="6" t="e">
        <f t="shared" si="245"/>
        <v>#DIV/0!</v>
      </c>
      <c r="S1474" s="6" t="e">
        <f t="shared" si="248"/>
        <v>#DIV/0!</v>
      </c>
      <c r="T1474" s="11">
        <f t="shared" si="249"/>
        <v>0</v>
      </c>
      <c r="U1474" s="11">
        <f t="shared" si="246"/>
        <v>12</v>
      </c>
      <c r="V1474" s="11">
        <f t="shared" si="247"/>
        <v>-12</v>
      </c>
    </row>
    <row r="1475" spans="1:22" x14ac:dyDescent="0.25">
      <c r="A1475" s="6" t="s">
        <v>351</v>
      </c>
      <c r="B1475" s="6" t="s">
        <v>23</v>
      </c>
      <c r="C1475" s="25" t="s">
        <v>1220</v>
      </c>
      <c r="D1475" s="25" t="s">
        <v>1220</v>
      </c>
      <c r="E1475" s="22" t="s">
        <v>1676</v>
      </c>
      <c r="F1475" s="22" t="s">
        <v>418</v>
      </c>
      <c r="H1475" s="22" t="s">
        <v>1214</v>
      </c>
      <c r="I1475" s="22" t="s">
        <v>1125</v>
      </c>
      <c r="J1475" s="19" t="s">
        <v>1216</v>
      </c>
      <c r="K1475" s="11">
        <v>0.1</v>
      </c>
      <c r="M1475" s="11">
        <v>5.94</v>
      </c>
      <c r="O1475" s="10" t="e">
        <f t="shared" si="242"/>
        <v>#DIV/0!</v>
      </c>
      <c r="P1475" s="11" t="e">
        <f t="shared" si="243"/>
        <v>#DIV/0!</v>
      </c>
      <c r="Q1475" s="11" t="e">
        <f t="shared" si="244"/>
        <v>#DIV/0!</v>
      </c>
      <c r="R1475" s="6" t="e">
        <f t="shared" si="245"/>
        <v>#DIV/0!</v>
      </c>
      <c r="S1475" s="6" t="e">
        <f t="shared" si="248"/>
        <v>#DIV/0!</v>
      </c>
      <c r="T1475" s="11">
        <f t="shared" si="249"/>
        <v>0</v>
      </c>
      <c r="U1475" s="11">
        <f t="shared" si="246"/>
        <v>5.94</v>
      </c>
      <c r="V1475" s="11">
        <f t="shared" si="247"/>
        <v>-5.94</v>
      </c>
    </row>
    <row r="1476" spans="1:22" x14ac:dyDescent="0.25">
      <c r="A1476" s="6" t="s">
        <v>351</v>
      </c>
      <c r="B1476" s="6" t="s">
        <v>23</v>
      </c>
      <c r="C1476" s="25" t="s">
        <v>1220</v>
      </c>
      <c r="D1476" s="25" t="s">
        <v>1220</v>
      </c>
      <c r="E1476" s="22" t="s">
        <v>1676</v>
      </c>
      <c r="F1476" s="22" t="s">
        <v>418</v>
      </c>
      <c r="H1476" s="22" t="s">
        <v>1214</v>
      </c>
      <c r="I1476" s="22" t="s">
        <v>1125</v>
      </c>
      <c r="J1476" s="19" t="s">
        <v>1217</v>
      </c>
      <c r="K1476" s="11">
        <v>0.1</v>
      </c>
      <c r="M1476" s="11">
        <v>8</v>
      </c>
      <c r="O1476" s="10" t="e">
        <f t="shared" si="242"/>
        <v>#DIV/0!</v>
      </c>
      <c r="P1476" s="11" t="e">
        <f t="shared" si="243"/>
        <v>#DIV/0!</v>
      </c>
      <c r="Q1476" s="11" t="e">
        <f t="shared" si="244"/>
        <v>#DIV/0!</v>
      </c>
      <c r="R1476" s="6" t="e">
        <f t="shared" si="245"/>
        <v>#DIV/0!</v>
      </c>
      <c r="S1476" s="6" t="e">
        <f t="shared" si="248"/>
        <v>#DIV/0!</v>
      </c>
      <c r="T1476" s="11">
        <f t="shared" si="249"/>
        <v>0</v>
      </c>
      <c r="U1476" s="11">
        <f t="shared" si="246"/>
        <v>8</v>
      </c>
      <c r="V1476" s="11">
        <f t="shared" si="247"/>
        <v>-8</v>
      </c>
    </row>
    <row r="1477" spans="1:22" x14ac:dyDescent="0.25">
      <c r="A1477" s="6" t="s">
        <v>351</v>
      </c>
      <c r="B1477" s="6" t="s">
        <v>23</v>
      </c>
      <c r="C1477" s="25" t="s">
        <v>1220</v>
      </c>
      <c r="D1477" s="25" t="s">
        <v>1220</v>
      </c>
      <c r="E1477" s="22" t="s">
        <v>1676</v>
      </c>
      <c r="F1477" s="22" t="s">
        <v>418</v>
      </c>
      <c r="H1477" s="22" t="s">
        <v>1214</v>
      </c>
      <c r="I1477" s="22" t="s">
        <v>1125</v>
      </c>
      <c r="J1477" s="19" t="s">
        <v>929</v>
      </c>
      <c r="K1477" s="11">
        <v>0.15</v>
      </c>
      <c r="M1477" s="11">
        <v>12</v>
      </c>
      <c r="O1477" s="10" t="e">
        <f t="shared" si="242"/>
        <v>#DIV/0!</v>
      </c>
      <c r="P1477" s="11" t="e">
        <f t="shared" si="243"/>
        <v>#DIV/0!</v>
      </c>
      <c r="Q1477" s="11" t="e">
        <f t="shared" si="244"/>
        <v>#DIV/0!</v>
      </c>
      <c r="R1477" s="6" t="e">
        <f t="shared" si="245"/>
        <v>#DIV/0!</v>
      </c>
      <c r="S1477" s="6" t="e">
        <f t="shared" si="248"/>
        <v>#DIV/0!</v>
      </c>
      <c r="T1477" s="11">
        <f t="shared" si="249"/>
        <v>0</v>
      </c>
      <c r="U1477" s="11">
        <f t="shared" si="246"/>
        <v>12</v>
      </c>
      <c r="V1477" s="11">
        <f t="shared" si="247"/>
        <v>-12</v>
      </c>
    </row>
    <row r="1478" spans="1:22" x14ac:dyDescent="0.25">
      <c r="A1478" s="6" t="s">
        <v>351</v>
      </c>
      <c r="B1478" s="6" t="s">
        <v>23</v>
      </c>
      <c r="C1478" s="25" t="s">
        <v>1220</v>
      </c>
      <c r="D1478" s="25" t="s">
        <v>1220</v>
      </c>
      <c r="E1478" s="22" t="s">
        <v>1676</v>
      </c>
      <c r="F1478" s="22" t="s">
        <v>418</v>
      </c>
      <c r="H1478" s="22" t="s">
        <v>1214</v>
      </c>
      <c r="I1478" s="22" t="s">
        <v>1125</v>
      </c>
      <c r="J1478" s="19" t="s">
        <v>1218</v>
      </c>
      <c r="K1478" s="11">
        <v>0.1</v>
      </c>
      <c r="M1478" s="11">
        <v>7.07</v>
      </c>
      <c r="O1478" s="10" t="e">
        <f t="shared" si="242"/>
        <v>#DIV/0!</v>
      </c>
      <c r="P1478" s="11" t="e">
        <f t="shared" si="243"/>
        <v>#DIV/0!</v>
      </c>
      <c r="Q1478" s="11" t="e">
        <f t="shared" si="244"/>
        <v>#DIV/0!</v>
      </c>
      <c r="R1478" s="6" t="e">
        <f t="shared" si="245"/>
        <v>#DIV/0!</v>
      </c>
      <c r="S1478" s="6" t="e">
        <f t="shared" si="248"/>
        <v>#DIV/0!</v>
      </c>
      <c r="T1478" s="11">
        <f t="shared" si="249"/>
        <v>0</v>
      </c>
      <c r="U1478" s="11">
        <f t="shared" si="246"/>
        <v>7.07</v>
      </c>
      <c r="V1478" s="11">
        <f t="shared" si="247"/>
        <v>-7.07</v>
      </c>
    </row>
    <row r="1479" spans="1:22" x14ac:dyDescent="0.25">
      <c r="A1479" s="6" t="s">
        <v>351</v>
      </c>
      <c r="B1479" s="6" t="s">
        <v>23</v>
      </c>
      <c r="C1479" s="25" t="s">
        <v>1221</v>
      </c>
      <c r="D1479" s="25" t="s">
        <v>1221</v>
      </c>
      <c r="E1479" s="22" t="s">
        <v>1676</v>
      </c>
      <c r="F1479" s="22" t="s">
        <v>418</v>
      </c>
      <c r="G1479" s="31" t="s">
        <v>1177</v>
      </c>
      <c r="H1479" s="6" t="s">
        <v>1222</v>
      </c>
      <c r="I1479" s="22" t="s">
        <v>654</v>
      </c>
      <c r="J1479" s="19" t="s">
        <v>1236</v>
      </c>
      <c r="K1479" s="11">
        <v>15</v>
      </c>
      <c r="L1479" s="9">
        <v>4</v>
      </c>
      <c r="M1479" s="11">
        <v>60</v>
      </c>
      <c r="O1479" s="10">
        <f t="shared" si="242"/>
        <v>15</v>
      </c>
      <c r="P1479" s="11">
        <f t="shared" si="243"/>
        <v>0</v>
      </c>
      <c r="Q1479" s="11">
        <f t="shared" si="244"/>
        <v>15</v>
      </c>
      <c r="R1479" s="6" t="str">
        <f t="shared" si="245"/>
        <v>YES</v>
      </c>
      <c r="S1479" s="6" t="str">
        <f t="shared" si="248"/>
        <v>YES</v>
      </c>
      <c r="T1479" s="11">
        <f t="shared" si="249"/>
        <v>50</v>
      </c>
      <c r="U1479" s="11">
        <f t="shared" si="246"/>
        <v>60</v>
      </c>
      <c r="V1479" s="11">
        <f t="shared" si="247"/>
        <v>-10</v>
      </c>
    </row>
    <row r="1480" spans="1:22" x14ac:dyDescent="0.25">
      <c r="A1480" s="6" t="s">
        <v>351</v>
      </c>
      <c r="B1480" s="6" t="s">
        <v>23</v>
      </c>
      <c r="C1480" s="25" t="s">
        <v>1221</v>
      </c>
      <c r="D1480" s="25" t="s">
        <v>1221</v>
      </c>
      <c r="E1480" s="22" t="s">
        <v>1676</v>
      </c>
      <c r="F1480" s="22" t="s">
        <v>418</v>
      </c>
      <c r="G1480" s="31" t="s">
        <v>1177</v>
      </c>
      <c r="H1480" s="6" t="s">
        <v>1222</v>
      </c>
      <c r="I1480" s="22" t="s">
        <v>654</v>
      </c>
      <c r="J1480" s="19" t="s">
        <v>1237</v>
      </c>
      <c r="K1480" s="11">
        <v>15</v>
      </c>
      <c r="L1480" s="9">
        <v>4</v>
      </c>
      <c r="M1480" s="11">
        <v>60</v>
      </c>
      <c r="O1480" s="10">
        <f t="shared" si="242"/>
        <v>15</v>
      </c>
      <c r="P1480" s="11">
        <f t="shared" si="243"/>
        <v>0</v>
      </c>
      <c r="Q1480" s="11">
        <f t="shared" si="244"/>
        <v>15</v>
      </c>
      <c r="R1480" s="6" t="str">
        <f t="shared" si="245"/>
        <v>YES</v>
      </c>
      <c r="S1480" s="6" t="str">
        <f t="shared" si="248"/>
        <v>YES</v>
      </c>
      <c r="T1480" s="11">
        <f t="shared" si="249"/>
        <v>50</v>
      </c>
      <c r="U1480" s="11">
        <f t="shared" si="246"/>
        <v>60</v>
      </c>
      <c r="V1480" s="11">
        <f t="shared" si="247"/>
        <v>-10</v>
      </c>
    </row>
    <row r="1481" spans="1:22" x14ac:dyDescent="0.25">
      <c r="A1481" s="6" t="s">
        <v>351</v>
      </c>
      <c r="B1481" s="6" t="s">
        <v>23</v>
      </c>
      <c r="C1481" s="25" t="s">
        <v>1221</v>
      </c>
      <c r="D1481" s="25" t="s">
        <v>1221</v>
      </c>
      <c r="E1481" s="22" t="s">
        <v>1676</v>
      </c>
      <c r="F1481" s="22" t="s">
        <v>418</v>
      </c>
      <c r="G1481" s="31" t="s">
        <v>1177</v>
      </c>
      <c r="H1481" s="6" t="s">
        <v>1222</v>
      </c>
      <c r="I1481" s="22" t="s">
        <v>654</v>
      </c>
      <c r="J1481" s="19" t="s">
        <v>1238</v>
      </c>
      <c r="K1481" s="11">
        <v>15</v>
      </c>
      <c r="L1481" s="9">
        <v>4</v>
      </c>
      <c r="M1481" s="11">
        <v>60</v>
      </c>
      <c r="O1481" s="10">
        <f t="shared" si="242"/>
        <v>15</v>
      </c>
      <c r="P1481" s="11">
        <f t="shared" si="243"/>
        <v>0</v>
      </c>
      <c r="Q1481" s="11">
        <f t="shared" si="244"/>
        <v>15</v>
      </c>
      <c r="R1481" s="6" t="str">
        <f t="shared" si="245"/>
        <v>YES</v>
      </c>
      <c r="S1481" s="6" t="str">
        <f t="shared" si="248"/>
        <v>YES</v>
      </c>
      <c r="T1481" s="11">
        <f t="shared" si="249"/>
        <v>50</v>
      </c>
      <c r="U1481" s="11">
        <f t="shared" si="246"/>
        <v>60</v>
      </c>
      <c r="V1481" s="11">
        <f t="shared" si="247"/>
        <v>-10</v>
      </c>
    </row>
    <row r="1482" spans="1:22" x14ac:dyDescent="0.25">
      <c r="A1482" s="6" t="s">
        <v>351</v>
      </c>
      <c r="B1482" s="6" t="s">
        <v>23</v>
      </c>
      <c r="C1482" s="25" t="s">
        <v>1223</v>
      </c>
      <c r="D1482" s="25" t="s">
        <v>1223</v>
      </c>
      <c r="E1482" s="22" t="s">
        <v>1676</v>
      </c>
      <c r="F1482" s="22" t="s">
        <v>418</v>
      </c>
      <c r="G1482" s="31" t="s">
        <v>1224</v>
      </c>
      <c r="H1482" s="6" t="s">
        <v>1225</v>
      </c>
      <c r="I1482" s="22" t="s">
        <v>1226</v>
      </c>
      <c r="J1482" s="19" t="s">
        <v>1239</v>
      </c>
      <c r="K1482" s="11">
        <v>15</v>
      </c>
      <c r="O1482" s="10" t="e">
        <f t="shared" si="242"/>
        <v>#DIV/0!</v>
      </c>
      <c r="P1482" s="11" t="e">
        <f t="shared" si="243"/>
        <v>#DIV/0!</v>
      </c>
      <c r="Q1482" s="11" t="e">
        <f t="shared" si="244"/>
        <v>#DIV/0!</v>
      </c>
      <c r="R1482" s="6" t="e">
        <f t="shared" si="245"/>
        <v>#DIV/0!</v>
      </c>
      <c r="S1482" s="6" t="e">
        <f t="shared" si="248"/>
        <v>#DIV/0!</v>
      </c>
      <c r="T1482" s="11">
        <f t="shared" si="249"/>
        <v>0</v>
      </c>
      <c r="U1482" s="11">
        <f t="shared" si="246"/>
        <v>0</v>
      </c>
      <c r="V1482" s="11">
        <f t="shared" si="247"/>
        <v>0</v>
      </c>
    </row>
    <row r="1483" spans="1:22" x14ac:dyDescent="0.25">
      <c r="A1483" s="6" t="s">
        <v>351</v>
      </c>
      <c r="B1483" s="6" t="s">
        <v>23</v>
      </c>
      <c r="C1483" s="25" t="s">
        <v>1223</v>
      </c>
      <c r="D1483" s="25" t="s">
        <v>1223</v>
      </c>
      <c r="E1483" s="22" t="s">
        <v>1676</v>
      </c>
      <c r="F1483" s="22" t="s">
        <v>418</v>
      </c>
      <c r="G1483" s="31" t="s">
        <v>1224</v>
      </c>
      <c r="H1483" s="6" t="s">
        <v>1225</v>
      </c>
      <c r="I1483" s="22" t="s">
        <v>1226</v>
      </c>
      <c r="J1483" s="19" t="s">
        <v>1240</v>
      </c>
      <c r="K1483" s="11">
        <v>15</v>
      </c>
      <c r="O1483" s="10" t="e">
        <f t="shared" si="242"/>
        <v>#DIV/0!</v>
      </c>
      <c r="P1483" s="11" t="e">
        <f t="shared" si="243"/>
        <v>#DIV/0!</v>
      </c>
      <c r="Q1483" s="11" t="e">
        <f t="shared" si="244"/>
        <v>#DIV/0!</v>
      </c>
      <c r="R1483" s="6" t="e">
        <f t="shared" si="245"/>
        <v>#DIV/0!</v>
      </c>
      <c r="S1483" s="6" t="e">
        <f t="shared" si="248"/>
        <v>#DIV/0!</v>
      </c>
      <c r="T1483" s="11">
        <f t="shared" si="249"/>
        <v>0</v>
      </c>
      <c r="U1483" s="11">
        <f t="shared" si="246"/>
        <v>0</v>
      </c>
      <c r="V1483" s="11">
        <f t="shared" si="247"/>
        <v>0</v>
      </c>
    </row>
    <row r="1484" spans="1:22" x14ac:dyDescent="0.25">
      <c r="A1484" s="6" t="s">
        <v>351</v>
      </c>
      <c r="B1484" s="6" t="s">
        <v>23</v>
      </c>
      <c r="C1484" s="25" t="s">
        <v>1229</v>
      </c>
      <c r="D1484" s="25" t="s">
        <v>1229</v>
      </c>
      <c r="E1484" s="22" t="s">
        <v>1676</v>
      </c>
      <c r="F1484" s="22" t="s">
        <v>418</v>
      </c>
      <c r="H1484" s="6" t="s">
        <v>1228</v>
      </c>
      <c r="I1484" s="22" t="s">
        <v>1227</v>
      </c>
      <c r="J1484" s="19" t="s">
        <v>579</v>
      </c>
      <c r="K1484" s="11">
        <v>4.62</v>
      </c>
      <c r="L1484" s="9">
        <v>520.02</v>
      </c>
      <c r="M1484" s="11">
        <v>2402.52</v>
      </c>
      <c r="O1484" s="10">
        <f t="shared" si="242"/>
        <v>4.6200530748817359</v>
      </c>
      <c r="P1484" s="11">
        <f t="shared" si="243"/>
        <v>0</v>
      </c>
      <c r="Q1484" s="11">
        <f t="shared" si="244"/>
        <v>4.6200530748817359</v>
      </c>
      <c r="R1484" s="6" t="str">
        <f t="shared" si="245"/>
        <v>NO</v>
      </c>
      <c r="S1484" s="6" t="str">
        <f t="shared" si="248"/>
        <v>YES</v>
      </c>
      <c r="T1484" s="11">
        <f t="shared" si="249"/>
        <v>6500.25</v>
      </c>
      <c r="U1484" s="11">
        <f t="shared" si="246"/>
        <v>2402.52</v>
      </c>
      <c r="V1484" s="11">
        <f t="shared" si="247"/>
        <v>4097.7299999999996</v>
      </c>
    </row>
    <row r="1485" spans="1:22" x14ac:dyDescent="0.25">
      <c r="A1485" s="6" t="s">
        <v>351</v>
      </c>
      <c r="B1485" s="6" t="s">
        <v>23</v>
      </c>
      <c r="C1485" s="25" t="s">
        <v>1229</v>
      </c>
      <c r="D1485" s="25" t="s">
        <v>1229</v>
      </c>
      <c r="E1485" s="22" t="s">
        <v>1676</v>
      </c>
      <c r="F1485" s="22" t="s">
        <v>418</v>
      </c>
      <c r="H1485" s="6" t="s">
        <v>1228</v>
      </c>
      <c r="I1485" s="22" t="s">
        <v>1227</v>
      </c>
      <c r="J1485" s="19" t="s">
        <v>581</v>
      </c>
      <c r="K1485" s="11">
        <v>2.88</v>
      </c>
      <c r="L1485" s="9">
        <v>520.02</v>
      </c>
      <c r="M1485" s="11">
        <v>1497.66</v>
      </c>
      <c r="O1485" s="10">
        <f t="shared" si="242"/>
        <v>2.8800046152071075</v>
      </c>
      <c r="P1485" s="11">
        <f t="shared" si="243"/>
        <v>0</v>
      </c>
      <c r="Q1485" s="11">
        <f t="shared" si="244"/>
        <v>2.8800046152071075</v>
      </c>
      <c r="R1485" s="6" t="str">
        <f t="shared" si="245"/>
        <v>NO</v>
      </c>
      <c r="S1485" s="6" t="str">
        <f t="shared" si="248"/>
        <v>NO</v>
      </c>
      <c r="T1485" s="11">
        <f t="shared" si="249"/>
        <v>6500.25</v>
      </c>
      <c r="U1485" s="11">
        <f t="shared" si="246"/>
        <v>1497.66</v>
      </c>
      <c r="V1485" s="11">
        <f t="shared" si="247"/>
        <v>5002.59</v>
      </c>
    </row>
    <row r="1486" spans="1:22" x14ac:dyDescent="0.25">
      <c r="A1486" s="6" t="s">
        <v>351</v>
      </c>
      <c r="B1486" s="6" t="s">
        <v>23</v>
      </c>
      <c r="C1486" s="25" t="s">
        <v>1229</v>
      </c>
      <c r="D1486" s="25" t="s">
        <v>1229</v>
      </c>
      <c r="E1486" s="22" t="s">
        <v>1676</v>
      </c>
      <c r="F1486" s="22" t="s">
        <v>418</v>
      </c>
      <c r="H1486" s="6" t="s">
        <v>1228</v>
      </c>
      <c r="I1486" s="22" t="s">
        <v>1227</v>
      </c>
      <c r="J1486" s="19" t="s">
        <v>572</v>
      </c>
      <c r="K1486" s="11">
        <v>4.62</v>
      </c>
      <c r="L1486" s="9">
        <v>433.35</v>
      </c>
      <c r="M1486" s="11">
        <v>2002.1</v>
      </c>
      <c r="O1486" s="10">
        <f t="shared" si="242"/>
        <v>4.620053074881735</v>
      </c>
      <c r="P1486" s="11">
        <f t="shared" si="243"/>
        <v>0</v>
      </c>
      <c r="Q1486" s="11">
        <f t="shared" si="244"/>
        <v>4.620053074881735</v>
      </c>
      <c r="R1486" s="6" t="str">
        <f t="shared" si="245"/>
        <v>NO</v>
      </c>
      <c r="S1486" s="6" t="str">
        <f t="shared" si="248"/>
        <v>YES</v>
      </c>
      <c r="T1486" s="11">
        <f t="shared" si="249"/>
        <v>5416.875</v>
      </c>
      <c r="U1486" s="11">
        <f t="shared" si="246"/>
        <v>2002.1</v>
      </c>
      <c r="V1486" s="11">
        <f t="shared" si="247"/>
        <v>3414.7750000000001</v>
      </c>
    </row>
    <row r="1487" spans="1:22" x14ac:dyDescent="0.25">
      <c r="A1487" s="6" t="s">
        <v>351</v>
      </c>
      <c r="B1487" s="6" t="s">
        <v>23</v>
      </c>
      <c r="C1487" s="25" t="s">
        <v>1229</v>
      </c>
      <c r="D1487" s="25" t="s">
        <v>1229</v>
      </c>
      <c r="E1487" s="22" t="s">
        <v>1676</v>
      </c>
      <c r="F1487" s="22" t="s">
        <v>418</v>
      </c>
      <c r="H1487" s="6" t="s">
        <v>1228</v>
      </c>
      <c r="I1487" s="22" t="s">
        <v>1227</v>
      </c>
      <c r="J1487" s="19" t="s">
        <v>572</v>
      </c>
      <c r="K1487" s="11">
        <v>3.46</v>
      </c>
      <c r="L1487" s="9">
        <v>86.67</v>
      </c>
      <c r="M1487" s="11">
        <v>300</v>
      </c>
      <c r="O1487" s="10">
        <f t="shared" si="242"/>
        <v>3.461405330564209</v>
      </c>
      <c r="P1487" s="11">
        <f t="shared" si="243"/>
        <v>0</v>
      </c>
      <c r="Q1487" s="11">
        <f t="shared" si="244"/>
        <v>3.461405330564209</v>
      </c>
      <c r="R1487" s="6" t="str">
        <f t="shared" si="245"/>
        <v>NO</v>
      </c>
      <c r="S1487" s="6" t="str">
        <f t="shared" si="248"/>
        <v>YES</v>
      </c>
      <c r="T1487" s="11">
        <f t="shared" si="249"/>
        <v>1083.375</v>
      </c>
      <c r="U1487" s="11">
        <f t="shared" si="246"/>
        <v>300</v>
      </c>
      <c r="V1487" s="11">
        <f t="shared" si="247"/>
        <v>783.375</v>
      </c>
    </row>
    <row r="1488" spans="1:22" x14ac:dyDescent="0.25">
      <c r="A1488" s="6" t="s">
        <v>351</v>
      </c>
      <c r="B1488" s="6" t="s">
        <v>23</v>
      </c>
      <c r="C1488" s="25" t="s">
        <v>1229</v>
      </c>
      <c r="D1488" s="25" t="s">
        <v>1229</v>
      </c>
      <c r="E1488" s="22" t="s">
        <v>1676</v>
      </c>
      <c r="F1488" s="22" t="s">
        <v>418</v>
      </c>
      <c r="H1488" s="6" t="s">
        <v>1228</v>
      </c>
      <c r="I1488" s="22" t="s">
        <v>1227</v>
      </c>
      <c r="J1488" s="19" t="s">
        <v>1241</v>
      </c>
      <c r="K1488" s="11">
        <v>8.17</v>
      </c>
      <c r="L1488" s="9">
        <v>520.02</v>
      </c>
      <c r="M1488" s="11">
        <v>4248.54</v>
      </c>
      <c r="O1488" s="10">
        <f t="shared" si="242"/>
        <v>8.1699550017307025</v>
      </c>
      <c r="P1488" s="11">
        <f t="shared" si="243"/>
        <v>0</v>
      </c>
      <c r="Q1488" s="11">
        <f t="shared" si="244"/>
        <v>8.1699550017307025</v>
      </c>
      <c r="R1488" s="6" t="str">
        <f t="shared" si="245"/>
        <v>NO</v>
      </c>
      <c r="S1488" s="6" t="str">
        <f t="shared" si="248"/>
        <v>YES</v>
      </c>
      <c r="T1488" s="11">
        <f t="shared" si="249"/>
        <v>6500.25</v>
      </c>
      <c r="U1488" s="11">
        <f t="shared" si="246"/>
        <v>4248.54</v>
      </c>
      <c r="V1488" s="11">
        <f t="shared" si="247"/>
        <v>2251.71</v>
      </c>
    </row>
    <row r="1489" spans="1:22" x14ac:dyDescent="0.25">
      <c r="A1489" s="6" t="s">
        <v>351</v>
      </c>
      <c r="B1489" s="6" t="s">
        <v>23</v>
      </c>
      <c r="C1489" s="25" t="s">
        <v>1230</v>
      </c>
      <c r="D1489" s="25" t="s">
        <v>1230</v>
      </c>
      <c r="E1489" s="22" t="s">
        <v>1676</v>
      </c>
      <c r="F1489" s="22" t="s">
        <v>418</v>
      </c>
      <c r="G1489" s="31" t="s">
        <v>1231</v>
      </c>
      <c r="H1489" s="6" t="s">
        <v>1232</v>
      </c>
      <c r="I1489" s="22" t="s">
        <v>1125</v>
      </c>
      <c r="J1489" s="19" t="s">
        <v>1242</v>
      </c>
      <c r="K1489" s="11">
        <v>11.33</v>
      </c>
      <c r="M1489" s="11">
        <v>918</v>
      </c>
      <c r="O1489" s="10" t="e">
        <f t="shared" si="242"/>
        <v>#DIV/0!</v>
      </c>
      <c r="P1489" s="11" t="e">
        <f t="shared" si="243"/>
        <v>#DIV/0!</v>
      </c>
      <c r="Q1489" s="11" t="e">
        <f t="shared" si="244"/>
        <v>#DIV/0!</v>
      </c>
      <c r="R1489" s="6" t="e">
        <f t="shared" si="245"/>
        <v>#DIV/0!</v>
      </c>
      <c r="S1489" s="6" t="e">
        <f t="shared" si="248"/>
        <v>#DIV/0!</v>
      </c>
      <c r="T1489" s="11">
        <f t="shared" si="249"/>
        <v>0</v>
      </c>
      <c r="U1489" s="11">
        <f t="shared" si="246"/>
        <v>918</v>
      </c>
      <c r="V1489" s="11">
        <f t="shared" si="247"/>
        <v>-918</v>
      </c>
    </row>
    <row r="1490" spans="1:22" x14ac:dyDescent="0.25">
      <c r="A1490" s="6" t="s">
        <v>351</v>
      </c>
      <c r="B1490" s="6" t="s">
        <v>23</v>
      </c>
      <c r="C1490" s="25" t="s">
        <v>1233</v>
      </c>
      <c r="D1490" s="25" t="s">
        <v>1233</v>
      </c>
      <c r="E1490" s="22" t="s">
        <v>1676</v>
      </c>
      <c r="F1490" s="22" t="s">
        <v>418</v>
      </c>
      <c r="H1490" s="6" t="s">
        <v>1234</v>
      </c>
      <c r="I1490" s="22" t="s">
        <v>1235</v>
      </c>
      <c r="J1490" s="19" t="s">
        <v>1243</v>
      </c>
      <c r="K1490" s="11">
        <v>0.03</v>
      </c>
      <c r="M1490" s="11">
        <v>865.38</v>
      </c>
      <c r="O1490" s="10" t="e">
        <f t="shared" si="242"/>
        <v>#DIV/0!</v>
      </c>
      <c r="P1490" s="11" t="e">
        <f t="shared" si="243"/>
        <v>#DIV/0!</v>
      </c>
      <c r="Q1490" s="11" t="e">
        <f t="shared" si="244"/>
        <v>#DIV/0!</v>
      </c>
      <c r="R1490" s="6" t="e">
        <f t="shared" si="245"/>
        <v>#DIV/0!</v>
      </c>
      <c r="S1490" s="6" t="e">
        <f t="shared" si="248"/>
        <v>#DIV/0!</v>
      </c>
      <c r="T1490" s="11">
        <f t="shared" si="249"/>
        <v>0</v>
      </c>
      <c r="U1490" s="11">
        <f t="shared" si="246"/>
        <v>865.38</v>
      </c>
      <c r="V1490" s="11">
        <f t="shared" si="247"/>
        <v>-865.38</v>
      </c>
    </row>
    <row r="1491" spans="1:22" x14ac:dyDescent="0.25">
      <c r="A1491" s="6" t="s">
        <v>351</v>
      </c>
      <c r="B1491" s="6" t="s">
        <v>23</v>
      </c>
      <c r="C1491" s="25" t="s">
        <v>1233</v>
      </c>
      <c r="D1491" s="25" t="s">
        <v>1233</v>
      </c>
      <c r="E1491" s="22" t="s">
        <v>1676</v>
      </c>
      <c r="F1491" s="22" t="s">
        <v>418</v>
      </c>
      <c r="H1491" s="6" t="s">
        <v>1234</v>
      </c>
      <c r="I1491" s="22" t="s">
        <v>1235</v>
      </c>
      <c r="J1491" s="19" t="s">
        <v>1244</v>
      </c>
      <c r="K1491" s="11">
        <v>14.42</v>
      </c>
      <c r="L1491" s="9">
        <v>480</v>
      </c>
      <c r="M1491" s="11">
        <v>6923.08</v>
      </c>
      <c r="O1491" s="10">
        <f t="shared" ref="O1491:O1554" si="250">M1491/L1491</f>
        <v>14.423083333333333</v>
      </c>
      <c r="P1491" s="11">
        <f t="shared" si="243"/>
        <v>0</v>
      </c>
      <c r="Q1491" s="11">
        <f t="shared" si="244"/>
        <v>14.423083333333333</v>
      </c>
      <c r="R1491" s="6" t="str">
        <f t="shared" si="245"/>
        <v>YES</v>
      </c>
      <c r="S1491" s="6" t="str">
        <f t="shared" si="248"/>
        <v>YES</v>
      </c>
      <c r="T1491" s="11">
        <f t="shared" si="249"/>
        <v>6000</v>
      </c>
      <c r="U1491" s="11">
        <f t="shared" si="246"/>
        <v>6923.08</v>
      </c>
      <c r="V1491" s="11">
        <f t="shared" si="247"/>
        <v>-923.07999999999993</v>
      </c>
    </row>
    <row r="1492" spans="1:22" x14ac:dyDescent="0.25">
      <c r="A1492" s="6" t="s">
        <v>351</v>
      </c>
      <c r="B1492" s="6" t="s">
        <v>23</v>
      </c>
      <c r="C1492" s="25" t="s">
        <v>1233</v>
      </c>
      <c r="D1492" s="25" t="s">
        <v>1233</v>
      </c>
      <c r="E1492" s="22" t="s">
        <v>1676</v>
      </c>
      <c r="F1492" s="22" t="s">
        <v>418</v>
      </c>
      <c r="H1492" s="6" t="s">
        <v>1234</v>
      </c>
      <c r="I1492" s="22" t="s">
        <v>1235</v>
      </c>
      <c r="J1492" s="19" t="s">
        <v>1244</v>
      </c>
      <c r="K1492" s="11">
        <v>0.15</v>
      </c>
      <c r="M1492" s="11">
        <v>1315.38</v>
      </c>
      <c r="O1492" s="10" t="e">
        <f t="shared" si="250"/>
        <v>#DIV/0!</v>
      </c>
      <c r="P1492" s="11" t="e">
        <f t="shared" si="243"/>
        <v>#DIV/0!</v>
      </c>
      <c r="Q1492" s="11" t="e">
        <f t="shared" si="244"/>
        <v>#DIV/0!</v>
      </c>
      <c r="R1492" s="6" t="e">
        <f t="shared" si="245"/>
        <v>#DIV/0!</v>
      </c>
      <c r="S1492" s="6" t="e">
        <f t="shared" si="248"/>
        <v>#DIV/0!</v>
      </c>
      <c r="T1492" s="11">
        <f t="shared" si="249"/>
        <v>0</v>
      </c>
      <c r="U1492" s="11">
        <f t="shared" si="246"/>
        <v>1315.38</v>
      </c>
      <c r="V1492" s="11">
        <f t="shared" si="247"/>
        <v>-1315.38</v>
      </c>
    </row>
    <row r="1493" spans="1:22" x14ac:dyDescent="0.25">
      <c r="A1493" s="6" t="s">
        <v>351</v>
      </c>
      <c r="B1493" s="6" t="s">
        <v>23</v>
      </c>
      <c r="C1493" s="25" t="s">
        <v>1233</v>
      </c>
      <c r="D1493" s="25" t="s">
        <v>1233</v>
      </c>
      <c r="E1493" s="22" t="s">
        <v>1676</v>
      </c>
      <c r="F1493" s="22" t="s">
        <v>418</v>
      </c>
      <c r="H1493" s="6" t="s">
        <v>1234</v>
      </c>
      <c r="I1493" s="22" t="s">
        <v>1235</v>
      </c>
      <c r="J1493" s="19" t="s">
        <v>1245</v>
      </c>
      <c r="K1493" s="11">
        <v>0.06</v>
      </c>
      <c r="M1493" s="11">
        <v>865.38</v>
      </c>
      <c r="O1493" s="10" t="e">
        <f t="shared" si="250"/>
        <v>#DIV/0!</v>
      </c>
      <c r="P1493" s="11" t="e">
        <f t="shared" si="243"/>
        <v>#DIV/0!</v>
      </c>
      <c r="Q1493" s="11" t="e">
        <f t="shared" si="244"/>
        <v>#DIV/0!</v>
      </c>
      <c r="R1493" s="6" t="e">
        <f t="shared" si="245"/>
        <v>#DIV/0!</v>
      </c>
      <c r="S1493" s="6" t="e">
        <f t="shared" si="248"/>
        <v>#DIV/0!</v>
      </c>
      <c r="T1493" s="11">
        <f t="shared" si="249"/>
        <v>0</v>
      </c>
      <c r="U1493" s="11">
        <f t="shared" si="246"/>
        <v>865.38</v>
      </c>
      <c r="V1493" s="11">
        <f t="shared" si="247"/>
        <v>-865.38</v>
      </c>
    </row>
    <row r="1494" spans="1:22" x14ac:dyDescent="0.25">
      <c r="A1494" s="6" t="s">
        <v>351</v>
      </c>
      <c r="B1494" s="6" t="s">
        <v>23</v>
      </c>
      <c r="C1494" s="25" t="s">
        <v>1233</v>
      </c>
      <c r="D1494" s="25" t="s">
        <v>1233</v>
      </c>
      <c r="E1494" s="22" t="s">
        <v>1676</v>
      </c>
      <c r="F1494" s="22" t="s">
        <v>418</v>
      </c>
      <c r="H1494" s="6" t="s">
        <v>1234</v>
      </c>
      <c r="I1494" s="22" t="s">
        <v>1235</v>
      </c>
      <c r="J1494" s="19" t="s">
        <v>1246</v>
      </c>
      <c r="K1494" s="11">
        <v>0.3</v>
      </c>
      <c r="M1494" s="11">
        <v>432.72</v>
      </c>
      <c r="O1494" s="10" t="e">
        <f t="shared" si="250"/>
        <v>#DIV/0!</v>
      </c>
      <c r="P1494" s="11" t="e">
        <f t="shared" si="243"/>
        <v>#DIV/0!</v>
      </c>
      <c r="Q1494" s="11" t="e">
        <f t="shared" si="244"/>
        <v>#DIV/0!</v>
      </c>
      <c r="R1494" s="6" t="e">
        <f t="shared" si="245"/>
        <v>#DIV/0!</v>
      </c>
      <c r="S1494" s="6" t="e">
        <f t="shared" si="248"/>
        <v>#DIV/0!</v>
      </c>
      <c r="T1494" s="11">
        <f t="shared" si="249"/>
        <v>0</v>
      </c>
      <c r="U1494" s="11">
        <f t="shared" si="246"/>
        <v>432.72</v>
      </c>
      <c r="V1494" s="11">
        <f t="shared" si="247"/>
        <v>-432.72</v>
      </c>
    </row>
    <row r="1495" spans="1:22" x14ac:dyDescent="0.25">
      <c r="A1495" s="6" t="s">
        <v>351</v>
      </c>
      <c r="B1495" s="6" t="s">
        <v>23</v>
      </c>
      <c r="C1495" s="25" t="s">
        <v>1233</v>
      </c>
      <c r="D1495" s="25" t="s">
        <v>1233</v>
      </c>
      <c r="E1495" s="22" t="s">
        <v>1676</v>
      </c>
      <c r="F1495" s="22" t="s">
        <v>418</v>
      </c>
      <c r="H1495" s="6" t="s">
        <v>1234</v>
      </c>
      <c r="I1495" s="22" t="s">
        <v>1235</v>
      </c>
      <c r="J1495" s="19" t="s">
        <v>1247</v>
      </c>
      <c r="K1495" s="11">
        <v>0.25</v>
      </c>
      <c r="M1495" s="11">
        <v>2425.98</v>
      </c>
      <c r="O1495" s="10" t="e">
        <f t="shared" si="250"/>
        <v>#DIV/0!</v>
      </c>
      <c r="P1495" s="11" t="e">
        <f t="shared" si="243"/>
        <v>#DIV/0!</v>
      </c>
      <c r="Q1495" s="11" t="e">
        <f t="shared" si="244"/>
        <v>#DIV/0!</v>
      </c>
      <c r="R1495" s="6" t="e">
        <f t="shared" si="245"/>
        <v>#DIV/0!</v>
      </c>
      <c r="S1495" s="6" t="e">
        <f t="shared" si="248"/>
        <v>#DIV/0!</v>
      </c>
      <c r="T1495" s="11">
        <f t="shared" si="249"/>
        <v>0</v>
      </c>
      <c r="U1495" s="11">
        <f t="shared" si="246"/>
        <v>2425.98</v>
      </c>
      <c r="V1495" s="11">
        <f t="shared" si="247"/>
        <v>-2425.98</v>
      </c>
    </row>
    <row r="1496" spans="1:22" x14ac:dyDescent="0.25">
      <c r="A1496" s="6" t="s">
        <v>351</v>
      </c>
      <c r="B1496" s="6" t="s">
        <v>23</v>
      </c>
      <c r="C1496" s="25" t="s">
        <v>1233</v>
      </c>
      <c r="D1496" s="25" t="s">
        <v>1233</v>
      </c>
      <c r="E1496" s="22" t="s">
        <v>1676</v>
      </c>
      <c r="F1496" s="22" t="s">
        <v>418</v>
      </c>
      <c r="H1496" s="6" t="s">
        <v>1234</v>
      </c>
      <c r="I1496" s="22" t="s">
        <v>1235</v>
      </c>
      <c r="J1496" s="19" t="s">
        <v>1248</v>
      </c>
      <c r="K1496" s="11">
        <v>0.12</v>
      </c>
      <c r="M1496" s="11">
        <v>1200</v>
      </c>
      <c r="O1496" s="10" t="e">
        <f t="shared" si="250"/>
        <v>#DIV/0!</v>
      </c>
      <c r="P1496" s="11" t="e">
        <f t="shared" si="243"/>
        <v>#DIV/0!</v>
      </c>
      <c r="Q1496" s="11" t="e">
        <f t="shared" si="244"/>
        <v>#DIV/0!</v>
      </c>
      <c r="R1496" s="6" t="e">
        <f t="shared" si="245"/>
        <v>#DIV/0!</v>
      </c>
      <c r="S1496" s="6" t="e">
        <f t="shared" si="248"/>
        <v>#DIV/0!</v>
      </c>
      <c r="T1496" s="11">
        <f t="shared" si="249"/>
        <v>0</v>
      </c>
      <c r="U1496" s="11">
        <f t="shared" si="246"/>
        <v>1200</v>
      </c>
      <c r="V1496" s="11">
        <f t="shared" si="247"/>
        <v>-1200</v>
      </c>
    </row>
    <row r="1497" spans="1:22" x14ac:dyDescent="0.25">
      <c r="A1497" s="6" t="s">
        <v>351</v>
      </c>
      <c r="B1497" s="6" t="s">
        <v>23</v>
      </c>
      <c r="C1497" s="25" t="s">
        <v>1233</v>
      </c>
      <c r="D1497" s="25" t="s">
        <v>1233</v>
      </c>
      <c r="E1497" s="22" t="s">
        <v>1676</v>
      </c>
      <c r="F1497" s="22" t="s">
        <v>418</v>
      </c>
      <c r="H1497" s="6" t="s">
        <v>1234</v>
      </c>
      <c r="I1497" s="22" t="s">
        <v>1235</v>
      </c>
      <c r="J1497" s="19" t="s">
        <v>1249</v>
      </c>
      <c r="K1497" s="11">
        <v>0.1</v>
      </c>
      <c r="M1497" s="11">
        <v>3634.62</v>
      </c>
      <c r="O1497" s="10" t="e">
        <f t="shared" si="250"/>
        <v>#DIV/0!</v>
      </c>
      <c r="P1497" s="11" t="e">
        <f t="shared" si="243"/>
        <v>#DIV/0!</v>
      </c>
      <c r="Q1497" s="11" t="e">
        <f t="shared" si="244"/>
        <v>#DIV/0!</v>
      </c>
      <c r="R1497" s="6" t="e">
        <f t="shared" si="245"/>
        <v>#DIV/0!</v>
      </c>
      <c r="S1497" s="6" t="e">
        <f t="shared" si="248"/>
        <v>#DIV/0!</v>
      </c>
      <c r="T1497" s="11">
        <f t="shared" si="249"/>
        <v>0</v>
      </c>
      <c r="U1497" s="11">
        <f t="shared" si="246"/>
        <v>3634.62</v>
      </c>
      <c r="V1497" s="11">
        <f t="shared" si="247"/>
        <v>-3634.62</v>
      </c>
    </row>
    <row r="1498" spans="1:22" x14ac:dyDescent="0.25">
      <c r="A1498" s="6" t="s">
        <v>351</v>
      </c>
      <c r="B1498" s="6" t="s">
        <v>23</v>
      </c>
      <c r="C1498" s="25" t="s">
        <v>1233</v>
      </c>
      <c r="D1498" s="25" t="s">
        <v>1233</v>
      </c>
      <c r="E1498" s="22" t="s">
        <v>1676</v>
      </c>
      <c r="F1498" s="22" t="s">
        <v>418</v>
      </c>
      <c r="H1498" s="6" t="s">
        <v>1234</v>
      </c>
      <c r="I1498" s="22" t="s">
        <v>1235</v>
      </c>
      <c r="J1498" s="19" t="s">
        <v>1250</v>
      </c>
      <c r="K1498" s="11">
        <v>0.05</v>
      </c>
      <c r="M1498" s="11">
        <v>1298.04</v>
      </c>
      <c r="O1498" s="10" t="e">
        <f t="shared" si="250"/>
        <v>#DIV/0!</v>
      </c>
      <c r="P1498" s="11" t="e">
        <f t="shared" si="243"/>
        <v>#DIV/0!</v>
      </c>
      <c r="Q1498" s="11" t="e">
        <f t="shared" si="244"/>
        <v>#DIV/0!</v>
      </c>
      <c r="R1498" s="6" t="e">
        <f t="shared" si="245"/>
        <v>#DIV/0!</v>
      </c>
      <c r="S1498" s="6" t="e">
        <f t="shared" si="248"/>
        <v>#DIV/0!</v>
      </c>
      <c r="T1498" s="11">
        <f t="shared" si="249"/>
        <v>0</v>
      </c>
      <c r="U1498" s="11">
        <f t="shared" si="246"/>
        <v>1298.04</v>
      </c>
      <c r="V1498" s="11">
        <f t="shared" si="247"/>
        <v>-1298.04</v>
      </c>
    </row>
    <row r="1499" spans="1:22" x14ac:dyDescent="0.25">
      <c r="A1499" s="6" t="s">
        <v>351</v>
      </c>
      <c r="B1499" s="6" t="s">
        <v>23</v>
      </c>
      <c r="C1499" s="25" t="s">
        <v>1233</v>
      </c>
      <c r="D1499" s="25" t="s">
        <v>1233</v>
      </c>
      <c r="E1499" s="22" t="s">
        <v>1676</v>
      </c>
      <c r="F1499" s="22" t="s">
        <v>418</v>
      </c>
      <c r="H1499" s="6" t="s">
        <v>1234</v>
      </c>
      <c r="I1499" s="22" t="s">
        <v>1235</v>
      </c>
      <c r="J1499" s="19" t="s">
        <v>1251</v>
      </c>
      <c r="K1499" s="11">
        <v>0.03</v>
      </c>
      <c r="M1499" s="11">
        <v>726.96</v>
      </c>
      <c r="O1499" s="10" t="e">
        <f t="shared" si="250"/>
        <v>#DIV/0!</v>
      </c>
      <c r="P1499" s="11" t="e">
        <f t="shared" si="243"/>
        <v>#DIV/0!</v>
      </c>
      <c r="Q1499" s="11" t="e">
        <f t="shared" si="244"/>
        <v>#DIV/0!</v>
      </c>
      <c r="R1499" s="6" t="e">
        <f t="shared" si="245"/>
        <v>#DIV/0!</v>
      </c>
      <c r="S1499" s="6" t="e">
        <f t="shared" si="248"/>
        <v>#DIV/0!</v>
      </c>
      <c r="T1499" s="11">
        <f t="shared" si="249"/>
        <v>0</v>
      </c>
      <c r="U1499" s="11">
        <f t="shared" si="246"/>
        <v>726.96</v>
      </c>
      <c r="V1499" s="11">
        <f t="shared" si="247"/>
        <v>-726.96</v>
      </c>
    </row>
    <row r="1500" spans="1:22" x14ac:dyDescent="0.25">
      <c r="A1500" s="6" t="s">
        <v>351</v>
      </c>
      <c r="B1500" s="6" t="s">
        <v>23</v>
      </c>
      <c r="C1500" s="25" t="s">
        <v>1233</v>
      </c>
      <c r="D1500" s="25" t="s">
        <v>1233</v>
      </c>
      <c r="E1500" s="22" t="s">
        <v>1676</v>
      </c>
      <c r="F1500" s="22" t="s">
        <v>418</v>
      </c>
      <c r="H1500" s="6" t="s">
        <v>1234</v>
      </c>
      <c r="I1500" s="22" t="s">
        <v>1235</v>
      </c>
      <c r="J1500" s="19" t="s">
        <v>1252</v>
      </c>
      <c r="K1500" s="11">
        <v>13.22</v>
      </c>
      <c r="L1500" s="9">
        <v>480</v>
      </c>
      <c r="M1500" s="11">
        <v>6346.15</v>
      </c>
      <c r="O1500" s="10">
        <f t="shared" si="250"/>
        <v>13.221145833333333</v>
      </c>
      <c r="P1500" s="11">
        <f t="shared" si="243"/>
        <v>0</v>
      </c>
      <c r="Q1500" s="11">
        <f t="shared" si="244"/>
        <v>13.221145833333333</v>
      </c>
      <c r="R1500" s="6" t="str">
        <f t="shared" si="245"/>
        <v>YES</v>
      </c>
      <c r="S1500" s="6" t="str">
        <f t="shared" si="248"/>
        <v>YES</v>
      </c>
      <c r="T1500" s="11">
        <f t="shared" si="249"/>
        <v>6000</v>
      </c>
      <c r="U1500" s="11">
        <f t="shared" si="246"/>
        <v>6346.15</v>
      </c>
      <c r="V1500" s="11">
        <f t="shared" si="247"/>
        <v>-346.14999999999964</v>
      </c>
    </row>
    <row r="1501" spans="1:22" x14ac:dyDescent="0.25">
      <c r="A1501" s="6" t="s">
        <v>351</v>
      </c>
      <c r="B1501" s="6" t="s">
        <v>23</v>
      </c>
      <c r="C1501" s="25" t="s">
        <v>1233</v>
      </c>
      <c r="D1501" s="25" t="s">
        <v>1233</v>
      </c>
      <c r="E1501" s="22" t="s">
        <v>1676</v>
      </c>
      <c r="F1501" s="22" t="s">
        <v>418</v>
      </c>
      <c r="H1501" s="6" t="s">
        <v>1234</v>
      </c>
      <c r="I1501" s="22" t="s">
        <v>1235</v>
      </c>
      <c r="J1501" s="19" t="s">
        <v>1253</v>
      </c>
      <c r="K1501" s="11">
        <v>7.0000000000000007E-2</v>
      </c>
      <c r="M1501" s="11">
        <v>1142.28</v>
      </c>
      <c r="O1501" s="10" t="e">
        <f t="shared" si="250"/>
        <v>#DIV/0!</v>
      </c>
      <c r="P1501" s="11" t="e">
        <f t="shared" si="243"/>
        <v>#DIV/0!</v>
      </c>
      <c r="Q1501" s="11" t="e">
        <f t="shared" si="244"/>
        <v>#DIV/0!</v>
      </c>
      <c r="R1501" s="6" t="e">
        <f t="shared" si="245"/>
        <v>#DIV/0!</v>
      </c>
      <c r="S1501" s="6" t="e">
        <f t="shared" si="248"/>
        <v>#DIV/0!</v>
      </c>
      <c r="T1501" s="11">
        <f t="shared" si="249"/>
        <v>0</v>
      </c>
      <c r="U1501" s="11">
        <f t="shared" si="246"/>
        <v>1142.28</v>
      </c>
      <c r="V1501" s="11">
        <f t="shared" si="247"/>
        <v>-1142.28</v>
      </c>
    </row>
    <row r="1502" spans="1:22" x14ac:dyDescent="0.25">
      <c r="A1502" s="6" t="s">
        <v>351</v>
      </c>
      <c r="B1502" s="6" t="s">
        <v>23</v>
      </c>
      <c r="C1502" s="25" t="s">
        <v>1233</v>
      </c>
      <c r="D1502" s="25" t="s">
        <v>1233</v>
      </c>
      <c r="E1502" s="22" t="s">
        <v>1676</v>
      </c>
      <c r="F1502" s="22" t="s">
        <v>418</v>
      </c>
      <c r="H1502" s="6" t="s">
        <v>1234</v>
      </c>
      <c r="I1502" s="22" t="s">
        <v>1235</v>
      </c>
      <c r="J1502" s="19" t="s">
        <v>1254</v>
      </c>
      <c r="K1502" s="11">
        <v>0.05</v>
      </c>
      <c r="M1502" s="11">
        <v>778.86</v>
      </c>
      <c r="O1502" s="10" t="e">
        <f t="shared" si="250"/>
        <v>#DIV/0!</v>
      </c>
      <c r="P1502" s="11" t="e">
        <f t="shared" si="243"/>
        <v>#DIV/0!</v>
      </c>
      <c r="Q1502" s="11" t="e">
        <f t="shared" si="244"/>
        <v>#DIV/0!</v>
      </c>
      <c r="R1502" s="6" t="e">
        <f t="shared" si="245"/>
        <v>#DIV/0!</v>
      </c>
      <c r="S1502" s="6" t="e">
        <f t="shared" si="248"/>
        <v>#DIV/0!</v>
      </c>
      <c r="T1502" s="11">
        <f t="shared" si="249"/>
        <v>0</v>
      </c>
      <c r="U1502" s="11">
        <f t="shared" si="246"/>
        <v>778.86</v>
      </c>
      <c r="V1502" s="11">
        <f t="shared" si="247"/>
        <v>-778.86</v>
      </c>
    </row>
    <row r="1503" spans="1:22" x14ac:dyDescent="0.25">
      <c r="A1503" s="6" t="s">
        <v>351</v>
      </c>
      <c r="B1503" s="6" t="s">
        <v>23</v>
      </c>
      <c r="C1503" s="25" t="s">
        <v>1233</v>
      </c>
      <c r="D1503" s="25" t="s">
        <v>1233</v>
      </c>
      <c r="E1503" s="22" t="s">
        <v>1676</v>
      </c>
      <c r="F1503" s="22" t="s">
        <v>418</v>
      </c>
      <c r="H1503" s="6" t="s">
        <v>1234</v>
      </c>
      <c r="I1503" s="22" t="s">
        <v>1235</v>
      </c>
      <c r="J1503" s="19" t="s">
        <v>1255</v>
      </c>
      <c r="K1503" s="11">
        <v>11.06</v>
      </c>
      <c r="L1503" s="9">
        <v>480</v>
      </c>
      <c r="M1503" s="11">
        <v>5307.69</v>
      </c>
      <c r="O1503" s="10">
        <f t="shared" si="250"/>
        <v>11.057687499999998</v>
      </c>
      <c r="P1503" s="11">
        <f t="shared" si="243"/>
        <v>0</v>
      </c>
      <c r="Q1503" s="11">
        <f t="shared" si="244"/>
        <v>11.057687499999998</v>
      </c>
      <c r="R1503" s="6" t="str">
        <f t="shared" si="245"/>
        <v>NO</v>
      </c>
      <c r="S1503" s="6" t="str">
        <f t="shared" si="248"/>
        <v>YES</v>
      </c>
      <c r="T1503" s="11">
        <f t="shared" si="249"/>
        <v>6000</v>
      </c>
      <c r="U1503" s="11">
        <f t="shared" si="246"/>
        <v>5307.69</v>
      </c>
      <c r="V1503" s="11">
        <f t="shared" si="247"/>
        <v>692.3100000000004</v>
      </c>
    </row>
    <row r="1504" spans="1:22" x14ac:dyDescent="0.25">
      <c r="A1504" s="6" t="s">
        <v>351</v>
      </c>
      <c r="B1504" s="6" t="s">
        <v>23</v>
      </c>
      <c r="C1504" s="25" t="s">
        <v>1233</v>
      </c>
      <c r="D1504" s="25" t="s">
        <v>1233</v>
      </c>
      <c r="E1504" s="22" t="s">
        <v>1676</v>
      </c>
      <c r="F1504" s="22" t="s">
        <v>418</v>
      </c>
      <c r="H1504" s="6" t="s">
        <v>1234</v>
      </c>
      <c r="I1504" s="22" t="s">
        <v>1235</v>
      </c>
      <c r="J1504" s="19" t="s">
        <v>1255</v>
      </c>
      <c r="K1504" s="11">
        <v>0.05</v>
      </c>
      <c r="M1504" s="11">
        <v>477.66</v>
      </c>
      <c r="O1504" s="10" t="e">
        <f t="shared" si="250"/>
        <v>#DIV/0!</v>
      </c>
      <c r="P1504" s="11" t="e">
        <f t="shared" si="243"/>
        <v>#DIV/0!</v>
      </c>
      <c r="Q1504" s="11" t="e">
        <f t="shared" si="244"/>
        <v>#DIV/0!</v>
      </c>
      <c r="R1504" s="6" t="e">
        <f t="shared" si="245"/>
        <v>#DIV/0!</v>
      </c>
      <c r="S1504" s="6" t="e">
        <f t="shared" si="248"/>
        <v>#DIV/0!</v>
      </c>
      <c r="T1504" s="11">
        <f t="shared" si="249"/>
        <v>0</v>
      </c>
      <c r="U1504" s="11">
        <f t="shared" si="246"/>
        <v>477.66</v>
      </c>
      <c r="V1504" s="11">
        <f t="shared" si="247"/>
        <v>-477.66</v>
      </c>
    </row>
    <row r="1505" spans="1:22" x14ac:dyDescent="0.25">
      <c r="A1505" s="6" t="s">
        <v>351</v>
      </c>
      <c r="B1505" s="6" t="s">
        <v>23</v>
      </c>
      <c r="C1505" s="25" t="s">
        <v>1233</v>
      </c>
      <c r="D1505" s="25" t="s">
        <v>1233</v>
      </c>
      <c r="E1505" s="22" t="s">
        <v>1676</v>
      </c>
      <c r="F1505" s="22" t="s">
        <v>418</v>
      </c>
      <c r="H1505" s="6" t="s">
        <v>1234</v>
      </c>
      <c r="I1505" s="22" t="s">
        <v>1235</v>
      </c>
      <c r="J1505" s="19" t="s">
        <v>1256</v>
      </c>
      <c r="K1505" s="11">
        <v>0.05</v>
      </c>
      <c r="M1505" s="11">
        <v>1064.46</v>
      </c>
      <c r="O1505" s="10" t="e">
        <f t="shared" si="250"/>
        <v>#DIV/0!</v>
      </c>
      <c r="P1505" s="11" t="e">
        <f t="shared" si="243"/>
        <v>#DIV/0!</v>
      </c>
      <c r="Q1505" s="11" t="e">
        <f t="shared" si="244"/>
        <v>#DIV/0!</v>
      </c>
      <c r="R1505" s="6" t="e">
        <f t="shared" si="245"/>
        <v>#DIV/0!</v>
      </c>
      <c r="S1505" s="6" t="e">
        <f t="shared" si="248"/>
        <v>#DIV/0!</v>
      </c>
      <c r="T1505" s="11">
        <f t="shared" si="249"/>
        <v>0</v>
      </c>
      <c r="U1505" s="11">
        <f t="shared" si="246"/>
        <v>1064.46</v>
      </c>
      <c r="V1505" s="11">
        <f t="shared" si="247"/>
        <v>-1064.46</v>
      </c>
    </row>
    <row r="1506" spans="1:22" x14ac:dyDescent="0.25">
      <c r="A1506" s="6" t="s">
        <v>351</v>
      </c>
      <c r="B1506" s="6" t="s">
        <v>23</v>
      </c>
      <c r="C1506" s="25" t="s">
        <v>1261</v>
      </c>
      <c r="D1506" s="25" t="s">
        <v>1261</v>
      </c>
      <c r="E1506" s="22" t="s">
        <v>1676</v>
      </c>
      <c r="F1506" s="22" t="s">
        <v>418</v>
      </c>
      <c r="G1506" s="31" t="s">
        <v>1260</v>
      </c>
      <c r="H1506" s="6" t="s">
        <v>1259</v>
      </c>
      <c r="I1506" s="22" t="s">
        <v>1258</v>
      </c>
      <c r="J1506" s="19" t="s">
        <v>1257</v>
      </c>
      <c r="K1506" s="11">
        <v>0.05</v>
      </c>
      <c r="M1506" s="11">
        <v>2639.28</v>
      </c>
      <c r="O1506" s="10" t="e">
        <f t="shared" si="250"/>
        <v>#DIV/0!</v>
      </c>
      <c r="P1506" s="11" t="e">
        <f t="shared" si="243"/>
        <v>#DIV/0!</v>
      </c>
      <c r="Q1506" s="11" t="e">
        <f t="shared" si="244"/>
        <v>#DIV/0!</v>
      </c>
      <c r="R1506" s="6" t="e">
        <f t="shared" si="245"/>
        <v>#DIV/0!</v>
      </c>
      <c r="S1506" s="6" t="e">
        <f t="shared" si="248"/>
        <v>#DIV/0!</v>
      </c>
      <c r="T1506" s="11">
        <f t="shared" si="249"/>
        <v>0</v>
      </c>
      <c r="U1506" s="11">
        <f t="shared" si="246"/>
        <v>2639.28</v>
      </c>
      <c r="V1506" s="11">
        <f t="shared" si="247"/>
        <v>-2639.28</v>
      </c>
    </row>
    <row r="1507" spans="1:22" x14ac:dyDescent="0.25">
      <c r="A1507" s="6" t="s">
        <v>351</v>
      </c>
      <c r="B1507" s="6" t="s">
        <v>23</v>
      </c>
      <c r="C1507" s="25" t="s">
        <v>1262</v>
      </c>
      <c r="D1507" s="25" t="s">
        <v>1262</v>
      </c>
      <c r="E1507" s="22" t="s">
        <v>1676</v>
      </c>
      <c r="F1507" s="22" t="s">
        <v>418</v>
      </c>
      <c r="H1507" s="6" t="s">
        <v>1263</v>
      </c>
      <c r="I1507" s="6" t="s">
        <v>652</v>
      </c>
      <c r="J1507" s="19" t="s">
        <v>1276</v>
      </c>
      <c r="K1507" s="11">
        <v>8.41</v>
      </c>
      <c r="L1507" s="9">
        <v>480</v>
      </c>
      <c r="M1507" s="11">
        <v>4038.47</v>
      </c>
      <c r="O1507" s="10">
        <f t="shared" si="250"/>
        <v>8.4134791666666668</v>
      </c>
      <c r="P1507" s="11">
        <f t="shared" si="243"/>
        <v>0</v>
      </c>
      <c r="Q1507" s="11">
        <f t="shared" si="244"/>
        <v>8.4134791666666668</v>
      </c>
      <c r="R1507" s="6" t="str">
        <f t="shared" si="245"/>
        <v>NO</v>
      </c>
      <c r="S1507" s="6" t="str">
        <f t="shared" si="248"/>
        <v>YES</v>
      </c>
      <c r="T1507" s="11">
        <f t="shared" si="249"/>
        <v>6000</v>
      </c>
      <c r="U1507" s="11">
        <f t="shared" si="246"/>
        <v>4038.47</v>
      </c>
      <c r="V1507" s="11">
        <f t="shared" si="247"/>
        <v>1961.5300000000002</v>
      </c>
    </row>
    <row r="1508" spans="1:22" x14ac:dyDescent="0.25">
      <c r="A1508" s="6" t="s">
        <v>351</v>
      </c>
      <c r="B1508" s="6" t="s">
        <v>23</v>
      </c>
      <c r="C1508" s="25" t="s">
        <v>1262</v>
      </c>
      <c r="D1508" s="25" t="s">
        <v>1262</v>
      </c>
      <c r="E1508" s="22" t="s">
        <v>1676</v>
      </c>
      <c r="F1508" s="22" t="s">
        <v>418</v>
      </c>
      <c r="H1508" s="6" t="s">
        <v>1263</v>
      </c>
      <c r="I1508" s="6" t="s">
        <v>652</v>
      </c>
      <c r="J1508" s="19" t="s">
        <v>1277</v>
      </c>
      <c r="K1508" s="11">
        <v>0.14000000000000001</v>
      </c>
      <c r="M1508" s="11">
        <v>1298.0999999999999</v>
      </c>
      <c r="O1508" s="10" t="e">
        <f t="shared" si="250"/>
        <v>#DIV/0!</v>
      </c>
      <c r="P1508" s="11" t="e">
        <f t="shared" si="243"/>
        <v>#DIV/0!</v>
      </c>
      <c r="Q1508" s="11" t="e">
        <f t="shared" si="244"/>
        <v>#DIV/0!</v>
      </c>
      <c r="R1508" s="6" t="e">
        <f t="shared" si="245"/>
        <v>#DIV/0!</v>
      </c>
      <c r="S1508" s="6" t="e">
        <f t="shared" si="248"/>
        <v>#DIV/0!</v>
      </c>
      <c r="T1508" s="11">
        <f t="shared" si="249"/>
        <v>0</v>
      </c>
      <c r="U1508" s="11">
        <f t="shared" si="246"/>
        <v>1298.0999999999999</v>
      </c>
      <c r="V1508" s="11">
        <f t="shared" si="247"/>
        <v>-1298.0999999999999</v>
      </c>
    </row>
    <row r="1509" spans="1:22" x14ac:dyDescent="0.25">
      <c r="A1509" s="6" t="s">
        <v>351</v>
      </c>
      <c r="B1509" s="6" t="s">
        <v>23</v>
      </c>
      <c r="C1509" s="25" t="s">
        <v>1265</v>
      </c>
      <c r="D1509" s="25" t="s">
        <v>1265</v>
      </c>
      <c r="E1509" s="22" t="s">
        <v>1676</v>
      </c>
      <c r="F1509" s="22" t="s">
        <v>418</v>
      </c>
      <c r="H1509" s="6" t="s">
        <v>1264</v>
      </c>
      <c r="I1509" s="22" t="s">
        <v>1125</v>
      </c>
      <c r="J1509" s="19" t="s">
        <v>1278</v>
      </c>
      <c r="K1509" s="11">
        <v>7.0000000000000007E-2</v>
      </c>
      <c r="M1509" s="11">
        <v>241.15</v>
      </c>
      <c r="O1509" s="10" t="e">
        <f t="shared" si="250"/>
        <v>#DIV/0!</v>
      </c>
      <c r="P1509" s="11" t="e">
        <f t="shared" si="243"/>
        <v>#DIV/0!</v>
      </c>
      <c r="Q1509" s="11" t="e">
        <f t="shared" si="244"/>
        <v>#DIV/0!</v>
      </c>
      <c r="R1509" s="6" t="e">
        <f t="shared" si="245"/>
        <v>#DIV/0!</v>
      </c>
      <c r="S1509" s="6" t="e">
        <f t="shared" si="248"/>
        <v>#DIV/0!</v>
      </c>
      <c r="T1509" s="11">
        <f t="shared" si="249"/>
        <v>0</v>
      </c>
      <c r="U1509" s="11">
        <f t="shared" si="246"/>
        <v>241.15</v>
      </c>
      <c r="V1509" s="11">
        <f t="shared" si="247"/>
        <v>-241.15</v>
      </c>
    </row>
    <row r="1510" spans="1:22" x14ac:dyDescent="0.25">
      <c r="A1510" s="6" t="s">
        <v>351</v>
      </c>
      <c r="B1510" s="6" t="s">
        <v>23</v>
      </c>
      <c r="C1510" s="25" t="s">
        <v>1265</v>
      </c>
      <c r="D1510" s="25" t="s">
        <v>1265</v>
      </c>
      <c r="E1510" s="22" t="s">
        <v>1676</v>
      </c>
      <c r="F1510" s="22" t="s">
        <v>418</v>
      </c>
      <c r="H1510" s="6" t="s">
        <v>1264</v>
      </c>
      <c r="I1510" s="22" t="s">
        <v>1125</v>
      </c>
      <c r="J1510" s="19" t="s">
        <v>1278</v>
      </c>
      <c r="K1510" s="11">
        <v>0.05</v>
      </c>
      <c r="M1510" s="11">
        <v>986.55</v>
      </c>
      <c r="O1510" s="10" t="e">
        <f t="shared" si="250"/>
        <v>#DIV/0!</v>
      </c>
      <c r="P1510" s="11" t="e">
        <f t="shared" si="243"/>
        <v>#DIV/0!</v>
      </c>
      <c r="Q1510" s="11" t="e">
        <f t="shared" si="244"/>
        <v>#DIV/0!</v>
      </c>
      <c r="R1510" s="6" t="e">
        <f t="shared" si="245"/>
        <v>#DIV/0!</v>
      </c>
      <c r="S1510" s="6" t="e">
        <f t="shared" si="248"/>
        <v>#DIV/0!</v>
      </c>
      <c r="T1510" s="11">
        <f t="shared" si="249"/>
        <v>0</v>
      </c>
      <c r="U1510" s="11">
        <f t="shared" si="246"/>
        <v>986.55</v>
      </c>
      <c r="V1510" s="11">
        <f t="shared" si="247"/>
        <v>-986.55</v>
      </c>
    </row>
    <row r="1511" spans="1:22" x14ac:dyDescent="0.25">
      <c r="A1511" s="6" t="s">
        <v>351</v>
      </c>
      <c r="B1511" s="6" t="s">
        <v>23</v>
      </c>
      <c r="C1511" s="25" t="s">
        <v>1266</v>
      </c>
      <c r="D1511" s="25" t="s">
        <v>1266</v>
      </c>
      <c r="E1511" s="22" t="s">
        <v>1676</v>
      </c>
      <c r="F1511" s="22" t="s">
        <v>418</v>
      </c>
      <c r="G1511" s="31" t="s">
        <v>1177</v>
      </c>
      <c r="H1511" s="6" t="s">
        <v>1267</v>
      </c>
      <c r="I1511" s="22" t="s">
        <v>24</v>
      </c>
      <c r="J1511" s="19" t="s">
        <v>1089</v>
      </c>
      <c r="K1511" s="11">
        <v>15</v>
      </c>
      <c r="L1511" s="9">
        <v>5</v>
      </c>
      <c r="M1511" s="11">
        <v>75</v>
      </c>
      <c r="O1511" s="10">
        <f t="shared" si="250"/>
        <v>15</v>
      </c>
      <c r="P1511" s="11">
        <f t="shared" si="243"/>
        <v>0</v>
      </c>
      <c r="Q1511" s="11">
        <f t="shared" si="244"/>
        <v>15</v>
      </c>
      <c r="R1511" s="6" t="str">
        <f t="shared" si="245"/>
        <v>YES</v>
      </c>
      <c r="S1511" s="6" t="str">
        <f t="shared" si="248"/>
        <v>YES</v>
      </c>
      <c r="T1511" s="11">
        <f t="shared" si="249"/>
        <v>62.5</v>
      </c>
      <c r="U1511" s="11">
        <f t="shared" si="246"/>
        <v>75</v>
      </c>
      <c r="V1511" s="11">
        <f t="shared" si="247"/>
        <v>-12.5</v>
      </c>
    </row>
    <row r="1512" spans="1:22" x14ac:dyDescent="0.25">
      <c r="A1512" s="6" t="s">
        <v>351</v>
      </c>
      <c r="B1512" s="6" t="s">
        <v>23</v>
      </c>
      <c r="C1512" s="25" t="s">
        <v>1266</v>
      </c>
      <c r="D1512" s="25" t="s">
        <v>1266</v>
      </c>
      <c r="E1512" s="22" t="s">
        <v>1676</v>
      </c>
      <c r="F1512" s="22" t="s">
        <v>418</v>
      </c>
      <c r="H1512" s="6" t="s">
        <v>1267</v>
      </c>
      <c r="I1512" s="22" t="s">
        <v>24</v>
      </c>
      <c r="J1512" s="19" t="s">
        <v>1279</v>
      </c>
      <c r="K1512" s="11">
        <v>15</v>
      </c>
      <c r="L1512" s="9">
        <v>5</v>
      </c>
      <c r="M1512" s="11">
        <v>75</v>
      </c>
      <c r="O1512" s="10">
        <f t="shared" si="250"/>
        <v>15</v>
      </c>
      <c r="P1512" s="11">
        <f t="shared" si="243"/>
        <v>0</v>
      </c>
      <c r="Q1512" s="11">
        <f t="shared" si="244"/>
        <v>15</v>
      </c>
      <c r="R1512" s="6" t="str">
        <f t="shared" si="245"/>
        <v>YES</v>
      </c>
      <c r="S1512" s="6" t="str">
        <f t="shared" si="248"/>
        <v>YES</v>
      </c>
      <c r="T1512" s="11">
        <f t="shared" si="249"/>
        <v>62.5</v>
      </c>
      <c r="U1512" s="11">
        <f t="shared" si="246"/>
        <v>75</v>
      </c>
      <c r="V1512" s="11">
        <f t="shared" si="247"/>
        <v>-12.5</v>
      </c>
    </row>
    <row r="1513" spans="1:22" x14ac:dyDescent="0.25">
      <c r="A1513" s="6" t="s">
        <v>351</v>
      </c>
      <c r="B1513" s="6" t="s">
        <v>23</v>
      </c>
      <c r="C1513" s="6" t="s">
        <v>1271</v>
      </c>
      <c r="D1513" s="6" t="s">
        <v>1271</v>
      </c>
      <c r="E1513" s="22" t="s">
        <v>1676</v>
      </c>
      <c r="F1513" s="22" t="s">
        <v>418</v>
      </c>
      <c r="G1513" s="31" t="s">
        <v>1270</v>
      </c>
      <c r="H1513" s="6" t="s">
        <v>1269</v>
      </c>
      <c r="I1513" s="22" t="s">
        <v>1268</v>
      </c>
      <c r="J1513" s="19" t="s">
        <v>1280</v>
      </c>
      <c r="K1513" s="11">
        <v>15</v>
      </c>
      <c r="L1513" s="9">
        <v>10.83</v>
      </c>
      <c r="M1513" s="11">
        <v>162.44999999999999</v>
      </c>
      <c r="N1513" s="11">
        <v>74.930000000000007</v>
      </c>
      <c r="O1513" s="10">
        <f t="shared" si="250"/>
        <v>14.999999999999998</v>
      </c>
      <c r="P1513" s="11">
        <f t="shared" si="243"/>
        <v>6.9187442289935372</v>
      </c>
      <c r="Q1513" s="11">
        <f t="shared" si="244"/>
        <v>21.918744228993535</v>
      </c>
      <c r="R1513" s="6" t="str">
        <f t="shared" si="245"/>
        <v>YES</v>
      </c>
      <c r="S1513" s="6" t="str">
        <f t="shared" si="248"/>
        <v>YES</v>
      </c>
      <c r="T1513" s="11">
        <f t="shared" si="249"/>
        <v>135.375</v>
      </c>
      <c r="U1513" s="11">
        <f t="shared" si="246"/>
        <v>237.38</v>
      </c>
      <c r="V1513" s="11">
        <f t="shared" si="247"/>
        <v>-102.005</v>
      </c>
    </row>
    <row r="1514" spans="1:22" x14ac:dyDescent="0.25">
      <c r="A1514" s="6" t="s">
        <v>351</v>
      </c>
      <c r="B1514" s="6" t="s">
        <v>23</v>
      </c>
      <c r="C1514" s="6" t="s">
        <v>1271</v>
      </c>
      <c r="D1514" s="6" t="s">
        <v>1271</v>
      </c>
      <c r="E1514" s="22" t="s">
        <v>1676</v>
      </c>
      <c r="F1514" s="22" t="s">
        <v>418</v>
      </c>
      <c r="G1514" s="31" t="s">
        <v>1270</v>
      </c>
      <c r="H1514" s="6" t="s">
        <v>1269</v>
      </c>
      <c r="I1514" s="22" t="s">
        <v>1268</v>
      </c>
      <c r="J1514" s="19" t="s">
        <v>1281</v>
      </c>
      <c r="K1514" s="11">
        <v>15</v>
      </c>
      <c r="L1514" s="9">
        <v>50.83</v>
      </c>
      <c r="M1514" s="11">
        <v>1362.45</v>
      </c>
      <c r="N1514" s="11">
        <v>579.16</v>
      </c>
      <c r="O1514" s="10">
        <f t="shared" si="250"/>
        <v>26.804052724768837</v>
      </c>
      <c r="P1514" s="11">
        <f t="shared" si="243"/>
        <v>11.3940586267952</v>
      </c>
      <c r="Q1514" s="11">
        <f t="shared" si="244"/>
        <v>38.198111351564037</v>
      </c>
      <c r="R1514" s="6" t="str">
        <f t="shared" si="245"/>
        <v>YES</v>
      </c>
      <c r="S1514" s="6" t="str">
        <f t="shared" si="248"/>
        <v>YES</v>
      </c>
      <c r="T1514" s="11">
        <f t="shared" si="249"/>
        <v>635.375</v>
      </c>
      <c r="U1514" s="11">
        <f t="shared" si="246"/>
        <v>1941.6100000000001</v>
      </c>
      <c r="V1514" s="11">
        <f t="shared" si="247"/>
        <v>-1306.2350000000001</v>
      </c>
    </row>
    <row r="1515" spans="1:22" x14ac:dyDescent="0.25">
      <c r="A1515" s="6" t="s">
        <v>351</v>
      </c>
      <c r="B1515" s="6" t="s">
        <v>23</v>
      </c>
      <c r="C1515" s="6" t="s">
        <v>1271</v>
      </c>
      <c r="D1515" s="6" t="s">
        <v>1271</v>
      </c>
      <c r="E1515" s="22" t="s">
        <v>1676</v>
      </c>
      <c r="F1515" s="22" t="s">
        <v>418</v>
      </c>
      <c r="G1515" s="31" t="s">
        <v>1270</v>
      </c>
      <c r="H1515" s="6" t="s">
        <v>1269</v>
      </c>
      <c r="I1515" s="22" t="s">
        <v>1268</v>
      </c>
      <c r="J1515" s="19" t="s">
        <v>1282</v>
      </c>
      <c r="K1515" s="11">
        <v>15</v>
      </c>
      <c r="L1515" s="9">
        <v>95.75</v>
      </c>
      <c r="M1515" s="11">
        <v>1436.25</v>
      </c>
      <c r="N1515" s="11">
        <v>771.92</v>
      </c>
      <c r="O1515" s="10">
        <f t="shared" si="250"/>
        <v>15</v>
      </c>
      <c r="P1515" s="11">
        <f t="shared" si="243"/>
        <v>8.0618276762402079</v>
      </c>
      <c r="Q1515" s="11">
        <f t="shared" si="244"/>
        <v>23.06182767624021</v>
      </c>
      <c r="R1515" s="6" t="str">
        <f t="shared" si="245"/>
        <v>YES</v>
      </c>
      <c r="S1515" s="6" t="str">
        <f t="shared" si="248"/>
        <v>YES</v>
      </c>
      <c r="T1515" s="11">
        <f t="shared" si="249"/>
        <v>1196.875</v>
      </c>
      <c r="U1515" s="11">
        <f t="shared" si="246"/>
        <v>2208.17</v>
      </c>
      <c r="V1515" s="11">
        <f t="shared" si="247"/>
        <v>-1011.2950000000001</v>
      </c>
    </row>
    <row r="1516" spans="1:22" x14ac:dyDescent="0.25">
      <c r="A1516" s="6" t="s">
        <v>351</v>
      </c>
      <c r="B1516" s="6" t="s">
        <v>23</v>
      </c>
      <c r="C1516" s="6" t="s">
        <v>1271</v>
      </c>
      <c r="D1516" s="6" t="s">
        <v>1271</v>
      </c>
      <c r="E1516" s="22" t="s">
        <v>1676</v>
      </c>
      <c r="F1516" s="22" t="s">
        <v>418</v>
      </c>
      <c r="G1516" s="31" t="s">
        <v>1270</v>
      </c>
      <c r="H1516" s="6" t="s">
        <v>1269</v>
      </c>
      <c r="I1516" s="22" t="s">
        <v>1268</v>
      </c>
      <c r="J1516" s="19" t="s">
        <v>1283</v>
      </c>
      <c r="K1516" s="11">
        <v>15</v>
      </c>
      <c r="L1516" s="9">
        <v>145.63</v>
      </c>
      <c r="M1516" s="11">
        <v>2184.4499999999998</v>
      </c>
      <c r="N1516" s="11">
        <v>935.43</v>
      </c>
      <c r="O1516" s="10">
        <f t="shared" si="250"/>
        <v>15</v>
      </c>
      <c r="P1516" s="11">
        <f t="shared" si="243"/>
        <v>6.423333104442766</v>
      </c>
      <c r="Q1516" s="11">
        <f t="shared" si="244"/>
        <v>21.423333104442765</v>
      </c>
      <c r="R1516" s="6" t="str">
        <f t="shared" si="245"/>
        <v>YES</v>
      </c>
      <c r="S1516" s="6" t="str">
        <f t="shared" si="248"/>
        <v>YES</v>
      </c>
      <c r="T1516" s="11">
        <f t="shared" si="249"/>
        <v>1820.375</v>
      </c>
      <c r="U1516" s="11">
        <f t="shared" si="246"/>
        <v>3119.8799999999997</v>
      </c>
      <c r="V1516" s="11">
        <f t="shared" si="247"/>
        <v>-1299.5049999999997</v>
      </c>
    </row>
    <row r="1517" spans="1:22" x14ac:dyDescent="0.25">
      <c r="A1517" s="6" t="s">
        <v>351</v>
      </c>
      <c r="B1517" s="6" t="s">
        <v>23</v>
      </c>
      <c r="C1517" s="6" t="s">
        <v>1272</v>
      </c>
      <c r="D1517" s="6" t="s">
        <v>1272</v>
      </c>
      <c r="E1517" s="22" t="s">
        <v>1676</v>
      </c>
      <c r="F1517" s="22" t="s">
        <v>418</v>
      </c>
      <c r="G1517" s="31" t="s">
        <v>1273</v>
      </c>
      <c r="H1517" s="22" t="s">
        <v>1274</v>
      </c>
      <c r="I1517" s="22" t="s">
        <v>1275</v>
      </c>
      <c r="J1517" s="19" t="s">
        <v>1284</v>
      </c>
      <c r="K1517" s="11">
        <v>15</v>
      </c>
      <c r="L1517" s="9">
        <v>433.34</v>
      </c>
      <c r="M1517" s="11">
        <v>6500.1</v>
      </c>
      <c r="N1517" s="11">
        <v>3052.34</v>
      </c>
      <c r="O1517" s="10">
        <f t="shared" si="250"/>
        <v>15.000000000000002</v>
      </c>
      <c r="P1517" s="11">
        <f t="shared" si="243"/>
        <v>7.043753173028108</v>
      </c>
      <c r="Q1517" s="11">
        <f t="shared" si="244"/>
        <v>22.043753173028108</v>
      </c>
      <c r="R1517" s="6" t="str">
        <f t="shared" si="245"/>
        <v>YES</v>
      </c>
      <c r="S1517" s="6" t="str">
        <f t="shared" si="248"/>
        <v>YES</v>
      </c>
      <c r="T1517" s="11">
        <f t="shared" si="249"/>
        <v>5416.75</v>
      </c>
      <c r="U1517" s="11">
        <f t="shared" si="246"/>
        <v>9552.44</v>
      </c>
      <c r="V1517" s="11">
        <f t="shared" si="247"/>
        <v>-4135.6900000000005</v>
      </c>
    </row>
    <row r="1518" spans="1:22" x14ac:dyDescent="0.25">
      <c r="A1518" s="6" t="s">
        <v>351</v>
      </c>
      <c r="B1518" s="6" t="s">
        <v>23</v>
      </c>
      <c r="C1518" s="6" t="s">
        <v>1272</v>
      </c>
      <c r="D1518" s="6" t="s">
        <v>1272</v>
      </c>
      <c r="E1518" s="22" t="s">
        <v>1676</v>
      </c>
      <c r="F1518" s="22" t="s">
        <v>418</v>
      </c>
      <c r="G1518" s="31" t="s">
        <v>1273</v>
      </c>
      <c r="H1518" s="22" t="s">
        <v>1274</v>
      </c>
      <c r="I1518" s="22" t="s">
        <v>1275</v>
      </c>
      <c r="J1518" s="19" t="s">
        <v>1285</v>
      </c>
      <c r="K1518" s="11">
        <v>15</v>
      </c>
      <c r="L1518" s="9">
        <v>291.76</v>
      </c>
      <c r="M1518" s="11">
        <v>4376.3999999999996</v>
      </c>
      <c r="N1518" s="11">
        <v>1124.76</v>
      </c>
      <c r="O1518" s="10">
        <f t="shared" si="250"/>
        <v>15</v>
      </c>
      <c r="P1518" s="11">
        <f t="shared" si="243"/>
        <v>3.8550863723608448</v>
      </c>
      <c r="Q1518" s="11">
        <f t="shared" si="244"/>
        <v>18.855086372360844</v>
      </c>
      <c r="R1518" s="6" t="str">
        <f t="shared" si="245"/>
        <v>YES</v>
      </c>
      <c r="S1518" s="6" t="str">
        <f t="shared" si="248"/>
        <v>YES</v>
      </c>
      <c r="T1518" s="11">
        <f t="shared" si="249"/>
        <v>3647</v>
      </c>
      <c r="U1518" s="11">
        <f t="shared" si="246"/>
        <v>5501.16</v>
      </c>
      <c r="V1518" s="11">
        <f t="shared" si="247"/>
        <v>-1854.1599999999999</v>
      </c>
    </row>
    <row r="1519" spans="1:22" x14ac:dyDescent="0.25">
      <c r="A1519" s="6" t="s">
        <v>351</v>
      </c>
      <c r="B1519" s="6" t="s">
        <v>23</v>
      </c>
      <c r="C1519" s="6" t="s">
        <v>1272</v>
      </c>
      <c r="D1519" s="6" t="s">
        <v>1272</v>
      </c>
      <c r="E1519" s="22" t="s">
        <v>1676</v>
      </c>
      <c r="F1519" s="22" t="s">
        <v>418</v>
      </c>
      <c r="G1519" s="31" t="s">
        <v>1273</v>
      </c>
      <c r="H1519" s="22" t="s">
        <v>1274</v>
      </c>
      <c r="I1519" s="22" t="s">
        <v>1275</v>
      </c>
      <c r="J1519" s="19" t="s">
        <v>1286</v>
      </c>
      <c r="K1519" s="11">
        <v>15</v>
      </c>
      <c r="L1519" s="9">
        <v>342.81</v>
      </c>
      <c r="M1519" s="11">
        <v>5262.15</v>
      </c>
      <c r="N1519" s="11">
        <v>1359.95</v>
      </c>
      <c r="O1519" s="10">
        <f t="shared" si="250"/>
        <v>15.350048131618097</v>
      </c>
      <c r="P1519" s="11">
        <f t="shared" si="243"/>
        <v>3.9670663049502641</v>
      </c>
      <c r="Q1519" s="11">
        <f t="shared" si="244"/>
        <v>19.31711443656836</v>
      </c>
      <c r="R1519" s="6" t="str">
        <f t="shared" si="245"/>
        <v>YES</v>
      </c>
      <c r="S1519" s="6" t="str">
        <f t="shared" si="248"/>
        <v>YES</v>
      </c>
      <c r="T1519" s="11">
        <f t="shared" si="249"/>
        <v>4285.125</v>
      </c>
      <c r="U1519" s="11">
        <f t="shared" si="246"/>
        <v>6622.0999999999995</v>
      </c>
      <c r="V1519" s="11">
        <f t="shared" si="247"/>
        <v>-2336.9749999999995</v>
      </c>
    </row>
    <row r="1520" spans="1:22" x14ac:dyDescent="0.25">
      <c r="A1520" s="6" t="s">
        <v>351</v>
      </c>
      <c r="B1520" s="6" t="s">
        <v>23</v>
      </c>
      <c r="C1520" s="6" t="s">
        <v>1272</v>
      </c>
      <c r="D1520" s="6" t="s">
        <v>1272</v>
      </c>
      <c r="E1520" s="22" t="s">
        <v>1676</v>
      </c>
      <c r="F1520" s="22" t="s">
        <v>418</v>
      </c>
      <c r="G1520" s="31" t="s">
        <v>1273</v>
      </c>
      <c r="H1520" s="22" t="s">
        <v>1274</v>
      </c>
      <c r="I1520" s="22" t="s">
        <v>1275</v>
      </c>
      <c r="J1520" s="19" t="s">
        <v>1287</v>
      </c>
      <c r="K1520" s="11">
        <v>15</v>
      </c>
      <c r="L1520" s="9">
        <v>97.48</v>
      </c>
      <c r="M1520" s="11">
        <v>1462.2</v>
      </c>
      <c r="N1520" s="11">
        <v>452.9</v>
      </c>
      <c r="O1520" s="10">
        <f t="shared" si="250"/>
        <v>15</v>
      </c>
      <c r="P1520" s="11">
        <f t="shared" si="243"/>
        <v>4.6460812474353705</v>
      </c>
      <c r="Q1520" s="11">
        <f t="shared" si="244"/>
        <v>19.646081247435369</v>
      </c>
      <c r="R1520" s="6" t="str">
        <f t="shared" si="245"/>
        <v>YES</v>
      </c>
      <c r="S1520" s="6" t="str">
        <f t="shared" si="248"/>
        <v>YES</v>
      </c>
      <c r="T1520" s="11">
        <f t="shared" si="249"/>
        <v>1218.5</v>
      </c>
      <c r="U1520" s="11">
        <f t="shared" si="246"/>
        <v>1915.1</v>
      </c>
      <c r="V1520" s="11">
        <f t="shared" si="247"/>
        <v>-696.59999999999991</v>
      </c>
    </row>
    <row r="1521" spans="1:22" x14ac:dyDescent="0.25">
      <c r="A1521" s="6" t="s">
        <v>351</v>
      </c>
      <c r="B1521" s="6" t="s">
        <v>23</v>
      </c>
      <c r="C1521" s="6" t="s">
        <v>1272</v>
      </c>
      <c r="D1521" s="6" t="s">
        <v>1272</v>
      </c>
      <c r="E1521" s="22" t="s">
        <v>1676</v>
      </c>
      <c r="F1521" s="22" t="s">
        <v>418</v>
      </c>
      <c r="G1521" s="31" t="s">
        <v>1273</v>
      </c>
      <c r="H1521" s="22" t="s">
        <v>1274</v>
      </c>
      <c r="I1521" s="22" t="s">
        <v>1275</v>
      </c>
      <c r="J1521" s="19" t="s">
        <v>1288</v>
      </c>
      <c r="K1521" s="11">
        <v>15</v>
      </c>
      <c r="L1521" s="9">
        <v>124</v>
      </c>
      <c r="M1521" s="11">
        <v>1860</v>
      </c>
      <c r="N1521" s="11">
        <v>1222.74</v>
      </c>
      <c r="O1521" s="10">
        <f t="shared" si="250"/>
        <v>15</v>
      </c>
      <c r="P1521" s="11">
        <f t="shared" si="243"/>
        <v>9.8608064516129037</v>
      </c>
      <c r="Q1521" s="11">
        <f t="shared" si="244"/>
        <v>24.860806451612902</v>
      </c>
      <c r="R1521" s="6" t="str">
        <f t="shared" si="245"/>
        <v>YES</v>
      </c>
      <c r="S1521" s="6" t="str">
        <f t="shared" si="248"/>
        <v>YES</v>
      </c>
      <c r="T1521" s="11">
        <f t="shared" si="249"/>
        <v>1550</v>
      </c>
      <c r="U1521" s="11">
        <f t="shared" si="246"/>
        <v>3082.74</v>
      </c>
      <c r="V1521" s="11">
        <f t="shared" si="247"/>
        <v>-1532.7399999999998</v>
      </c>
    </row>
    <row r="1522" spans="1:22" x14ac:dyDescent="0.25">
      <c r="A1522" s="6" t="s">
        <v>351</v>
      </c>
      <c r="B1522" s="6" t="s">
        <v>23</v>
      </c>
      <c r="C1522" s="6" t="s">
        <v>1272</v>
      </c>
      <c r="D1522" s="6" t="s">
        <v>1272</v>
      </c>
      <c r="E1522" s="22" t="s">
        <v>1676</v>
      </c>
      <c r="F1522" s="22" t="s">
        <v>418</v>
      </c>
      <c r="G1522" s="31" t="s">
        <v>1273</v>
      </c>
      <c r="H1522" s="22" t="s">
        <v>1274</v>
      </c>
      <c r="I1522" s="22" t="s">
        <v>1275</v>
      </c>
      <c r="J1522" s="19" t="s">
        <v>1289</v>
      </c>
      <c r="K1522" s="11">
        <v>15</v>
      </c>
      <c r="L1522" s="9">
        <v>324.18</v>
      </c>
      <c r="M1522" s="11">
        <v>4862.7</v>
      </c>
      <c r="O1522" s="10">
        <f t="shared" si="250"/>
        <v>15</v>
      </c>
      <c r="P1522" s="11">
        <f t="shared" si="243"/>
        <v>0</v>
      </c>
      <c r="Q1522" s="11">
        <f t="shared" si="244"/>
        <v>15</v>
      </c>
      <c r="R1522" s="6" t="str">
        <f t="shared" si="245"/>
        <v>YES</v>
      </c>
      <c r="S1522" s="6" t="str">
        <f t="shared" si="248"/>
        <v>YES</v>
      </c>
      <c r="T1522" s="11">
        <f t="shared" si="249"/>
        <v>4052.25</v>
      </c>
      <c r="U1522" s="11">
        <f t="shared" si="246"/>
        <v>4862.7</v>
      </c>
      <c r="V1522" s="11">
        <f t="shared" si="247"/>
        <v>-810.44999999999982</v>
      </c>
    </row>
    <row r="1523" spans="1:22" x14ac:dyDescent="0.25">
      <c r="A1523" s="6" t="s">
        <v>351</v>
      </c>
      <c r="B1523" s="6" t="s">
        <v>23</v>
      </c>
      <c r="C1523" s="6" t="s">
        <v>1272</v>
      </c>
      <c r="D1523" s="6" t="s">
        <v>1272</v>
      </c>
      <c r="E1523" s="22" t="s">
        <v>1676</v>
      </c>
      <c r="F1523" s="22" t="s">
        <v>418</v>
      </c>
      <c r="G1523" s="31" t="s">
        <v>1273</v>
      </c>
      <c r="H1523" s="22" t="s">
        <v>1274</v>
      </c>
      <c r="I1523" s="22" t="s">
        <v>1275</v>
      </c>
      <c r="J1523" s="19" t="s">
        <v>1290</v>
      </c>
      <c r="K1523" s="11">
        <v>15</v>
      </c>
      <c r="L1523" s="9">
        <v>442.31</v>
      </c>
      <c r="M1523" s="11">
        <v>6634.65</v>
      </c>
      <c r="N1523" s="11">
        <v>4789.33</v>
      </c>
      <c r="O1523" s="10">
        <f t="shared" si="250"/>
        <v>14.999999999999998</v>
      </c>
      <c r="P1523" s="11">
        <f t="shared" si="243"/>
        <v>10.827993940901179</v>
      </c>
      <c r="Q1523" s="11">
        <f t="shared" si="244"/>
        <v>25.827993940901177</v>
      </c>
      <c r="R1523" s="6" t="str">
        <f t="shared" si="245"/>
        <v>YES</v>
      </c>
      <c r="S1523" s="6" t="str">
        <f t="shared" si="248"/>
        <v>YES</v>
      </c>
      <c r="T1523" s="11">
        <f t="shared" si="249"/>
        <v>5528.875</v>
      </c>
      <c r="U1523" s="11">
        <f t="shared" si="246"/>
        <v>11423.98</v>
      </c>
      <c r="V1523" s="11">
        <f t="shared" si="247"/>
        <v>-5895.1049999999996</v>
      </c>
    </row>
    <row r="1524" spans="1:22" x14ac:dyDescent="0.25">
      <c r="A1524" s="6" t="s">
        <v>351</v>
      </c>
      <c r="B1524" s="6" t="s">
        <v>23</v>
      </c>
      <c r="C1524" s="6" t="s">
        <v>1272</v>
      </c>
      <c r="D1524" s="6" t="s">
        <v>1272</v>
      </c>
      <c r="E1524" s="22" t="s">
        <v>1676</v>
      </c>
      <c r="F1524" s="22" t="s">
        <v>418</v>
      </c>
      <c r="G1524" s="31" t="s">
        <v>1273</v>
      </c>
      <c r="H1524" s="22" t="s">
        <v>1274</v>
      </c>
      <c r="I1524" s="22" t="s">
        <v>1275</v>
      </c>
      <c r="J1524" s="19" t="s">
        <v>1291</v>
      </c>
      <c r="K1524" s="11">
        <v>15</v>
      </c>
      <c r="L1524" s="9">
        <v>329.76</v>
      </c>
      <c r="M1524" s="11">
        <v>4946.3999999999996</v>
      </c>
      <c r="N1524" s="11">
        <v>3206.6</v>
      </c>
      <c r="O1524" s="10">
        <f t="shared" si="250"/>
        <v>15</v>
      </c>
      <c r="P1524" s="11">
        <f t="shared" si="243"/>
        <v>9.7240417273168358</v>
      </c>
      <c r="Q1524" s="11">
        <f t="shared" si="244"/>
        <v>24.724041727316838</v>
      </c>
      <c r="R1524" s="6" t="str">
        <f t="shared" si="245"/>
        <v>YES</v>
      </c>
      <c r="S1524" s="6" t="str">
        <f t="shared" si="248"/>
        <v>YES</v>
      </c>
      <c r="T1524" s="11">
        <f t="shared" si="249"/>
        <v>4122</v>
      </c>
      <c r="U1524" s="11">
        <f t="shared" si="246"/>
        <v>8153</v>
      </c>
      <c r="V1524" s="11">
        <f t="shared" si="247"/>
        <v>-4031</v>
      </c>
    </row>
    <row r="1525" spans="1:22" x14ac:dyDescent="0.25">
      <c r="A1525" s="6" t="s">
        <v>351</v>
      </c>
      <c r="B1525" s="6" t="s">
        <v>23</v>
      </c>
      <c r="C1525" s="6" t="s">
        <v>1272</v>
      </c>
      <c r="D1525" s="6" t="s">
        <v>1272</v>
      </c>
      <c r="E1525" s="22" t="s">
        <v>1676</v>
      </c>
      <c r="F1525" s="22" t="s">
        <v>418</v>
      </c>
      <c r="G1525" s="31" t="s">
        <v>1273</v>
      </c>
      <c r="H1525" s="22" t="s">
        <v>1274</v>
      </c>
      <c r="I1525" s="22" t="s">
        <v>1275</v>
      </c>
      <c r="J1525" s="19" t="s">
        <v>1292</v>
      </c>
      <c r="K1525" s="11">
        <v>15</v>
      </c>
      <c r="L1525" s="9">
        <v>389.53</v>
      </c>
      <c r="M1525" s="11">
        <v>5962.95</v>
      </c>
      <c r="N1525" s="11">
        <v>3110.37</v>
      </c>
      <c r="O1525" s="10">
        <f t="shared" si="250"/>
        <v>15.308063563781994</v>
      </c>
      <c r="P1525" s="11">
        <f t="shared" si="243"/>
        <v>7.9849305573383313</v>
      </c>
      <c r="Q1525" s="11">
        <f t="shared" si="244"/>
        <v>23.292994121120326</v>
      </c>
      <c r="R1525" s="6" t="str">
        <f t="shared" si="245"/>
        <v>YES</v>
      </c>
      <c r="S1525" s="6" t="str">
        <f t="shared" si="248"/>
        <v>YES</v>
      </c>
      <c r="T1525" s="11">
        <f t="shared" si="249"/>
        <v>4869.125</v>
      </c>
      <c r="U1525" s="11">
        <f t="shared" si="246"/>
        <v>9073.32</v>
      </c>
      <c r="V1525" s="11">
        <f t="shared" si="247"/>
        <v>-4204.1949999999997</v>
      </c>
    </row>
    <row r="1526" spans="1:22" x14ac:dyDescent="0.25">
      <c r="A1526" s="6" t="s">
        <v>351</v>
      </c>
      <c r="B1526" s="6" t="s">
        <v>23</v>
      </c>
      <c r="C1526" s="6" t="s">
        <v>1272</v>
      </c>
      <c r="D1526" s="6" t="s">
        <v>1272</v>
      </c>
      <c r="E1526" s="22" t="s">
        <v>1676</v>
      </c>
      <c r="F1526" s="22" t="s">
        <v>418</v>
      </c>
      <c r="G1526" s="31" t="s">
        <v>1273</v>
      </c>
      <c r="H1526" s="22" t="s">
        <v>1274</v>
      </c>
      <c r="I1526" s="22" t="s">
        <v>1275</v>
      </c>
      <c r="J1526" s="19" t="s">
        <v>1293</v>
      </c>
      <c r="K1526" s="11">
        <v>15</v>
      </c>
      <c r="L1526" s="9">
        <v>415.37</v>
      </c>
      <c r="M1526" s="11">
        <v>6350.55</v>
      </c>
      <c r="N1526" s="11">
        <v>3544.02</v>
      </c>
      <c r="O1526" s="10">
        <f t="shared" si="250"/>
        <v>15.2888990538556</v>
      </c>
      <c r="P1526" s="11">
        <f t="shared" si="243"/>
        <v>8.5322002070443226</v>
      </c>
      <c r="Q1526" s="11">
        <f t="shared" si="244"/>
        <v>23.821099260899921</v>
      </c>
      <c r="R1526" s="6" t="str">
        <f t="shared" si="245"/>
        <v>YES</v>
      </c>
      <c r="S1526" s="6" t="str">
        <f t="shared" si="248"/>
        <v>YES</v>
      </c>
      <c r="T1526" s="11">
        <f t="shared" si="249"/>
        <v>5192.125</v>
      </c>
      <c r="U1526" s="11">
        <f t="shared" si="246"/>
        <v>9894.57</v>
      </c>
      <c r="V1526" s="11">
        <f t="shared" si="247"/>
        <v>-4702.4449999999997</v>
      </c>
    </row>
    <row r="1527" spans="1:22" x14ac:dyDescent="0.25">
      <c r="A1527" s="6" t="s">
        <v>351</v>
      </c>
      <c r="B1527" s="6" t="s">
        <v>23</v>
      </c>
      <c r="C1527" s="6" t="s">
        <v>1272</v>
      </c>
      <c r="D1527" s="6" t="s">
        <v>1272</v>
      </c>
      <c r="E1527" s="22" t="s">
        <v>1676</v>
      </c>
      <c r="F1527" s="22" t="s">
        <v>418</v>
      </c>
      <c r="G1527" s="31" t="s">
        <v>1273</v>
      </c>
      <c r="H1527" s="22" t="s">
        <v>1274</v>
      </c>
      <c r="I1527" s="22" t="s">
        <v>1275</v>
      </c>
      <c r="J1527" s="19" t="s">
        <v>1294</v>
      </c>
      <c r="K1527" s="11">
        <v>15</v>
      </c>
      <c r="L1527" s="9">
        <v>317.43</v>
      </c>
      <c r="M1527" s="11">
        <v>4761.45</v>
      </c>
      <c r="N1527" s="11">
        <v>1882.21</v>
      </c>
      <c r="O1527" s="10">
        <f t="shared" si="250"/>
        <v>14.999999999999998</v>
      </c>
      <c r="P1527" s="11">
        <f t="shared" si="243"/>
        <v>5.9295277699020259</v>
      </c>
      <c r="Q1527" s="11">
        <f t="shared" si="244"/>
        <v>20.929527769902023</v>
      </c>
      <c r="R1527" s="6" t="str">
        <f t="shared" si="245"/>
        <v>YES</v>
      </c>
      <c r="S1527" s="6" t="str">
        <f t="shared" si="248"/>
        <v>YES</v>
      </c>
      <c r="T1527" s="11">
        <f t="shared" si="249"/>
        <v>3967.875</v>
      </c>
      <c r="U1527" s="11">
        <f t="shared" si="246"/>
        <v>6643.66</v>
      </c>
      <c r="V1527" s="11">
        <f t="shared" si="247"/>
        <v>-2675.7849999999999</v>
      </c>
    </row>
    <row r="1528" spans="1:22" x14ac:dyDescent="0.25">
      <c r="A1528" s="6" t="s">
        <v>351</v>
      </c>
      <c r="B1528" s="6" t="s">
        <v>23</v>
      </c>
      <c r="C1528" s="6" t="s">
        <v>1272</v>
      </c>
      <c r="D1528" s="6" t="s">
        <v>1272</v>
      </c>
      <c r="E1528" s="22" t="s">
        <v>1676</v>
      </c>
      <c r="F1528" s="22" t="s">
        <v>418</v>
      </c>
      <c r="G1528" s="31" t="s">
        <v>1273</v>
      </c>
      <c r="H1528" s="22" t="s">
        <v>1274</v>
      </c>
      <c r="I1528" s="22" t="s">
        <v>1275</v>
      </c>
      <c r="J1528" s="19" t="s">
        <v>1295</v>
      </c>
      <c r="K1528" s="11">
        <v>15</v>
      </c>
      <c r="L1528" s="9">
        <v>233.07</v>
      </c>
      <c r="M1528" s="11">
        <v>3496.05</v>
      </c>
      <c r="N1528" s="11">
        <v>1235.17</v>
      </c>
      <c r="O1528" s="10">
        <f t="shared" si="250"/>
        <v>15.000000000000002</v>
      </c>
      <c r="P1528" s="11">
        <f t="shared" si="243"/>
        <v>5.2995666537949973</v>
      </c>
      <c r="Q1528" s="11">
        <f t="shared" si="244"/>
        <v>20.299566653794997</v>
      </c>
      <c r="R1528" s="6" t="str">
        <f t="shared" si="245"/>
        <v>YES</v>
      </c>
      <c r="S1528" s="6" t="str">
        <f t="shared" si="248"/>
        <v>YES</v>
      </c>
      <c r="T1528" s="11">
        <f t="shared" si="249"/>
        <v>2913.375</v>
      </c>
      <c r="U1528" s="11">
        <f t="shared" si="246"/>
        <v>4731.22</v>
      </c>
      <c r="V1528" s="11">
        <f t="shared" si="247"/>
        <v>-1817.8450000000003</v>
      </c>
    </row>
    <row r="1529" spans="1:22" x14ac:dyDescent="0.25">
      <c r="A1529" s="6" t="s">
        <v>351</v>
      </c>
      <c r="B1529" s="6" t="s">
        <v>23</v>
      </c>
      <c r="C1529" s="6" t="s">
        <v>1272</v>
      </c>
      <c r="D1529" s="6" t="s">
        <v>1272</v>
      </c>
      <c r="E1529" s="22" t="s">
        <v>1676</v>
      </c>
      <c r="F1529" s="22" t="s">
        <v>418</v>
      </c>
      <c r="G1529" s="31" t="s">
        <v>1273</v>
      </c>
      <c r="H1529" s="22" t="s">
        <v>1274</v>
      </c>
      <c r="I1529" s="22" t="s">
        <v>1275</v>
      </c>
      <c r="J1529" s="19" t="s">
        <v>1296</v>
      </c>
      <c r="K1529" s="11">
        <v>15</v>
      </c>
      <c r="L1529" s="9">
        <v>38.119999999999997</v>
      </c>
      <c r="M1529" s="11">
        <v>571.79999999999995</v>
      </c>
      <c r="O1529" s="10">
        <f t="shared" si="250"/>
        <v>15</v>
      </c>
      <c r="P1529" s="11">
        <f t="shared" ref="P1529:P1592" si="251">N1529/L1529</f>
        <v>0</v>
      </c>
      <c r="Q1529" s="11">
        <f t="shared" ref="Q1529:Q1592" si="252">(M1529+N1529)/L1529</f>
        <v>15</v>
      </c>
      <c r="R1529" s="6" t="str">
        <f t="shared" ref="R1529:R1592" si="253">IF(Q1529&gt;12.49,"YES","NO")</f>
        <v>YES</v>
      </c>
      <c r="S1529" s="6" t="str">
        <f t="shared" si="248"/>
        <v>YES</v>
      </c>
      <c r="T1529" s="11">
        <f t="shared" si="249"/>
        <v>476.49999999999994</v>
      </c>
      <c r="U1529" s="11">
        <f t="shared" ref="U1529:U1592" si="254">M1529+N1529</f>
        <v>571.79999999999995</v>
      </c>
      <c r="V1529" s="11">
        <f t="shared" ref="V1529:V1592" si="255">T1529-U1529</f>
        <v>-95.300000000000011</v>
      </c>
    </row>
    <row r="1530" spans="1:22" x14ac:dyDescent="0.25">
      <c r="A1530" s="6" t="s">
        <v>351</v>
      </c>
      <c r="B1530" s="6" t="s">
        <v>23</v>
      </c>
      <c r="C1530" s="6" t="s">
        <v>1272</v>
      </c>
      <c r="D1530" s="6" t="s">
        <v>1272</v>
      </c>
      <c r="E1530" s="22" t="s">
        <v>1676</v>
      </c>
      <c r="F1530" s="22" t="s">
        <v>418</v>
      </c>
      <c r="G1530" s="31" t="s">
        <v>1273</v>
      </c>
      <c r="H1530" s="22" t="s">
        <v>1274</v>
      </c>
      <c r="I1530" s="22" t="s">
        <v>1275</v>
      </c>
      <c r="J1530" s="19" t="s">
        <v>1297</v>
      </c>
      <c r="K1530" s="11">
        <v>15</v>
      </c>
      <c r="L1530" s="9">
        <v>14</v>
      </c>
      <c r="M1530" s="11">
        <v>210</v>
      </c>
      <c r="O1530" s="10">
        <f t="shared" si="250"/>
        <v>15</v>
      </c>
      <c r="P1530" s="11">
        <f t="shared" si="251"/>
        <v>0</v>
      </c>
      <c r="Q1530" s="11">
        <f t="shared" si="252"/>
        <v>15</v>
      </c>
      <c r="R1530" s="6" t="str">
        <f t="shared" si="253"/>
        <v>YES</v>
      </c>
      <c r="S1530" s="6" t="str">
        <f t="shared" si="248"/>
        <v>YES</v>
      </c>
      <c r="T1530" s="11">
        <f t="shared" si="249"/>
        <v>175</v>
      </c>
      <c r="U1530" s="11">
        <f t="shared" si="254"/>
        <v>210</v>
      </c>
      <c r="V1530" s="11">
        <f t="shared" si="255"/>
        <v>-35</v>
      </c>
    </row>
    <row r="1531" spans="1:22" x14ac:dyDescent="0.25">
      <c r="A1531" s="6" t="s">
        <v>351</v>
      </c>
      <c r="B1531" s="6" t="s">
        <v>23</v>
      </c>
      <c r="C1531" s="6" t="s">
        <v>1272</v>
      </c>
      <c r="D1531" s="6" t="s">
        <v>1272</v>
      </c>
      <c r="E1531" s="22" t="s">
        <v>1676</v>
      </c>
      <c r="F1531" s="22" t="s">
        <v>418</v>
      </c>
      <c r="G1531" s="31" t="s">
        <v>1273</v>
      </c>
      <c r="H1531" s="22" t="s">
        <v>1274</v>
      </c>
      <c r="I1531" s="22" t="s">
        <v>1275</v>
      </c>
      <c r="J1531" s="19" t="s">
        <v>1298</v>
      </c>
      <c r="K1531" s="11">
        <v>15</v>
      </c>
      <c r="L1531" s="9">
        <v>17.55</v>
      </c>
      <c r="M1531" s="11">
        <v>263.25</v>
      </c>
      <c r="O1531" s="10">
        <f t="shared" si="250"/>
        <v>15</v>
      </c>
      <c r="P1531" s="11">
        <f t="shared" si="251"/>
        <v>0</v>
      </c>
      <c r="Q1531" s="11">
        <f t="shared" si="252"/>
        <v>15</v>
      </c>
      <c r="R1531" s="6" t="str">
        <f t="shared" si="253"/>
        <v>YES</v>
      </c>
      <c r="S1531" s="6" t="str">
        <f t="shared" ref="S1531:S1594" si="256">IF(O1531&gt;3.32,"YES","NO")</f>
        <v>YES</v>
      </c>
      <c r="T1531" s="11">
        <f t="shared" ref="T1531:T1594" si="257">L1531*12.5</f>
        <v>219.375</v>
      </c>
      <c r="U1531" s="11">
        <f t="shared" si="254"/>
        <v>263.25</v>
      </c>
      <c r="V1531" s="11">
        <f t="shared" si="255"/>
        <v>-43.875</v>
      </c>
    </row>
    <row r="1532" spans="1:22" x14ac:dyDescent="0.25">
      <c r="A1532" s="6" t="s">
        <v>351</v>
      </c>
      <c r="B1532" s="6" t="s">
        <v>23</v>
      </c>
      <c r="C1532" s="6" t="s">
        <v>1307</v>
      </c>
      <c r="D1532" s="6" t="s">
        <v>1307</v>
      </c>
      <c r="E1532" s="22" t="s">
        <v>1676</v>
      </c>
      <c r="F1532" s="22" t="s">
        <v>418</v>
      </c>
      <c r="G1532" s="31" t="s">
        <v>1306</v>
      </c>
      <c r="H1532" s="6" t="s">
        <v>1305</v>
      </c>
      <c r="I1532" s="6" t="s">
        <v>1219</v>
      </c>
      <c r="J1532" s="19" t="s">
        <v>1299</v>
      </c>
      <c r="K1532" s="11">
        <v>5</v>
      </c>
      <c r="L1532" s="9">
        <v>492.33</v>
      </c>
      <c r="M1532" s="11">
        <v>2461.65</v>
      </c>
      <c r="N1532" s="11">
        <v>20145.099999999999</v>
      </c>
      <c r="O1532" s="10">
        <f t="shared" si="250"/>
        <v>5</v>
      </c>
      <c r="P1532" s="11">
        <f t="shared" si="251"/>
        <v>40.91788028354965</v>
      </c>
      <c r="Q1532" s="11">
        <f t="shared" si="252"/>
        <v>45.91788028354965</v>
      </c>
      <c r="R1532" s="6" t="str">
        <f t="shared" si="253"/>
        <v>YES</v>
      </c>
      <c r="S1532" s="6" t="str">
        <f t="shared" si="256"/>
        <v>YES</v>
      </c>
      <c r="T1532" s="11">
        <f t="shared" si="257"/>
        <v>6154.125</v>
      </c>
      <c r="U1532" s="11">
        <f t="shared" si="254"/>
        <v>22606.75</v>
      </c>
      <c r="V1532" s="11">
        <f t="shared" si="255"/>
        <v>-16452.625</v>
      </c>
    </row>
    <row r="1533" spans="1:22" x14ac:dyDescent="0.25">
      <c r="A1533" s="6" t="s">
        <v>351</v>
      </c>
      <c r="B1533" s="6" t="s">
        <v>23</v>
      </c>
      <c r="C1533" s="6" t="s">
        <v>1307</v>
      </c>
      <c r="D1533" s="6" t="s">
        <v>1307</v>
      </c>
      <c r="E1533" s="22" t="s">
        <v>1676</v>
      </c>
      <c r="F1533" s="22" t="s">
        <v>418</v>
      </c>
      <c r="G1533" s="31" t="s">
        <v>1306</v>
      </c>
      <c r="H1533" s="6" t="s">
        <v>1305</v>
      </c>
      <c r="I1533" s="6" t="s">
        <v>1219</v>
      </c>
      <c r="J1533" s="19" t="s">
        <v>1299</v>
      </c>
      <c r="K1533" s="11">
        <v>12.5</v>
      </c>
      <c r="L1533" s="9">
        <v>9.08</v>
      </c>
      <c r="M1533" s="11">
        <v>113.51</v>
      </c>
      <c r="O1533" s="10">
        <f t="shared" si="250"/>
        <v>12.501101321585903</v>
      </c>
      <c r="P1533" s="11">
        <f t="shared" si="251"/>
        <v>0</v>
      </c>
      <c r="Q1533" s="11">
        <f t="shared" si="252"/>
        <v>12.501101321585903</v>
      </c>
      <c r="R1533" s="6" t="str">
        <f t="shared" si="253"/>
        <v>YES</v>
      </c>
      <c r="S1533" s="6" t="str">
        <f t="shared" si="256"/>
        <v>YES</v>
      </c>
      <c r="T1533" s="11">
        <f t="shared" si="257"/>
        <v>113.5</v>
      </c>
      <c r="U1533" s="11">
        <f t="shared" si="254"/>
        <v>113.51</v>
      </c>
      <c r="V1533" s="11">
        <f t="shared" si="255"/>
        <v>-1.0000000000005116E-2</v>
      </c>
    </row>
    <row r="1534" spans="1:22" x14ac:dyDescent="0.25">
      <c r="A1534" s="6" t="s">
        <v>351</v>
      </c>
      <c r="B1534" s="6" t="s">
        <v>23</v>
      </c>
      <c r="C1534" s="6" t="s">
        <v>1307</v>
      </c>
      <c r="D1534" s="6" t="s">
        <v>1307</v>
      </c>
      <c r="E1534" s="22" t="s">
        <v>1676</v>
      </c>
      <c r="F1534" s="22" t="s">
        <v>418</v>
      </c>
      <c r="G1534" s="31" t="s">
        <v>1306</v>
      </c>
      <c r="H1534" s="6" t="s">
        <v>1305</v>
      </c>
      <c r="I1534" s="6" t="s">
        <v>1219</v>
      </c>
      <c r="J1534" s="19" t="s">
        <v>1300</v>
      </c>
      <c r="K1534" s="11">
        <v>5</v>
      </c>
      <c r="L1534" s="9">
        <v>318.61</v>
      </c>
      <c r="M1534" s="11">
        <v>1593.05</v>
      </c>
      <c r="N1534" s="11">
        <v>3655.6</v>
      </c>
      <c r="O1534" s="10">
        <f t="shared" si="250"/>
        <v>5</v>
      </c>
      <c r="P1534" s="11">
        <f t="shared" si="251"/>
        <v>11.473588399610808</v>
      </c>
      <c r="Q1534" s="11">
        <f t="shared" si="252"/>
        <v>16.473588399610808</v>
      </c>
      <c r="R1534" s="6" t="str">
        <f t="shared" si="253"/>
        <v>YES</v>
      </c>
      <c r="S1534" s="6" t="str">
        <f t="shared" si="256"/>
        <v>YES</v>
      </c>
      <c r="T1534" s="11">
        <f t="shared" si="257"/>
        <v>3982.625</v>
      </c>
      <c r="U1534" s="11">
        <f t="shared" si="254"/>
        <v>5248.65</v>
      </c>
      <c r="V1534" s="11">
        <f t="shared" si="255"/>
        <v>-1266.0249999999996</v>
      </c>
    </row>
    <row r="1535" spans="1:22" x14ac:dyDescent="0.25">
      <c r="A1535" s="6" t="s">
        <v>351</v>
      </c>
      <c r="B1535" s="6" t="s">
        <v>23</v>
      </c>
      <c r="C1535" s="6" t="s">
        <v>1307</v>
      </c>
      <c r="D1535" s="6" t="s">
        <v>1307</v>
      </c>
      <c r="E1535" s="22" t="s">
        <v>1676</v>
      </c>
      <c r="F1535" s="22" t="s">
        <v>418</v>
      </c>
      <c r="G1535" s="31" t="s">
        <v>1306</v>
      </c>
      <c r="H1535" s="6" t="s">
        <v>1305</v>
      </c>
      <c r="I1535" s="6" t="s">
        <v>1219</v>
      </c>
      <c r="J1535" s="19" t="s">
        <v>1300</v>
      </c>
      <c r="K1535" s="11">
        <v>12.5</v>
      </c>
      <c r="L1535" s="9">
        <v>46.95</v>
      </c>
      <c r="M1535" s="11">
        <v>586.89</v>
      </c>
      <c r="O1535" s="10">
        <f t="shared" si="250"/>
        <v>12.50031948881789</v>
      </c>
      <c r="P1535" s="11">
        <f t="shared" si="251"/>
        <v>0</v>
      </c>
      <c r="Q1535" s="11">
        <f t="shared" si="252"/>
        <v>12.50031948881789</v>
      </c>
      <c r="R1535" s="6" t="str">
        <f t="shared" si="253"/>
        <v>YES</v>
      </c>
      <c r="S1535" s="6" t="str">
        <f t="shared" si="256"/>
        <v>YES</v>
      </c>
      <c r="T1535" s="11">
        <f t="shared" si="257"/>
        <v>586.875</v>
      </c>
      <c r="U1535" s="11">
        <f t="shared" si="254"/>
        <v>586.89</v>
      </c>
      <c r="V1535" s="11">
        <f t="shared" si="255"/>
        <v>-1.4999999999986358E-2</v>
      </c>
    </row>
    <row r="1536" spans="1:22" x14ac:dyDescent="0.25">
      <c r="A1536" s="6" t="s">
        <v>351</v>
      </c>
      <c r="B1536" s="6" t="s">
        <v>23</v>
      </c>
      <c r="C1536" s="6" t="s">
        <v>1307</v>
      </c>
      <c r="D1536" s="6" t="s">
        <v>1307</v>
      </c>
      <c r="E1536" s="22" t="s">
        <v>1676</v>
      </c>
      <c r="F1536" s="22" t="s">
        <v>418</v>
      </c>
      <c r="G1536" s="31" t="s">
        <v>1306</v>
      </c>
      <c r="H1536" s="6" t="s">
        <v>1305</v>
      </c>
      <c r="I1536" s="6" t="s">
        <v>1219</v>
      </c>
      <c r="J1536" s="19" t="s">
        <v>1301</v>
      </c>
      <c r="K1536" s="11">
        <v>5</v>
      </c>
      <c r="L1536" s="9">
        <v>391.72</v>
      </c>
      <c r="M1536" s="11">
        <v>1958.6</v>
      </c>
      <c r="N1536" s="11">
        <v>4188.8999999999996</v>
      </c>
      <c r="O1536" s="10">
        <f t="shared" si="250"/>
        <v>4.9999999999999991</v>
      </c>
      <c r="P1536" s="11">
        <f t="shared" si="251"/>
        <v>10.693607678954354</v>
      </c>
      <c r="Q1536" s="11">
        <f t="shared" si="252"/>
        <v>15.693607678954354</v>
      </c>
      <c r="R1536" s="6" t="str">
        <f t="shared" si="253"/>
        <v>YES</v>
      </c>
      <c r="S1536" s="6" t="str">
        <f t="shared" si="256"/>
        <v>YES</v>
      </c>
      <c r="T1536" s="11">
        <f t="shared" si="257"/>
        <v>4896.5</v>
      </c>
      <c r="U1536" s="11">
        <f t="shared" si="254"/>
        <v>6147.5</v>
      </c>
      <c r="V1536" s="11">
        <f t="shared" si="255"/>
        <v>-1251</v>
      </c>
    </row>
    <row r="1537" spans="1:22" x14ac:dyDescent="0.25">
      <c r="A1537" s="6" t="s">
        <v>351</v>
      </c>
      <c r="B1537" s="6" t="s">
        <v>23</v>
      </c>
      <c r="C1537" s="6" t="s">
        <v>1307</v>
      </c>
      <c r="D1537" s="6" t="s">
        <v>1307</v>
      </c>
      <c r="E1537" s="22" t="s">
        <v>1676</v>
      </c>
      <c r="F1537" s="22" t="s">
        <v>418</v>
      </c>
      <c r="G1537" s="31" t="s">
        <v>1306</v>
      </c>
      <c r="H1537" s="6" t="s">
        <v>1305</v>
      </c>
      <c r="I1537" s="6" t="s">
        <v>1219</v>
      </c>
      <c r="J1537" s="19" t="s">
        <v>1301</v>
      </c>
      <c r="K1537" s="11">
        <v>12.5</v>
      </c>
      <c r="L1537" s="9">
        <v>27.17</v>
      </c>
      <c r="M1537" s="11">
        <v>339.64</v>
      </c>
      <c r="O1537" s="10">
        <f t="shared" si="250"/>
        <v>12.500552079499446</v>
      </c>
      <c r="P1537" s="11">
        <f t="shared" si="251"/>
        <v>0</v>
      </c>
      <c r="Q1537" s="11">
        <f t="shared" si="252"/>
        <v>12.500552079499446</v>
      </c>
      <c r="R1537" s="6" t="str">
        <f t="shared" si="253"/>
        <v>YES</v>
      </c>
      <c r="S1537" s="6" t="str">
        <f t="shared" si="256"/>
        <v>YES</v>
      </c>
      <c r="T1537" s="11">
        <f t="shared" si="257"/>
        <v>339.625</v>
      </c>
      <c r="U1537" s="11">
        <f t="shared" si="254"/>
        <v>339.64</v>
      </c>
      <c r="V1537" s="11">
        <f t="shared" si="255"/>
        <v>-1.4999999999986358E-2</v>
      </c>
    </row>
    <row r="1538" spans="1:22" x14ac:dyDescent="0.25">
      <c r="A1538" s="6" t="s">
        <v>351</v>
      </c>
      <c r="B1538" s="6" t="s">
        <v>23</v>
      </c>
      <c r="C1538" s="6" t="s">
        <v>1307</v>
      </c>
      <c r="D1538" s="6" t="s">
        <v>1307</v>
      </c>
      <c r="E1538" s="22" t="s">
        <v>1676</v>
      </c>
      <c r="F1538" s="22" t="s">
        <v>418</v>
      </c>
      <c r="G1538" s="31" t="s">
        <v>1306</v>
      </c>
      <c r="H1538" s="6" t="s">
        <v>1305</v>
      </c>
      <c r="I1538" s="6" t="s">
        <v>1219</v>
      </c>
      <c r="J1538" s="19" t="s">
        <v>1302</v>
      </c>
      <c r="K1538" s="11">
        <v>5</v>
      </c>
      <c r="L1538" s="9">
        <v>151.22</v>
      </c>
      <c r="M1538" s="11">
        <v>756.1</v>
      </c>
      <c r="N1538" s="11">
        <v>1512.2</v>
      </c>
      <c r="O1538" s="10">
        <f t="shared" si="250"/>
        <v>5</v>
      </c>
      <c r="P1538" s="11">
        <f t="shared" si="251"/>
        <v>10</v>
      </c>
      <c r="Q1538" s="11">
        <f t="shared" si="252"/>
        <v>15.000000000000002</v>
      </c>
      <c r="R1538" s="6" t="str">
        <f t="shared" si="253"/>
        <v>YES</v>
      </c>
      <c r="S1538" s="6" t="str">
        <f t="shared" si="256"/>
        <v>YES</v>
      </c>
      <c r="T1538" s="11">
        <f t="shared" si="257"/>
        <v>1890.25</v>
      </c>
      <c r="U1538" s="11">
        <f t="shared" si="254"/>
        <v>2268.3000000000002</v>
      </c>
      <c r="V1538" s="11">
        <f t="shared" si="255"/>
        <v>-378.05000000000018</v>
      </c>
    </row>
    <row r="1539" spans="1:22" x14ac:dyDescent="0.25">
      <c r="A1539" s="6" t="s">
        <v>351</v>
      </c>
      <c r="B1539" s="6" t="s">
        <v>23</v>
      </c>
      <c r="C1539" s="6" t="s">
        <v>1307</v>
      </c>
      <c r="D1539" s="6" t="s">
        <v>1307</v>
      </c>
      <c r="E1539" s="22" t="s">
        <v>1676</v>
      </c>
      <c r="F1539" s="22" t="s">
        <v>418</v>
      </c>
      <c r="G1539" s="31" t="s">
        <v>1306</v>
      </c>
      <c r="H1539" s="6" t="s">
        <v>1305</v>
      </c>
      <c r="I1539" s="6" t="s">
        <v>1219</v>
      </c>
      <c r="J1539" s="19" t="s">
        <v>1303</v>
      </c>
      <c r="K1539" s="11">
        <v>5</v>
      </c>
      <c r="L1539" s="9">
        <v>385.65</v>
      </c>
      <c r="M1539" s="11">
        <v>1928.25</v>
      </c>
      <c r="N1539" s="11">
        <v>3915.8</v>
      </c>
      <c r="O1539" s="10">
        <f t="shared" si="250"/>
        <v>5</v>
      </c>
      <c r="P1539" s="11">
        <f t="shared" si="251"/>
        <v>10.153766368468819</v>
      </c>
      <c r="Q1539" s="11">
        <f t="shared" si="252"/>
        <v>15.153766368468821</v>
      </c>
      <c r="R1539" s="6" t="str">
        <f t="shared" si="253"/>
        <v>YES</v>
      </c>
      <c r="S1539" s="6" t="str">
        <f t="shared" si="256"/>
        <v>YES</v>
      </c>
      <c r="T1539" s="11">
        <f t="shared" si="257"/>
        <v>4820.625</v>
      </c>
      <c r="U1539" s="11">
        <f t="shared" si="254"/>
        <v>5844.05</v>
      </c>
      <c r="V1539" s="11">
        <f t="shared" si="255"/>
        <v>-1023.4250000000002</v>
      </c>
    </row>
    <row r="1540" spans="1:22" x14ac:dyDescent="0.25">
      <c r="A1540" s="6" t="s">
        <v>351</v>
      </c>
      <c r="B1540" s="6" t="s">
        <v>23</v>
      </c>
      <c r="C1540" s="6" t="s">
        <v>1307</v>
      </c>
      <c r="D1540" s="6" t="s">
        <v>1307</v>
      </c>
      <c r="E1540" s="22" t="s">
        <v>1676</v>
      </c>
      <c r="F1540" s="22" t="s">
        <v>418</v>
      </c>
      <c r="G1540" s="31" t="s">
        <v>1306</v>
      </c>
      <c r="H1540" s="6" t="s">
        <v>1305</v>
      </c>
      <c r="I1540" s="6" t="s">
        <v>1219</v>
      </c>
      <c r="J1540" s="19" t="s">
        <v>1303</v>
      </c>
      <c r="K1540" s="11">
        <v>12.5</v>
      </c>
      <c r="L1540" s="9">
        <v>5.93</v>
      </c>
      <c r="M1540" s="11">
        <v>74.13</v>
      </c>
      <c r="O1540" s="10">
        <f t="shared" si="250"/>
        <v>12.500843170320405</v>
      </c>
      <c r="P1540" s="11">
        <f t="shared" si="251"/>
        <v>0</v>
      </c>
      <c r="Q1540" s="11">
        <f t="shared" si="252"/>
        <v>12.500843170320405</v>
      </c>
      <c r="R1540" s="6" t="str">
        <f t="shared" si="253"/>
        <v>YES</v>
      </c>
      <c r="S1540" s="6" t="str">
        <f t="shared" si="256"/>
        <v>YES</v>
      </c>
      <c r="T1540" s="11">
        <f t="shared" si="257"/>
        <v>74.125</v>
      </c>
      <c r="U1540" s="11">
        <f t="shared" si="254"/>
        <v>74.13</v>
      </c>
      <c r="V1540" s="11">
        <f t="shared" si="255"/>
        <v>-4.9999999999954525E-3</v>
      </c>
    </row>
    <row r="1541" spans="1:22" x14ac:dyDescent="0.25">
      <c r="A1541" s="6" t="s">
        <v>351</v>
      </c>
      <c r="B1541" s="6" t="s">
        <v>23</v>
      </c>
      <c r="C1541" s="6" t="s">
        <v>1307</v>
      </c>
      <c r="D1541" s="6" t="s">
        <v>1307</v>
      </c>
      <c r="E1541" s="22" t="s">
        <v>1676</v>
      </c>
      <c r="F1541" s="22" t="s">
        <v>418</v>
      </c>
      <c r="G1541" s="31" t="s">
        <v>1306</v>
      </c>
      <c r="H1541" s="6" t="s">
        <v>1305</v>
      </c>
      <c r="I1541" s="6" t="s">
        <v>1219</v>
      </c>
      <c r="J1541" s="19" t="s">
        <v>1304</v>
      </c>
      <c r="K1541" s="11">
        <v>15</v>
      </c>
      <c r="L1541" s="9">
        <v>47.16</v>
      </c>
      <c r="M1541" s="11">
        <v>707.4</v>
      </c>
      <c r="O1541" s="10">
        <f t="shared" si="250"/>
        <v>15</v>
      </c>
      <c r="P1541" s="11">
        <f t="shared" si="251"/>
        <v>0</v>
      </c>
      <c r="Q1541" s="11">
        <f t="shared" si="252"/>
        <v>15</v>
      </c>
      <c r="R1541" s="6" t="str">
        <f t="shared" si="253"/>
        <v>YES</v>
      </c>
      <c r="S1541" s="6" t="str">
        <f t="shared" si="256"/>
        <v>YES</v>
      </c>
      <c r="T1541" s="11">
        <f t="shared" si="257"/>
        <v>589.5</v>
      </c>
      <c r="U1541" s="11">
        <f t="shared" si="254"/>
        <v>707.4</v>
      </c>
      <c r="V1541" s="11">
        <f t="shared" si="255"/>
        <v>-117.89999999999998</v>
      </c>
    </row>
    <row r="1542" spans="1:22" x14ac:dyDescent="0.25">
      <c r="A1542" s="6" t="s">
        <v>351</v>
      </c>
      <c r="B1542" s="6" t="s">
        <v>23</v>
      </c>
      <c r="C1542" s="6" t="s">
        <v>1308</v>
      </c>
      <c r="D1542" s="6" t="s">
        <v>1308</v>
      </c>
      <c r="E1542" s="22" t="s">
        <v>1676</v>
      </c>
      <c r="F1542" s="22" t="s">
        <v>418</v>
      </c>
      <c r="H1542" s="6" t="s">
        <v>1309</v>
      </c>
      <c r="I1542" s="6" t="s">
        <v>1219</v>
      </c>
      <c r="J1542" s="19" t="s">
        <v>1310</v>
      </c>
      <c r="K1542" s="11">
        <v>15</v>
      </c>
      <c r="L1542" s="9">
        <v>36.5</v>
      </c>
      <c r="M1542" s="11">
        <v>547.5</v>
      </c>
      <c r="O1542" s="10">
        <f t="shared" si="250"/>
        <v>15</v>
      </c>
      <c r="P1542" s="11">
        <f t="shared" si="251"/>
        <v>0</v>
      </c>
      <c r="Q1542" s="11">
        <f t="shared" si="252"/>
        <v>15</v>
      </c>
      <c r="R1542" s="6" t="str">
        <f t="shared" si="253"/>
        <v>YES</v>
      </c>
      <c r="S1542" s="6" t="str">
        <f t="shared" si="256"/>
        <v>YES</v>
      </c>
      <c r="T1542" s="11">
        <f t="shared" si="257"/>
        <v>456.25</v>
      </c>
      <c r="U1542" s="11">
        <f t="shared" si="254"/>
        <v>547.5</v>
      </c>
      <c r="V1542" s="11">
        <f t="shared" si="255"/>
        <v>-91.25</v>
      </c>
    </row>
    <row r="1543" spans="1:22" x14ac:dyDescent="0.25">
      <c r="A1543" s="6" t="s">
        <v>351</v>
      </c>
      <c r="B1543" s="6" t="s">
        <v>23</v>
      </c>
      <c r="C1543" s="6" t="s">
        <v>1308</v>
      </c>
      <c r="D1543" s="6" t="s">
        <v>1308</v>
      </c>
      <c r="E1543" s="22" t="s">
        <v>1676</v>
      </c>
      <c r="F1543" s="22" t="s">
        <v>418</v>
      </c>
      <c r="H1543" s="6" t="s">
        <v>1309</v>
      </c>
      <c r="I1543" s="6" t="s">
        <v>1219</v>
      </c>
      <c r="J1543" s="19" t="s">
        <v>1311</v>
      </c>
      <c r="K1543" s="11">
        <v>15</v>
      </c>
      <c r="L1543" s="9">
        <v>35.799999999999997</v>
      </c>
      <c r="M1543" s="11">
        <v>537</v>
      </c>
      <c r="O1543" s="10">
        <f t="shared" si="250"/>
        <v>15.000000000000002</v>
      </c>
      <c r="P1543" s="11">
        <f t="shared" si="251"/>
        <v>0</v>
      </c>
      <c r="Q1543" s="11">
        <f t="shared" si="252"/>
        <v>15.000000000000002</v>
      </c>
      <c r="R1543" s="6" t="str">
        <f t="shared" si="253"/>
        <v>YES</v>
      </c>
      <c r="S1543" s="6" t="str">
        <f t="shared" si="256"/>
        <v>YES</v>
      </c>
      <c r="T1543" s="11">
        <f t="shared" si="257"/>
        <v>447.49999999999994</v>
      </c>
      <c r="U1543" s="11">
        <f t="shared" si="254"/>
        <v>537</v>
      </c>
      <c r="V1543" s="11">
        <f t="shared" si="255"/>
        <v>-89.500000000000057</v>
      </c>
    </row>
    <row r="1544" spans="1:22" x14ac:dyDescent="0.25">
      <c r="A1544" s="6" t="s">
        <v>351</v>
      </c>
      <c r="B1544" s="6" t="s">
        <v>23</v>
      </c>
      <c r="C1544" s="6" t="s">
        <v>1308</v>
      </c>
      <c r="D1544" s="6" t="s">
        <v>1308</v>
      </c>
      <c r="E1544" s="22" t="s">
        <v>1676</v>
      </c>
      <c r="F1544" s="22" t="s">
        <v>418</v>
      </c>
      <c r="H1544" s="6" t="s">
        <v>1309</v>
      </c>
      <c r="I1544" s="6" t="s">
        <v>1219</v>
      </c>
      <c r="J1544" s="19" t="s">
        <v>1312</v>
      </c>
      <c r="K1544" s="11">
        <v>15</v>
      </c>
      <c r="L1544" s="9">
        <v>40</v>
      </c>
      <c r="M1544" s="11">
        <v>600</v>
      </c>
      <c r="O1544" s="10">
        <f t="shared" si="250"/>
        <v>15</v>
      </c>
      <c r="P1544" s="11">
        <f t="shared" si="251"/>
        <v>0</v>
      </c>
      <c r="Q1544" s="11">
        <f t="shared" si="252"/>
        <v>15</v>
      </c>
      <c r="R1544" s="6" t="str">
        <f t="shared" si="253"/>
        <v>YES</v>
      </c>
      <c r="S1544" s="6" t="str">
        <f t="shared" si="256"/>
        <v>YES</v>
      </c>
      <c r="T1544" s="11">
        <f t="shared" si="257"/>
        <v>500</v>
      </c>
      <c r="U1544" s="11">
        <f t="shared" si="254"/>
        <v>600</v>
      </c>
      <c r="V1544" s="11">
        <f t="shared" si="255"/>
        <v>-100</v>
      </c>
    </row>
    <row r="1545" spans="1:22" x14ac:dyDescent="0.25">
      <c r="A1545" s="6" t="s">
        <v>351</v>
      </c>
      <c r="B1545" s="6" t="s">
        <v>23</v>
      </c>
      <c r="C1545" s="6" t="s">
        <v>1308</v>
      </c>
      <c r="D1545" s="6" t="s">
        <v>1308</v>
      </c>
      <c r="E1545" s="22" t="s">
        <v>1676</v>
      </c>
      <c r="F1545" s="22" t="s">
        <v>418</v>
      </c>
      <c r="H1545" s="6" t="s">
        <v>1309</v>
      </c>
      <c r="I1545" s="6" t="s">
        <v>1219</v>
      </c>
      <c r="J1545" s="19" t="s">
        <v>1313</v>
      </c>
      <c r="K1545" s="11">
        <v>15</v>
      </c>
      <c r="L1545" s="9">
        <v>30.76</v>
      </c>
      <c r="M1545" s="11">
        <v>461.4</v>
      </c>
      <c r="O1545" s="10">
        <f t="shared" si="250"/>
        <v>14.999999999999998</v>
      </c>
      <c r="P1545" s="11">
        <f t="shared" si="251"/>
        <v>0</v>
      </c>
      <c r="Q1545" s="11">
        <f t="shared" si="252"/>
        <v>14.999999999999998</v>
      </c>
      <c r="R1545" s="6" t="str">
        <f t="shared" si="253"/>
        <v>YES</v>
      </c>
      <c r="S1545" s="6" t="str">
        <f t="shared" si="256"/>
        <v>YES</v>
      </c>
      <c r="T1545" s="11">
        <f t="shared" si="257"/>
        <v>384.5</v>
      </c>
      <c r="U1545" s="11">
        <f t="shared" si="254"/>
        <v>461.4</v>
      </c>
      <c r="V1545" s="11">
        <f t="shared" si="255"/>
        <v>-76.899999999999977</v>
      </c>
    </row>
    <row r="1546" spans="1:22" x14ac:dyDescent="0.25">
      <c r="A1546" s="6" t="s">
        <v>351</v>
      </c>
      <c r="B1546" s="6" t="s">
        <v>23</v>
      </c>
      <c r="C1546" s="6" t="s">
        <v>1308</v>
      </c>
      <c r="D1546" s="6" t="s">
        <v>1308</v>
      </c>
      <c r="E1546" s="22" t="s">
        <v>1676</v>
      </c>
      <c r="F1546" s="22" t="s">
        <v>418</v>
      </c>
      <c r="H1546" s="6" t="s">
        <v>1309</v>
      </c>
      <c r="I1546" s="6" t="s">
        <v>1219</v>
      </c>
      <c r="J1546" s="19" t="s">
        <v>1314</v>
      </c>
      <c r="K1546" s="11">
        <v>15</v>
      </c>
      <c r="L1546" s="9">
        <v>15.65</v>
      </c>
      <c r="M1546" s="11">
        <v>234.75</v>
      </c>
      <c r="O1546" s="10">
        <f t="shared" si="250"/>
        <v>15</v>
      </c>
      <c r="P1546" s="11">
        <f t="shared" si="251"/>
        <v>0</v>
      </c>
      <c r="Q1546" s="11">
        <f t="shared" si="252"/>
        <v>15</v>
      </c>
      <c r="R1546" s="6" t="str">
        <f t="shared" si="253"/>
        <v>YES</v>
      </c>
      <c r="S1546" s="6" t="str">
        <f t="shared" si="256"/>
        <v>YES</v>
      </c>
      <c r="T1546" s="11">
        <f t="shared" si="257"/>
        <v>195.625</v>
      </c>
      <c r="U1546" s="11">
        <f t="shared" si="254"/>
        <v>234.75</v>
      </c>
      <c r="V1546" s="11">
        <f t="shared" si="255"/>
        <v>-39.125</v>
      </c>
    </row>
    <row r="1547" spans="1:22" x14ac:dyDescent="0.25">
      <c r="A1547" s="6" t="s">
        <v>351</v>
      </c>
      <c r="B1547" s="6" t="s">
        <v>23</v>
      </c>
      <c r="C1547" s="6" t="s">
        <v>1308</v>
      </c>
      <c r="D1547" s="6" t="s">
        <v>1308</v>
      </c>
      <c r="E1547" s="22" t="s">
        <v>1676</v>
      </c>
      <c r="F1547" s="22" t="s">
        <v>418</v>
      </c>
      <c r="H1547" s="6" t="s">
        <v>1309</v>
      </c>
      <c r="I1547" s="6" t="s">
        <v>1219</v>
      </c>
      <c r="J1547" s="19" t="s">
        <v>1315</v>
      </c>
      <c r="K1547" s="11">
        <v>15</v>
      </c>
      <c r="L1547" s="9">
        <v>23</v>
      </c>
      <c r="M1547" s="11">
        <v>345</v>
      </c>
      <c r="O1547" s="10">
        <f t="shared" si="250"/>
        <v>15</v>
      </c>
      <c r="P1547" s="11">
        <f t="shared" si="251"/>
        <v>0</v>
      </c>
      <c r="Q1547" s="11">
        <f t="shared" si="252"/>
        <v>15</v>
      </c>
      <c r="R1547" s="6" t="str">
        <f t="shared" si="253"/>
        <v>YES</v>
      </c>
      <c r="S1547" s="6" t="str">
        <f t="shared" si="256"/>
        <v>YES</v>
      </c>
      <c r="T1547" s="11">
        <f t="shared" si="257"/>
        <v>287.5</v>
      </c>
      <c r="U1547" s="11">
        <f t="shared" si="254"/>
        <v>345</v>
      </c>
      <c r="V1547" s="11">
        <f t="shared" si="255"/>
        <v>-57.5</v>
      </c>
    </row>
    <row r="1548" spans="1:22" x14ac:dyDescent="0.25">
      <c r="A1548" s="6" t="s">
        <v>351</v>
      </c>
      <c r="B1548" s="6" t="s">
        <v>23</v>
      </c>
      <c r="C1548" s="6" t="s">
        <v>1308</v>
      </c>
      <c r="D1548" s="6" t="s">
        <v>1308</v>
      </c>
      <c r="E1548" s="22" t="s">
        <v>1676</v>
      </c>
      <c r="F1548" s="22" t="s">
        <v>418</v>
      </c>
      <c r="H1548" s="6" t="s">
        <v>1309</v>
      </c>
      <c r="I1548" s="6" t="s">
        <v>1219</v>
      </c>
      <c r="J1548" s="19" t="s">
        <v>1316</v>
      </c>
      <c r="K1548" s="11">
        <v>15</v>
      </c>
      <c r="L1548" s="9">
        <v>7.88</v>
      </c>
      <c r="M1548" s="11">
        <v>118.2</v>
      </c>
      <c r="O1548" s="10">
        <f t="shared" si="250"/>
        <v>15</v>
      </c>
      <c r="P1548" s="11">
        <f t="shared" si="251"/>
        <v>0</v>
      </c>
      <c r="Q1548" s="11">
        <f t="shared" si="252"/>
        <v>15</v>
      </c>
      <c r="R1548" s="6" t="str">
        <f t="shared" si="253"/>
        <v>YES</v>
      </c>
      <c r="S1548" s="6" t="str">
        <f t="shared" si="256"/>
        <v>YES</v>
      </c>
      <c r="T1548" s="11">
        <f t="shared" si="257"/>
        <v>98.5</v>
      </c>
      <c r="U1548" s="11">
        <f t="shared" si="254"/>
        <v>118.2</v>
      </c>
      <c r="V1548" s="11">
        <f t="shared" si="255"/>
        <v>-19.700000000000003</v>
      </c>
    </row>
    <row r="1549" spans="1:22" x14ac:dyDescent="0.25">
      <c r="A1549" s="6" t="s">
        <v>351</v>
      </c>
      <c r="B1549" s="6" t="s">
        <v>23</v>
      </c>
      <c r="C1549" s="6" t="s">
        <v>1324</v>
      </c>
      <c r="D1549" s="6" t="s">
        <v>1324</v>
      </c>
      <c r="E1549" s="22" t="s">
        <v>1676</v>
      </c>
      <c r="F1549" s="22" t="s">
        <v>418</v>
      </c>
      <c r="G1549" s="31" t="s">
        <v>1323</v>
      </c>
      <c r="H1549" s="6" t="s">
        <v>1322</v>
      </c>
      <c r="I1549" s="6" t="s">
        <v>1219</v>
      </c>
      <c r="J1549" s="19" t="s">
        <v>1317</v>
      </c>
      <c r="K1549" s="11">
        <v>15</v>
      </c>
      <c r="M1549" s="11">
        <v>345</v>
      </c>
      <c r="O1549" s="10" t="e">
        <f t="shared" si="250"/>
        <v>#DIV/0!</v>
      </c>
      <c r="P1549" s="11" t="e">
        <f t="shared" si="251"/>
        <v>#DIV/0!</v>
      </c>
      <c r="Q1549" s="11" t="e">
        <f t="shared" si="252"/>
        <v>#DIV/0!</v>
      </c>
      <c r="R1549" s="6" t="e">
        <f t="shared" si="253"/>
        <v>#DIV/0!</v>
      </c>
      <c r="S1549" s="6" t="e">
        <f t="shared" si="256"/>
        <v>#DIV/0!</v>
      </c>
      <c r="T1549" s="11">
        <f t="shared" si="257"/>
        <v>0</v>
      </c>
      <c r="U1549" s="11">
        <f t="shared" si="254"/>
        <v>345</v>
      </c>
      <c r="V1549" s="11">
        <f t="shared" si="255"/>
        <v>-345</v>
      </c>
    </row>
    <row r="1550" spans="1:22" x14ac:dyDescent="0.25">
      <c r="A1550" s="6" t="s">
        <v>351</v>
      </c>
      <c r="B1550" s="6" t="s">
        <v>23</v>
      </c>
      <c r="C1550" s="6" t="s">
        <v>1324</v>
      </c>
      <c r="D1550" s="6" t="s">
        <v>1324</v>
      </c>
      <c r="E1550" s="22" t="s">
        <v>1676</v>
      </c>
      <c r="F1550" s="22" t="s">
        <v>418</v>
      </c>
      <c r="G1550" s="31" t="s">
        <v>1323</v>
      </c>
      <c r="H1550" s="6" t="s">
        <v>1322</v>
      </c>
      <c r="I1550" s="6" t="s">
        <v>1219</v>
      </c>
      <c r="J1550" s="19" t="s">
        <v>1318</v>
      </c>
      <c r="K1550" s="11">
        <v>0.08</v>
      </c>
      <c r="M1550" s="11">
        <v>2907.66</v>
      </c>
      <c r="O1550" s="10" t="e">
        <f t="shared" si="250"/>
        <v>#DIV/0!</v>
      </c>
      <c r="P1550" s="11" t="e">
        <f t="shared" si="251"/>
        <v>#DIV/0!</v>
      </c>
      <c r="Q1550" s="11" t="e">
        <f t="shared" si="252"/>
        <v>#DIV/0!</v>
      </c>
      <c r="R1550" s="6" t="e">
        <f t="shared" si="253"/>
        <v>#DIV/0!</v>
      </c>
      <c r="S1550" s="6" t="e">
        <f t="shared" si="256"/>
        <v>#DIV/0!</v>
      </c>
      <c r="T1550" s="11">
        <f t="shared" si="257"/>
        <v>0</v>
      </c>
      <c r="U1550" s="11">
        <f t="shared" si="254"/>
        <v>2907.66</v>
      </c>
      <c r="V1550" s="11">
        <f t="shared" si="255"/>
        <v>-2907.66</v>
      </c>
    </row>
    <row r="1551" spans="1:22" x14ac:dyDescent="0.25">
      <c r="A1551" s="6" t="s">
        <v>351</v>
      </c>
      <c r="B1551" s="6" t="s">
        <v>23</v>
      </c>
      <c r="C1551" s="6" t="s">
        <v>1324</v>
      </c>
      <c r="D1551" s="6" t="s">
        <v>1324</v>
      </c>
      <c r="E1551" s="22" t="s">
        <v>1676</v>
      </c>
      <c r="F1551" s="22" t="s">
        <v>418</v>
      </c>
      <c r="G1551" s="31" t="s">
        <v>1323</v>
      </c>
      <c r="H1551" s="6" t="s">
        <v>1322</v>
      </c>
      <c r="I1551" s="6" t="s">
        <v>1219</v>
      </c>
      <c r="J1551" s="19" t="s">
        <v>1319</v>
      </c>
      <c r="K1551" s="11">
        <v>0.05</v>
      </c>
      <c r="M1551" s="11">
        <v>1575</v>
      </c>
      <c r="O1551" s="10" t="e">
        <f t="shared" si="250"/>
        <v>#DIV/0!</v>
      </c>
      <c r="P1551" s="11" t="e">
        <f t="shared" si="251"/>
        <v>#DIV/0!</v>
      </c>
      <c r="Q1551" s="11" t="e">
        <f t="shared" si="252"/>
        <v>#DIV/0!</v>
      </c>
      <c r="R1551" s="6" t="e">
        <f t="shared" si="253"/>
        <v>#DIV/0!</v>
      </c>
      <c r="S1551" s="6" t="e">
        <f t="shared" si="256"/>
        <v>#DIV/0!</v>
      </c>
      <c r="T1551" s="11">
        <f t="shared" si="257"/>
        <v>0</v>
      </c>
      <c r="U1551" s="11">
        <f t="shared" si="254"/>
        <v>1575</v>
      </c>
      <c r="V1551" s="11">
        <f t="shared" si="255"/>
        <v>-1575</v>
      </c>
    </row>
    <row r="1552" spans="1:22" x14ac:dyDescent="0.25">
      <c r="A1552" s="6" t="s">
        <v>351</v>
      </c>
      <c r="B1552" s="6" t="s">
        <v>23</v>
      </c>
      <c r="C1552" s="6" t="s">
        <v>1324</v>
      </c>
      <c r="D1552" s="6" t="s">
        <v>1324</v>
      </c>
      <c r="E1552" s="22" t="s">
        <v>1676</v>
      </c>
      <c r="F1552" s="22" t="s">
        <v>418</v>
      </c>
      <c r="G1552" s="31" t="s">
        <v>1323</v>
      </c>
      <c r="H1552" s="6" t="s">
        <v>1322</v>
      </c>
      <c r="I1552" s="6" t="s">
        <v>1219</v>
      </c>
      <c r="J1552" s="19" t="s">
        <v>1320</v>
      </c>
      <c r="K1552" s="11">
        <v>0.02</v>
      </c>
      <c r="M1552" s="11">
        <v>700</v>
      </c>
      <c r="O1552" s="10" t="e">
        <f t="shared" si="250"/>
        <v>#DIV/0!</v>
      </c>
      <c r="P1552" s="11" t="e">
        <f t="shared" si="251"/>
        <v>#DIV/0!</v>
      </c>
      <c r="Q1552" s="11" t="e">
        <f t="shared" si="252"/>
        <v>#DIV/0!</v>
      </c>
      <c r="R1552" s="6" t="e">
        <f t="shared" si="253"/>
        <v>#DIV/0!</v>
      </c>
      <c r="S1552" s="6" t="e">
        <f t="shared" si="256"/>
        <v>#DIV/0!</v>
      </c>
      <c r="T1552" s="11">
        <f t="shared" si="257"/>
        <v>0</v>
      </c>
      <c r="U1552" s="11">
        <f t="shared" si="254"/>
        <v>700</v>
      </c>
      <c r="V1552" s="11">
        <f t="shared" si="255"/>
        <v>-700</v>
      </c>
    </row>
    <row r="1553" spans="1:22" x14ac:dyDescent="0.25">
      <c r="A1553" s="6" t="s">
        <v>351</v>
      </c>
      <c r="B1553" s="6" t="s">
        <v>23</v>
      </c>
      <c r="C1553" s="6" t="s">
        <v>1324</v>
      </c>
      <c r="D1553" s="6" t="s">
        <v>1324</v>
      </c>
      <c r="E1553" s="22" t="s">
        <v>1676</v>
      </c>
      <c r="F1553" s="22" t="s">
        <v>418</v>
      </c>
      <c r="G1553" s="31" t="s">
        <v>1323</v>
      </c>
      <c r="H1553" s="6" t="s">
        <v>1322</v>
      </c>
      <c r="I1553" s="6" t="s">
        <v>1219</v>
      </c>
      <c r="J1553" s="19" t="s">
        <v>1321</v>
      </c>
      <c r="K1553" s="11">
        <v>0.04</v>
      </c>
      <c r="M1553" s="11">
        <v>276.92</v>
      </c>
      <c r="O1553" s="10" t="e">
        <f t="shared" si="250"/>
        <v>#DIV/0!</v>
      </c>
      <c r="P1553" s="11" t="e">
        <f t="shared" si="251"/>
        <v>#DIV/0!</v>
      </c>
      <c r="Q1553" s="11" t="e">
        <f t="shared" si="252"/>
        <v>#DIV/0!</v>
      </c>
      <c r="R1553" s="6" t="e">
        <f t="shared" si="253"/>
        <v>#DIV/0!</v>
      </c>
      <c r="S1553" s="6" t="e">
        <f t="shared" si="256"/>
        <v>#DIV/0!</v>
      </c>
      <c r="T1553" s="11">
        <f t="shared" si="257"/>
        <v>0</v>
      </c>
      <c r="U1553" s="11">
        <f t="shared" si="254"/>
        <v>276.92</v>
      </c>
      <c r="V1553" s="11">
        <f t="shared" si="255"/>
        <v>-276.92</v>
      </c>
    </row>
    <row r="1554" spans="1:22" x14ac:dyDescent="0.25">
      <c r="A1554" s="6" t="s">
        <v>351</v>
      </c>
      <c r="B1554" s="6" t="s">
        <v>23</v>
      </c>
      <c r="C1554" s="6" t="s">
        <v>1324</v>
      </c>
      <c r="D1554" s="6" t="s">
        <v>1324</v>
      </c>
      <c r="E1554" s="22" t="s">
        <v>1676</v>
      </c>
      <c r="F1554" s="22" t="s">
        <v>418</v>
      </c>
      <c r="G1554" s="31" t="s">
        <v>1323</v>
      </c>
      <c r="H1554" s="6" t="s">
        <v>1322</v>
      </c>
      <c r="I1554" s="6" t="s">
        <v>1219</v>
      </c>
      <c r="J1554" s="19" t="s">
        <v>1321</v>
      </c>
      <c r="K1554" s="11">
        <v>0.05</v>
      </c>
      <c r="M1554" s="11">
        <v>1557.7</v>
      </c>
      <c r="O1554" s="10" t="e">
        <f t="shared" si="250"/>
        <v>#DIV/0!</v>
      </c>
      <c r="P1554" s="11" t="e">
        <f t="shared" si="251"/>
        <v>#DIV/0!</v>
      </c>
      <c r="Q1554" s="11" t="e">
        <f t="shared" si="252"/>
        <v>#DIV/0!</v>
      </c>
      <c r="R1554" s="6" t="e">
        <f t="shared" si="253"/>
        <v>#DIV/0!</v>
      </c>
      <c r="S1554" s="6" t="e">
        <f t="shared" si="256"/>
        <v>#DIV/0!</v>
      </c>
      <c r="T1554" s="11">
        <f t="shared" si="257"/>
        <v>0</v>
      </c>
      <c r="U1554" s="11">
        <f t="shared" si="254"/>
        <v>1557.7</v>
      </c>
      <c r="V1554" s="11">
        <f t="shared" si="255"/>
        <v>-1557.7</v>
      </c>
    </row>
    <row r="1555" spans="1:22" x14ac:dyDescent="0.25">
      <c r="A1555" s="6" t="s">
        <v>351</v>
      </c>
      <c r="B1555" s="6" t="s">
        <v>23</v>
      </c>
      <c r="C1555" s="6" t="s">
        <v>1324</v>
      </c>
      <c r="D1555" s="6" t="s">
        <v>1324</v>
      </c>
      <c r="E1555" s="22" t="s">
        <v>1676</v>
      </c>
      <c r="F1555" s="22" t="s">
        <v>418</v>
      </c>
      <c r="G1555" s="31" t="s">
        <v>1323</v>
      </c>
      <c r="H1555" s="6" t="s">
        <v>1322</v>
      </c>
      <c r="I1555" s="6" t="s">
        <v>1219</v>
      </c>
      <c r="J1555" s="19" t="s">
        <v>1321</v>
      </c>
      <c r="K1555" s="11">
        <v>0.06</v>
      </c>
      <c r="M1555" s="11">
        <v>246.15</v>
      </c>
      <c r="O1555" s="10" t="e">
        <f t="shared" ref="O1555:O1618" si="258">M1555/L1555</f>
        <v>#DIV/0!</v>
      </c>
      <c r="P1555" s="11" t="e">
        <f t="shared" si="251"/>
        <v>#DIV/0!</v>
      </c>
      <c r="Q1555" s="11" t="e">
        <f t="shared" si="252"/>
        <v>#DIV/0!</v>
      </c>
      <c r="R1555" s="6" t="e">
        <f t="shared" si="253"/>
        <v>#DIV/0!</v>
      </c>
      <c r="S1555" s="6" t="e">
        <f t="shared" si="256"/>
        <v>#DIV/0!</v>
      </c>
      <c r="T1555" s="11">
        <f t="shared" si="257"/>
        <v>0</v>
      </c>
      <c r="U1555" s="11">
        <f t="shared" si="254"/>
        <v>246.15</v>
      </c>
      <c r="V1555" s="11">
        <f t="shared" si="255"/>
        <v>-246.15</v>
      </c>
    </row>
    <row r="1556" spans="1:22" x14ac:dyDescent="0.25">
      <c r="A1556" s="6" t="s">
        <v>351</v>
      </c>
      <c r="B1556" s="6" t="s">
        <v>23</v>
      </c>
      <c r="C1556" s="6" t="s">
        <v>1325</v>
      </c>
      <c r="D1556" s="6" t="s">
        <v>1325</v>
      </c>
      <c r="E1556" s="22" t="s">
        <v>1676</v>
      </c>
      <c r="F1556" s="22" t="s">
        <v>418</v>
      </c>
      <c r="G1556" s="31" t="s">
        <v>1326</v>
      </c>
      <c r="H1556" s="22" t="s">
        <v>1327</v>
      </c>
      <c r="I1556" s="22" t="s">
        <v>1328</v>
      </c>
      <c r="J1556" s="19" t="s">
        <v>1330</v>
      </c>
      <c r="K1556" s="11">
        <v>15</v>
      </c>
      <c r="L1556" s="9">
        <v>160</v>
      </c>
      <c r="M1556" s="11">
        <v>2400</v>
      </c>
      <c r="O1556" s="10">
        <f t="shared" si="258"/>
        <v>15</v>
      </c>
      <c r="P1556" s="11">
        <f t="shared" si="251"/>
        <v>0</v>
      </c>
      <c r="Q1556" s="11">
        <f t="shared" si="252"/>
        <v>15</v>
      </c>
      <c r="R1556" s="6" t="str">
        <f t="shared" si="253"/>
        <v>YES</v>
      </c>
      <c r="S1556" s="6" t="str">
        <f t="shared" si="256"/>
        <v>YES</v>
      </c>
      <c r="T1556" s="11">
        <f t="shared" si="257"/>
        <v>2000</v>
      </c>
      <c r="U1556" s="11">
        <f t="shared" si="254"/>
        <v>2400</v>
      </c>
      <c r="V1556" s="11">
        <f t="shared" si="255"/>
        <v>-400</v>
      </c>
    </row>
    <row r="1557" spans="1:22" x14ac:dyDescent="0.25">
      <c r="A1557" s="6" t="s">
        <v>351</v>
      </c>
      <c r="B1557" s="6" t="s">
        <v>23</v>
      </c>
      <c r="C1557" s="6" t="s">
        <v>1325</v>
      </c>
      <c r="D1557" s="6" t="s">
        <v>1325</v>
      </c>
      <c r="E1557" s="22" t="s">
        <v>1676</v>
      </c>
      <c r="F1557" s="22" t="s">
        <v>418</v>
      </c>
      <c r="G1557" s="31" t="s">
        <v>1326</v>
      </c>
      <c r="H1557" s="22" t="s">
        <v>1327</v>
      </c>
      <c r="I1557" s="22" t="s">
        <v>1328</v>
      </c>
      <c r="J1557" s="19" t="s">
        <v>1329</v>
      </c>
      <c r="K1557" s="11">
        <v>0.05</v>
      </c>
      <c r="M1557" s="11">
        <v>336.65</v>
      </c>
      <c r="O1557" s="10" t="e">
        <f t="shared" si="258"/>
        <v>#DIV/0!</v>
      </c>
      <c r="P1557" s="11" t="e">
        <f t="shared" si="251"/>
        <v>#DIV/0!</v>
      </c>
      <c r="Q1557" s="11" t="e">
        <f t="shared" si="252"/>
        <v>#DIV/0!</v>
      </c>
      <c r="R1557" s="6" t="e">
        <f t="shared" si="253"/>
        <v>#DIV/0!</v>
      </c>
      <c r="S1557" s="6" t="e">
        <f t="shared" si="256"/>
        <v>#DIV/0!</v>
      </c>
      <c r="T1557" s="11">
        <f t="shared" si="257"/>
        <v>0</v>
      </c>
      <c r="U1557" s="11">
        <f t="shared" si="254"/>
        <v>336.65</v>
      </c>
      <c r="V1557" s="11">
        <f t="shared" si="255"/>
        <v>-336.65</v>
      </c>
    </row>
    <row r="1558" spans="1:22" x14ac:dyDescent="0.25">
      <c r="A1558" s="6" t="s">
        <v>351</v>
      </c>
      <c r="B1558" s="6" t="s">
        <v>23</v>
      </c>
      <c r="C1558" s="6" t="s">
        <v>1331</v>
      </c>
      <c r="D1558" s="6" t="s">
        <v>1331</v>
      </c>
      <c r="E1558" s="22" t="s">
        <v>1676</v>
      </c>
      <c r="F1558" s="22" t="s">
        <v>418</v>
      </c>
      <c r="G1558" s="31" t="s">
        <v>1332</v>
      </c>
      <c r="H1558" s="6" t="s">
        <v>1333</v>
      </c>
      <c r="I1558" s="22" t="s">
        <v>1334</v>
      </c>
      <c r="J1558" s="19" t="s">
        <v>1335</v>
      </c>
      <c r="K1558" s="11">
        <v>15</v>
      </c>
      <c r="L1558" s="9">
        <v>226.46</v>
      </c>
      <c r="M1558" s="11">
        <v>33969.9</v>
      </c>
      <c r="N1558" s="11">
        <v>64.47</v>
      </c>
      <c r="O1558" s="10">
        <f t="shared" si="258"/>
        <v>150.00397421178133</v>
      </c>
      <c r="P1558" s="11">
        <f t="shared" si="251"/>
        <v>0.28468603726927494</v>
      </c>
      <c r="Q1558" s="11">
        <f t="shared" si="252"/>
        <v>150.28866024905062</v>
      </c>
      <c r="R1558" s="6" t="str">
        <f t="shared" si="253"/>
        <v>YES</v>
      </c>
      <c r="S1558" s="6" t="str">
        <f t="shared" si="256"/>
        <v>YES</v>
      </c>
      <c r="T1558" s="11">
        <f t="shared" si="257"/>
        <v>2830.75</v>
      </c>
      <c r="U1558" s="11">
        <f t="shared" si="254"/>
        <v>34034.370000000003</v>
      </c>
      <c r="V1558" s="11">
        <f t="shared" si="255"/>
        <v>-31203.620000000003</v>
      </c>
    </row>
    <row r="1559" spans="1:22" x14ac:dyDescent="0.25">
      <c r="A1559" s="6" t="s">
        <v>351</v>
      </c>
      <c r="B1559" s="6" t="s">
        <v>23</v>
      </c>
      <c r="C1559" s="6" t="s">
        <v>1331</v>
      </c>
      <c r="D1559" s="6" t="s">
        <v>1331</v>
      </c>
      <c r="E1559" s="22" t="s">
        <v>1676</v>
      </c>
      <c r="F1559" s="22" t="s">
        <v>418</v>
      </c>
      <c r="G1559" s="31" t="s">
        <v>1332</v>
      </c>
      <c r="H1559" s="6" t="s">
        <v>1333</v>
      </c>
      <c r="I1559" s="22" t="s">
        <v>1334</v>
      </c>
      <c r="J1559" s="19" t="s">
        <v>1336</v>
      </c>
      <c r="K1559" s="11">
        <v>15</v>
      </c>
      <c r="L1559" s="9">
        <v>143.41999999999999</v>
      </c>
      <c r="M1559" s="11">
        <v>2151.3000000000002</v>
      </c>
      <c r="N1559" s="11">
        <v>75.64</v>
      </c>
      <c r="O1559" s="10">
        <f t="shared" si="258"/>
        <v>15.000000000000002</v>
      </c>
      <c r="P1559" s="11">
        <f t="shared" si="251"/>
        <v>0.52740203597824575</v>
      </c>
      <c r="Q1559" s="11">
        <f t="shared" si="252"/>
        <v>15.527402035978248</v>
      </c>
      <c r="R1559" s="6" t="str">
        <f t="shared" si="253"/>
        <v>YES</v>
      </c>
      <c r="S1559" s="6" t="str">
        <f t="shared" si="256"/>
        <v>YES</v>
      </c>
      <c r="T1559" s="11">
        <f t="shared" si="257"/>
        <v>1792.7499999999998</v>
      </c>
      <c r="U1559" s="11">
        <f t="shared" si="254"/>
        <v>2226.94</v>
      </c>
      <c r="V1559" s="11">
        <f t="shared" si="255"/>
        <v>-434.19000000000028</v>
      </c>
    </row>
    <row r="1560" spans="1:22" x14ac:dyDescent="0.25">
      <c r="A1560" s="6" t="s">
        <v>351</v>
      </c>
      <c r="B1560" s="6" t="s">
        <v>23</v>
      </c>
      <c r="C1560" s="6" t="s">
        <v>1331</v>
      </c>
      <c r="D1560" s="6" t="s">
        <v>1331</v>
      </c>
      <c r="E1560" s="22" t="s">
        <v>1676</v>
      </c>
      <c r="F1560" s="22" t="s">
        <v>418</v>
      </c>
      <c r="G1560" s="31" t="s">
        <v>1332</v>
      </c>
      <c r="H1560" s="6" t="s">
        <v>1333</v>
      </c>
      <c r="I1560" s="22" t="s">
        <v>1334</v>
      </c>
      <c r="J1560" s="19" t="s">
        <v>1337</v>
      </c>
      <c r="K1560" s="11">
        <v>15</v>
      </c>
      <c r="L1560" s="9">
        <v>121.54</v>
      </c>
      <c r="M1560" s="11">
        <v>1823.1</v>
      </c>
      <c r="N1560" s="11">
        <v>186.69</v>
      </c>
      <c r="O1560" s="10">
        <f t="shared" si="258"/>
        <v>14.999999999999998</v>
      </c>
      <c r="P1560" s="11">
        <f t="shared" si="251"/>
        <v>1.5360375185124238</v>
      </c>
      <c r="Q1560" s="11">
        <f t="shared" si="252"/>
        <v>16.536037518512423</v>
      </c>
      <c r="R1560" s="6" t="str">
        <f t="shared" si="253"/>
        <v>YES</v>
      </c>
      <c r="S1560" s="6" t="str">
        <f t="shared" si="256"/>
        <v>YES</v>
      </c>
      <c r="T1560" s="11">
        <f t="shared" si="257"/>
        <v>1519.25</v>
      </c>
      <c r="U1560" s="11">
        <f t="shared" si="254"/>
        <v>2009.79</v>
      </c>
      <c r="V1560" s="11">
        <f t="shared" si="255"/>
        <v>-490.53999999999996</v>
      </c>
    </row>
    <row r="1561" spans="1:22" x14ac:dyDescent="0.25">
      <c r="A1561" s="6" t="s">
        <v>351</v>
      </c>
      <c r="B1561" s="6" t="s">
        <v>23</v>
      </c>
      <c r="C1561" s="6" t="s">
        <v>1331</v>
      </c>
      <c r="D1561" s="6" t="s">
        <v>1331</v>
      </c>
      <c r="E1561" s="22" t="s">
        <v>1676</v>
      </c>
      <c r="F1561" s="22" t="s">
        <v>418</v>
      </c>
      <c r="G1561" s="31" t="s">
        <v>1332</v>
      </c>
      <c r="H1561" s="6" t="s">
        <v>1333</v>
      </c>
      <c r="I1561" s="22" t="s">
        <v>1334</v>
      </c>
      <c r="J1561" s="19" t="s">
        <v>1338</v>
      </c>
      <c r="K1561" s="11">
        <v>15</v>
      </c>
      <c r="L1561" s="9">
        <v>177.87</v>
      </c>
      <c r="M1561" s="11">
        <v>2668.05</v>
      </c>
      <c r="N1561" s="11">
        <v>91.21</v>
      </c>
      <c r="O1561" s="10">
        <f t="shared" si="258"/>
        <v>15</v>
      </c>
      <c r="P1561" s="11">
        <f t="shared" si="251"/>
        <v>0.51279024006296725</v>
      </c>
      <c r="Q1561" s="11">
        <f t="shared" si="252"/>
        <v>15.512790240062968</v>
      </c>
      <c r="R1561" s="6" t="str">
        <f t="shared" si="253"/>
        <v>YES</v>
      </c>
      <c r="S1561" s="6" t="str">
        <f t="shared" si="256"/>
        <v>YES</v>
      </c>
      <c r="T1561" s="11">
        <f t="shared" si="257"/>
        <v>2223.375</v>
      </c>
      <c r="U1561" s="11">
        <f t="shared" si="254"/>
        <v>2759.26</v>
      </c>
      <c r="V1561" s="11">
        <f t="shared" si="255"/>
        <v>-535.88500000000022</v>
      </c>
    </row>
    <row r="1562" spans="1:22" x14ac:dyDescent="0.25">
      <c r="A1562" s="6" t="s">
        <v>351</v>
      </c>
      <c r="B1562" s="6" t="s">
        <v>23</v>
      </c>
      <c r="C1562" s="6" t="s">
        <v>1331</v>
      </c>
      <c r="D1562" s="6" t="s">
        <v>1331</v>
      </c>
      <c r="E1562" s="22" t="s">
        <v>1676</v>
      </c>
      <c r="F1562" s="22" t="s">
        <v>418</v>
      </c>
      <c r="G1562" s="31" t="s">
        <v>1332</v>
      </c>
      <c r="H1562" s="6" t="s">
        <v>1333</v>
      </c>
      <c r="I1562" s="22" t="s">
        <v>1334</v>
      </c>
      <c r="J1562" s="19" t="s">
        <v>1346</v>
      </c>
      <c r="K1562" s="11">
        <v>15</v>
      </c>
      <c r="L1562" s="9">
        <v>103.46</v>
      </c>
      <c r="M1562" s="11">
        <v>1551.9</v>
      </c>
      <c r="N1562" s="11">
        <v>59.38</v>
      </c>
      <c r="O1562" s="10">
        <f t="shared" si="258"/>
        <v>15.000000000000002</v>
      </c>
      <c r="P1562" s="11">
        <f t="shared" si="251"/>
        <v>0.57394161994973913</v>
      </c>
      <c r="Q1562" s="11">
        <f t="shared" si="252"/>
        <v>15.573941619949743</v>
      </c>
      <c r="R1562" s="6" t="str">
        <f t="shared" si="253"/>
        <v>YES</v>
      </c>
      <c r="S1562" s="6" t="str">
        <f t="shared" si="256"/>
        <v>YES</v>
      </c>
      <c r="T1562" s="11">
        <f t="shared" si="257"/>
        <v>1293.25</v>
      </c>
      <c r="U1562" s="11">
        <f t="shared" si="254"/>
        <v>1611.2800000000002</v>
      </c>
      <c r="V1562" s="11">
        <f t="shared" si="255"/>
        <v>-318.0300000000002</v>
      </c>
    </row>
    <row r="1563" spans="1:22" x14ac:dyDescent="0.25">
      <c r="A1563" s="6" t="s">
        <v>351</v>
      </c>
      <c r="B1563" s="6" t="s">
        <v>23</v>
      </c>
      <c r="C1563" s="6" t="s">
        <v>1339</v>
      </c>
      <c r="D1563" s="6" t="s">
        <v>1339</v>
      </c>
      <c r="E1563" s="22" t="s">
        <v>1676</v>
      </c>
      <c r="F1563" s="22" t="s">
        <v>418</v>
      </c>
      <c r="G1563" s="31" t="s">
        <v>1332</v>
      </c>
      <c r="H1563" s="22" t="s">
        <v>1333</v>
      </c>
      <c r="I1563" s="22" t="s">
        <v>1334</v>
      </c>
      <c r="J1563" s="19" t="s">
        <v>1340</v>
      </c>
      <c r="K1563" s="11">
        <v>15</v>
      </c>
      <c r="L1563" s="9">
        <v>349.34</v>
      </c>
      <c r="M1563" s="11">
        <v>5240.1000000000004</v>
      </c>
      <c r="N1563" s="11">
        <v>105.6</v>
      </c>
      <c r="O1563" s="10">
        <f t="shared" si="258"/>
        <v>15.000000000000002</v>
      </c>
      <c r="P1563" s="11">
        <f t="shared" si="251"/>
        <v>0.30228430755138264</v>
      </c>
      <c r="Q1563" s="11">
        <f t="shared" si="252"/>
        <v>15.302284307551385</v>
      </c>
      <c r="R1563" s="6" t="str">
        <f t="shared" si="253"/>
        <v>YES</v>
      </c>
      <c r="S1563" s="6" t="str">
        <f t="shared" si="256"/>
        <v>YES</v>
      </c>
      <c r="T1563" s="11">
        <f t="shared" si="257"/>
        <v>4366.75</v>
      </c>
      <c r="U1563" s="11">
        <f t="shared" si="254"/>
        <v>5345.7000000000007</v>
      </c>
      <c r="V1563" s="11">
        <f t="shared" si="255"/>
        <v>-978.95000000000073</v>
      </c>
    </row>
    <row r="1564" spans="1:22" x14ac:dyDescent="0.25">
      <c r="A1564" s="6" t="s">
        <v>351</v>
      </c>
      <c r="B1564" s="6" t="s">
        <v>23</v>
      </c>
      <c r="C1564" s="6" t="s">
        <v>1339</v>
      </c>
      <c r="D1564" s="6" t="s">
        <v>1339</v>
      </c>
      <c r="E1564" s="22" t="s">
        <v>1676</v>
      </c>
      <c r="F1564" s="22" t="s">
        <v>1347</v>
      </c>
      <c r="G1564" s="31" t="s">
        <v>1332</v>
      </c>
      <c r="H1564" s="22" t="s">
        <v>1348</v>
      </c>
      <c r="I1564" s="22" t="s">
        <v>1349</v>
      </c>
      <c r="J1564" s="19" t="s">
        <v>1341</v>
      </c>
      <c r="K1564" s="11">
        <v>15</v>
      </c>
      <c r="L1564" s="9">
        <v>345.47</v>
      </c>
      <c r="M1564" s="11">
        <v>51282.05</v>
      </c>
      <c r="N1564" s="11">
        <v>48.78</v>
      </c>
      <c r="O1564" s="10">
        <f t="shared" si="258"/>
        <v>148.44139867426983</v>
      </c>
      <c r="P1564" s="11">
        <f t="shared" si="251"/>
        <v>0.14119894636292585</v>
      </c>
      <c r="Q1564" s="11">
        <f t="shared" si="252"/>
        <v>148.58259762063275</v>
      </c>
      <c r="R1564" s="6" t="str">
        <f t="shared" si="253"/>
        <v>YES</v>
      </c>
      <c r="S1564" s="6" t="str">
        <f t="shared" si="256"/>
        <v>YES</v>
      </c>
      <c r="T1564" s="11">
        <f t="shared" si="257"/>
        <v>4318.375</v>
      </c>
      <c r="U1564" s="11">
        <f t="shared" si="254"/>
        <v>51330.83</v>
      </c>
      <c r="V1564" s="11">
        <f t="shared" si="255"/>
        <v>-47012.455000000002</v>
      </c>
    </row>
    <row r="1565" spans="1:22" x14ac:dyDescent="0.25">
      <c r="A1565" s="6" t="s">
        <v>351</v>
      </c>
      <c r="B1565" s="6" t="s">
        <v>23</v>
      </c>
      <c r="C1565" s="6" t="s">
        <v>1339</v>
      </c>
      <c r="D1565" s="6" t="s">
        <v>1339</v>
      </c>
      <c r="E1565" s="22" t="s">
        <v>1676</v>
      </c>
      <c r="F1565" s="22" t="s">
        <v>1350</v>
      </c>
      <c r="G1565" s="31" t="s">
        <v>1332</v>
      </c>
      <c r="H1565" s="22" t="s">
        <v>1351</v>
      </c>
      <c r="I1565" s="22" t="s">
        <v>1352</v>
      </c>
      <c r="J1565" s="19" t="s">
        <v>1342</v>
      </c>
      <c r="K1565" s="11">
        <v>15</v>
      </c>
      <c r="L1565" s="9">
        <v>404.63</v>
      </c>
      <c r="M1565" s="11">
        <v>6069.45</v>
      </c>
      <c r="N1565" s="11">
        <v>76.739999999999995</v>
      </c>
      <c r="O1565" s="10">
        <f t="shared" si="258"/>
        <v>15</v>
      </c>
      <c r="P1565" s="11">
        <f t="shared" si="251"/>
        <v>0.18965474631144502</v>
      </c>
      <c r="Q1565" s="11">
        <f t="shared" si="252"/>
        <v>15.189654746311444</v>
      </c>
      <c r="R1565" s="6" t="str">
        <f t="shared" si="253"/>
        <v>YES</v>
      </c>
      <c r="S1565" s="6" t="str">
        <f t="shared" si="256"/>
        <v>YES</v>
      </c>
      <c r="T1565" s="11">
        <f t="shared" si="257"/>
        <v>5057.875</v>
      </c>
      <c r="U1565" s="11">
        <f t="shared" si="254"/>
        <v>6146.19</v>
      </c>
      <c r="V1565" s="11">
        <f t="shared" si="255"/>
        <v>-1088.3149999999996</v>
      </c>
    </row>
    <row r="1566" spans="1:22" x14ac:dyDescent="0.25">
      <c r="A1566" s="6" t="s">
        <v>351</v>
      </c>
      <c r="B1566" s="6" t="s">
        <v>23</v>
      </c>
      <c r="C1566" s="6" t="s">
        <v>1339</v>
      </c>
      <c r="D1566" s="6" t="s">
        <v>1339</v>
      </c>
      <c r="E1566" s="22" t="s">
        <v>1676</v>
      </c>
      <c r="F1566" s="22" t="s">
        <v>1353</v>
      </c>
      <c r="G1566" s="31" t="s">
        <v>1332</v>
      </c>
      <c r="H1566" s="22" t="s">
        <v>1354</v>
      </c>
      <c r="I1566" s="22" t="s">
        <v>1355</v>
      </c>
      <c r="J1566" s="19" t="s">
        <v>1343</v>
      </c>
      <c r="K1566" s="11">
        <v>15</v>
      </c>
      <c r="L1566" s="9">
        <v>336.35</v>
      </c>
      <c r="M1566" s="11">
        <v>5045.25</v>
      </c>
      <c r="N1566" s="11">
        <v>48.8</v>
      </c>
      <c r="O1566" s="10">
        <f t="shared" si="258"/>
        <v>14.999999999999998</v>
      </c>
      <c r="P1566" s="11">
        <f t="shared" si="251"/>
        <v>0.14508696298498586</v>
      </c>
      <c r="Q1566" s="11">
        <f t="shared" si="252"/>
        <v>15.145086962984985</v>
      </c>
      <c r="R1566" s="6" t="str">
        <f t="shared" si="253"/>
        <v>YES</v>
      </c>
      <c r="S1566" s="6" t="str">
        <f t="shared" si="256"/>
        <v>YES</v>
      </c>
      <c r="T1566" s="11">
        <f t="shared" si="257"/>
        <v>4204.375</v>
      </c>
      <c r="U1566" s="11">
        <f t="shared" si="254"/>
        <v>5094.05</v>
      </c>
      <c r="V1566" s="11">
        <f t="shared" si="255"/>
        <v>-889.67500000000018</v>
      </c>
    </row>
    <row r="1567" spans="1:22" x14ac:dyDescent="0.25">
      <c r="A1567" s="6" t="s">
        <v>351</v>
      </c>
      <c r="B1567" s="6" t="s">
        <v>23</v>
      </c>
      <c r="C1567" s="6" t="s">
        <v>1339</v>
      </c>
      <c r="D1567" s="6" t="s">
        <v>1339</v>
      </c>
      <c r="E1567" s="22" t="s">
        <v>1676</v>
      </c>
      <c r="F1567" s="22" t="s">
        <v>1356</v>
      </c>
      <c r="G1567" s="31" t="s">
        <v>1332</v>
      </c>
      <c r="H1567" s="22" t="s">
        <v>1357</v>
      </c>
      <c r="I1567" s="22" t="s">
        <v>1358</v>
      </c>
      <c r="J1567" s="19" t="s">
        <v>1344</v>
      </c>
      <c r="K1567" s="11">
        <v>15</v>
      </c>
      <c r="L1567" s="9">
        <v>11</v>
      </c>
      <c r="M1567" s="11">
        <v>165</v>
      </c>
      <c r="N1567" s="11">
        <v>2.75</v>
      </c>
      <c r="O1567" s="10">
        <f t="shared" si="258"/>
        <v>15</v>
      </c>
      <c r="P1567" s="11">
        <f t="shared" si="251"/>
        <v>0.25</v>
      </c>
      <c r="Q1567" s="11">
        <f t="shared" si="252"/>
        <v>15.25</v>
      </c>
      <c r="R1567" s="6" t="str">
        <f t="shared" si="253"/>
        <v>YES</v>
      </c>
      <c r="S1567" s="6" t="str">
        <f t="shared" si="256"/>
        <v>YES</v>
      </c>
      <c r="T1567" s="11">
        <f t="shared" si="257"/>
        <v>137.5</v>
      </c>
      <c r="U1567" s="11">
        <f t="shared" si="254"/>
        <v>167.75</v>
      </c>
      <c r="V1567" s="11">
        <f t="shared" si="255"/>
        <v>-30.25</v>
      </c>
    </row>
    <row r="1568" spans="1:22" x14ac:dyDescent="0.25">
      <c r="A1568" s="6" t="s">
        <v>351</v>
      </c>
      <c r="B1568" s="6" t="s">
        <v>23</v>
      </c>
      <c r="C1568" s="6" t="s">
        <v>1339</v>
      </c>
      <c r="D1568" s="6" t="s">
        <v>1339</v>
      </c>
      <c r="E1568" s="22" t="s">
        <v>1676</v>
      </c>
      <c r="F1568" s="22" t="s">
        <v>1359</v>
      </c>
      <c r="G1568" s="31" t="s">
        <v>1332</v>
      </c>
      <c r="H1568" s="22" t="s">
        <v>1360</v>
      </c>
      <c r="I1568" s="22" t="s">
        <v>1361</v>
      </c>
      <c r="J1568" s="19" t="s">
        <v>1345</v>
      </c>
      <c r="K1568" s="11">
        <v>15</v>
      </c>
      <c r="L1568" s="9">
        <v>42.13</v>
      </c>
      <c r="M1568" s="11">
        <v>631.95000000000005</v>
      </c>
      <c r="N1568" s="11">
        <v>9.1199999999999992</v>
      </c>
      <c r="O1568" s="10">
        <f t="shared" si="258"/>
        <v>15</v>
      </c>
      <c r="P1568" s="11">
        <f t="shared" si="251"/>
        <v>0.21647282221694752</v>
      </c>
      <c r="Q1568" s="11">
        <f t="shared" si="252"/>
        <v>15.216472822216948</v>
      </c>
      <c r="R1568" s="6" t="str">
        <f t="shared" si="253"/>
        <v>YES</v>
      </c>
      <c r="S1568" s="6" t="str">
        <f t="shared" si="256"/>
        <v>YES</v>
      </c>
      <c r="T1568" s="11">
        <f t="shared" si="257"/>
        <v>526.625</v>
      </c>
      <c r="U1568" s="11">
        <f t="shared" si="254"/>
        <v>641.07000000000005</v>
      </c>
      <c r="V1568" s="11">
        <f t="shared" si="255"/>
        <v>-114.44500000000005</v>
      </c>
    </row>
    <row r="1569" spans="1:22" x14ac:dyDescent="0.25">
      <c r="A1569" s="6" t="s">
        <v>351</v>
      </c>
      <c r="B1569" s="6" t="s">
        <v>23</v>
      </c>
      <c r="C1569" s="6" t="s">
        <v>1362</v>
      </c>
      <c r="D1569" s="6" t="s">
        <v>1362</v>
      </c>
      <c r="E1569" s="22" t="s">
        <v>1676</v>
      </c>
      <c r="F1569" s="22" t="s">
        <v>418</v>
      </c>
      <c r="G1569" s="31" t="s">
        <v>1177</v>
      </c>
      <c r="H1569" s="22" t="s">
        <v>1363</v>
      </c>
      <c r="I1569" s="22" t="s">
        <v>24</v>
      </c>
      <c r="J1569" s="19" t="s">
        <v>1364</v>
      </c>
      <c r="K1569" s="11">
        <v>5</v>
      </c>
      <c r="L1569" s="9">
        <v>120.14</v>
      </c>
      <c r="M1569" s="11">
        <v>600.70000000000005</v>
      </c>
      <c r="N1569" s="11">
        <v>3003</v>
      </c>
      <c r="O1569" s="10">
        <f t="shared" si="258"/>
        <v>5</v>
      </c>
      <c r="P1569" s="11">
        <f t="shared" si="251"/>
        <v>24.995838188779757</v>
      </c>
      <c r="Q1569" s="11">
        <f t="shared" si="252"/>
        <v>29.995838188779754</v>
      </c>
      <c r="R1569" s="6" t="str">
        <f t="shared" si="253"/>
        <v>YES</v>
      </c>
      <c r="S1569" s="6" t="str">
        <f t="shared" si="256"/>
        <v>YES</v>
      </c>
      <c r="T1569" s="11">
        <f t="shared" si="257"/>
        <v>1501.75</v>
      </c>
      <c r="U1569" s="11">
        <f t="shared" si="254"/>
        <v>3603.7</v>
      </c>
      <c r="V1569" s="11">
        <f t="shared" si="255"/>
        <v>-2101.9499999999998</v>
      </c>
    </row>
    <row r="1570" spans="1:22" x14ac:dyDescent="0.25">
      <c r="A1570" s="6" t="s">
        <v>351</v>
      </c>
      <c r="B1570" s="6" t="s">
        <v>23</v>
      </c>
      <c r="C1570" s="6" t="s">
        <v>1362</v>
      </c>
      <c r="D1570" s="6" t="s">
        <v>1362</v>
      </c>
      <c r="E1570" s="22" t="s">
        <v>1676</v>
      </c>
      <c r="F1570" s="22" t="s">
        <v>418</v>
      </c>
      <c r="G1570" s="31" t="s">
        <v>1177</v>
      </c>
      <c r="H1570" s="22" t="s">
        <v>1363</v>
      </c>
      <c r="I1570" s="22" t="s">
        <v>24</v>
      </c>
      <c r="J1570" s="19" t="s">
        <v>1237</v>
      </c>
      <c r="K1570" s="11">
        <v>15</v>
      </c>
      <c r="L1570" s="9">
        <v>179.27</v>
      </c>
      <c r="M1570" s="11">
        <v>2689.05</v>
      </c>
      <c r="O1570" s="10">
        <f t="shared" si="258"/>
        <v>15</v>
      </c>
      <c r="P1570" s="11">
        <f t="shared" si="251"/>
        <v>0</v>
      </c>
      <c r="Q1570" s="11">
        <f t="shared" si="252"/>
        <v>15</v>
      </c>
      <c r="R1570" s="6" t="str">
        <f t="shared" si="253"/>
        <v>YES</v>
      </c>
      <c r="S1570" s="6" t="str">
        <f t="shared" si="256"/>
        <v>YES</v>
      </c>
      <c r="T1570" s="11">
        <f t="shared" si="257"/>
        <v>2240.875</v>
      </c>
      <c r="U1570" s="11">
        <f t="shared" si="254"/>
        <v>2689.05</v>
      </c>
      <c r="V1570" s="11">
        <f t="shared" si="255"/>
        <v>-448.17500000000018</v>
      </c>
    </row>
    <row r="1571" spans="1:22" x14ac:dyDescent="0.25">
      <c r="A1571" s="6" t="s">
        <v>351</v>
      </c>
      <c r="B1571" s="6" t="s">
        <v>23</v>
      </c>
      <c r="C1571" s="6" t="s">
        <v>1362</v>
      </c>
      <c r="D1571" s="6" t="s">
        <v>1362</v>
      </c>
      <c r="E1571" s="22" t="s">
        <v>1676</v>
      </c>
      <c r="F1571" s="22" t="s">
        <v>418</v>
      </c>
      <c r="G1571" s="31" t="s">
        <v>1177</v>
      </c>
      <c r="H1571" s="22" t="s">
        <v>1363</v>
      </c>
      <c r="I1571" s="22" t="s">
        <v>24</v>
      </c>
      <c r="J1571" s="19" t="s">
        <v>1238</v>
      </c>
      <c r="K1571" s="11">
        <v>15</v>
      </c>
      <c r="L1571" s="9">
        <v>23.81</v>
      </c>
      <c r="M1571" s="11">
        <v>357.15</v>
      </c>
      <c r="N1571" s="11">
        <v>984</v>
      </c>
      <c r="O1571" s="10">
        <f t="shared" si="258"/>
        <v>15</v>
      </c>
      <c r="P1571" s="11">
        <f t="shared" si="251"/>
        <v>41.327173456530872</v>
      </c>
      <c r="Q1571" s="11">
        <f t="shared" si="252"/>
        <v>56.327173456530879</v>
      </c>
      <c r="R1571" s="6" t="str">
        <f t="shared" si="253"/>
        <v>YES</v>
      </c>
      <c r="S1571" s="6" t="str">
        <f t="shared" si="256"/>
        <v>YES</v>
      </c>
      <c r="T1571" s="11">
        <f t="shared" si="257"/>
        <v>297.625</v>
      </c>
      <c r="U1571" s="11">
        <f t="shared" si="254"/>
        <v>1341.15</v>
      </c>
      <c r="V1571" s="11">
        <f t="shared" si="255"/>
        <v>-1043.5250000000001</v>
      </c>
    </row>
    <row r="1572" spans="1:22" x14ac:dyDescent="0.25">
      <c r="A1572" s="6" t="s">
        <v>351</v>
      </c>
      <c r="B1572" s="6" t="s">
        <v>23</v>
      </c>
      <c r="C1572" s="6" t="s">
        <v>1362</v>
      </c>
      <c r="D1572" s="6" t="s">
        <v>1362</v>
      </c>
      <c r="E1572" s="22" t="s">
        <v>1676</v>
      </c>
      <c r="F1572" s="22" t="s">
        <v>418</v>
      </c>
      <c r="G1572" s="31" t="s">
        <v>1177</v>
      </c>
      <c r="H1572" s="22" t="s">
        <v>1363</v>
      </c>
      <c r="I1572" s="22" t="s">
        <v>24</v>
      </c>
      <c r="J1572" s="19" t="s">
        <v>1238</v>
      </c>
      <c r="K1572" s="11">
        <v>10</v>
      </c>
      <c r="L1572" s="9">
        <v>57.46</v>
      </c>
      <c r="M1572" s="11">
        <v>574.6</v>
      </c>
      <c r="O1572" s="10">
        <f t="shared" si="258"/>
        <v>10</v>
      </c>
      <c r="P1572" s="11">
        <f t="shared" si="251"/>
        <v>0</v>
      </c>
      <c r="Q1572" s="11">
        <f t="shared" si="252"/>
        <v>10</v>
      </c>
      <c r="R1572" s="6" t="str">
        <f t="shared" si="253"/>
        <v>NO</v>
      </c>
      <c r="S1572" s="6" t="str">
        <f t="shared" si="256"/>
        <v>YES</v>
      </c>
      <c r="T1572" s="11">
        <f t="shared" si="257"/>
        <v>718.25</v>
      </c>
      <c r="U1572" s="11">
        <f t="shared" si="254"/>
        <v>574.6</v>
      </c>
      <c r="V1572" s="11">
        <f t="shared" si="255"/>
        <v>143.64999999999998</v>
      </c>
    </row>
    <row r="1573" spans="1:22" x14ac:dyDescent="0.25">
      <c r="A1573" s="6" t="s">
        <v>351</v>
      </c>
      <c r="B1573" s="6" t="s">
        <v>23</v>
      </c>
      <c r="C1573" s="6" t="s">
        <v>1362</v>
      </c>
      <c r="D1573" s="6" t="s">
        <v>1362</v>
      </c>
      <c r="E1573" s="22" t="s">
        <v>1676</v>
      </c>
      <c r="F1573" s="22" t="s">
        <v>418</v>
      </c>
      <c r="G1573" s="31" t="s">
        <v>1177</v>
      </c>
      <c r="H1573" s="22" t="s">
        <v>1363</v>
      </c>
      <c r="I1573" s="22" t="s">
        <v>24</v>
      </c>
      <c r="J1573" s="19" t="s">
        <v>1365</v>
      </c>
      <c r="K1573" s="11">
        <v>7</v>
      </c>
      <c r="L1573" s="9">
        <v>51.45</v>
      </c>
      <c r="M1573" s="11">
        <v>360.15</v>
      </c>
      <c r="N1573" s="11">
        <v>556</v>
      </c>
      <c r="O1573" s="10">
        <f t="shared" si="258"/>
        <v>6.9999999999999991</v>
      </c>
      <c r="P1573" s="11">
        <f t="shared" si="251"/>
        <v>10.806608357628765</v>
      </c>
      <c r="Q1573" s="11">
        <f t="shared" si="252"/>
        <v>17.806608357628765</v>
      </c>
      <c r="R1573" s="6" t="str">
        <f t="shared" si="253"/>
        <v>YES</v>
      </c>
      <c r="S1573" s="6" t="str">
        <f t="shared" si="256"/>
        <v>YES</v>
      </c>
      <c r="T1573" s="11">
        <f t="shared" si="257"/>
        <v>643.125</v>
      </c>
      <c r="U1573" s="11">
        <f t="shared" si="254"/>
        <v>916.15</v>
      </c>
      <c r="V1573" s="11">
        <f t="shared" si="255"/>
        <v>-273.02499999999998</v>
      </c>
    </row>
    <row r="1574" spans="1:22" x14ac:dyDescent="0.25">
      <c r="A1574" s="6" t="s">
        <v>351</v>
      </c>
      <c r="B1574" s="6" t="s">
        <v>23</v>
      </c>
      <c r="C1574" s="6" t="s">
        <v>1362</v>
      </c>
      <c r="D1574" s="6" t="s">
        <v>1362</v>
      </c>
      <c r="E1574" s="22" t="s">
        <v>1676</v>
      </c>
      <c r="F1574" s="22" t="s">
        <v>418</v>
      </c>
      <c r="G1574" s="31" t="s">
        <v>1177</v>
      </c>
      <c r="H1574" s="22" t="s">
        <v>1363</v>
      </c>
      <c r="I1574" s="22" t="s">
        <v>24</v>
      </c>
      <c r="J1574" s="19" t="s">
        <v>1366</v>
      </c>
      <c r="K1574" s="11">
        <v>12</v>
      </c>
      <c r="L1574" s="9">
        <v>3.44</v>
      </c>
      <c r="M1574" s="11">
        <v>41.28</v>
      </c>
      <c r="O1574" s="10">
        <f t="shared" si="258"/>
        <v>12</v>
      </c>
      <c r="P1574" s="11">
        <f t="shared" si="251"/>
        <v>0</v>
      </c>
      <c r="Q1574" s="11">
        <f t="shared" si="252"/>
        <v>12</v>
      </c>
      <c r="R1574" s="6" t="str">
        <f t="shared" si="253"/>
        <v>NO</v>
      </c>
      <c r="S1574" s="6" t="str">
        <f t="shared" si="256"/>
        <v>YES</v>
      </c>
      <c r="T1574" s="11">
        <f t="shared" si="257"/>
        <v>43</v>
      </c>
      <c r="U1574" s="11">
        <f t="shared" si="254"/>
        <v>41.28</v>
      </c>
      <c r="V1574" s="11">
        <f t="shared" si="255"/>
        <v>1.7199999999999989</v>
      </c>
    </row>
    <row r="1575" spans="1:22" x14ac:dyDescent="0.25">
      <c r="A1575" s="6" t="s">
        <v>351</v>
      </c>
      <c r="B1575" s="6" t="s">
        <v>23</v>
      </c>
      <c r="C1575" s="6" t="s">
        <v>1362</v>
      </c>
      <c r="D1575" s="6" t="s">
        <v>1362</v>
      </c>
      <c r="E1575" s="22" t="s">
        <v>1676</v>
      </c>
      <c r="F1575" s="22" t="s">
        <v>418</v>
      </c>
      <c r="G1575" s="31" t="s">
        <v>1177</v>
      </c>
      <c r="H1575" s="22" t="s">
        <v>1363</v>
      </c>
      <c r="I1575" s="22" t="s">
        <v>24</v>
      </c>
      <c r="J1575" s="19" t="s">
        <v>1367</v>
      </c>
      <c r="K1575" s="11">
        <v>5.5</v>
      </c>
      <c r="L1575" s="9">
        <v>39.32</v>
      </c>
      <c r="M1575" s="11">
        <v>216.27</v>
      </c>
      <c r="N1575" s="11">
        <v>940</v>
      </c>
      <c r="O1575" s="10">
        <f t="shared" si="258"/>
        <v>5.5002543234994912</v>
      </c>
      <c r="P1575" s="11">
        <f t="shared" si="251"/>
        <v>23.906408952187181</v>
      </c>
      <c r="Q1575" s="11">
        <f t="shared" si="252"/>
        <v>29.406663275686672</v>
      </c>
      <c r="R1575" s="6" t="str">
        <f t="shared" si="253"/>
        <v>YES</v>
      </c>
      <c r="S1575" s="6" t="str">
        <f t="shared" si="256"/>
        <v>YES</v>
      </c>
      <c r="T1575" s="11">
        <f t="shared" si="257"/>
        <v>491.5</v>
      </c>
      <c r="U1575" s="11">
        <f t="shared" si="254"/>
        <v>1156.27</v>
      </c>
      <c r="V1575" s="11">
        <f t="shared" si="255"/>
        <v>-664.77</v>
      </c>
    </row>
    <row r="1576" spans="1:22" x14ac:dyDescent="0.25">
      <c r="A1576" s="6" t="s">
        <v>351</v>
      </c>
      <c r="B1576" s="6" t="s">
        <v>23</v>
      </c>
      <c r="C1576" s="6" t="s">
        <v>1362</v>
      </c>
      <c r="D1576" s="6" t="s">
        <v>1362</v>
      </c>
      <c r="E1576" s="22" t="s">
        <v>1676</v>
      </c>
      <c r="F1576" s="22" t="s">
        <v>418</v>
      </c>
      <c r="G1576" s="31" t="s">
        <v>1177</v>
      </c>
      <c r="H1576" s="22" t="s">
        <v>1363</v>
      </c>
      <c r="I1576" s="22" t="s">
        <v>24</v>
      </c>
      <c r="J1576" s="19" t="s">
        <v>1368</v>
      </c>
      <c r="K1576" s="11">
        <v>9</v>
      </c>
      <c r="L1576" s="9">
        <v>170.74</v>
      </c>
      <c r="M1576" s="11">
        <v>1536.66</v>
      </c>
      <c r="N1576" s="11">
        <v>1959</v>
      </c>
      <c r="O1576" s="10">
        <f t="shared" si="258"/>
        <v>9</v>
      </c>
      <c r="P1576" s="11">
        <f t="shared" si="251"/>
        <v>11.473585568700948</v>
      </c>
      <c r="Q1576" s="11">
        <f t="shared" si="252"/>
        <v>20.473585568700948</v>
      </c>
      <c r="R1576" s="6" t="str">
        <f t="shared" si="253"/>
        <v>YES</v>
      </c>
      <c r="S1576" s="6" t="str">
        <f t="shared" si="256"/>
        <v>YES</v>
      </c>
      <c r="T1576" s="11">
        <f t="shared" si="257"/>
        <v>2134.25</v>
      </c>
      <c r="U1576" s="11">
        <f t="shared" si="254"/>
        <v>3495.66</v>
      </c>
      <c r="V1576" s="11">
        <f t="shared" si="255"/>
        <v>-1361.4099999999999</v>
      </c>
    </row>
    <row r="1577" spans="1:22" x14ac:dyDescent="0.25">
      <c r="A1577" s="6" t="s">
        <v>351</v>
      </c>
      <c r="B1577" s="6" t="s">
        <v>23</v>
      </c>
      <c r="C1577" s="6" t="s">
        <v>1362</v>
      </c>
      <c r="D1577" s="6" t="s">
        <v>1362</v>
      </c>
      <c r="E1577" s="22" t="s">
        <v>1676</v>
      </c>
      <c r="F1577" s="22" t="s">
        <v>418</v>
      </c>
      <c r="G1577" s="31" t="s">
        <v>1177</v>
      </c>
      <c r="H1577" s="22" t="s">
        <v>1363</v>
      </c>
      <c r="I1577" s="22" t="s">
        <v>24</v>
      </c>
      <c r="J1577" s="19" t="s">
        <v>1368</v>
      </c>
      <c r="K1577" s="11">
        <v>7</v>
      </c>
      <c r="L1577" s="9">
        <v>104.21</v>
      </c>
      <c r="M1577" s="11">
        <v>729.47</v>
      </c>
      <c r="O1577" s="10">
        <f t="shared" si="258"/>
        <v>7.0000000000000009</v>
      </c>
      <c r="P1577" s="11">
        <f t="shared" si="251"/>
        <v>0</v>
      </c>
      <c r="Q1577" s="11">
        <f t="shared" si="252"/>
        <v>7.0000000000000009</v>
      </c>
      <c r="R1577" s="6" t="str">
        <f t="shared" si="253"/>
        <v>NO</v>
      </c>
      <c r="S1577" s="6" t="str">
        <f t="shared" si="256"/>
        <v>YES</v>
      </c>
      <c r="T1577" s="11">
        <f t="shared" si="257"/>
        <v>1302.625</v>
      </c>
      <c r="U1577" s="11">
        <f t="shared" si="254"/>
        <v>729.47</v>
      </c>
      <c r="V1577" s="11">
        <f t="shared" si="255"/>
        <v>573.15499999999997</v>
      </c>
    </row>
    <row r="1578" spans="1:22" x14ac:dyDescent="0.25">
      <c r="A1578" s="6" t="s">
        <v>351</v>
      </c>
      <c r="B1578" s="6" t="s">
        <v>23</v>
      </c>
      <c r="C1578" s="6" t="s">
        <v>1362</v>
      </c>
      <c r="D1578" s="6" t="s">
        <v>1362</v>
      </c>
      <c r="E1578" s="22" t="s">
        <v>1676</v>
      </c>
      <c r="F1578" s="22" t="s">
        <v>418</v>
      </c>
      <c r="G1578" s="31" t="s">
        <v>1177</v>
      </c>
      <c r="H1578" s="22" t="s">
        <v>1363</v>
      </c>
      <c r="I1578" s="22" t="s">
        <v>24</v>
      </c>
      <c r="J1578" s="19" t="s">
        <v>1369</v>
      </c>
      <c r="K1578" s="11">
        <v>5.5</v>
      </c>
      <c r="L1578" s="9">
        <v>167.85</v>
      </c>
      <c r="M1578" s="11">
        <v>923.19</v>
      </c>
      <c r="N1578" s="11">
        <v>5120</v>
      </c>
      <c r="O1578" s="10">
        <f t="shared" si="258"/>
        <v>5.5000893655049152</v>
      </c>
      <c r="P1578" s="11">
        <f t="shared" si="251"/>
        <v>30.503425677688412</v>
      </c>
      <c r="Q1578" s="11">
        <f t="shared" si="252"/>
        <v>36.003515043193332</v>
      </c>
      <c r="R1578" s="6" t="str">
        <f t="shared" si="253"/>
        <v>YES</v>
      </c>
      <c r="S1578" s="6" t="str">
        <f t="shared" si="256"/>
        <v>YES</v>
      </c>
      <c r="T1578" s="11">
        <f t="shared" si="257"/>
        <v>2098.125</v>
      </c>
      <c r="U1578" s="11">
        <f t="shared" si="254"/>
        <v>6043.1900000000005</v>
      </c>
      <c r="V1578" s="11">
        <f t="shared" si="255"/>
        <v>-3945.0650000000005</v>
      </c>
    </row>
    <row r="1579" spans="1:22" x14ac:dyDescent="0.25">
      <c r="A1579" s="6" t="s">
        <v>351</v>
      </c>
      <c r="B1579" s="6" t="s">
        <v>23</v>
      </c>
      <c r="C1579" s="6" t="s">
        <v>1362</v>
      </c>
      <c r="D1579" s="6" t="s">
        <v>1362</v>
      </c>
      <c r="E1579" s="22" t="s">
        <v>1676</v>
      </c>
      <c r="F1579" s="22" t="s">
        <v>418</v>
      </c>
      <c r="G1579" s="31" t="s">
        <v>1177</v>
      </c>
      <c r="H1579" s="22" t="s">
        <v>1363</v>
      </c>
      <c r="I1579" s="22" t="s">
        <v>24</v>
      </c>
      <c r="J1579" s="19" t="s">
        <v>1369</v>
      </c>
      <c r="K1579" s="11">
        <v>15</v>
      </c>
      <c r="L1579" s="9">
        <v>7.23</v>
      </c>
      <c r="M1579" s="11">
        <v>108.45</v>
      </c>
      <c r="O1579" s="10">
        <f t="shared" si="258"/>
        <v>15</v>
      </c>
      <c r="P1579" s="11">
        <f t="shared" si="251"/>
        <v>0</v>
      </c>
      <c r="Q1579" s="11">
        <f t="shared" si="252"/>
        <v>15</v>
      </c>
      <c r="R1579" s="6" t="str">
        <f t="shared" si="253"/>
        <v>YES</v>
      </c>
      <c r="S1579" s="6" t="str">
        <f t="shared" si="256"/>
        <v>YES</v>
      </c>
      <c r="T1579" s="11">
        <f t="shared" si="257"/>
        <v>90.375</v>
      </c>
      <c r="U1579" s="11">
        <f t="shared" si="254"/>
        <v>108.45</v>
      </c>
      <c r="V1579" s="11">
        <f t="shared" si="255"/>
        <v>-18.075000000000003</v>
      </c>
    </row>
    <row r="1580" spans="1:22" x14ac:dyDescent="0.25">
      <c r="A1580" s="6" t="s">
        <v>351</v>
      </c>
      <c r="B1580" s="6" t="s">
        <v>23</v>
      </c>
      <c r="C1580" s="6" t="s">
        <v>1362</v>
      </c>
      <c r="D1580" s="6" t="s">
        <v>1362</v>
      </c>
      <c r="E1580" s="22" t="s">
        <v>1676</v>
      </c>
      <c r="F1580" s="22" t="s">
        <v>418</v>
      </c>
      <c r="G1580" s="31" t="s">
        <v>1177</v>
      </c>
      <c r="H1580" s="22" t="s">
        <v>1363</v>
      </c>
      <c r="I1580" s="22" t="s">
        <v>24</v>
      </c>
      <c r="J1580" s="19" t="s">
        <v>1370</v>
      </c>
      <c r="K1580" s="11">
        <v>15</v>
      </c>
      <c r="L1580" s="9">
        <v>297.39999999999998</v>
      </c>
      <c r="M1580" s="11">
        <v>4461</v>
      </c>
      <c r="O1580" s="10">
        <f t="shared" si="258"/>
        <v>15.000000000000002</v>
      </c>
      <c r="P1580" s="11">
        <f t="shared" si="251"/>
        <v>0</v>
      </c>
      <c r="Q1580" s="11">
        <f t="shared" si="252"/>
        <v>15.000000000000002</v>
      </c>
      <c r="R1580" s="6" t="str">
        <f t="shared" si="253"/>
        <v>YES</v>
      </c>
      <c r="S1580" s="6" t="str">
        <f t="shared" si="256"/>
        <v>YES</v>
      </c>
      <c r="T1580" s="11">
        <f t="shared" si="257"/>
        <v>3717.4999999999995</v>
      </c>
      <c r="U1580" s="11">
        <f t="shared" si="254"/>
        <v>4461</v>
      </c>
      <c r="V1580" s="11">
        <f t="shared" si="255"/>
        <v>-743.50000000000045</v>
      </c>
    </row>
    <row r="1581" spans="1:22" x14ac:dyDescent="0.25">
      <c r="A1581" s="6" t="s">
        <v>351</v>
      </c>
      <c r="B1581" s="6" t="s">
        <v>23</v>
      </c>
      <c r="C1581" s="6" t="s">
        <v>1362</v>
      </c>
      <c r="D1581" s="6" t="s">
        <v>1362</v>
      </c>
      <c r="E1581" s="22" t="s">
        <v>1676</v>
      </c>
      <c r="F1581" s="22" t="s">
        <v>418</v>
      </c>
      <c r="G1581" s="31" t="s">
        <v>1177</v>
      </c>
      <c r="H1581" s="22" t="s">
        <v>1363</v>
      </c>
      <c r="I1581" s="22" t="s">
        <v>24</v>
      </c>
      <c r="J1581" s="19" t="s">
        <v>1371</v>
      </c>
      <c r="K1581" s="11">
        <v>5.5</v>
      </c>
      <c r="L1581" s="9">
        <v>25.44</v>
      </c>
      <c r="M1581" s="11">
        <v>139.93</v>
      </c>
      <c r="N1581" s="11">
        <v>724</v>
      </c>
      <c r="O1581" s="10">
        <f t="shared" si="258"/>
        <v>5.5003930817610067</v>
      </c>
      <c r="P1581" s="11">
        <f t="shared" si="251"/>
        <v>28.459119496855344</v>
      </c>
      <c r="Q1581" s="11">
        <f t="shared" si="252"/>
        <v>33.959512578616355</v>
      </c>
      <c r="R1581" s="6" t="str">
        <f t="shared" si="253"/>
        <v>YES</v>
      </c>
      <c r="S1581" s="6" t="str">
        <f t="shared" si="256"/>
        <v>YES</v>
      </c>
      <c r="T1581" s="11">
        <f t="shared" si="257"/>
        <v>318</v>
      </c>
      <c r="U1581" s="11">
        <f t="shared" si="254"/>
        <v>863.93000000000006</v>
      </c>
      <c r="V1581" s="11">
        <f t="shared" si="255"/>
        <v>-545.93000000000006</v>
      </c>
    </row>
    <row r="1582" spans="1:22" x14ac:dyDescent="0.25">
      <c r="A1582" s="6" t="s">
        <v>351</v>
      </c>
      <c r="B1582" s="6" t="s">
        <v>23</v>
      </c>
      <c r="C1582" s="6" t="s">
        <v>1362</v>
      </c>
      <c r="D1582" s="6" t="s">
        <v>1362</v>
      </c>
      <c r="E1582" s="22" t="s">
        <v>1676</v>
      </c>
      <c r="F1582" s="22" t="s">
        <v>418</v>
      </c>
      <c r="G1582" s="31" t="s">
        <v>1177</v>
      </c>
      <c r="H1582" s="22" t="s">
        <v>1363</v>
      </c>
      <c r="I1582" s="22" t="s">
        <v>24</v>
      </c>
      <c r="J1582" s="19" t="s">
        <v>1372</v>
      </c>
      <c r="K1582" s="11">
        <v>15</v>
      </c>
      <c r="L1582" s="9">
        <v>172.42</v>
      </c>
      <c r="M1582" s="11">
        <v>2586.3000000000002</v>
      </c>
      <c r="O1582" s="10">
        <f t="shared" si="258"/>
        <v>15.000000000000002</v>
      </c>
      <c r="P1582" s="11">
        <f t="shared" si="251"/>
        <v>0</v>
      </c>
      <c r="Q1582" s="11">
        <f t="shared" si="252"/>
        <v>15.000000000000002</v>
      </c>
      <c r="R1582" s="6" t="str">
        <f t="shared" si="253"/>
        <v>YES</v>
      </c>
      <c r="S1582" s="6" t="str">
        <f t="shared" si="256"/>
        <v>YES</v>
      </c>
      <c r="T1582" s="11">
        <f t="shared" si="257"/>
        <v>2155.25</v>
      </c>
      <c r="U1582" s="11">
        <f t="shared" si="254"/>
        <v>2586.3000000000002</v>
      </c>
      <c r="V1582" s="11">
        <f t="shared" si="255"/>
        <v>-431.05000000000018</v>
      </c>
    </row>
    <row r="1583" spans="1:22" x14ac:dyDescent="0.25">
      <c r="A1583" s="6" t="s">
        <v>351</v>
      </c>
      <c r="B1583" s="6" t="s">
        <v>23</v>
      </c>
      <c r="C1583" s="6" t="s">
        <v>1362</v>
      </c>
      <c r="D1583" s="6" t="s">
        <v>1362</v>
      </c>
      <c r="E1583" s="22" t="s">
        <v>1676</v>
      </c>
      <c r="F1583" s="22" t="s">
        <v>418</v>
      </c>
      <c r="G1583" s="31" t="s">
        <v>1177</v>
      </c>
      <c r="H1583" s="22" t="s">
        <v>1363</v>
      </c>
      <c r="I1583" s="22" t="s">
        <v>24</v>
      </c>
      <c r="J1583" s="19" t="s">
        <v>1373</v>
      </c>
      <c r="K1583" s="11">
        <v>5</v>
      </c>
      <c r="L1583" s="9">
        <v>154.62</v>
      </c>
      <c r="M1583" s="11">
        <v>773.1</v>
      </c>
      <c r="N1583" s="11">
        <v>4262</v>
      </c>
      <c r="O1583" s="10">
        <f t="shared" si="258"/>
        <v>5</v>
      </c>
      <c r="P1583" s="11">
        <f t="shared" si="251"/>
        <v>27.564351312896132</v>
      </c>
      <c r="Q1583" s="11">
        <f t="shared" si="252"/>
        <v>32.564351312896136</v>
      </c>
      <c r="R1583" s="6" t="str">
        <f t="shared" si="253"/>
        <v>YES</v>
      </c>
      <c r="S1583" s="6" t="str">
        <f t="shared" si="256"/>
        <v>YES</v>
      </c>
      <c r="T1583" s="11">
        <f t="shared" si="257"/>
        <v>1932.75</v>
      </c>
      <c r="U1583" s="11">
        <f t="shared" si="254"/>
        <v>5035.1000000000004</v>
      </c>
      <c r="V1583" s="11">
        <f t="shared" si="255"/>
        <v>-3102.3500000000004</v>
      </c>
    </row>
    <row r="1584" spans="1:22" x14ac:dyDescent="0.25">
      <c r="A1584" s="6" t="s">
        <v>351</v>
      </c>
      <c r="B1584" s="6" t="s">
        <v>23</v>
      </c>
      <c r="C1584" s="6" t="s">
        <v>1362</v>
      </c>
      <c r="D1584" s="6" t="s">
        <v>1362</v>
      </c>
      <c r="E1584" s="22" t="s">
        <v>1676</v>
      </c>
      <c r="F1584" s="22" t="s">
        <v>418</v>
      </c>
      <c r="G1584" s="31" t="s">
        <v>1177</v>
      </c>
      <c r="H1584" s="22" t="s">
        <v>1363</v>
      </c>
      <c r="I1584" s="22" t="s">
        <v>24</v>
      </c>
      <c r="J1584" s="19" t="s">
        <v>1373</v>
      </c>
      <c r="K1584" s="11">
        <v>10</v>
      </c>
      <c r="L1584" s="9">
        <v>5.24</v>
      </c>
      <c r="M1584" s="11">
        <v>52.4</v>
      </c>
      <c r="O1584" s="10">
        <f t="shared" si="258"/>
        <v>10</v>
      </c>
      <c r="P1584" s="11">
        <f t="shared" si="251"/>
        <v>0</v>
      </c>
      <c r="Q1584" s="11">
        <f t="shared" si="252"/>
        <v>10</v>
      </c>
      <c r="R1584" s="6" t="str">
        <f t="shared" si="253"/>
        <v>NO</v>
      </c>
      <c r="S1584" s="6" t="str">
        <f t="shared" si="256"/>
        <v>YES</v>
      </c>
      <c r="T1584" s="11">
        <f t="shared" si="257"/>
        <v>65.5</v>
      </c>
      <c r="U1584" s="11">
        <f t="shared" si="254"/>
        <v>52.4</v>
      </c>
      <c r="V1584" s="11">
        <f t="shared" si="255"/>
        <v>13.100000000000001</v>
      </c>
    </row>
    <row r="1585" spans="1:22" x14ac:dyDescent="0.25">
      <c r="A1585" s="6" t="s">
        <v>351</v>
      </c>
      <c r="B1585" s="6" t="s">
        <v>23</v>
      </c>
      <c r="C1585" s="6" t="s">
        <v>1362</v>
      </c>
      <c r="D1585" s="6" t="s">
        <v>1362</v>
      </c>
      <c r="E1585" s="22" t="s">
        <v>1676</v>
      </c>
      <c r="F1585" s="22" t="s">
        <v>418</v>
      </c>
      <c r="G1585" s="31" t="s">
        <v>1177</v>
      </c>
      <c r="H1585" s="22" t="s">
        <v>1363</v>
      </c>
      <c r="I1585" s="22" t="s">
        <v>24</v>
      </c>
      <c r="J1585" s="19" t="s">
        <v>1373</v>
      </c>
      <c r="K1585" s="11">
        <v>15</v>
      </c>
      <c r="L1585" s="9">
        <v>46.63</v>
      </c>
      <c r="M1585" s="11">
        <v>699.45</v>
      </c>
      <c r="O1585" s="10">
        <f t="shared" si="258"/>
        <v>15</v>
      </c>
      <c r="P1585" s="11">
        <f t="shared" si="251"/>
        <v>0</v>
      </c>
      <c r="Q1585" s="11">
        <f t="shared" si="252"/>
        <v>15</v>
      </c>
      <c r="R1585" s="6" t="str">
        <f t="shared" si="253"/>
        <v>YES</v>
      </c>
      <c r="S1585" s="6" t="str">
        <f t="shared" si="256"/>
        <v>YES</v>
      </c>
      <c r="T1585" s="11">
        <f t="shared" si="257"/>
        <v>582.875</v>
      </c>
      <c r="U1585" s="11">
        <f t="shared" si="254"/>
        <v>699.45</v>
      </c>
      <c r="V1585" s="11">
        <f t="shared" si="255"/>
        <v>-116.57500000000005</v>
      </c>
    </row>
    <row r="1586" spans="1:22" x14ac:dyDescent="0.25">
      <c r="A1586" s="6" t="s">
        <v>351</v>
      </c>
      <c r="B1586" s="6" t="s">
        <v>23</v>
      </c>
      <c r="C1586" s="6" t="s">
        <v>1362</v>
      </c>
      <c r="D1586" s="6" t="s">
        <v>1362</v>
      </c>
      <c r="E1586" s="22" t="s">
        <v>1676</v>
      </c>
      <c r="F1586" s="22" t="s">
        <v>418</v>
      </c>
      <c r="G1586" s="31" t="s">
        <v>1177</v>
      </c>
      <c r="H1586" s="22" t="s">
        <v>1363</v>
      </c>
      <c r="I1586" s="22" t="s">
        <v>24</v>
      </c>
      <c r="J1586" s="19" t="s">
        <v>1374</v>
      </c>
      <c r="K1586" s="11">
        <v>5</v>
      </c>
      <c r="L1586" s="9">
        <v>26.81</v>
      </c>
      <c r="M1586" s="11">
        <v>1304.05</v>
      </c>
      <c r="N1586" s="11">
        <v>493</v>
      </c>
      <c r="O1586" s="10">
        <f t="shared" si="258"/>
        <v>48.640432674375234</v>
      </c>
      <c r="P1586" s="11">
        <f t="shared" si="251"/>
        <v>18.388660947407686</v>
      </c>
      <c r="Q1586" s="11">
        <f t="shared" si="252"/>
        <v>67.02909362178292</v>
      </c>
      <c r="R1586" s="6" t="str">
        <f t="shared" si="253"/>
        <v>YES</v>
      </c>
      <c r="S1586" s="6" t="str">
        <f t="shared" si="256"/>
        <v>YES</v>
      </c>
      <c r="T1586" s="11">
        <f t="shared" si="257"/>
        <v>335.125</v>
      </c>
      <c r="U1586" s="11">
        <f t="shared" si="254"/>
        <v>1797.05</v>
      </c>
      <c r="V1586" s="11">
        <f t="shared" si="255"/>
        <v>-1461.925</v>
      </c>
    </row>
    <row r="1587" spans="1:22" x14ac:dyDescent="0.25">
      <c r="A1587" s="6" t="s">
        <v>351</v>
      </c>
      <c r="B1587" s="6" t="s">
        <v>23</v>
      </c>
      <c r="C1587" s="6" t="s">
        <v>1362</v>
      </c>
      <c r="D1587" s="6" t="s">
        <v>1362</v>
      </c>
      <c r="E1587" s="22" t="s">
        <v>1676</v>
      </c>
      <c r="F1587" s="22" t="s">
        <v>418</v>
      </c>
      <c r="G1587" s="31" t="s">
        <v>1177</v>
      </c>
      <c r="H1587" s="22" t="s">
        <v>1363</v>
      </c>
      <c r="I1587" s="22" t="s">
        <v>24</v>
      </c>
      <c r="J1587" s="19" t="s">
        <v>1377</v>
      </c>
      <c r="K1587" s="11">
        <v>5</v>
      </c>
      <c r="L1587" s="9">
        <v>91.45</v>
      </c>
      <c r="M1587" s="11">
        <v>457.25</v>
      </c>
      <c r="N1587" s="11">
        <v>1912</v>
      </c>
      <c r="O1587" s="10">
        <f t="shared" si="258"/>
        <v>5</v>
      </c>
      <c r="P1587" s="11">
        <f t="shared" si="251"/>
        <v>20.907599781301258</v>
      </c>
      <c r="Q1587" s="11">
        <f t="shared" si="252"/>
        <v>25.907599781301258</v>
      </c>
      <c r="R1587" s="6" t="str">
        <f t="shared" si="253"/>
        <v>YES</v>
      </c>
      <c r="S1587" s="6" t="str">
        <f t="shared" si="256"/>
        <v>YES</v>
      </c>
      <c r="T1587" s="11">
        <f t="shared" si="257"/>
        <v>1143.125</v>
      </c>
      <c r="U1587" s="11">
        <f t="shared" si="254"/>
        <v>2369.25</v>
      </c>
      <c r="V1587" s="11">
        <f t="shared" si="255"/>
        <v>-1226.125</v>
      </c>
    </row>
    <row r="1588" spans="1:22" x14ac:dyDescent="0.25">
      <c r="A1588" s="6" t="s">
        <v>351</v>
      </c>
      <c r="B1588" s="6" t="s">
        <v>23</v>
      </c>
      <c r="C1588" s="6" t="s">
        <v>1362</v>
      </c>
      <c r="D1588" s="6" t="s">
        <v>1362</v>
      </c>
      <c r="E1588" s="22" t="s">
        <v>1676</v>
      </c>
      <c r="F1588" s="22" t="s">
        <v>418</v>
      </c>
      <c r="G1588" s="31" t="s">
        <v>1177</v>
      </c>
      <c r="H1588" s="22" t="s">
        <v>1363</v>
      </c>
      <c r="I1588" s="22" t="s">
        <v>24</v>
      </c>
      <c r="J1588" s="19" t="s">
        <v>1378</v>
      </c>
      <c r="K1588" s="11">
        <v>5</v>
      </c>
      <c r="L1588" s="9">
        <v>222.23</v>
      </c>
      <c r="M1588" s="11">
        <v>1111.1500000000001</v>
      </c>
      <c r="N1588" s="11">
        <v>6245</v>
      </c>
      <c r="O1588" s="10">
        <f t="shared" si="258"/>
        <v>5.0000000000000009</v>
      </c>
      <c r="P1588" s="11">
        <f t="shared" si="251"/>
        <v>28.101516446924357</v>
      </c>
      <c r="Q1588" s="11">
        <f t="shared" si="252"/>
        <v>33.101516446924357</v>
      </c>
      <c r="R1588" s="6" t="str">
        <f t="shared" si="253"/>
        <v>YES</v>
      </c>
      <c r="S1588" s="6" t="str">
        <f t="shared" si="256"/>
        <v>YES</v>
      </c>
      <c r="T1588" s="11">
        <f t="shared" si="257"/>
        <v>2777.875</v>
      </c>
      <c r="U1588" s="11">
        <f t="shared" si="254"/>
        <v>7356.15</v>
      </c>
      <c r="V1588" s="11">
        <f t="shared" si="255"/>
        <v>-4578.2749999999996</v>
      </c>
    </row>
    <row r="1589" spans="1:22" x14ac:dyDescent="0.25">
      <c r="A1589" s="6" t="s">
        <v>351</v>
      </c>
      <c r="B1589" s="6" t="s">
        <v>23</v>
      </c>
      <c r="C1589" s="6" t="s">
        <v>1362</v>
      </c>
      <c r="D1589" s="6" t="s">
        <v>1362</v>
      </c>
      <c r="E1589" s="22" t="s">
        <v>1676</v>
      </c>
      <c r="F1589" s="22" t="s">
        <v>418</v>
      </c>
      <c r="G1589" s="31" t="s">
        <v>1177</v>
      </c>
      <c r="H1589" s="22" t="s">
        <v>1363</v>
      </c>
      <c r="I1589" s="22" t="s">
        <v>24</v>
      </c>
      <c r="J1589" s="19" t="s">
        <v>1378</v>
      </c>
      <c r="K1589" s="11">
        <v>10</v>
      </c>
      <c r="L1589" s="9">
        <v>102.98</v>
      </c>
      <c r="M1589" s="11">
        <v>1029.8</v>
      </c>
      <c r="O1589" s="10">
        <f t="shared" si="258"/>
        <v>10</v>
      </c>
      <c r="P1589" s="11">
        <f t="shared" si="251"/>
        <v>0</v>
      </c>
      <c r="Q1589" s="11">
        <f t="shared" si="252"/>
        <v>10</v>
      </c>
      <c r="R1589" s="6" t="str">
        <f t="shared" si="253"/>
        <v>NO</v>
      </c>
      <c r="S1589" s="6" t="str">
        <f t="shared" si="256"/>
        <v>YES</v>
      </c>
      <c r="T1589" s="11">
        <f t="shared" si="257"/>
        <v>1287.25</v>
      </c>
      <c r="U1589" s="11">
        <f t="shared" si="254"/>
        <v>1029.8</v>
      </c>
      <c r="V1589" s="11">
        <f t="shared" si="255"/>
        <v>257.45000000000005</v>
      </c>
    </row>
    <row r="1590" spans="1:22" x14ac:dyDescent="0.25">
      <c r="A1590" s="6" t="s">
        <v>351</v>
      </c>
      <c r="B1590" s="6" t="s">
        <v>23</v>
      </c>
      <c r="C1590" s="6" t="s">
        <v>1362</v>
      </c>
      <c r="D1590" s="6" t="s">
        <v>1362</v>
      </c>
      <c r="E1590" s="22" t="s">
        <v>1676</v>
      </c>
      <c r="F1590" s="22" t="s">
        <v>418</v>
      </c>
      <c r="G1590" s="31" t="s">
        <v>1177</v>
      </c>
      <c r="H1590" s="22" t="s">
        <v>1363</v>
      </c>
      <c r="I1590" s="22" t="s">
        <v>24</v>
      </c>
      <c r="J1590" s="19" t="s">
        <v>1379</v>
      </c>
      <c r="K1590" s="11">
        <v>5</v>
      </c>
      <c r="L1590" s="9">
        <v>40.17</v>
      </c>
      <c r="M1590" s="11">
        <v>200.85</v>
      </c>
      <c r="N1590" s="11">
        <v>1013</v>
      </c>
      <c r="O1590" s="10">
        <f t="shared" si="258"/>
        <v>5</v>
      </c>
      <c r="P1590" s="11">
        <f t="shared" si="251"/>
        <v>25.21782424695046</v>
      </c>
      <c r="Q1590" s="11">
        <f t="shared" si="252"/>
        <v>30.217824246950457</v>
      </c>
      <c r="R1590" s="6" t="str">
        <f t="shared" si="253"/>
        <v>YES</v>
      </c>
      <c r="S1590" s="6" t="str">
        <f t="shared" si="256"/>
        <v>YES</v>
      </c>
      <c r="T1590" s="11">
        <f t="shared" si="257"/>
        <v>502.125</v>
      </c>
      <c r="U1590" s="11">
        <f t="shared" si="254"/>
        <v>1213.8499999999999</v>
      </c>
      <c r="V1590" s="11">
        <f t="shared" si="255"/>
        <v>-711.72499999999991</v>
      </c>
    </row>
    <row r="1591" spans="1:22" x14ac:dyDescent="0.25">
      <c r="A1591" s="6" t="s">
        <v>351</v>
      </c>
      <c r="B1591" s="6" t="s">
        <v>23</v>
      </c>
      <c r="C1591" s="6" t="s">
        <v>1362</v>
      </c>
      <c r="D1591" s="6" t="s">
        <v>1362</v>
      </c>
      <c r="E1591" s="22" t="s">
        <v>1676</v>
      </c>
      <c r="F1591" s="22" t="s">
        <v>418</v>
      </c>
      <c r="G1591" s="31" t="s">
        <v>1177</v>
      </c>
      <c r="H1591" s="22" t="s">
        <v>1363</v>
      </c>
      <c r="I1591" s="22" t="s">
        <v>24</v>
      </c>
      <c r="J1591" s="19" t="s">
        <v>1380</v>
      </c>
      <c r="K1591" s="11">
        <v>7</v>
      </c>
      <c r="L1591" s="9">
        <v>295.89</v>
      </c>
      <c r="M1591" s="11">
        <v>2071.23</v>
      </c>
      <c r="N1591" s="11">
        <v>2075</v>
      </c>
      <c r="O1591" s="10">
        <f t="shared" si="258"/>
        <v>7</v>
      </c>
      <c r="P1591" s="11">
        <f t="shared" si="251"/>
        <v>7.0127412213998452</v>
      </c>
      <c r="Q1591" s="11">
        <f t="shared" si="252"/>
        <v>14.012741221399844</v>
      </c>
      <c r="R1591" s="6" t="str">
        <f t="shared" si="253"/>
        <v>YES</v>
      </c>
      <c r="S1591" s="6" t="str">
        <f t="shared" si="256"/>
        <v>YES</v>
      </c>
      <c r="T1591" s="11">
        <f t="shared" si="257"/>
        <v>3698.625</v>
      </c>
      <c r="U1591" s="11">
        <f t="shared" si="254"/>
        <v>4146.2299999999996</v>
      </c>
      <c r="V1591" s="11">
        <f t="shared" si="255"/>
        <v>-447.60499999999956</v>
      </c>
    </row>
    <row r="1592" spans="1:22" x14ac:dyDescent="0.25">
      <c r="A1592" s="6" t="s">
        <v>351</v>
      </c>
      <c r="B1592" s="6" t="s">
        <v>23</v>
      </c>
      <c r="C1592" s="6" t="s">
        <v>1362</v>
      </c>
      <c r="D1592" s="6" t="s">
        <v>1362</v>
      </c>
      <c r="E1592" s="22" t="s">
        <v>1676</v>
      </c>
      <c r="F1592" s="22" t="s">
        <v>418</v>
      </c>
      <c r="G1592" s="31" t="s">
        <v>1177</v>
      </c>
      <c r="H1592" s="22" t="s">
        <v>1363</v>
      </c>
      <c r="I1592" s="22" t="s">
        <v>24</v>
      </c>
      <c r="J1592" s="19" t="s">
        <v>1381</v>
      </c>
      <c r="K1592" s="11">
        <v>5</v>
      </c>
      <c r="L1592" s="9">
        <v>70.45</v>
      </c>
      <c r="M1592" s="11">
        <v>352.25</v>
      </c>
      <c r="N1592" s="11">
        <v>1332</v>
      </c>
      <c r="O1592" s="10">
        <f t="shared" si="258"/>
        <v>5</v>
      </c>
      <c r="P1592" s="11">
        <f t="shared" si="251"/>
        <v>18.907026259758695</v>
      </c>
      <c r="Q1592" s="11">
        <f t="shared" si="252"/>
        <v>23.907026259758695</v>
      </c>
      <c r="R1592" s="6" t="str">
        <f t="shared" si="253"/>
        <v>YES</v>
      </c>
      <c r="S1592" s="6" t="str">
        <f t="shared" si="256"/>
        <v>YES</v>
      </c>
      <c r="T1592" s="11">
        <f t="shared" si="257"/>
        <v>880.625</v>
      </c>
      <c r="U1592" s="11">
        <f t="shared" si="254"/>
        <v>1684.25</v>
      </c>
      <c r="V1592" s="11">
        <f t="shared" si="255"/>
        <v>-803.625</v>
      </c>
    </row>
    <row r="1593" spans="1:22" x14ac:dyDescent="0.25">
      <c r="A1593" s="6" t="s">
        <v>351</v>
      </c>
      <c r="B1593" s="6" t="s">
        <v>23</v>
      </c>
      <c r="C1593" s="6" t="s">
        <v>1362</v>
      </c>
      <c r="D1593" s="6" t="s">
        <v>1362</v>
      </c>
      <c r="E1593" s="22" t="s">
        <v>1676</v>
      </c>
      <c r="F1593" s="22" t="s">
        <v>418</v>
      </c>
      <c r="G1593" s="31" t="s">
        <v>1177</v>
      </c>
      <c r="H1593" s="22" t="s">
        <v>1363</v>
      </c>
      <c r="I1593" s="22" t="s">
        <v>24</v>
      </c>
      <c r="J1593" s="19" t="s">
        <v>1382</v>
      </c>
      <c r="K1593" s="11">
        <v>5</v>
      </c>
      <c r="L1593" s="9">
        <v>217.76</v>
      </c>
      <c r="M1593" s="11">
        <v>1088.8</v>
      </c>
      <c r="N1593" s="11">
        <v>6644</v>
      </c>
      <c r="O1593" s="10">
        <f t="shared" si="258"/>
        <v>5</v>
      </c>
      <c r="P1593" s="11">
        <f t="shared" ref="P1593:P1656" si="259">N1593/L1593</f>
        <v>30.510653930933138</v>
      </c>
      <c r="Q1593" s="11">
        <f t="shared" ref="Q1593:Q1656" si="260">(M1593+N1593)/L1593</f>
        <v>35.510653930933138</v>
      </c>
      <c r="R1593" s="6" t="str">
        <f t="shared" ref="R1593:R1656" si="261">IF(Q1593&gt;12.49,"YES","NO")</f>
        <v>YES</v>
      </c>
      <c r="S1593" s="6" t="str">
        <f t="shared" si="256"/>
        <v>YES</v>
      </c>
      <c r="T1593" s="11">
        <f t="shared" si="257"/>
        <v>2722</v>
      </c>
      <c r="U1593" s="11">
        <f t="shared" ref="U1593:U1656" si="262">M1593+N1593</f>
        <v>7732.8</v>
      </c>
      <c r="V1593" s="11">
        <f t="shared" ref="V1593:V1656" si="263">T1593-U1593</f>
        <v>-5010.8</v>
      </c>
    </row>
    <row r="1594" spans="1:22" x14ac:dyDescent="0.25">
      <c r="A1594" s="6" t="s">
        <v>351</v>
      </c>
      <c r="B1594" s="6" t="s">
        <v>23</v>
      </c>
      <c r="C1594" s="6" t="s">
        <v>1362</v>
      </c>
      <c r="D1594" s="6" t="s">
        <v>1362</v>
      </c>
      <c r="E1594" s="22" t="s">
        <v>1676</v>
      </c>
      <c r="F1594" s="22" t="s">
        <v>418</v>
      </c>
      <c r="G1594" s="31" t="s">
        <v>1177</v>
      </c>
      <c r="H1594" s="22" t="s">
        <v>1363</v>
      </c>
      <c r="I1594" s="22" t="s">
        <v>24</v>
      </c>
      <c r="J1594" s="19" t="s">
        <v>1383</v>
      </c>
      <c r="K1594" s="11">
        <v>10</v>
      </c>
      <c r="L1594" s="9">
        <v>217.05</v>
      </c>
      <c r="M1594" s="11">
        <v>2170.5</v>
      </c>
      <c r="N1594" s="11">
        <v>3177</v>
      </c>
      <c r="O1594" s="10">
        <f t="shared" si="258"/>
        <v>10</v>
      </c>
      <c r="P1594" s="11">
        <f t="shared" si="259"/>
        <v>14.637180373185901</v>
      </c>
      <c r="Q1594" s="11">
        <f t="shared" si="260"/>
        <v>24.637180373185899</v>
      </c>
      <c r="R1594" s="6" t="str">
        <f t="shared" si="261"/>
        <v>YES</v>
      </c>
      <c r="S1594" s="6" t="str">
        <f t="shared" si="256"/>
        <v>YES</v>
      </c>
      <c r="T1594" s="11">
        <f t="shared" si="257"/>
        <v>2713.125</v>
      </c>
      <c r="U1594" s="11">
        <f t="shared" si="262"/>
        <v>5347.5</v>
      </c>
      <c r="V1594" s="11">
        <f t="shared" si="263"/>
        <v>-2634.375</v>
      </c>
    </row>
    <row r="1595" spans="1:22" x14ac:dyDescent="0.25">
      <c r="A1595" s="6" t="s">
        <v>351</v>
      </c>
      <c r="B1595" s="6" t="s">
        <v>23</v>
      </c>
      <c r="C1595" s="6" t="s">
        <v>1362</v>
      </c>
      <c r="D1595" s="6" t="s">
        <v>1362</v>
      </c>
      <c r="E1595" s="22" t="s">
        <v>1676</v>
      </c>
      <c r="F1595" s="22" t="s">
        <v>418</v>
      </c>
      <c r="G1595" s="31" t="s">
        <v>1177</v>
      </c>
      <c r="H1595" s="22" t="s">
        <v>1363</v>
      </c>
      <c r="I1595" s="22" t="s">
        <v>24</v>
      </c>
      <c r="J1595" s="19" t="s">
        <v>1383</v>
      </c>
      <c r="K1595" s="11">
        <v>5</v>
      </c>
      <c r="L1595" s="9">
        <v>27.52</v>
      </c>
      <c r="M1595" s="11">
        <v>137.6</v>
      </c>
      <c r="O1595" s="10">
        <f t="shared" si="258"/>
        <v>5</v>
      </c>
      <c r="P1595" s="11">
        <f t="shared" si="259"/>
        <v>0</v>
      </c>
      <c r="Q1595" s="11">
        <f t="shared" si="260"/>
        <v>5</v>
      </c>
      <c r="R1595" s="6" t="str">
        <f t="shared" si="261"/>
        <v>NO</v>
      </c>
      <c r="S1595" s="6" t="str">
        <f t="shared" ref="S1595:S1658" si="264">IF(O1595&gt;3.32,"YES","NO")</f>
        <v>YES</v>
      </c>
      <c r="T1595" s="11">
        <f t="shared" ref="T1595:T1658" si="265">L1595*12.5</f>
        <v>344</v>
      </c>
      <c r="U1595" s="11">
        <f t="shared" si="262"/>
        <v>137.6</v>
      </c>
      <c r="V1595" s="11">
        <f t="shared" si="263"/>
        <v>206.4</v>
      </c>
    </row>
    <row r="1596" spans="1:22" x14ac:dyDescent="0.25">
      <c r="A1596" s="6" t="s">
        <v>351</v>
      </c>
      <c r="B1596" s="6" t="s">
        <v>23</v>
      </c>
      <c r="C1596" s="6" t="s">
        <v>1362</v>
      </c>
      <c r="D1596" s="6" t="s">
        <v>1362</v>
      </c>
      <c r="E1596" s="22" t="s">
        <v>1676</v>
      </c>
      <c r="F1596" s="22" t="s">
        <v>418</v>
      </c>
      <c r="G1596" s="31" t="s">
        <v>1177</v>
      </c>
      <c r="H1596" s="22" t="s">
        <v>1363</v>
      </c>
      <c r="I1596" s="22" t="s">
        <v>24</v>
      </c>
      <c r="J1596" s="19" t="s">
        <v>1383</v>
      </c>
      <c r="K1596" s="11">
        <v>15</v>
      </c>
      <c r="L1596" s="9">
        <v>44.25</v>
      </c>
      <c r="M1596" s="11">
        <v>663.75</v>
      </c>
      <c r="O1596" s="10">
        <f t="shared" si="258"/>
        <v>15</v>
      </c>
      <c r="P1596" s="11">
        <f t="shared" si="259"/>
        <v>0</v>
      </c>
      <c r="Q1596" s="11">
        <f t="shared" si="260"/>
        <v>15</v>
      </c>
      <c r="R1596" s="6" t="str">
        <f t="shared" si="261"/>
        <v>YES</v>
      </c>
      <c r="S1596" s="6" t="str">
        <f t="shared" si="264"/>
        <v>YES</v>
      </c>
      <c r="T1596" s="11">
        <f t="shared" si="265"/>
        <v>553.125</v>
      </c>
      <c r="U1596" s="11">
        <f t="shared" si="262"/>
        <v>663.75</v>
      </c>
      <c r="V1596" s="11">
        <f t="shared" si="263"/>
        <v>-110.625</v>
      </c>
    </row>
    <row r="1597" spans="1:22" x14ac:dyDescent="0.25">
      <c r="A1597" s="6" t="s">
        <v>351</v>
      </c>
      <c r="B1597" s="6" t="s">
        <v>23</v>
      </c>
      <c r="C1597" s="6" t="s">
        <v>1362</v>
      </c>
      <c r="D1597" s="6" t="s">
        <v>1362</v>
      </c>
      <c r="E1597" s="22" t="s">
        <v>1676</v>
      </c>
      <c r="F1597" s="22" t="s">
        <v>418</v>
      </c>
      <c r="G1597" s="31" t="s">
        <v>1177</v>
      </c>
      <c r="H1597" s="22" t="s">
        <v>1363</v>
      </c>
      <c r="I1597" s="22" t="s">
        <v>24</v>
      </c>
      <c r="J1597" s="19" t="s">
        <v>1384</v>
      </c>
      <c r="K1597" s="11">
        <v>15</v>
      </c>
      <c r="L1597" s="9">
        <v>74.8</v>
      </c>
      <c r="M1597" s="11">
        <v>1122</v>
      </c>
      <c r="N1597" s="11">
        <v>320</v>
      </c>
      <c r="O1597" s="10">
        <f t="shared" si="258"/>
        <v>15</v>
      </c>
      <c r="P1597" s="11">
        <f t="shared" si="259"/>
        <v>4.2780748663101607</v>
      </c>
      <c r="Q1597" s="11">
        <f t="shared" si="260"/>
        <v>19.27807486631016</v>
      </c>
      <c r="R1597" s="6" t="str">
        <f t="shared" si="261"/>
        <v>YES</v>
      </c>
      <c r="S1597" s="6" t="str">
        <f t="shared" si="264"/>
        <v>YES</v>
      </c>
      <c r="T1597" s="11">
        <f t="shared" si="265"/>
        <v>935</v>
      </c>
      <c r="U1597" s="11">
        <f t="shared" si="262"/>
        <v>1442</v>
      </c>
      <c r="V1597" s="11">
        <f t="shared" si="263"/>
        <v>-507</v>
      </c>
    </row>
    <row r="1598" spans="1:22" x14ac:dyDescent="0.25">
      <c r="A1598" s="6" t="s">
        <v>351</v>
      </c>
      <c r="B1598" s="6" t="s">
        <v>23</v>
      </c>
      <c r="C1598" s="6" t="s">
        <v>1362</v>
      </c>
      <c r="D1598" s="6" t="s">
        <v>1362</v>
      </c>
      <c r="E1598" s="22" t="s">
        <v>1676</v>
      </c>
      <c r="F1598" s="22" t="s">
        <v>418</v>
      </c>
      <c r="G1598" s="31" t="s">
        <v>1177</v>
      </c>
      <c r="H1598" s="22" t="s">
        <v>1363</v>
      </c>
      <c r="I1598" s="22" t="s">
        <v>24</v>
      </c>
      <c r="J1598" s="19" t="s">
        <v>1384</v>
      </c>
      <c r="K1598" s="11">
        <v>5</v>
      </c>
      <c r="L1598" s="9">
        <v>12.64</v>
      </c>
      <c r="M1598" s="11">
        <v>63.2</v>
      </c>
      <c r="O1598" s="10">
        <f t="shared" si="258"/>
        <v>5</v>
      </c>
      <c r="P1598" s="11">
        <f t="shared" si="259"/>
        <v>0</v>
      </c>
      <c r="Q1598" s="11">
        <f t="shared" si="260"/>
        <v>5</v>
      </c>
      <c r="R1598" s="6" t="str">
        <f t="shared" si="261"/>
        <v>NO</v>
      </c>
      <c r="S1598" s="6" t="str">
        <f t="shared" si="264"/>
        <v>YES</v>
      </c>
      <c r="T1598" s="11">
        <f t="shared" si="265"/>
        <v>158</v>
      </c>
      <c r="U1598" s="11">
        <f t="shared" si="262"/>
        <v>63.2</v>
      </c>
      <c r="V1598" s="11">
        <f t="shared" si="263"/>
        <v>94.8</v>
      </c>
    </row>
    <row r="1599" spans="1:22" x14ac:dyDescent="0.25">
      <c r="A1599" s="6" t="s">
        <v>351</v>
      </c>
      <c r="B1599" s="6" t="s">
        <v>23</v>
      </c>
      <c r="C1599" s="6" t="s">
        <v>1362</v>
      </c>
      <c r="D1599" s="6" t="s">
        <v>1362</v>
      </c>
      <c r="E1599" s="22" t="s">
        <v>1676</v>
      </c>
      <c r="F1599" s="22" t="s">
        <v>418</v>
      </c>
      <c r="G1599" s="31" t="s">
        <v>1177</v>
      </c>
      <c r="H1599" s="22" t="s">
        <v>1363</v>
      </c>
      <c r="I1599" s="22" t="s">
        <v>24</v>
      </c>
      <c r="J1599" s="19" t="s">
        <v>1385</v>
      </c>
      <c r="K1599" s="11">
        <v>5</v>
      </c>
      <c r="L1599" s="9">
        <v>199.69</v>
      </c>
      <c r="M1599" s="11">
        <v>998.45</v>
      </c>
      <c r="N1599" s="11">
        <v>4763</v>
      </c>
      <c r="O1599" s="10">
        <f t="shared" si="258"/>
        <v>5</v>
      </c>
      <c r="P1599" s="11">
        <f t="shared" si="259"/>
        <v>23.851970554359259</v>
      </c>
      <c r="Q1599" s="11">
        <f t="shared" si="260"/>
        <v>28.851970554359255</v>
      </c>
      <c r="R1599" s="6" t="str">
        <f t="shared" si="261"/>
        <v>YES</v>
      </c>
      <c r="S1599" s="6" t="str">
        <f t="shared" si="264"/>
        <v>YES</v>
      </c>
      <c r="T1599" s="11">
        <f t="shared" si="265"/>
        <v>2496.125</v>
      </c>
      <c r="U1599" s="11">
        <f t="shared" si="262"/>
        <v>5761.45</v>
      </c>
      <c r="V1599" s="11">
        <f t="shared" si="263"/>
        <v>-3265.3249999999998</v>
      </c>
    </row>
    <row r="1600" spans="1:22" x14ac:dyDescent="0.25">
      <c r="A1600" s="6" t="s">
        <v>351</v>
      </c>
      <c r="B1600" s="6" t="s">
        <v>23</v>
      </c>
      <c r="C1600" s="6" t="s">
        <v>1362</v>
      </c>
      <c r="D1600" s="6" t="s">
        <v>1362</v>
      </c>
      <c r="E1600" s="22" t="s">
        <v>1676</v>
      </c>
      <c r="F1600" s="22" t="s">
        <v>418</v>
      </c>
      <c r="G1600" s="31" t="s">
        <v>1177</v>
      </c>
      <c r="H1600" s="22" t="s">
        <v>1363</v>
      </c>
      <c r="I1600" s="22" t="s">
        <v>24</v>
      </c>
      <c r="J1600" s="19" t="s">
        <v>1385</v>
      </c>
      <c r="K1600" s="11">
        <v>10</v>
      </c>
      <c r="L1600" s="9">
        <v>34.270000000000003</v>
      </c>
      <c r="M1600" s="11">
        <v>347.7</v>
      </c>
      <c r="O1600" s="10">
        <f t="shared" si="258"/>
        <v>10.145900204260284</v>
      </c>
      <c r="P1600" s="11">
        <f t="shared" si="259"/>
        <v>0</v>
      </c>
      <c r="Q1600" s="11">
        <f t="shared" si="260"/>
        <v>10.145900204260284</v>
      </c>
      <c r="R1600" s="6" t="str">
        <f t="shared" si="261"/>
        <v>NO</v>
      </c>
      <c r="S1600" s="6" t="str">
        <f t="shared" si="264"/>
        <v>YES</v>
      </c>
      <c r="T1600" s="11">
        <f t="shared" si="265"/>
        <v>428.37500000000006</v>
      </c>
      <c r="U1600" s="11">
        <f t="shared" si="262"/>
        <v>347.7</v>
      </c>
      <c r="V1600" s="11">
        <f t="shared" si="263"/>
        <v>80.675000000000068</v>
      </c>
    </row>
    <row r="1601" spans="1:22" x14ac:dyDescent="0.25">
      <c r="A1601" s="6" t="s">
        <v>351</v>
      </c>
      <c r="B1601" s="6" t="s">
        <v>23</v>
      </c>
      <c r="C1601" s="6" t="s">
        <v>1362</v>
      </c>
      <c r="D1601" s="6" t="s">
        <v>1362</v>
      </c>
      <c r="E1601" s="22" t="s">
        <v>1676</v>
      </c>
      <c r="F1601" s="22" t="s">
        <v>418</v>
      </c>
      <c r="G1601" s="31" t="s">
        <v>1177</v>
      </c>
      <c r="H1601" s="22" t="s">
        <v>1363</v>
      </c>
      <c r="I1601" s="22" t="s">
        <v>24</v>
      </c>
      <c r="J1601" s="19" t="s">
        <v>1385</v>
      </c>
      <c r="K1601" s="11">
        <v>15</v>
      </c>
      <c r="L1601" s="9">
        <v>13.24</v>
      </c>
      <c r="M1601" s="11">
        <v>198.6</v>
      </c>
      <c r="O1601" s="10">
        <f t="shared" si="258"/>
        <v>15</v>
      </c>
      <c r="P1601" s="11">
        <f t="shared" si="259"/>
        <v>0</v>
      </c>
      <c r="Q1601" s="11">
        <f t="shared" si="260"/>
        <v>15</v>
      </c>
      <c r="R1601" s="6" t="str">
        <f t="shared" si="261"/>
        <v>YES</v>
      </c>
      <c r="S1601" s="6" t="str">
        <f t="shared" si="264"/>
        <v>YES</v>
      </c>
      <c r="T1601" s="11">
        <f t="shared" si="265"/>
        <v>165.5</v>
      </c>
      <c r="U1601" s="11">
        <f t="shared" si="262"/>
        <v>198.6</v>
      </c>
      <c r="V1601" s="11">
        <f t="shared" si="263"/>
        <v>-33.099999999999994</v>
      </c>
    </row>
    <row r="1602" spans="1:22" x14ac:dyDescent="0.25">
      <c r="A1602" s="6" t="s">
        <v>351</v>
      </c>
      <c r="B1602" s="6" t="s">
        <v>23</v>
      </c>
      <c r="C1602" s="6" t="s">
        <v>1362</v>
      </c>
      <c r="D1602" s="6" t="s">
        <v>1362</v>
      </c>
      <c r="E1602" s="22" t="s">
        <v>1676</v>
      </c>
      <c r="F1602" s="22" t="s">
        <v>418</v>
      </c>
      <c r="G1602" s="31" t="s">
        <v>1177</v>
      </c>
      <c r="H1602" s="22" t="s">
        <v>1363</v>
      </c>
      <c r="I1602" s="22" t="s">
        <v>24</v>
      </c>
      <c r="J1602" s="19" t="s">
        <v>1386</v>
      </c>
      <c r="K1602" s="11">
        <v>15</v>
      </c>
      <c r="L1602" s="9">
        <v>229.95</v>
      </c>
      <c r="M1602" s="11">
        <v>3449.25</v>
      </c>
      <c r="O1602" s="10">
        <f t="shared" si="258"/>
        <v>15</v>
      </c>
      <c r="P1602" s="11">
        <f t="shared" si="259"/>
        <v>0</v>
      </c>
      <c r="Q1602" s="11">
        <f t="shared" si="260"/>
        <v>15</v>
      </c>
      <c r="R1602" s="6" t="str">
        <f t="shared" si="261"/>
        <v>YES</v>
      </c>
      <c r="S1602" s="6" t="str">
        <f t="shared" si="264"/>
        <v>YES</v>
      </c>
      <c r="T1602" s="11">
        <f t="shared" si="265"/>
        <v>2874.375</v>
      </c>
      <c r="U1602" s="11">
        <f t="shared" si="262"/>
        <v>3449.25</v>
      </c>
      <c r="V1602" s="11">
        <f t="shared" si="263"/>
        <v>-574.875</v>
      </c>
    </row>
    <row r="1603" spans="1:22" x14ac:dyDescent="0.25">
      <c r="A1603" s="6" t="s">
        <v>351</v>
      </c>
      <c r="B1603" s="6" t="s">
        <v>23</v>
      </c>
      <c r="C1603" s="6" t="s">
        <v>1362</v>
      </c>
      <c r="D1603" s="6" t="s">
        <v>1362</v>
      </c>
      <c r="E1603" s="22" t="s">
        <v>1676</v>
      </c>
      <c r="F1603" s="22" t="s">
        <v>418</v>
      </c>
      <c r="G1603" s="31" t="s">
        <v>1177</v>
      </c>
      <c r="H1603" s="22" t="s">
        <v>1363</v>
      </c>
      <c r="I1603" s="22" t="s">
        <v>24</v>
      </c>
      <c r="J1603" s="19" t="s">
        <v>1387</v>
      </c>
      <c r="K1603" s="11">
        <v>5</v>
      </c>
      <c r="L1603" s="9">
        <v>121.96</v>
      </c>
      <c r="M1603" s="11">
        <v>609.79999999999995</v>
      </c>
      <c r="N1603" s="11">
        <v>2764</v>
      </c>
      <c r="O1603" s="10">
        <f t="shared" si="258"/>
        <v>5</v>
      </c>
      <c r="P1603" s="11">
        <f t="shared" si="259"/>
        <v>22.663168251885864</v>
      </c>
      <c r="Q1603" s="11">
        <f t="shared" si="260"/>
        <v>27.663168251885867</v>
      </c>
      <c r="R1603" s="6" t="str">
        <f t="shared" si="261"/>
        <v>YES</v>
      </c>
      <c r="S1603" s="6" t="str">
        <f t="shared" si="264"/>
        <v>YES</v>
      </c>
      <c r="T1603" s="11">
        <f t="shared" si="265"/>
        <v>1524.5</v>
      </c>
      <c r="U1603" s="11">
        <f t="shared" si="262"/>
        <v>3373.8</v>
      </c>
      <c r="V1603" s="11">
        <f t="shared" si="263"/>
        <v>-1849.3000000000002</v>
      </c>
    </row>
    <row r="1604" spans="1:22" x14ac:dyDescent="0.25">
      <c r="A1604" s="6" t="s">
        <v>351</v>
      </c>
      <c r="B1604" s="6" t="s">
        <v>23</v>
      </c>
      <c r="C1604" s="6" t="s">
        <v>1362</v>
      </c>
      <c r="D1604" s="6" t="s">
        <v>1362</v>
      </c>
      <c r="E1604" s="22" t="s">
        <v>1676</v>
      </c>
      <c r="F1604" s="22" t="s">
        <v>418</v>
      </c>
      <c r="G1604" s="31" t="s">
        <v>1177</v>
      </c>
      <c r="H1604" s="22" t="s">
        <v>1363</v>
      </c>
      <c r="I1604" s="22" t="s">
        <v>24</v>
      </c>
      <c r="J1604" s="19" t="s">
        <v>1388</v>
      </c>
      <c r="K1604" s="11">
        <v>5.5</v>
      </c>
      <c r="L1604" s="9">
        <v>189.83</v>
      </c>
      <c r="M1604" s="11">
        <v>1044.08</v>
      </c>
      <c r="N1604" s="11">
        <v>1320</v>
      </c>
      <c r="O1604" s="10">
        <f t="shared" si="258"/>
        <v>5.5000790180687975</v>
      </c>
      <c r="P1604" s="11">
        <f t="shared" si="259"/>
        <v>6.9535900542590738</v>
      </c>
      <c r="Q1604" s="11">
        <f t="shared" si="260"/>
        <v>12.453669072327871</v>
      </c>
      <c r="R1604" s="6" t="str">
        <f t="shared" si="261"/>
        <v>NO</v>
      </c>
      <c r="S1604" s="6" t="str">
        <f t="shared" si="264"/>
        <v>YES</v>
      </c>
      <c r="T1604" s="11">
        <f t="shared" si="265"/>
        <v>2372.875</v>
      </c>
      <c r="U1604" s="11">
        <f t="shared" si="262"/>
        <v>2364.08</v>
      </c>
      <c r="V1604" s="11">
        <f t="shared" si="263"/>
        <v>8.7950000000000728</v>
      </c>
    </row>
    <row r="1605" spans="1:22" x14ac:dyDescent="0.25">
      <c r="A1605" s="6" t="s">
        <v>351</v>
      </c>
      <c r="B1605" s="6" t="s">
        <v>23</v>
      </c>
      <c r="C1605" s="6" t="s">
        <v>1362</v>
      </c>
      <c r="D1605" s="6" t="s">
        <v>1362</v>
      </c>
      <c r="E1605" s="22" t="s">
        <v>1676</v>
      </c>
      <c r="F1605" s="22" t="s">
        <v>418</v>
      </c>
      <c r="G1605" s="31" t="s">
        <v>1177</v>
      </c>
      <c r="H1605" s="22" t="s">
        <v>1363</v>
      </c>
      <c r="I1605" s="22" t="s">
        <v>24</v>
      </c>
      <c r="J1605" s="19" t="s">
        <v>1388</v>
      </c>
      <c r="K1605" s="11">
        <v>5</v>
      </c>
      <c r="L1605" s="9">
        <v>4.79</v>
      </c>
      <c r="M1605" s="11">
        <v>23.95</v>
      </c>
      <c r="O1605" s="10">
        <f t="shared" si="258"/>
        <v>5</v>
      </c>
      <c r="P1605" s="11">
        <f t="shared" si="259"/>
        <v>0</v>
      </c>
      <c r="Q1605" s="11">
        <f t="shared" si="260"/>
        <v>5</v>
      </c>
      <c r="R1605" s="6" t="str">
        <f t="shared" si="261"/>
        <v>NO</v>
      </c>
      <c r="S1605" s="6" t="str">
        <f t="shared" si="264"/>
        <v>YES</v>
      </c>
      <c r="T1605" s="11">
        <f t="shared" si="265"/>
        <v>59.875</v>
      </c>
      <c r="U1605" s="11">
        <f t="shared" si="262"/>
        <v>23.95</v>
      </c>
      <c r="V1605" s="11">
        <f t="shared" si="263"/>
        <v>35.924999999999997</v>
      </c>
    </row>
    <row r="1606" spans="1:22" x14ac:dyDescent="0.25">
      <c r="A1606" s="6" t="s">
        <v>351</v>
      </c>
      <c r="B1606" s="6" t="s">
        <v>23</v>
      </c>
      <c r="C1606" s="6" t="s">
        <v>1362</v>
      </c>
      <c r="D1606" s="6" t="s">
        <v>1362</v>
      </c>
      <c r="E1606" s="22" t="s">
        <v>1676</v>
      </c>
      <c r="F1606" s="22" t="s">
        <v>418</v>
      </c>
      <c r="G1606" s="31" t="s">
        <v>1177</v>
      </c>
      <c r="H1606" s="22" t="s">
        <v>1363</v>
      </c>
      <c r="I1606" s="22" t="s">
        <v>24</v>
      </c>
      <c r="J1606" s="19" t="s">
        <v>1388</v>
      </c>
      <c r="K1606" s="11">
        <v>7</v>
      </c>
      <c r="L1606" s="9">
        <v>44.05</v>
      </c>
      <c r="M1606" s="11">
        <v>308.35000000000002</v>
      </c>
      <c r="O1606" s="10">
        <f t="shared" si="258"/>
        <v>7.0000000000000009</v>
      </c>
      <c r="P1606" s="11">
        <f t="shared" si="259"/>
        <v>0</v>
      </c>
      <c r="Q1606" s="11">
        <f t="shared" si="260"/>
        <v>7.0000000000000009</v>
      </c>
      <c r="R1606" s="6" t="str">
        <f t="shared" si="261"/>
        <v>NO</v>
      </c>
      <c r="S1606" s="6" t="str">
        <f t="shared" si="264"/>
        <v>YES</v>
      </c>
      <c r="T1606" s="11">
        <f t="shared" si="265"/>
        <v>550.625</v>
      </c>
      <c r="U1606" s="11">
        <f t="shared" si="262"/>
        <v>308.35000000000002</v>
      </c>
      <c r="V1606" s="11">
        <f t="shared" si="263"/>
        <v>242.27499999999998</v>
      </c>
    </row>
    <row r="1607" spans="1:22" x14ac:dyDescent="0.25">
      <c r="A1607" s="6" t="s">
        <v>351</v>
      </c>
      <c r="B1607" s="6" t="s">
        <v>23</v>
      </c>
      <c r="C1607" s="6" t="s">
        <v>1362</v>
      </c>
      <c r="D1607" s="6" t="s">
        <v>1362</v>
      </c>
      <c r="E1607" s="22" t="s">
        <v>1676</v>
      </c>
      <c r="F1607" s="22" t="s">
        <v>418</v>
      </c>
      <c r="G1607" s="31" t="s">
        <v>1177</v>
      </c>
      <c r="H1607" s="22" t="s">
        <v>1363</v>
      </c>
      <c r="I1607" s="22" t="s">
        <v>24</v>
      </c>
      <c r="J1607" s="19" t="s">
        <v>462</v>
      </c>
      <c r="K1607" s="11">
        <v>5.5</v>
      </c>
      <c r="L1607" s="9">
        <v>180.21</v>
      </c>
      <c r="M1607" s="11">
        <v>991.17</v>
      </c>
      <c r="N1607" s="11">
        <v>1180</v>
      </c>
      <c r="O1607" s="10">
        <f t="shared" si="258"/>
        <v>5.5000832362244045</v>
      </c>
      <c r="P1607" s="11">
        <f t="shared" si="259"/>
        <v>6.5479163198490644</v>
      </c>
      <c r="Q1607" s="11">
        <f t="shared" si="260"/>
        <v>12.047999556073469</v>
      </c>
      <c r="R1607" s="6" t="str">
        <f t="shared" si="261"/>
        <v>NO</v>
      </c>
      <c r="S1607" s="6" t="str">
        <f t="shared" si="264"/>
        <v>YES</v>
      </c>
      <c r="T1607" s="11">
        <f t="shared" si="265"/>
        <v>2252.625</v>
      </c>
      <c r="U1607" s="11">
        <f t="shared" si="262"/>
        <v>2171.17</v>
      </c>
      <c r="V1607" s="11">
        <f t="shared" si="263"/>
        <v>81.454999999999927</v>
      </c>
    </row>
    <row r="1608" spans="1:22" x14ac:dyDescent="0.25">
      <c r="A1608" s="6" t="s">
        <v>351</v>
      </c>
      <c r="B1608" s="6" t="s">
        <v>23</v>
      </c>
      <c r="C1608" s="6" t="s">
        <v>1362</v>
      </c>
      <c r="D1608" s="6" t="s">
        <v>1362</v>
      </c>
      <c r="E1608" s="22" t="s">
        <v>1676</v>
      </c>
      <c r="F1608" s="22" t="s">
        <v>418</v>
      </c>
      <c r="G1608" s="31" t="s">
        <v>1177</v>
      </c>
      <c r="H1608" s="22" t="s">
        <v>1363</v>
      </c>
      <c r="I1608" s="22" t="s">
        <v>24</v>
      </c>
      <c r="J1608" s="19" t="s">
        <v>1389</v>
      </c>
      <c r="K1608" s="11">
        <v>10</v>
      </c>
      <c r="L1608" s="9">
        <v>11.09</v>
      </c>
      <c r="M1608" s="11">
        <v>110.9</v>
      </c>
      <c r="N1608" s="11">
        <v>121</v>
      </c>
      <c r="O1608" s="10">
        <f t="shared" si="258"/>
        <v>10</v>
      </c>
      <c r="P1608" s="11">
        <f t="shared" si="259"/>
        <v>10.910730387736701</v>
      </c>
      <c r="Q1608" s="11">
        <f t="shared" si="260"/>
        <v>20.910730387736699</v>
      </c>
      <c r="R1608" s="6" t="str">
        <f t="shared" si="261"/>
        <v>YES</v>
      </c>
      <c r="S1608" s="6" t="str">
        <f t="shared" si="264"/>
        <v>YES</v>
      </c>
      <c r="T1608" s="11">
        <f t="shared" si="265"/>
        <v>138.625</v>
      </c>
      <c r="U1608" s="11">
        <f t="shared" si="262"/>
        <v>231.9</v>
      </c>
      <c r="V1608" s="11">
        <f t="shared" si="263"/>
        <v>-93.275000000000006</v>
      </c>
    </row>
    <row r="1609" spans="1:22" x14ac:dyDescent="0.25">
      <c r="A1609" s="6" t="s">
        <v>351</v>
      </c>
      <c r="B1609" s="6" t="s">
        <v>23</v>
      </c>
      <c r="C1609" s="6" t="s">
        <v>1362</v>
      </c>
      <c r="D1609" s="6" t="s">
        <v>1362</v>
      </c>
      <c r="E1609" s="22" t="s">
        <v>1676</v>
      </c>
      <c r="F1609" s="22" t="s">
        <v>418</v>
      </c>
      <c r="G1609" s="31" t="s">
        <v>1177</v>
      </c>
      <c r="H1609" s="22" t="s">
        <v>1363</v>
      </c>
      <c r="I1609" s="22" t="s">
        <v>24</v>
      </c>
      <c r="J1609" s="19" t="s">
        <v>1390</v>
      </c>
      <c r="K1609" s="11">
        <v>10</v>
      </c>
      <c r="L1609" s="9">
        <v>158.76</v>
      </c>
      <c r="M1609" s="11">
        <v>1587.6</v>
      </c>
      <c r="N1609" s="11">
        <v>1824</v>
      </c>
      <c r="O1609" s="10">
        <f t="shared" si="258"/>
        <v>10</v>
      </c>
      <c r="P1609" s="11">
        <f t="shared" si="259"/>
        <v>11.489040060468632</v>
      </c>
      <c r="Q1609" s="11">
        <f t="shared" si="260"/>
        <v>21.489040060468632</v>
      </c>
      <c r="R1609" s="6" t="str">
        <f t="shared" si="261"/>
        <v>YES</v>
      </c>
      <c r="S1609" s="6" t="str">
        <f t="shared" si="264"/>
        <v>YES</v>
      </c>
      <c r="T1609" s="11">
        <f t="shared" si="265"/>
        <v>1984.5</v>
      </c>
      <c r="U1609" s="11">
        <f t="shared" si="262"/>
        <v>3411.6</v>
      </c>
      <c r="V1609" s="11">
        <f t="shared" si="263"/>
        <v>-1427.1</v>
      </c>
    </row>
    <row r="1610" spans="1:22" x14ac:dyDescent="0.25">
      <c r="A1610" s="6" t="s">
        <v>351</v>
      </c>
      <c r="B1610" s="6" t="s">
        <v>23</v>
      </c>
      <c r="C1610" s="6" t="s">
        <v>1362</v>
      </c>
      <c r="D1610" s="6" t="s">
        <v>1362</v>
      </c>
      <c r="E1610" s="22" t="s">
        <v>1676</v>
      </c>
      <c r="F1610" s="22" t="s">
        <v>418</v>
      </c>
      <c r="G1610" s="31" t="s">
        <v>1177</v>
      </c>
      <c r="H1610" s="22" t="s">
        <v>1363</v>
      </c>
      <c r="I1610" s="22" t="s">
        <v>24</v>
      </c>
      <c r="J1610" s="19" t="s">
        <v>1391</v>
      </c>
      <c r="K1610" s="11">
        <v>5</v>
      </c>
      <c r="L1610" s="9">
        <v>77.930000000000007</v>
      </c>
      <c r="M1610" s="11">
        <v>389.65</v>
      </c>
      <c r="N1610" s="11">
        <v>3336</v>
      </c>
      <c r="O1610" s="10">
        <f t="shared" si="258"/>
        <v>4.9999999999999991</v>
      </c>
      <c r="P1610" s="11">
        <f t="shared" si="259"/>
        <v>42.807647889131268</v>
      </c>
      <c r="Q1610" s="11">
        <f t="shared" si="260"/>
        <v>47.807647889131268</v>
      </c>
      <c r="R1610" s="6" t="str">
        <f t="shared" si="261"/>
        <v>YES</v>
      </c>
      <c r="S1610" s="6" t="str">
        <f t="shared" si="264"/>
        <v>YES</v>
      </c>
      <c r="T1610" s="11">
        <f t="shared" si="265"/>
        <v>974.12500000000011</v>
      </c>
      <c r="U1610" s="11">
        <f t="shared" si="262"/>
        <v>3725.65</v>
      </c>
      <c r="V1610" s="11">
        <f t="shared" si="263"/>
        <v>-2751.5250000000001</v>
      </c>
    </row>
    <row r="1611" spans="1:22" x14ac:dyDescent="0.25">
      <c r="A1611" s="6" t="s">
        <v>351</v>
      </c>
      <c r="B1611" s="6" t="s">
        <v>23</v>
      </c>
      <c r="C1611" s="6" t="s">
        <v>1362</v>
      </c>
      <c r="D1611" s="6" t="s">
        <v>1362</v>
      </c>
      <c r="E1611" s="22" t="s">
        <v>1676</v>
      </c>
      <c r="F1611" s="22" t="s">
        <v>418</v>
      </c>
      <c r="G1611" s="31" t="s">
        <v>1177</v>
      </c>
      <c r="H1611" s="22" t="s">
        <v>1363</v>
      </c>
      <c r="I1611" s="22" t="s">
        <v>24</v>
      </c>
      <c r="J1611" s="19" t="s">
        <v>1391</v>
      </c>
      <c r="K1611" s="11">
        <v>10</v>
      </c>
      <c r="L1611" s="9">
        <v>84.73</v>
      </c>
      <c r="M1611" s="11">
        <v>847.3</v>
      </c>
      <c r="O1611" s="10">
        <f t="shared" si="258"/>
        <v>9.9999999999999982</v>
      </c>
      <c r="P1611" s="11">
        <f t="shared" si="259"/>
        <v>0</v>
      </c>
      <c r="Q1611" s="11">
        <f t="shared" si="260"/>
        <v>9.9999999999999982</v>
      </c>
      <c r="R1611" s="6" t="str">
        <f t="shared" si="261"/>
        <v>NO</v>
      </c>
      <c r="S1611" s="6" t="str">
        <f t="shared" si="264"/>
        <v>YES</v>
      </c>
      <c r="T1611" s="11">
        <f t="shared" si="265"/>
        <v>1059.125</v>
      </c>
      <c r="U1611" s="11">
        <f t="shared" si="262"/>
        <v>847.3</v>
      </c>
      <c r="V1611" s="11">
        <f t="shared" si="263"/>
        <v>211.82500000000005</v>
      </c>
    </row>
    <row r="1612" spans="1:22" x14ac:dyDescent="0.25">
      <c r="A1612" s="6" t="s">
        <v>351</v>
      </c>
      <c r="B1612" s="6" t="s">
        <v>23</v>
      </c>
      <c r="C1612" s="6" t="s">
        <v>1362</v>
      </c>
      <c r="D1612" s="6" t="s">
        <v>1362</v>
      </c>
      <c r="E1612" s="22" t="s">
        <v>1676</v>
      </c>
      <c r="F1612" s="22" t="s">
        <v>418</v>
      </c>
      <c r="G1612" s="31" t="s">
        <v>1177</v>
      </c>
      <c r="H1612" s="22" t="s">
        <v>1363</v>
      </c>
      <c r="I1612" s="22" t="s">
        <v>24</v>
      </c>
      <c r="J1612" s="19" t="s">
        <v>1392</v>
      </c>
      <c r="K1612" s="11">
        <v>15</v>
      </c>
      <c r="L1612" s="9">
        <v>330</v>
      </c>
      <c r="M1612" s="11">
        <v>4950</v>
      </c>
      <c r="O1612" s="10">
        <f t="shared" si="258"/>
        <v>15</v>
      </c>
      <c r="P1612" s="11">
        <f t="shared" si="259"/>
        <v>0</v>
      </c>
      <c r="Q1612" s="11">
        <f t="shared" si="260"/>
        <v>15</v>
      </c>
      <c r="R1612" s="6" t="str">
        <f t="shared" si="261"/>
        <v>YES</v>
      </c>
      <c r="S1612" s="6" t="str">
        <f t="shared" si="264"/>
        <v>YES</v>
      </c>
      <c r="T1612" s="11">
        <f t="shared" si="265"/>
        <v>4125</v>
      </c>
      <c r="U1612" s="11">
        <f t="shared" si="262"/>
        <v>4950</v>
      </c>
      <c r="V1612" s="11">
        <f t="shared" si="263"/>
        <v>-825</v>
      </c>
    </row>
    <row r="1613" spans="1:22" x14ac:dyDescent="0.25">
      <c r="A1613" s="6" t="s">
        <v>351</v>
      </c>
      <c r="B1613" s="6" t="s">
        <v>23</v>
      </c>
      <c r="C1613" s="6" t="s">
        <v>1362</v>
      </c>
      <c r="D1613" s="6" t="s">
        <v>1362</v>
      </c>
      <c r="E1613" s="22" t="s">
        <v>1676</v>
      </c>
      <c r="F1613" s="22" t="s">
        <v>418</v>
      </c>
      <c r="G1613" s="31" t="s">
        <v>1177</v>
      </c>
      <c r="H1613" s="22" t="s">
        <v>1363</v>
      </c>
      <c r="I1613" s="22" t="s">
        <v>24</v>
      </c>
      <c r="J1613" s="19" t="s">
        <v>1393</v>
      </c>
      <c r="K1613" s="11">
        <v>10</v>
      </c>
      <c r="L1613" s="9">
        <v>136.72</v>
      </c>
      <c r="M1613" s="11">
        <v>1367.2</v>
      </c>
      <c r="N1613" s="11">
        <v>4489</v>
      </c>
      <c r="O1613" s="10">
        <f t="shared" si="258"/>
        <v>10</v>
      </c>
      <c r="P1613" s="11">
        <f t="shared" si="259"/>
        <v>32.833528379169103</v>
      </c>
      <c r="Q1613" s="11">
        <f t="shared" si="260"/>
        <v>42.833528379169103</v>
      </c>
      <c r="R1613" s="6" t="str">
        <f t="shared" si="261"/>
        <v>YES</v>
      </c>
      <c r="S1613" s="6" t="str">
        <f t="shared" si="264"/>
        <v>YES</v>
      </c>
      <c r="T1613" s="11">
        <f t="shared" si="265"/>
        <v>1709</v>
      </c>
      <c r="U1613" s="11">
        <f t="shared" si="262"/>
        <v>5856.2</v>
      </c>
      <c r="V1613" s="11">
        <f t="shared" si="263"/>
        <v>-4147.2</v>
      </c>
    </row>
    <row r="1614" spans="1:22" x14ac:dyDescent="0.25">
      <c r="A1614" s="6" t="s">
        <v>351</v>
      </c>
      <c r="B1614" s="6" t="s">
        <v>23</v>
      </c>
      <c r="C1614" s="6" t="s">
        <v>1362</v>
      </c>
      <c r="D1614" s="6" t="s">
        <v>1362</v>
      </c>
      <c r="E1614" s="22" t="s">
        <v>1676</v>
      </c>
      <c r="F1614" s="22" t="s">
        <v>418</v>
      </c>
      <c r="G1614" s="31" t="s">
        <v>1177</v>
      </c>
      <c r="H1614" s="22" t="s">
        <v>1363</v>
      </c>
      <c r="I1614" s="22" t="s">
        <v>24</v>
      </c>
      <c r="J1614" s="19" t="s">
        <v>1393</v>
      </c>
      <c r="K1614" s="11">
        <v>5</v>
      </c>
      <c r="L1614" s="9">
        <v>13.59</v>
      </c>
      <c r="M1614" s="11">
        <v>67.95</v>
      </c>
      <c r="O1614" s="10">
        <f t="shared" si="258"/>
        <v>5</v>
      </c>
      <c r="P1614" s="11">
        <f t="shared" si="259"/>
        <v>0</v>
      </c>
      <c r="Q1614" s="11">
        <f t="shared" si="260"/>
        <v>5</v>
      </c>
      <c r="R1614" s="6" t="str">
        <f t="shared" si="261"/>
        <v>NO</v>
      </c>
      <c r="S1614" s="6" t="str">
        <f t="shared" si="264"/>
        <v>YES</v>
      </c>
      <c r="T1614" s="11">
        <f t="shared" si="265"/>
        <v>169.875</v>
      </c>
      <c r="U1614" s="11">
        <f t="shared" si="262"/>
        <v>67.95</v>
      </c>
      <c r="V1614" s="11">
        <f t="shared" si="263"/>
        <v>101.925</v>
      </c>
    </row>
    <row r="1615" spans="1:22" x14ac:dyDescent="0.25">
      <c r="A1615" s="6" t="s">
        <v>351</v>
      </c>
      <c r="B1615" s="6" t="s">
        <v>23</v>
      </c>
      <c r="C1615" s="6" t="s">
        <v>1362</v>
      </c>
      <c r="D1615" s="6" t="s">
        <v>1362</v>
      </c>
      <c r="E1615" s="22" t="s">
        <v>1676</v>
      </c>
      <c r="F1615" s="22" t="s">
        <v>418</v>
      </c>
      <c r="G1615" s="31" t="s">
        <v>1177</v>
      </c>
      <c r="H1615" s="22" t="s">
        <v>1363</v>
      </c>
      <c r="I1615" s="22" t="s">
        <v>24</v>
      </c>
      <c r="J1615" s="19" t="s">
        <v>1394</v>
      </c>
      <c r="K1615" s="11">
        <v>15</v>
      </c>
      <c r="L1615" s="9">
        <v>323.87</v>
      </c>
      <c r="M1615" s="11">
        <v>4858.05</v>
      </c>
      <c r="O1615" s="10">
        <f t="shared" si="258"/>
        <v>15</v>
      </c>
      <c r="P1615" s="11">
        <f t="shared" si="259"/>
        <v>0</v>
      </c>
      <c r="Q1615" s="11">
        <f t="shared" si="260"/>
        <v>15</v>
      </c>
      <c r="R1615" s="6" t="str">
        <f t="shared" si="261"/>
        <v>YES</v>
      </c>
      <c r="S1615" s="6" t="str">
        <f t="shared" si="264"/>
        <v>YES</v>
      </c>
      <c r="T1615" s="11">
        <f t="shared" si="265"/>
        <v>4048.375</v>
      </c>
      <c r="U1615" s="11">
        <f t="shared" si="262"/>
        <v>4858.05</v>
      </c>
      <c r="V1615" s="11">
        <f t="shared" si="263"/>
        <v>-809.67500000000018</v>
      </c>
    </row>
    <row r="1616" spans="1:22" x14ac:dyDescent="0.25">
      <c r="A1616" s="6" t="s">
        <v>351</v>
      </c>
      <c r="B1616" s="6" t="s">
        <v>23</v>
      </c>
      <c r="C1616" s="6" t="s">
        <v>1362</v>
      </c>
      <c r="D1616" s="6" t="s">
        <v>1362</v>
      </c>
      <c r="E1616" s="22" t="s">
        <v>1676</v>
      </c>
      <c r="F1616" s="22" t="s">
        <v>418</v>
      </c>
      <c r="G1616" s="31" t="s">
        <v>1177</v>
      </c>
      <c r="H1616" s="22" t="s">
        <v>1363</v>
      </c>
      <c r="I1616" s="22" t="s">
        <v>24</v>
      </c>
      <c r="J1616" s="19" t="s">
        <v>1395</v>
      </c>
      <c r="K1616" s="11">
        <v>6</v>
      </c>
      <c r="L1616" s="9">
        <v>126.96</v>
      </c>
      <c r="M1616" s="11">
        <v>761.76</v>
      </c>
      <c r="N1616" s="11">
        <v>1083</v>
      </c>
      <c r="O1616" s="10">
        <f t="shared" si="258"/>
        <v>6</v>
      </c>
      <c r="P1616" s="11">
        <f t="shared" si="259"/>
        <v>8.5302457466918717</v>
      </c>
      <c r="Q1616" s="11">
        <f t="shared" si="260"/>
        <v>14.530245746691872</v>
      </c>
      <c r="R1616" s="6" t="str">
        <f t="shared" si="261"/>
        <v>YES</v>
      </c>
      <c r="S1616" s="6" t="str">
        <f t="shared" si="264"/>
        <v>YES</v>
      </c>
      <c r="T1616" s="11">
        <f t="shared" si="265"/>
        <v>1587</v>
      </c>
      <c r="U1616" s="11">
        <f t="shared" si="262"/>
        <v>1844.76</v>
      </c>
      <c r="V1616" s="11">
        <f t="shared" si="263"/>
        <v>-257.76</v>
      </c>
    </row>
    <row r="1617" spans="1:22" x14ac:dyDescent="0.25">
      <c r="A1617" s="6" t="s">
        <v>351</v>
      </c>
      <c r="B1617" s="6" t="s">
        <v>23</v>
      </c>
      <c r="C1617" s="6" t="s">
        <v>1362</v>
      </c>
      <c r="D1617" s="6" t="s">
        <v>1362</v>
      </c>
      <c r="E1617" s="22" t="s">
        <v>1676</v>
      </c>
      <c r="F1617" s="22" t="s">
        <v>418</v>
      </c>
      <c r="G1617" s="31" t="s">
        <v>1177</v>
      </c>
      <c r="H1617" s="22" t="s">
        <v>1363</v>
      </c>
      <c r="I1617" s="22" t="s">
        <v>24</v>
      </c>
      <c r="J1617" s="19" t="s">
        <v>1396</v>
      </c>
      <c r="K1617" s="11">
        <v>15</v>
      </c>
      <c r="M1617" s="11">
        <v>435</v>
      </c>
      <c r="N1617" s="11">
        <v>2586</v>
      </c>
      <c r="O1617" s="10" t="e">
        <f t="shared" si="258"/>
        <v>#DIV/0!</v>
      </c>
      <c r="P1617" s="11" t="e">
        <f t="shared" si="259"/>
        <v>#DIV/0!</v>
      </c>
      <c r="Q1617" s="11" t="e">
        <f t="shared" si="260"/>
        <v>#DIV/0!</v>
      </c>
      <c r="R1617" s="6" t="e">
        <f t="shared" si="261"/>
        <v>#DIV/0!</v>
      </c>
      <c r="S1617" s="6" t="e">
        <f t="shared" si="264"/>
        <v>#DIV/0!</v>
      </c>
      <c r="T1617" s="11">
        <f t="shared" si="265"/>
        <v>0</v>
      </c>
      <c r="U1617" s="11">
        <f t="shared" si="262"/>
        <v>3021</v>
      </c>
      <c r="V1617" s="11">
        <f t="shared" si="263"/>
        <v>-3021</v>
      </c>
    </row>
    <row r="1618" spans="1:22" x14ac:dyDescent="0.25">
      <c r="A1618" s="6" t="s">
        <v>351</v>
      </c>
      <c r="B1618" s="6" t="s">
        <v>23</v>
      </c>
      <c r="C1618" s="6" t="s">
        <v>1362</v>
      </c>
      <c r="D1618" s="6" t="s">
        <v>1362</v>
      </c>
      <c r="E1618" s="22" t="s">
        <v>1676</v>
      </c>
      <c r="F1618" s="22" t="s">
        <v>418</v>
      </c>
      <c r="G1618" s="31" t="s">
        <v>1177</v>
      </c>
      <c r="H1618" s="22" t="s">
        <v>1363</v>
      </c>
      <c r="I1618" s="22" t="s">
        <v>24</v>
      </c>
      <c r="J1618" s="19" t="s">
        <v>1396</v>
      </c>
      <c r="K1618" s="11">
        <v>10</v>
      </c>
      <c r="L1618" s="9">
        <v>130.69</v>
      </c>
      <c r="M1618" s="11">
        <v>1306.9000000000001</v>
      </c>
      <c r="O1618" s="10">
        <f t="shared" si="258"/>
        <v>10</v>
      </c>
      <c r="P1618" s="11">
        <f t="shared" si="259"/>
        <v>0</v>
      </c>
      <c r="Q1618" s="11">
        <f t="shared" si="260"/>
        <v>10</v>
      </c>
      <c r="R1618" s="6" t="str">
        <f t="shared" si="261"/>
        <v>NO</v>
      </c>
      <c r="S1618" s="6" t="str">
        <f t="shared" si="264"/>
        <v>YES</v>
      </c>
      <c r="T1618" s="11">
        <f t="shared" si="265"/>
        <v>1633.625</v>
      </c>
      <c r="U1618" s="11">
        <f t="shared" si="262"/>
        <v>1306.9000000000001</v>
      </c>
      <c r="V1618" s="11">
        <f t="shared" si="263"/>
        <v>326.72499999999991</v>
      </c>
    </row>
    <row r="1619" spans="1:22" x14ac:dyDescent="0.25">
      <c r="A1619" s="6" t="s">
        <v>351</v>
      </c>
      <c r="B1619" s="6" t="s">
        <v>23</v>
      </c>
      <c r="C1619" s="6" t="s">
        <v>1362</v>
      </c>
      <c r="D1619" s="6" t="s">
        <v>1362</v>
      </c>
      <c r="E1619" s="22" t="s">
        <v>1676</v>
      </c>
      <c r="F1619" s="22" t="s">
        <v>418</v>
      </c>
      <c r="G1619" s="31" t="s">
        <v>1177</v>
      </c>
      <c r="H1619" s="22" t="s">
        <v>1363</v>
      </c>
      <c r="I1619" s="22" t="s">
        <v>24</v>
      </c>
      <c r="J1619" s="19" t="s">
        <v>1396</v>
      </c>
      <c r="K1619" s="11">
        <v>5</v>
      </c>
      <c r="L1619" s="9">
        <v>42.37</v>
      </c>
      <c r="M1619" s="11">
        <v>211.85</v>
      </c>
      <c r="O1619" s="10">
        <f t="shared" ref="O1619:O1673" si="266">M1619/L1619</f>
        <v>5</v>
      </c>
      <c r="P1619" s="11">
        <f t="shared" si="259"/>
        <v>0</v>
      </c>
      <c r="Q1619" s="11">
        <f t="shared" si="260"/>
        <v>5</v>
      </c>
      <c r="R1619" s="6" t="str">
        <f t="shared" si="261"/>
        <v>NO</v>
      </c>
      <c r="S1619" s="6" t="str">
        <f t="shared" si="264"/>
        <v>YES</v>
      </c>
      <c r="T1619" s="11">
        <f t="shared" si="265"/>
        <v>529.625</v>
      </c>
      <c r="U1619" s="11">
        <f t="shared" si="262"/>
        <v>211.85</v>
      </c>
      <c r="V1619" s="11">
        <f t="shared" si="263"/>
        <v>317.77499999999998</v>
      </c>
    </row>
    <row r="1620" spans="1:22" x14ac:dyDescent="0.25">
      <c r="A1620" s="6" t="s">
        <v>351</v>
      </c>
      <c r="B1620" s="6" t="s">
        <v>23</v>
      </c>
      <c r="C1620" s="6" t="s">
        <v>1362</v>
      </c>
      <c r="D1620" s="6" t="s">
        <v>1362</v>
      </c>
      <c r="E1620" s="22" t="s">
        <v>1676</v>
      </c>
      <c r="F1620" s="22" t="s">
        <v>418</v>
      </c>
      <c r="G1620" s="31" t="s">
        <v>1177</v>
      </c>
      <c r="H1620" s="22" t="s">
        <v>1363</v>
      </c>
      <c r="I1620" s="22" t="s">
        <v>24</v>
      </c>
      <c r="J1620" s="19" t="s">
        <v>1397</v>
      </c>
      <c r="K1620" s="11">
        <v>5</v>
      </c>
      <c r="L1620" s="9">
        <v>213.72</v>
      </c>
      <c r="M1620" s="11">
        <v>1068.5999999999999</v>
      </c>
      <c r="N1620" s="11">
        <v>4361</v>
      </c>
      <c r="O1620" s="10">
        <f t="shared" si="266"/>
        <v>5</v>
      </c>
      <c r="P1620" s="11">
        <f t="shared" si="259"/>
        <v>20.405203069436645</v>
      </c>
      <c r="Q1620" s="11">
        <f t="shared" si="260"/>
        <v>25.405203069436649</v>
      </c>
      <c r="R1620" s="6" t="str">
        <f t="shared" si="261"/>
        <v>YES</v>
      </c>
      <c r="S1620" s="6" t="str">
        <f t="shared" si="264"/>
        <v>YES</v>
      </c>
      <c r="T1620" s="11">
        <f t="shared" si="265"/>
        <v>2671.5</v>
      </c>
      <c r="U1620" s="11">
        <f t="shared" si="262"/>
        <v>5429.6</v>
      </c>
      <c r="V1620" s="11">
        <f t="shared" si="263"/>
        <v>-2758.1000000000004</v>
      </c>
    </row>
    <row r="1621" spans="1:22" x14ac:dyDescent="0.25">
      <c r="A1621" s="6" t="s">
        <v>351</v>
      </c>
      <c r="B1621" s="6" t="s">
        <v>23</v>
      </c>
      <c r="C1621" s="6" t="s">
        <v>1362</v>
      </c>
      <c r="D1621" s="6" t="s">
        <v>1362</v>
      </c>
      <c r="E1621" s="22" t="s">
        <v>1676</v>
      </c>
      <c r="F1621" s="22" t="s">
        <v>418</v>
      </c>
      <c r="G1621" s="31" t="s">
        <v>1177</v>
      </c>
      <c r="H1621" s="22" t="s">
        <v>1363</v>
      </c>
      <c r="I1621" s="22" t="s">
        <v>24</v>
      </c>
      <c r="J1621" s="19" t="s">
        <v>1397</v>
      </c>
      <c r="K1621" s="11">
        <v>15</v>
      </c>
      <c r="L1621" s="9">
        <v>11.38</v>
      </c>
      <c r="M1621" s="11">
        <v>170.7</v>
      </c>
      <c r="O1621" s="10">
        <f t="shared" si="266"/>
        <v>14.999999999999998</v>
      </c>
      <c r="P1621" s="11">
        <f t="shared" si="259"/>
        <v>0</v>
      </c>
      <c r="Q1621" s="11">
        <f t="shared" si="260"/>
        <v>14.999999999999998</v>
      </c>
      <c r="R1621" s="6" t="str">
        <f t="shared" si="261"/>
        <v>YES</v>
      </c>
      <c r="S1621" s="6" t="str">
        <f t="shared" si="264"/>
        <v>YES</v>
      </c>
      <c r="T1621" s="11">
        <f t="shared" si="265"/>
        <v>142.25</v>
      </c>
      <c r="U1621" s="11">
        <f t="shared" si="262"/>
        <v>170.7</v>
      </c>
      <c r="V1621" s="11">
        <f t="shared" si="263"/>
        <v>-28.449999999999989</v>
      </c>
    </row>
    <row r="1622" spans="1:22" x14ac:dyDescent="0.25">
      <c r="A1622" s="6" t="s">
        <v>351</v>
      </c>
      <c r="B1622" s="6" t="s">
        <v>23</v>
      </c>
      <c r="C1622" s="6" t="s">
        <v>1362</v>
      </c>
      <c r="D1622" s="6" t="s">
        <v>1362</v>
      </c>
      <c r="E1622" s="22" t="s">
        <v>1676</v>
      </c>
      <c r="F1622" s="22" t="s">
        <v>418</v>
      </c>
      <c r="G1622" s="31" t="s">
        <v>1177</v>
      </c>
      <c r="H1622" s="22" t="s">
        <v>1363</v>
      </c>
      <c r="I1622" s="22" t="s">
        <v>24</v>
      </c>
      <c r="J1622" s="19" t="s">
        <v>1398</v>
      </c>
      <c r="K1622" s="11">
        <v>5</v>
      </c>
      <c r="L1622" s="9">
        <v>197.38</v>
      </c>
      <c r="M1622" s="11">
        <v>986.9</v>
      </c>
      <c r="N1622" s="11">
        <v>3552</v>
      </c>
      <c r="O1622" s="10">
        <f t="shared" si="266"/>
        <v>5</v>
      </c>
      <c r="P1622" s="11">
        <f t="shared" si="259"/>
        <v>17.995744249670686</v>
      </c>
      <c r="Q1622" s="11">
        <f t="shared" si="260"/>
        <v>22.995744249670686</v>
      </c>
      <c r="R1622" s="6" t="str">
        <f t="shared" si="261"/>
        <v>YES</v>
      </c>
      <c r="S1622" s="6" t="str">
        <f t="shared" si="264"/>
        <v>YES</v>
      </c>
      <c r="T1622" s="11">
        <f t="shared" si="265"/>
        <v>2467.25</v>
      </c>
      <c r="U1622" s="11">
        <f t="shared" si="262"/>
        <v>4538.8999999999996</v>
      </c>
      <c r="V1622" s="11">
        <f t="shared" si="263"/>
        <v>-2071.6499999999996</v>
      </c>
    </row>
    <row r="1623" spans="1:22" x14ac:dyDescent="0.25">
      <c r="A1623" s="6" t="s">
        <v>351</v>
      </c>
      <c r="B1623" s="6" t="s">
        <v>23</v>
      </c>
      <c r="C1623" s="6" t="s">
        <v>1362</v>
      </c>
      <c r="D1623" s="6" t="s">
        <v>1362</v>
      </c>
      <c r="E1623" s="22" t="s">
        <v>1676</v>
      </c>
      <c r="F1623" s="22" t="s">
        <v>418</v>
      </c>
      <c r="G1623" s="31" t="s">
        <v>1177</v>
      </c>
      <c r="H1623" s="22" t="s">
        <v>1363</v>
      </c>
      <c r="I1623" s="22" t="s">
        <v>24</v>
      </c>
      <c r="J1623" s="19" t="s">
        <v>1399</v>
      </c>
      <c r="K1623" s="11">
        <v>5</v>
      </c>
      <c r="L1623" s="9">
        <v>139.56</v>
      </c>
      <c r="M1623" s="11">
        <v>697.8</v>
      </c>
      <c r="N1623" s="11">
        <v>2875</v>
      </c>
      <c r="O1623" s="10">
        <f t="shared" si="266"/>
        <v>5</v>
      </c>
      <c r="P1623" s="11">
        <f t="shared" si="259"/>
        <v>20.600458584121526</v>
      </c>
      <c r="Q1623" s="11">
        <f t="shared" si="260"/>
        <v>25.600458584121526</v>
      </c>
      <c r="R1623" s="6" t="str">
        <f t="shared" si="261"/>
        <v>YES</v>
      </c>
      <c r="S1623" s="6" t="str">
        <f t="shared" si="264"/>
        <v>YES</v>
      </c>
      <c r="T1623" s="11">
        <f t="shared" si="265"/>
        <v>1744.5</v>
      </c>
      <c r="U1623" s="11">
        <f t="shared" si="262"/>
        <v>3572.8</v>
      </c>
      <c r="V1623" s="11">
        <f t="shared" si="263"/>
        <v>-1828.3000000000002</v>
      </c>
    </row>
    <row r="1624" spans="1:22" x14ac:dyDescent="0.25">
      <c r="A1624" s="6" t="s">
        <v>351</v>
      </c>
      <c r="B1624" s="6" t="s">
        <v>23</v>
      </c>
      <c r="C1624" s="6" t="s">
        <v>1362</v>
      </c>
      <c r="D1624" s="6" t="s">
        <v>1362</v>
      </c>
      <c r="E1624" s="22" t="s">
        <v>1676</v>
      </c>
      <c r="F1624" s="22" t="s">
        <v>418</v>
      </c>
      <c r="G1624" s="31" t="s">
        <v>1177</v>
      </c>
      <c r="H1624" s="22" t="s">
        <v>1363</v>
      </c>
      <c r="I1624" s="22" t="s">
        <v>24</v>
      </c>
      <c r="J1624" s="19" t="s">
        <v>1400</v>
      </c>
      <c r="K1624" s="11">
        <v>5.5</v>
      </c>
      <c r="L1624" s="9">
        <v>265.5</v>
      </c>
      <c r="M1624" s="11">
        <v>1460.26</v>
      </c>
      <c r="N1624" s="11">
        <v>2747</v>
      </c>
      <c r="O1624" s="10">
        <f t="shared" si="266"/>
        <v>5.5000376647834273</v>
      </c>
      <c r="P1624" s="11">
        <f t="shared" si="259"/>
        <v>10.346516007532957</v>
      </c>
      <c r="Q1624" s="11">
        <f t="shared" si="260"/>
        <v>15.846553672316386</v>
      </c>
      <c r="R1624" s="6" t="str">
        <f t="shared" si="261"/>
        <v>YES</v>
      </c>
      <c r="S1624" s="6" t="str">
        <f t="shared" si="264"/>
        <v>YES</v>
      </c>
      <c r="T1624" s="11">
        <f t="shared" si="265"/>
        <v>3318.75</v>
      </c>
      <c r="U1624" s="11">
        <f t="shared" si="262"/>
        <v>4207.26</v>
      </c>
      <c r="V1624" s="11">
        <f t="shared" si="263"/>
        <v>-888.51000000000022</v>
      </c>
    </row>
    <row r="1625" spans="1:22" x14ac:dyDescent="0.25">
      <c r="A1625" s="6" t="s">
        <v>351</v>
      </c>
      <c r="B1625" s="6" t="s">
        <v>23</v>
      </c>
      <c r="C1625" s="6" t="s">
        <v>1362</v>
      </c>
      <c r="D1625" s="6" t="s">
        <v>1362</v>
      </c>
      <c r="E1625" s="22" t="s">
        <v>1676</v>
      </c>
      <c r="F1625" s="22" t="s">
        <v>418</v>
      </c>
      <c r="G1625" s="31" t="s">
        <v>1177</v>
      </c>
      <c r="H1625" s="22" t="s">
        <v>1363</v>
      </c>
      <c r="I1625" s="22" t="s">
        <v>24</v>
      </c>
      <c r="J1625" s="19" t="s">
        <v>1400</v>
      </c>
      <c r="K1625" s="11">
        <v>5</v>
      </c>
      <c r="L1625" s="9">
        <v>121.71</v>
      </c>
      <c r="M1625" s="11">
        <v>608.54999999999995</v>
      </c>
      <c r="O1625" s="10">
        <f t="shared" si="266"/>
        <v>5</v>
      </c>
      <c r="P1625" s="11">
        <f t="shared" si="259"/>
        <v>0</v>
      </c>
      <c r="Q1625" s="11">
        <f t="shared" si="260"/>
        <v>5</v>
      </c>
      <c r="R1625" s="6" t="str">
        <f t="shared" si="261"/>
        <v>NO</v>
      </c>
      <c r="S1625" s="6" t="str">
        <f t="shared" si="264"/>
        <v>YES</v>
      </c>
      <c r="T1625" s="11">
        <f t="shared" si="265"/>
        <v>1521.375</v>
      </c>
      <c r="U1625" s="11">
        <f t="shared" si="262"/>
        <v>608.54999999999995</v>
      </c>
      <c r="V1625" s="11">
        <f t="shared" si="263"/>
        <v>912.82500000000005</v>
      </c>
    </row>
    <row r="1626" spans="1:22" x14ac:dyDescent="0.25">
      <c r="A1626" s="6" t="s">
        <v>351</v>
      </c>
      <c r="B1626" s="6" t="s">
        <v>23</v>
      </c>
      <c r="C1626" s="6" t="s">
        <v>1362</v>
      </c>
      <c r="D1626" s="6" t="s">
        <v>1362</v>
      </c>
      <c r="E1626" s="22" t="s">
        <v>1676</v>
      </c>
      <c r="F1626" s="22" t="s">
        <v>418</v>
      </c>
      <c r="G1626" s="31" t="s">
        <v>1177</v>
      </c>
      <c r="H1626" s="22" t="s">
        <v>1363</v>
      </c>
      <c r="I1626" s="22" t="s">
        <v>24</v>
      </c>
      <c r="J1626" s="19" t="s">
        <v>1400</v>
      </c>
      <c r="K1626" s="11">
        <v>13</v>
      </c>
      <c r="L1626" s="9">
        <v>3.65</v>
      </c>
      <c r="M1626" s="11">
        <v>47.45</v>
      </c>
      <c r="O1626" s="10">
        <f t="shared" si="266"/>
        <v>13.000000000000002</v>
      </c>
      <c r="P1626" s="11">
        <f t="shared" si="259"/>
        <v>0</v>
      </c>
      <c r="Q1626" s="11">
        <f t="shared" si="260"/>
        <v>13.000000000000002</v>
      </c>
      <c r="R1626" s="6" t="str">
        <f t="shared" si="261"/>
        <v>YES</v>
      </c>
      <c r="S1626" s="6" t="str">
        <f t="shared" si="264"/>
        <v>YES</v>
      </c>
      <c r="T1626" s="11">
        <f t="shared" si="265"/>
        <v>45.625</v>
      </c>
      <c r="U1626" s="11">
        <f t="shared" si="262"/>
        <v>47.45</v>
      </c>
      <c r="V1626" s="11">
        <f t="shared" si="263"/>
        <v>-1.8250000000000028</v>
      </c>
    </row>
    <row r="1627" spans="1:22" x14ac:dyDescent="0.25">
      <c r="A1627" s="6" t="s">
        <v>351</v>
      </c>
      <c r="B1627" s="6" t="s">
        <v>23</v>
      </c>
      <c r="C1627" s="6" t="s">
        <v>1362</v>
      </c>
      <c r="D1627" s="6" t="s">
        <v>1362</v>
      </c>
      <c r="E1627" s="22" t="s">
        <v>1676</v>
      </c>
      <c r="F1627" s="22" t="s">
        <v>418</v>
      </c>
      <c r="G1627" s="31" t="s">
        <v>1177</v>
      </c>
      <c r="H1627" s="22" t="s">
        <v>1363</v>
      </c>
      <c r="I1627" s="22" t="s">
        <v>24</v>
      </c>
      <c r="J1627" s="19" t="s">
        <v>1401</v>
      </c>
      <c r="K1627" s="11">
        <v>5</v>
      </c>
      <c r="L1627" s="9">
        <v>153.32</v>
      </c>
      <c r="M1627" s="11">
        <v>766.6</v>
      </c>
      <c r="N1627" s="11">
        <v>2925</v>
      </c>
      <c r="O1627" s="10">
        <f t="shared" si="266"/>
        <v>5</v>
      </c>
      <c r="P1627" s="11">
        <f t="shared" si="259"/>
        <v>19.077745890947039</v>
      </c>
      <c r="Q1627" s="11">
        <f t="shared" si="260"/>
        <v>24.077745890947039</v>
      </c>
      <c r="R1627" s="6" t="str">
        <f t="shared" si="261"/>
        <v>YES</v>
      </c>
      <c r="S1627" s="6" t="str">
        <f t="shared" si="264"/>
        <v>YES</v>
      </c>
      <c r="T1627" s="11">
        <f t="shared" si="265"/>
        <v>1916.5</v>
      </c>
      <c r="U1627" s="11">
        <f t="shared" si="262"/>
        <v>3691.6</v>
      </c>
      <c r="V1627" s="11">
        <f t="shared" si="263"/>
        <v>-1775.1</v>
      </c>
    </row>
    <row r="1628" spans="1:22" x14ac:dyDescent="0.25">
      <c r="A1628" s="6" t="s">
        <v>351</v>
      </c>
      <c r="B1628" s="6" t="s">
        <v>23</v>
      </c>
      <c r="C1628" s="6" t="s">
        <v>1362</v>
      </c>
      <c r="D1628" s="6" t="s">
        <v>1362</v>
      </c>
      <c r="E1628" s="22" t="s">
        <v>1676</v>
      </c>
      <c r="F1628" s="22" t="s">
        <v>418</v>
      </c>
      <c r="G1628" s="31" t="s">
        <v>1177</v>
      </c>
      <c r="H1628" s="22" t="s">
        <v>1363</v>
      </c>
      <c r="I1628" s="22" t="s">
        <v>24</v>
      </c>
      <c r="J1628" s="19" t="s">
        <v>1402</v>
      </c>
      <c r="K1628" s="11">
        <v>5</v>
      </c>
      <c r="L1628" s="9">
        <v>80.67</v>
      </c>
      <c r="M1628" s="11">
        <v>403.35</v>
      </c>
      <c r="N1628" s="11">
        <v>3683</v>
      </c>
      <c r="O1628" s="10">
        <f t="shared" si="266"/>
        <v>5</v>
      </c>
      <c r="P1628" s="11">
        <f t="shared" si="259"/>
        <v>45.655138217429034</v>
      </c>
      <c r="Q1628" s="11">
        <f t="shared" si="260"/>
        <v>50.655138217429027</v>
      </c>
      <c r="R1628" s="6" t="str">
        <f t="shared" si="261"/>
        <v>YES</v>
      </c>
      <c r="S1628" s="6" t="str">
        <f t="shared" si="264"/>
        <v>YES</v>
      </c>
      <c r="T1628" s="11">
        <f t="shared" si="265"/>
        <v>1008.375</v>
      </c>
      <c r="U1628" s="11">
        <f t="shared" si="262"/>
        <v>4086.35</v>
      </c>
      <c r="V1628" s="11">
        <f t="shared" si="263"/>
        <v>-3077.9749999999999</v>
      </c>
    </row>
    <row r="1629" spans="1:22" x14ac:dyDescent="0.25">
      <c r="A1629" s="6" t="s">
        <v>351</v>
      </c>
      <c r="B1629" s="6" t="s">
        <v>23</v>
      </c>
      <c r="C1629" s="6" t="s">
        <v>1362</v>
      </c>
      <c r="D1629" s="6" t="s">
        <v>1362</v>
      </c>
      <c r="E1629" s="22" t="s">
        <v>1676</v>
      </c>
      <c r="F1629" s="22" t="s">
        <v>418</v>
      </c>
      <c r="G1629" s="31" t="s">
        <v>1177</v>
      </c>
      <c r="H1629" s="22" t="s">
        <v>1363</v>
      </c>
      <c r="I1629" s="22" t="s">
        <v>24</v>
      </c>
      <c r="J1629" s="19" t="s">
        <v>1402</v>
      </c>
      <c r="K1629" s="11">
        <v>15</v>
      </c>
      <c r="L1629" s="9">
        <v>9.24</v>
      </c>
      <c r="M1629" s="11">
        <v>138.6</v>
      </c>
      <c r="O1629" s="10">
        <f t="shared" si="266"/>
        <v>14.999999999999998</v>
      </c>
      <c r="P1629" s="11">
        <f t="shared" si="259"/>
        <v>0</v>
      </c>
      <c r="Q1629" s="11">
        <f t="shared" si="260"/>
        <v>14.999999999999998</v>
      </c>
      <c r="R1629" s="6" t="str">
        <f t="shared" si="261"/>
        <v>YES</v>
      </c>
      <c r="S1629" s="6" t="str">
        <f t="shared" si="264"/>
        <v>YES</v>
      </c>
      <c r="T1629" s="11">
        <f t="shared" si="265"/>
        <v>115.5</v>
      </c>
      <c r="U1629" s="11">
        <f t="shared" si="262"/>
        <v>138.6</v>
      </c>
      <c r="V1629" s="11">
        <f t="shared" si="263"/>
        <v>-23.099999999999994</v>
      </c>
    </row>
    <row r="1630" spans="1:22" x14ac:dyDescent="0.25">
      <c r="A1630" s="6" t="s">
        <v>351</v>
      </c>
      <c r="B1630" s="6" t="s">
        <v>23</v>
      </c>
      <c r="C1630" s="6" t="s">
        <v>1362</v>
      </c>
      <c r="D1630" s="6" t="s">
        <v>1362</v>
      </c>
      <c r="E1630" s="22" t="s">
        <v>1676</v>
      </c>
      <c r="F1630" s="22" t="s">
        <v>418</v>
      </c>
      <c r="G1630" s="31" t="s">
        <v>1177</v>
      </c>
      <c r="H1630" s="22" t="s">
        <v>1363</v>
      </c>
      <c r="I1630" s="22" t="s">
        <v>24</v>
      </c>
      <c r="J1630" s="19" t="s">
        <v>1402</v>
      </c>
      <c r="K1630" s="11">
        <v>10</v>
      </c>
      <c r="L1630" s="9">
        <v>139.69</v>
      </c>
      <c r="M1630" s="11">
        <v>1366.9</v>
      </c>
      <c r="O1630" s="10">
        <f t="shared" si="266"/>
        <v>9.7852387429307761</v>
      </c>
      <c r="P1630" s="11">
        <f t="shared" si="259"/>
        <v>0</v>
      </c>
      <c r="Q1630" s="11">
        <f t="shared" si="260"/>
        <v>9.7852387429307761</v>
      </c>
      <c r="R1630" s="6" t="str">
        <f t="shared" si="261"/>
        <v>NO</v>
      </c>
      <c r="S1630" s="6" t="str">
        <f t="shared" si="264"/>
        <v>YES</v>
      </c>
      <c r="T1630" s="11">
        <f t="shared" si="265"/>
        <v>1746.125</v>
      </c>
      <c r="U1630" s="11">
        <f t="shared" si="262"/>
        <v>1366.9</v>
      </c>
      <c r="V1630" s="11">
        <f t="shared" si="263"/>
        <v>379.22499999999991</v>
      </c>
    </row>
    <row r="1631" spans="1:22" x14ac:dyDescent="0.25">
      <c r="A1631" s="6" t="s">
        <v>351</v>
      </c>
      <c r="B1631" s="6" t="s">
        <v>23</v>
      </c>
      <c r="C1631" s="6" t="s">
        <v>1362</v>
      </c>
      <c r="D1631" s="6" t="s">
        <v>1362</v>
      </c>
      <c r="E1631" s="22" t="s">
        <v>1676</v>
      </c>
      <c r="F1631" s="22" t="s">
        <v>418</v>
      </c>
      <c r="G1631" s="31" t="s">
        <v>1177</v>
      </c>
      <c r="H1631" s="22" t="s">
        <v>1363</v>
      </c>
      <c r="I1631" s="22" t="s">
        <v>24</v>
      </c>
      <c r="J1631" s="19" t="s">
        <v>1403</v>
      </c>
      <c r="K1631" s="11">
        <v>5</v>
      </c>
      <c r="L1631" s="9">
        <v>173.35</v>
      </c>
      <c r="M1631" s="11">
        <v>866.75</v>
      </c>
      <c r="N1631" s="11">
        <v>3087</v>
      </c>
      <c r="O1631" s="10">
        <f t="shared" si="266"/>
        <v>5</v>
      </c>
      <c r="P1631" s="11">
        <f t="shared" si="259"/>
        <v>17.807903086241708</v>
      </c>
      <c r="Q1631" s="11">
        <f t="shared" si="260"/>
        <v>22.807903086241708</v>
      </c>
      <c r="R1631" s="6" t="str">
        <f t="shared" si="261"/>
        <v>YES</v>
      </c>
      <c r="S1631" s="6" t="str">
        <f t="shared" si="264"/>
        <v>YES</v>
      </c>
      <c r="T1631" s="11">
        <f t="shared" si="265"/>
        <v>2166.875</v>
      </c>
      <c r="U1631" s="11">
        <f t="shared" si="262"/>
        <v>3953.75</v>
      </c>
      <c r="V1631" s="11">
        <f t="shared" si="263"/>
        <v>-1786.875</v>
      </c>
    </row>
    <row r="1632" spans="1:22" x14ac:dyDescent="0.25">
      <c r="A1632" s="6" t="s">
        <v>351</v>
      </c>
      <c r="B1632" s="6" t="s">
        <v>23</v>
      </c>
      <c r="C1632" s="6" t="s">
        <v>1362</v>
      </c>
      <c r="D1632" s="6" t="s">
        <v>1362</v>
      </c>
      <c r="E1632" s="22" t="s">
        <v>1676</v>
      </c>
      <c r="F1632" s="22" t="s">
        <v>418</v>
      </c>
      <c r="G1632" s="31" t="s">
        <v>1177</v>
      </c>
      <c r="H1632" s="22" t="s">
        <v>1363</v>
      </c>
      <c r="I1632" s="22" t="s">
        <v>24</v>
      </c>
      <c r="J1632" s="19" t="s">
        <v>1403</v>
      </c>
      <c r="K1632" s="11">
        <v>15</v>
      </c>
      <c r="L1632" s="9">
        <v>14.67</v>
      </c>
      <c r="M1632" s="11">
        <v>220.05</v>
      </c>
      <c r="O1632" s="10">
        <f t="shared" si="266"/>
        <v>15</v>
      </c>
      <c r="P1632" s="11">
        <f t="shared" si="259"/>
        <v>0</v>
      </c>
      <c r="Q1632" s="11">
        <f t="shared" si="260"/>
        <v>15</v>
      </c>
      <c r="R1632" s="6" t="str">
        <f t="shared" si="261"/>
        <v>YES</v>
      </c>
      <c r="S1632" s="6" t="str">
        <f t="shared" si="264"/>
        <v>YES</v>
      </c>
      <c r="T1632" s="11">
        <f t="shared" si="265"/>
        <v>183.375</v>
      </c>
      <c r="U1632" s="11">
        <f t="shared" si="262"/>
        <v>220.05</v>
      </c>
      <c r="V1632" s="11">
        <f t="shared" si="263"/>
        <v>-36.675000000000011</v>
      </c>
    </row>
    <row r="1633" spans="1:22" x14ac:dyDescent="0.25">
      <c r="A1633" s="6" t="s">
        <v>351</v>
      </c>
      <c r="B1633" s="6" t="s">
        <v>23</v>
      </c>
      <c r="C1633" s="6" t="s">
        <v>1362</v>
      </c>
      <c r="D1633" s="6" t="s">
        <v>1362</v>
      </c>
      <c r="E1633" s="22" t="s">
        <v>1676</v>
      </c>
      <c r="F1633" s="22" t="s">
        <v>418</v>
      </c>
      <c r="G1633" s="31" t="s">
        <v>1177</v>
      </c>
      <c r="H1633" s="22" t="s">
        <v>1363</v>
      </c>
      <c r="I1633" s="22" t="s">
        <v>24</v>
      </c>
      <c r="J1633" s="19" t="s">
        <v>1404</v>
      </c>
      <c r="K1633" s="11">
        <v>5</v>
      </c>
      <c r="L1633" s="9">
        <v>229.13</v>
      </c>
      <c r="M1633" s="11">
        <v>1145.6500000000001</v>
      </c>
      <c r="N1633" s="11">
        <v>5138</v>
      </c>
      <c r="O1633" s="10">
        <f t="shared" si="266"/>
        <v>5.0000000000000009</v>
      </c>
      <c r="P1633" s="11">
        <f t="shared" si="259"/>
        <v>22.423951468598613</v>
      </c>
      <c r="Q1633" s="11">
        <f t="shared" si="260"/>
        <v>27.423951468598609</v>
      </c>
      <c r="R1633" s="6" t="str">
        <f t="shared" si="261"/>
        <v>YES</v>
      </c>
      <c r="S1633" s="6" t="str">
        <f t="shared" si="264"/>
        <v>YES</v>
      </c>
      <c r="T1633" s="11">
        <f t="shared" si="265"/>
        <v>2864.125</v>
      </c>
      <c r="U1633" s="11">
        <f t="shared" si="262"/>
        <v>6283.65</v>
      </c>
      <c r="V1633" s="11">
        <f t="shared" si="263"/>
        <v>-3419.5249999999996</v>
      </c>
    </row>
    <row r="1634" spans="1:22" x14ac:dyDescent="0.25">
      <c r="A1634" s="6" t="s">
        <v>351</v>
      </c>
      <c r="B1634" s="6" t="s">
        <v>23</v>
      </c>
      <c r="C1634" s="6" t="s">
        <v>1362</v>
      </c>
      <c r="D1634" s="6" t="s">
        <v>1362</v>
      </c>
      <c r="E1634" s="22" t="s">
        <v>1676</v>
      </c>
      <c r="F1634" s="22" t="s">
        <v>418</v>
      </c>
      <c r="G1634" s="31" t="s">
        <v>1177</v>
      </c>
      <c r="H1634" s="22" t="s">
        <v>1363</v>
      </c>
      <c r="I1634" s="22" t="s">
        <v>24</v>
      </c>
      <c r="J1634" s="19" t="s">
        <v>1405</v>
      </c>
      <c r="K1634" s="11">
        <v>5</v>
      </c>
      <c r="L1634" s="9">
        <v>112.02</v>
      </c>
      <c r="M1634" s="11">
        <v>560.1</v>
      </c>
      <c r="N1634" s="11">
        <v>4033</v>
      </c>
      <c r="O1634" s="10">
        <f t="shared" si="266"/>
        <v>5</v>
      </c>
      <c r="P1634" s="11">
        <f t="shared" si="259"/>
        <v>36.002499553651134</v>
      </c>
      <c r="Q1634" s="11">
        <f t="shared" si="260"/>
        <v>41.002499553651141</v>
      </c>
      <c r="R1634" s="6" t="str">
        <f t="shared" si="261"/>
        <v>YES</v>
      </c>
      <c r="S1634" s="6" t="str">
        <f t="shared" si="264"/>
        <v>YES</v>
      </c>
      <c r="T1634" s="11">
        <f t="shared" si="265"/>
        <v>1400.25</v>
      </c>
      <c r="U1634" s="11">
        <f t="shared" si="262"/>
        <v>4593.1000000000004</v>
      </c>
      <c r="V1634" s="11">
        <f t="shared" si="263"/>
        <v>-3192.8500000000004</v>
      </c>
    </row>
    <row r="1635" spans="1:22" x14ac:dyDescent="0.25">
      <c r="A1635" s="6" t="s">
        <v>351</v>
      </c>
      <c r="B1635" s="6" t="s">
        <v>23</v>
      </c>
      <c r="C1635" s="6" t="s">
        <v>1362</v>
      </c>
      <c r="D1635" s="6" t="s">
        <v>1362</v>
      </c>
      <c r="E1635" s="22" t="s">
        <v>1676</v>
      </c>
      <c r="F1635" s="22" t="s">
        <v>418</v>
      </c>
      <c r="G1635" s="31" t="s">
        <v>1177</v>
      </c>
      <c r="H1635" s="22" t="s">
        <v>1363</v>
      </c>
      <c r="I1635" s="22" t="s">
        <v>24</v>
      </c>
      <c r="J1635" s="19" t="s">
        <v>1405</v>
      </c>
      <c r="K1635" s="11">
        <v>15</v>
      </c>
      <c r="L1635" s="9">
        <v>12.54</v>
      </c>
      <c r="M1635" s="11">
        <v>788.1</v>
      </c>
      <c r="O1635" s="10">
        <f t="shared" si="266"/>
        <v>62.846889952153113</v>
      </c>
      <c r="P1635" s="11">
        <f t="shared" si="259"/>
        <v>0</v>
      </c>
      <c r="Q1635" s="11">
        <f t="shared" si="260"/>
        <v>62.846889952153113</v>
      </c>
      <c r="R1635" s="6" t="str">
        <f t="shared" si="261"/>
        <v>YES</v>
      </c>
      <c r="S1635" s="6" t="str">
        <f t="shared" si="264"/>
        <v>YES</v>
      </c>
      <c r="T1635" s="11">
        <f t="shared" si="265"/>
        <v>156.75</v>
      </c>
      <c r="U1635" s="11">
        <f t="shared" si="262"/>
        <v>788.1</v>
      </c>
      <c r="V1635" s="11">
        <f t="shared" si="263"/>
        <v>-631.35</v>
      </c>
    </row>
    <row r="1636" spans="1:22" x14ac:dyDescent="0.25">
      <c r="A1636" s="6" t="s">
        <v>351</v>
      </c>
      <c r="B1636" s="6" t="s">
        <v>23</v>
      </c>
      <c r="C1636" s="6" t="s">
        <v>1362</v>
      </c>
      <c r="D1636" s="6" t="s">
        <v>1362</v>
      </c>
      <c r="E1636" s="22" t="s">
        <v>1676</v>
      </c>
      <c r="F1636" s="22" t="s">
        <v>418</v>
      </c>
      <c r="G1636" s="31" t="s">
        <v>1177</v>
      </c>
      <c r="H1636" s="22" t="s">
        <v>1363</v>
      </c>
      <c r="I1636" s="22" t="s">
        <v>24</v>
      </c>
      <c r="J1636" s="19" t="s">
        <v>1405</v>
      </c>
      <c r="K1636" s="11">
        <v>10</v>
      </c>
      <c r="L1636" s="9">
        <v>55.97</v>
      </c>
      <c r="M1636" s="11">
        <v>559.70000000000005</v>
      </c>
      <c r="O1636" s="10">
        <f t="shared" si="266"/>
        <v>10.000000000000002</v>
      </c>
      <c r="P1636" s="11">
        <f t="shared" si="259"/>
        <v>0</v>
      </c>
      <c r="Q1636" s="11">
        <f t="shared" si="260"/>
        <v>10.000000000000002</v>
      </c>
      <c r="R1636" s="6" t="str">
        <f t="shared" si="261"/>
        <v>NO</v>
      </c>
      <c r="S1636" s="6" t="str">
        <f t="shared" si="264"/>
        <v>YES</v>
      </c>
      <c r="T1636" s="11">
        <f t="shared" si="265"/>
        <v>699.625</v>
      </c>
      <c r="U1636" s="11">
        <f t="shared" si="262"/>
        <v>559.70000000000005</v>
      </c>
      <c r="V1636" s="11">
        <f t="shared" si="263"/>
        <v>139.92499999999995</v>
      </c>
    </row>
    <row r="1637" spans="1:22" x14ac:dyDescent="0.25">
      <c r="A1637" s="6" t="s">
        <v>351</v>
      </c>
      <c r="B1637" s="6" t="s">
        <v>23</v>
      </c>
      <c r="C1637" s="6" t="s">
        <v>1362</v>
      </c>
      <c r="D1637" s="6" t="s">
        <v>1362</v>
      </c>
      <c r="E1637" s="22" t="s">
        <v>1676</v>
      </c>
      <c r="F1637" s="22" t="s">
        <v>418</v>
      </c>
      <c r="G1637" s="31" t="s">
        <v>1177</v>
      </c>
      <c r="H1637" s="22" t="s">
        <v>1363</v>
      </c>
      <c r="I1637" s="22" t="s">
        <v>24</v>
      </c>
      <c r="J1637" s="19" t="s">
        <v>1406</v>
      </c>
      <c r="K1637" s="11">
        <v>5</v>
      </c>
      <c r="L1637" s="9">
        <v>13.97</v>
      </c>
      <c r="M1637" s="11">
        <v>69.849999999999994</v>
      </c>
      <c r="N1637" s="11">
        <v>164</v>
      </c>
      <c r="O1637" s="10">
        <f t="shared" si="266"/>
        <v>4.9999999999999991</v>
      </c>
      <c r="P1637" s="11">
        <f t="shared" si="259"/>
        <v>11.739441660701504</v>
      </c>
      <c r="Q1637" s="11">
        <f t="shared" si="260"/>
        <v>16.739441660701502</v>
      </c>
      <c r="R1637" s="6" t="str">
        <f t="shared" si="261"/>
        <v>YES</v>
      </c>
      <c r="S1637" s="6" t="str">
        <f t="shared" si="264"/>
        <v>YES</v>
      </c>
      <c r="T1637" s="11">
        <f t="shared" si="265"/>
        <v>174.625</v>
      </c>
      <c r="U1637" s="11">
        <f t="shared" si="262"/>
        <v>233.85</v>
      </c>
      <c r="V1637" s="11">
        <f t="shared" si="263"/>
        <v>-59.224999999999994</v>
      </c>
    </row>
    <row r="1638" spans="1:22" x14ac:dyDescent="0.25">
      <c r="A1638" s="6" t="s">
        <v>351</v>
      </c>
      <c r="B1638" s="6" t="s">
        <v>23</v>
      </c>
      <c r="C1638" s="6" t="s">
        <v>1362</v>
      </c>
      <c r="D1638" s="6" t="s">
        <v>1362</v>
      </c>
      <c r="E1638" s="22" t="s">
        <v>1676</v>
      </c>
      <c r="F1638" s="22" t="s">
        <v>418</v>
      </c>
      <c r="G1638" s="31" t="s">
        <v>1177</v>
      </c>
      <c r="H1638" s="22" t="s">
        <v>1363</v>
      </c>
      <c r="I1638" s="22" t="s">
        <v>24</v>
      </c>
      <c r="J1638" s="19" t="s">
        <v>1407</v>
      </c>
      <c r="K1638" s="11">
        <v>5</v>
      </c>
      <c r="L1638" s="9">
        <v>102.99</v>
      </c>
      <c r="M1638" s="11">
        <v>514.95000000000005</v>
      </c>
      <c r="N1638" s="11">
        <v>2153</v>
      </c>
      <c r="O1638" s="10">
        <f t="shared" si="266"/>
        <v>5.0000000000000009</v>
      </c>
      <c r="P1638" s="11">
        <f t="shared" si="259"/>
        <v>20.904942227400721</v>
      </c>
      <c r="Q1638" s="11">
        <f t="shared" si="260"/>
        <v>25.904942227400717</v>
      </c>
      <c r="R1638" s="6" t="str">
        <f t="shared" si="261"/>
        <v>YES</v>
      </c>
      <c r="S1638" s="6" t="str">
        <f t="shared" si="264"/>
        <v>YES</v>
      </c>
      <c r="T1638" s="11">
        <f t="shared" si="265"/>
        <v>1287.375</v>
      </c>
      <c r="U1638" s="11">
        <f t="shared" si="262"/>
        <v>2667.95</v>
      </c>
      <c r="V1638" s="11">
        <f t="shared" si="263"/>
        <v>-1380.5749999999998</v>
      </c>
    </row>
    <row r="1639" spans="1:22" x14ac:dyDescent="0.25">
      <c r="A1639" s="6" t="s">
        <v>351</v>
      </c>
      <c r="B1639" s="6" t="s">
        <v>23</v>
      </c>
      <c r="C1639" s="6" t="s">
        <v>1362</v>
      </c>
      <c r="D1639" s="6" t="s">
        <v>1362</v>
      </c>
      <c r="E1639" s="22" t="s">
        <v>1676</v>
      </c>
      <c r="F1639" s="22" t="s">
        <v>418</v>
      </c>
      <c r="G1639" s="31" t="s">
        <v>1177</v>
      </c>
      <c r="H1639" s="22" t="s">
        <v>1363</v>
      </c>
      <c r="I1639" s="22" t="s">
        <v>24</v>
      </c>
      <c r="J1639" s="19" t="s">
        <v>1408</v>
      </c>
      <c r="K1639" s="11">
        <v>5</v>
      </c>
      <c r="L1639" s="9">
        <v>172.98</v>
      </c>
      <c r="M1639" s="11">
        <v>864.9</v>
      </c>
      <c r="N1639" s="11">
        <v>3622</v>
      </c>
      <c r="O1639" s="10">
        <f t="shared" si="266"/>
        <v>5</v>
      </c>
      <c r="P1639" s="11">
        <f t="shared" si="259"/>
        <v>20.938836859752573</v>
      </c>
      <c r="Q1639" s="11">
        <f t="shared" si="260"/>
        <v>25.938836859752573</v>
      </c>
      <c r="R1639" s="6" t="str">
        <f t="shared" si="261"/>
        <v>YES</v>
      </c>
      <c r="S1639" s="6" t="str">
        <f t="shared" si="264"/>
        <v>YES</v>
      </c>
      <c r="T1639" s="11">
        <f t="shared" si="265"/>
        <v>2162.25</v>
      </c>
      <c r="U1639" s="11">
        <f t="shared" si="262"/>
        <v>4486.8999999999996</v>
      </c>
      <c r="V1639" s="11">
        <f t="shared" si="263"/>
        <v>-2324.6499999999996</v>
      </c>
    </row>
    <row r="1640" spans="1:22" x14ac:dyDescent="0.25">
      <c r="A1640" s="6" t="s">
        <v>351</v>
      </c>
      <c r="B1640" s="6" t="s">
        <v>23</v>
      </c>
      <c r="C1640" s="6" t="s">
        <v>1362</v>
      </c>
      <c r="D1640" s="6" t="s">
        <v>1362</v>
      </c>
      <c r="E1640" s="22" t="s">
        <v>1676</v>
      </c>
      <c r="F1640" s="22" t="s">
        <v>418</v>
      </c>
      <c r="G1640" s="31" t="s">
        <v>1177</v>
      </c>
      <c r="H1640" s="22" t="s">
        <v>1363</v>
      </c>
      <c r="I1640" s="22" t="s">
        <v>24</v>
      </c>
      <c r="J1640" s="19" t="s">
        <v>1409</v>
      </c>
      <c r="K1640" s="11">
        <v>5</v>
      </c>
      <c r="L1640" s="9">
        <v>117.2</v>
      </c>
      <c r="M1640" s="11">
        <v>586</v>
      </c>
      <c r="N1640" s="11">
        <v>2479</v>
      </c>
      <c r="O1640" s="10">
        <f t="shared" si="266"/>
        <v>5</v>
      </c>
      <c r="P1640" s="11">
        <f t="shared" si="259"/>
        <v>21.151877133105803</v>
      </c>
      <c r="Q1640" s="11">
        <f t="shared" si="260"/>
        <v>26.151877133105803</v>
      </c>
      <c r="R1640" s="6" t="str">
        <f t="shared" si="261"/>
        <v>YES</v>
      </c>
      <c r="S1640" s="6" t="str">
        <f t="shared" si="264"/>
        <v>YES</v>
      </c>
      <c r="T1640" s="11">
        <f t="shared" si="265"/>
        <v>1465</v>
      </c>
      <c r="U1640" s="11">
        <f t="shared" si="262"/>
        <v>3065</v>
      </c>
      <c r="V1640" s="11">
        <f t="shared" si="263"/>
        <v>-1600</v>
      </c>
    </row>
    <row r="1641" spans="1:22" x14ac:dyDescent="0.25">
      <c r="A1641" s="6" t="s">
        <v>351</v>
      </c>
      <c r="B1641" s="6" t="s">
        <v>23</v>
      </c>
      <c r="C1641" s="6" t="s">
        <v>1362</v>
      </c>
      <c r="D1641" s="6" t="s">
        <v>1362</v>
      </c>
      <c r="E1641" s="22" t="s">
        <v>1676</v>
      </c>
      <c r="F1641" s="22" t="s">
        <v>418</v>
      </c>
      <c r="G1641" s="31" t="s">
        <v>1177</v>
      </c>
      <c r="H1641" s="22" t="s">
        <v>1363</v>
      </c>
      <c r="I1641" s="22" t="s">
        <v>24</v>
      </c>
      <c r="J1641" s="19" t="s">
        <v>1409</v>
      </c>
      <c r="K1641" s="11">
        <v>15</v>
      </c>
      <c r="L1641" s="9">
        <v>54.12</v>
      </c>
      <c r="M1641" s="11">
        <v>811.8</v>
      </c>
      <c r="O1641" s="10">
        <f t="shared" si="266"/>
        <v>15</v>
      </c>
      <c r="P1641" s="11">
        <f t="shared" si="259"/>
        <v>0</v>
      </c>
      <c r="Q1641" s="11">
        <f t="shared" si="260"/>
        <v>15</v>
      </c>
      <c r="R1641" s="6" t="str">
        <f t="shared" si="261"/>
        <v>YES</v>
      </c>
      <c r="S1641" s="6" t="str">
        <f t="shared" si="264"/>
        <v>YES</v>
      </c>
      <c r="T1641" s="11">
        <f t="shared" si="265"/>
        <v>676.5</v>
      </c>
      <c r="U1641" s="11">
        <f t="shared" si="262"/>
        <v>811.8</v>
      </c>
      <c r="V1641" s="11">
        <f t="shared" si="263"/>
        <v>-135.29999999999995</v>
      </c>
    </row>
    <row r="1642" spans="1:22" x14ac:dyDescent="0.25">
      <c r="A1642" s="6" t="s">
        <v>351</v>
      </c>
      <c r="B1642" s="6" t="s">
        <v>23</v>
      </c>
      <c r="C1642" s="6" t="s">
        <v>1362</v>
      </c>
      <c r="D1642" s="6" t="s">
        <v>1362</v>
      </c>
      <c r="E1642" s="22" t="s">
        <v>1676</v>
      </c>
      <c r="F1642" s="22" t="s">
        <v>418</v>
      </c>
      <c r="G1642" s="31" t="s">
        <v>1177</v>
      </c>
      <c r="H1642" s="22" t="s">
        <v>1363</v>
      </c>
      <c r="I1642" s="22" t="s">
        <v>24</v>
      </c>
      <c r="J1642" s="19" t="s">
        <v>1410</v>
      </c>
      <c r="K1642" s="11">
        <v>15</v>
      </c>
      <c r="L1642" s="9">
        <v>28.33</v>
      </c>
      <c r="M1642" s="11">
        <v>424.95</v>
      </c>
      <c r="O1642" s="10">
        <f t="shared" si="266"/>
        <v>15</v>
      </c>
      <c r="P1642" s="11">
        <f t="shared" si="259"/>
        <v>0</v>
      </c>
      <c r="Q1642" s="11">
        <f t="shared" si="260"/>
        <v>15</v>
      </c>
      <c r="R1642" s="6" t="str">
        <f t="shared" si="261"/>
        <v>YES</v>
      </c>
      <c r="S1642" s="6" t="str">
        <f t="shared" si="264"/>
        <v>YES</v>
      </c>
      <c r="T1642" s="11">
        <f t="shared" si="265"/>
        <v>354.125</v>
      </c>
      <c r="U1642" s="11">
        <f t="shared" si="262"/>
        <v>424.95</v>
      </c>
      <c r="V1642" s="11">
        <f t="shared" si="263"/>
        <v>-70.824999999999989</v>
      </c>
    </row>
    <row r="1643" spans="1:22" x14ac:dyDescent="0.25">
      <c r="A1643" s="6" t="s">
        <v>351</v>
      </c>
      <c r="B1643" s="6" t="s">
        <v>23</v>
      </c>
      <c r="C1643" s="6" t="s">
        <v>1411</v>
      </c>
      <c r="D1643" s="6" t="s">
        <v>1411</v>
      </c>
      <c r="E1643" s="22" t="s">
        <v>1676</v>
      </c>
      <c r="F1643" s="22" t="s">
        <v>418</v>
      </c>
      <c r="G1643" s="31"/>
      <c r="H1643" s="22" t="s">
        <v>1451</v>
      </c>
      <c r="I1643" s="22" t="s">
        <v>122</v>
      </c>
      <c r="J1643" s="19" t="s">
        <v>1412</v>
      </c>
      <c r="K1643" s="11">
        <v>15</v>
      </c>
      <c r="L1643" s="9">
        <v>170.7</v>
      </c>
      <c r="M1643" s="11">
        <v>2560.5</v>
      </c>
      <c r="O1643" s="10">
        <f t="shared" si="266"/>
        <v>15.000000000000002</v>
      </c>
      <c r="P1643" s="11">
        <f t="shared" si="259"/>
        <v>0</v>
      </c>
      <c r="Q1643" s="11">
        <f t="shared" si="260"/>
        <v>15.000000000000002</v>
      </c>
      <c r="R1643" s="6" t="str">
        <f t="shared" si="261"/>
        <v>YES</v>
      </c>
      <c r="S1643" s="6" t="str">
        <f t="shared" si="264"/>
        <v>YES</v>
      </c>
      <c r="T1643" s="11">
        <f t="shared" si="265"/>
        <v>2133.75</v>
      </c>
      <c r="U1643" s="11">
        <f t="shared" si="262"/>
        <v>2560.5</v>
      </c>
      <c r="V1643" s="11">
        <f t="shared" si="263"/>
        <v>-426.75</v>
      </c>
    </row>
    <row r="1644" spans="1:22" x14ac:dyDescent="0.25">
      <c r="A1644" s="6" t="s">
        <v>351</v>
      </c>
      <c r="B1644" s="6" t="s">
        <v>23</v>
      </c>
      <c r="C1644" s="6" t="s">
        <v>1411</v>
      </c>
      <c r="D1644" s="6" t="s">
        <v>1411</v>
      </c>
      <c r="E1644" s="22" t="s">
        <v>1676</v>
      </c>
      <c r="F1644" s="22" t="s">
        <v>418</v>
      </c>
      <c r="G1644" s="31"/>
      <c r="H1644" s="22" t="s">
        <v>1451</v>
      </c>
      <c r="I1644" s="22" t="s">
        <v>122</v>
      </c>
      <c r="J1644" s="19" t="s">
        <v>1412</v>
      </c>
      <c r="K1644" s="11">
        <v>0.15</v>
      </c>
      <c r="M1644" s="11">
        <v>25.6</v>
      </c>
      <c r="O1644" s="10" t="e">
        <f t="shared" si="266"/>
        <v>#DIV/0!</v>
      </c>
      <c r="P1644" s="11" t="e">
        <f t="shared" si="259"/>
        <v>#DIV/0!</v>
      </c>
      <c r="Q1644" s="11" t="e">
        <f t="shared" si="260"/>
        <v>#DIV/0!</v>
      </c>
      <c r="R1644" s="6" t="e">
        <f t="shared" si="261"/>
        <v>#DIV/0!</v>
      </c>
      <c r="S1644" s="6" t="e">
        <f t="shared" si="264"/>
        <v>#DIV/0!</v>
      </c>
      <c r="T1644" s="11">
        <f t="shared" si="265"/>
        <v>0</v>
      </c>
      <c r="U1644" s="11">
        <f t="shared" si="262"/>
        <v>25.6</v>
      </c>
      <c r="V1644" s="11">
        <f t="shared" si="263"/>
        <v>-25.6</v>
      </c>
    </row>
    <row r="1645" spans="1:22" x14ac:dyDescent="0.25">
      <c r="A1645" s="6" t="s">
        <v>351</v>
      </c>
      <c r="B1645" s="6" t="s">
        <v>23</v>
      </c>
      <c r="C1645" s="6" t="s">
        <v>1411</v>
      </c>
      <c r="D1645" s="6" t="s">
        <v>1411</v>
      </c>
      <c r="E1645" s="22" t="s">
        <v>1676</v>
      </c>
      <c r="F1645" s="22" t="s">
        <v>418</v>
      </c>
      <c r="G1645" s="31"/>
      <c r="H1645" s="22" t="s">
        <v>1451</v>
      </c>
      <c r="I1645" s="22" t="s">
        <v>122</v>
      </c>
      <c r="J1645" s="19" t="s">
        <v>1413</v>
      </c>
      <c r="K1645" s="11">
        <v>5</v>
      </c>
      <c r="L1645" s="9">
        <v>216.36</v>
      </c>
      <c r="M1645" s="11">
        <v>1081.8</v>
      </c>
      <c r="N1645" s="11">
        <v>5244.74</v>
      </c>
      <c r="O1645" s="10">
        <f t="shared" si="266"/>
        <v>4.9999999999999991</v>
      </c>
      <c r="P1645" s="11">
        <f t="shared" si="259"/>
        <v>24.240802366426323</v>
      </c>
      <c r="Q1645" s="11">
        <f t="shared" si="260"/>
        <v>29.240802366426326</v>
      </c>
      <c r="R1645" s="6" t="str">
        <f t="shared" si="261"/>
        <v>YES</v>
      </c>
      <c r="S1645" s="6" t="str">
        <f t="shared" si="264"/>
        <v>YES</v>
      </c>
      <c r="T1645" s="11">
        <f t="shared" si="265"/>
        <v>2704.5</v>
      </c>
      <c r="U1645" s="11">
        <f t="shared" si="262"/>
        <v>6326.54</v>
      </c>
      <c r="V1645" s="11">
        <f t="shared" si="263"/>
        <v>-3622.04</v>
      </c>
    </row>
    <row r="1646" spans="1:22" x14ac:dyDescent="0.25">
      <c r="A1646" s="6" t="s">
        <v>351</v>
      </c>
      <c r="B1646" s="6" t="s">
        <v>23</v>
      </c>
      <c r="C1646" s="6" t="s">
        <v>1411</v>
      </c>
      <c r="D1646" s="6" t="s">
        <v>1411</v>
      </c>
      <c r="E1646" s="22" t="s">
        <v>1676</v>
      </c>
      <c r="F1646" s="22" t="s">
        <v>418</v>
      </c>
      <c r="G1646" s="31"/>
      <c r="H1646" s="22" t="s">
        <v>1451</v>
      </c>
      <c r="I1646" s="22" t="s">
        <v>122</v>
      </c>
      <c r="J1646" s="19" t="s">
        <v>1413</v>
      </c>
      <c r="K1646" s="11">
        <v>0.1</v>
      </c>
      <c r="M1646" s="11">
        <v>21.86</v>
      </c>
      <c r="O1646" s="10" t="e">
        <f t="shared" si="266"/>
        <v>#DIV/0!</v>
      </c>
      <c r="P1646" s="11" t="e">
        <f t="shared" si="259"/>
        <v>#DIV/0!</v>
      </c>
      <c r="Q1646" s="11" t="e">
        <f t="shared" si="260"/>
        <v>#DIV/0!</v>
      </c>
      <c r="R1646" s="6" t="e">
        <f t="shared" si="261"/>
        <v>#DIV/0!</v>
      </c>
      <c r="S1646" s="6" t="e">
        <f t="shared" si="264"/>
        <v>#DIV/0!</v>
      </c>
      <c r="T1646" s="11">
        <f t="shared" si="265"/>
        <v>0</v>
      </c>
      <c r="U1646" s="11">
        <f t="shared" si="262"/>
        <v>21.86</v>
      </c>
      <c r="V1646" s="11">
        <f t="shared" si="263"/>
        <v>-21.86</v>
      </c>
    </row>
    <row r="1647" spans="1:22" x14ac:dyDescent="0.25">
      <c r="A1647" s="6" t="s">
        <v>351</v>
      </c>
      <c r="B1647" s="6" t="s">
        <v>23</v>
      </c>
      <c r="C1647" s="6" t="s">
        <v>1411</v>
      </c>
      <c r="D1647" s="6" t="s">
        <v>1411</v>
      </c>
      <c r="E1647" s="22" t="s">
        <v>1676</v>
      </c>
      <c r="F1647" s="22" t="s">
        <v>418</v>
      </c>
      <c r="G1647" s="31"/>
      <c r="H1647" s="22" t="s">
        <v>1451</v>
      </c>
      <c r="I1647" s="22" t="s">
        <v>122</v>
      </c>
      <c r="J1647" s="19" t="s">
        <v>1413</v>
      </c>
      <c r="K1647" s="11">
        <v>15</v>
      </c>
      <c r="L1647" s="9">
        <v>2.2200000000000002</v>
      </c>
      <c r="M1647" s="11">
        <v>33.299999999999997</v>
      </c>
      <c r="O1647" s="10">
        <f t="shared" si="266"/>
        <v>14.999999999999998</v>
      </c>
      <c r="P1647" s="11">
        <f t="shared" si="259"/>
        <v>0</v>
      </c>
      <c r="Q1647" s="11">
        <f t="shared" si="260"/>
        <v>14.999999999999998</v>
      </c>
      <c r="R1647" s="6" t="str">
        <f t="shared" si="261"/>
        <v>YES</v>
      </c>
      <c r="S1647" s="6" t="str">
        <f t="shared" si="264"/>
        <v>YES</v>
      </c>
      <c r="T1647" s="11">
        <f t="shared" si="265"/>
        <v>27.750000000000004</v>
      </c>
      <c r="U1647" s="11">
        <f t="shared" si="262"/>
        <v>33.299999999999997</v>
      </c>
      <c r="V1647" s="11">
        <f t="shared" si="263"/>
        <v>-5.5499999999999936</v>
      </c>
    </row>
    <row r="1648" spans="1:22" x14ac:dyDescent="0.25">
      <c r="A1648" s="6" t="s">
        <v>351</v>
      </c>
      <c r="B1648" s="6" t="s">
        <v>23</v>
      </c>
      <c r="C1648" s="6" t="s">
        <v>1411</v>
      </c>
      <c r="D1648" s="6" t="s">
        <v>1411</v>
      </c>
      <c r="E1648" s="22" t="s">
        <v>1676</v>
      </c>
      <c r="F1648" s="22" t="s">
        <v>418</v>
      </c>
      <c r="G1648" s="31"/>
      <c r="H1648" s="22" t="s">
        <v>1451</v>
      </c>
      <c r="I1648" s="22" t="s">
        <v>122</v>
      </c>
      <c r="J1648" s="19" t="s">
        <v>1414</v>
      </c>
      <c r="K1648" s="11">
        <v>0.15</v>
      </c>
      <c r="M1648" s="11">
        <v>67.2</v>
      </c>
      <c r="O1648" s="10" t="e">
        <f t="shared" si="266"/>
        <v>#DIV/0!</v>
      </c>
      <c r="P1648" s="11" t="e">
        <f t="shared" si="259"/>
        <v>#DIV/0!</v>
      </c>
      <c r="Q1648" s="11" t="e">
        <f t="shared" si="260"/>
        <v>#DIV/0!</v>
      </c>
      <c r="R1648" s="6" t="e">
        <f t="shared" si="261"/>
        <v>#DIV/0!</v>
      </c>
      <c r="S1648" s="6" t="e">
        <f t="shared" si="264"/>
        <v>#DIV/0!</v>
      </c>
      <c r="T1648" s="11">
        <f t="shared" si="265"/>
        <v>0</v>
      </c>
      <c r="U1648" s="11">
        <f t="shared" si="262"/>
        <v>67.2</v>
      </c>
      <c r="V1648" s="11">
        <f t="shared" si="263"/>
        <v>-67.2</v>
      </c>
    </row>
    <row r="1649" spans="1:22" x14ac:dyDescent="0.25">
      <c r="A1649" s="6" t="s">
        <v>351</v>
      </c>
      <c r="B1649" s="6" t="s">
        <v>23</v>
      </c>
      <c r="C1649" s="6" t="s">
        <v>1411</v>
      </c>
      <c r="D1649" s="6" t="s">
        <v>1411</v>
      </c>
      <c r="E1649" s="22" t="s">
        <v>1676</v>
      </c>
      <c r="F1649" s="22" t="s">
        <v>418</v>
      </c>
      <c r="G1649" s="31"/>
      <c r="H1649" s="22" t="s">
        <v>1451</v>
      </c>
      <c r="I1649" s="22" t="s">
        <v>122</v>
      </c>
      <c r="J1649" s="19" t="s">
        <v>475</v>
      </c>
      <c r="K1649" s="11">
        <v>5</v>
      </c>
      <c r="L1649" s="9">
        <v>101.11</v>
      </c>
      <c r="M1649" s="11">
        <v>505.55</v>
      </c>
      <c r="N1649" s="11">
        <v>3103.48</v>
      </c>
      <c r="O1649" s="10">
        <f t="shared" si="266"/>
        <v>5</v>
      </c>
      <c r="P1649" s="11">
        <f t="shared" si="259"/>
        <v>30.694095539511423</v>
      </c>
      <c r="Q1649" s="11">
        <f t="shared" si="260"/>
        <v>35.694095539511423</v>
      </c>
      <c r="R1649" s="6" t="str">
        <f t="shared" si="261"/>
        <v>YES</v>
      </c>
      <c r="S1649" s="6" t="str">
        <f t="shared" si="264"/>
        <v>YES</v>
      </c>
      <c r="T1649" s="11">
        <f t="shared" si="265"/>
        <v>1263.875</v>
      </c>
      <c r="U1649" s="11">
        <f t="shared" si="262"/>
        <v>3609.03</v>
      </c>
      <c r="V1649" s="11">
        <f t="shared" si="263"/>
        <v>-2345.1550000000002</v>
      </c>
    </row>
    <row r="1650" spans="1:22" x14ac:dyDescent="0.25">
      <c r="A1650" s="6" t="s">
        <v>351</v>
      </c>
      <c r="B1650" s="6" t="s">
        <v>23</v>
      </c>
      <c r="C1650" s="6" t="s">
        <v>1411</v>
      </c>
      <c r="D1650" s="6" t="s">
        <v>1411</v>
      </c>
      <c r="E1650" s="22" t="s">
        <v>1676</v>
      </c>
      <c r="F1650" s="22" t="s">
        <v>418</v>
      </c>
      <c r="G1650" s="31"/>
      <c r="H1650" s="22" t="s">
        <v>1451</v>
      </c>
      <c r="I1650" s="22" t="s">
        <v>122</v>
      </c>
      <c r="J1650" s="19" t="s">
        <v>475</v>
      </c>
      <c r="K1650" s="11">
        <v>0.1</v>
      </c>
      <c r="M1650" s="11">
        <v>10.28</v>
      </c>
      <c r="O1650" s="10" t="e">
        <f t="shared" si="266"/>
        <v>#DIV/0!</v>
      </c>
      <c r="P1650" s="11" t="e">
        <f t="shared" si="259"/>
        <v>#DIV/0!</v>
      </c>
      <c r="Q1650" s="11" t="e">
        <f t="shared" si="260"/>
        <v>#DIV/0!</v>
      </c>
      <c r="R1650" s="6" t="e">
        <f t="shared" si="261"/>
        <v>#DIV/0!</v>
      </c>
      <c r="S1650" s="6" t="e">
        <f t="shared" si="264"/>
        <v>#DIV/0!</v>
      </c>
      <c r="T1650" s="11">
        <f t="shared" si="265"/>
        <v>0</v>
      </c>
      <c r="U1650" s="11">
        <f t="shared" si="262"/>
        <v>10.28</v>
      </c>
      <c r="V1650" s="11">
        <f t="shared" si="263"/>
        <v>-10.28</v>
      </c>
    </row>
    <row r="1651" spans="1:22" x14ac:dyDescent="0.25">
      <c r="A1651" s="6" t="s">
        <v>351</v>
      </c>
      <c r="B1651" s="6" t="s">
        <v>23</v>
      </c>
      <c r="C1651" s="6" t="s">
        <v>1411</v>
      </c>
      <c r="D1651" s="6" t="s">
        <v>1411</v>
      </c>
      <c r="E1651" s="22" t="s">
        <v>1676</v>
      </c>
      <c r="F1651" s="22" t="s">
        <v>418</v>
      </c>
      <c r="G1651" s="31"/>
      <c r="H1651" s="22" t="s">
        <v>1451</v>
      </c>
      <c r="I1651" s="22" t="s">
        <v>122</v>
      </c>
      <c r="J1651" s="19" t="s">
        <v>475</v>
      </c>
      <c r="K1651" s="11">
        <v>14</v>
      </c>
      <c r="L1651" s="9">
        <v>1.7</v>
      </c>
      <c r="M1651" s="11">
        <v>23.8</v>
      </c>
      <c r="O1651" s="10">
        <f t="shared" si="266"/>
        <v>14</v>
      </c>
      <c r="P1651" s="11">
        <f t="shared" si="259"/>
        <v>0</v>
      </c>
      <c r="Q1651" s="11">
        <f t="shared" si="260"/>
        <v>14</v>
      </c>
      <c r="R1651" s="6" t="str">
        <f t="shared" si="261"/>
        <v>YES</v>
      </c>
      <c r="S1651" s="6" t="str">
        <f t="shared" si="264"/>
        <v>YES</v>
      </c>
      <c r="T1651" s="11">
        <f t="shared" si="265"/>
        <v>21.25</v>
      </c>
      <c r="U1651" s="11">
        <f t="shared" si="262"/>
        <v>23.8</v>
      </c>
      <c r="V1651" s="11">
        <f t="shared" si="263"/>
        <v>-2.5500000000000007</v>
      </c>
    </row>
    <row r="1652" spans="1:22" x14ac:dyDescent="0.25">
      <c r="A1652" s="6" t="s">
        <v>351</v>
      </c>
      <c r="B1652" s="6" t="s">
        <v>23</v>
      </c>
      <c r="C1652" s="6" t="s">
        <v>1411</v>
      </c>
      <c r="D1652" s="6" t="s">
        <v>1411</v>
      </c>
      <c r="E1652" s="22" t="s">
        <v>1676</v>
      </c>
      <c r="F1652" s="22" t="s">
        <v>418</v>
      </c>
      <c r="G1652" s="31"/>
      <c r="H1652" s="22" t="s">
        <v>1451</v>
      </c>
      <c r="I1652" s="22" t="s">
        <v>122</v>
      </c>
      <c r="J1652" s="19" t="s">
        <v>1415</v>
      </c>
      <c r="K1652" s="11">
        <v>0.1</v>
      </c>
      <c r="M1652" s="11">
        <v>43.28</v>
      </c>
      <c r="O1652" s="10" t="e">
        <f t="shared" si="266"/>
        <v>#DIV/0!</v>
      </c>
      <c r="P1652" s="11" t="e">
        <f t="shared" si="259"/>
        <v>#DIV/0!</v>
      </c>
      <c r="Q1652" s="11" t="e">
        <f t="shared" si="260"/>
        <v>#DIV/0!</v>
      </c>
      <c r="R1652" s="6" t="e">
        <f t="shared" si="261"/>
        <v>#DIV/0!</v>
      </c>
      <c r="S1652" s="6" t="e">
        <f t="shared" si="264"/>
        <v>#DIV/0!</v>
      </c>
      <c r="T1652" s="11">
        <f t="shared" si="265"/>
        <v>0</v>
      </c>
      <c r="U1652" s="11">
        <f t="shared" si="262"/>
        <v>43.28</v>
      </c>
      <c r="V1652" s="11">
        <f t="shared" si="263"/>
        <v>-43.28</v>
      </c>
    </row>
    <row r="1653" spans="1:22" x14ac:dyDescent="0.25">
      <c r="A1653" s="6" t="s">
        <v>351</v>
      </c>
      <c r="B1653" s="6" t="s">
        <v>23</v>
      </c>
      <c r="C1653" s="6" t="s">
        <v>1411</v>
      </c>
      <c r="D1653" s="6" t="s">
        <v>1411</v>
      </c>
      <c r="E1653" s="22" t="s">
        <v>1676</v>
      </c>
      <c r="F1653" s="22" t="s">
        <v>418</v>
      </c>
      <c r="G1653" s="31"/>
      <c r="H1653" s="22" t="s">
        <v>1451</v>
      </c>
      <c r="I1653" s="22" t="s">
        <v>122</v>
      </c>
      <c r="J1653" s="19" t="s">
        <v>1415</v>
      </c>
      <c r="K1653" s="11">
        <v>15</v>
      </c>
      <c r="M1653" s="11">
        <v>1.95</v>
      </c>
      <c r="O1653" s="10" t="e">
        <f t="shared" si="266"/>
        <v>#DIV/0!</v>
      </c>
      <c r="P1653" s="11" t="e">
        <f t="shared" si="259"/>
        <v>#DIV/0!</v>
      </c>
      <c r="Q1653" s="11" t="e">
        <f t="shared" si="260"/>
        <v>#DIV/0!</v>
      </c>
      <c r="R1653" s="6" t="e">
        <f t="shared" si="261"/>
        <v>#DIV/0!</v>
      </c>
      <c r="S1653" s="6" t="e">
        <f t="shared" si="264"/>
        <v>#DIV/0!</v>
      </c>
      <c r="T1653" s="11">
        <f t="shared" si="265"/>
        <v>0</v>
      </c>
      <c r="U1653" s="11">
        <f t="shared" si="262"/>
        <v>1.95</v>
      </c>
      <c r="V1653" s="11">
        <f t="shared" si="263"/>
        <v>-1.95</v>
      </c>
    </row>
    <row r="1654" spans="1:22" x14ac:dyDescent="0.25">
      <c r="A1654" s="6" t="s">
        <v>351</v>
      </c>
      <c r="B1654" s="6" t="s">
        <v>23</v>
      </c>
      <c r="C1654" s="6" t="s">
        <v>1411</v>
      </c>
      <c r="D1654" s="6" t="s">
        <v>1411</v>
      </c>
      <c r="E1654" s="22" t="s">
        <v>1676</v>
      </c>
      <c r="F1654" s="22" t="s">
        <v>418</v>
      </c>
      <c r="G1654" s="31"/>
      <c r="H1654" s="22" t="s">
        <v>1451</v>
      </c>
      <c r="I1654" s="22" t="s">
        <v>122</v>
      </c>
      <c r="J1654" s="19" t="s">
        <v>1416</v>
      </c>
      <c r="K1654" s="11">
        <v>0.1</v>
      </c>
      <c r="M1654" s="11">
        <v>48</v>
      </c>
      <c r="O1654" s="10" t="e">
        <f t="shared" si="266"/>
        <v>#DIV/0!</v>
      </c>
      <c r="P1654" s="11" t="e">
        <f t="shared" si="259"/>
        <v>#DIV/0!</v>
      </c>
      <c r="Q1654" s="11" t="e">
        <f t="shared" si="260"/>
        <v>#DIV/0!</v>
      </c>
      <c r="R1654" s="6" t="e">
        <f t="shared" si="261"/>
        <v>#DIV/0!</v>
      </c>
      <c r="S1654" s="6" t="e">
        <f t="shared" si="264"/>
        <v>#DIV/0!</v>
      </c>
      <c r="T1654" s="11">
        <f t="shared" si="265"/>
        <v>0</v>
      </c>
      <c r="U1654" s="11">
        <f t="shared" si="262"/>
        <v>48</v>
      </c>
      <c r="V1654" s="11">
        <f t="shared" si="263"/>
        <v>-48</v>
      </c>
    </row>
    <row r="1655" spans="1:22" x14ac:dyDescent="0.25">
      <c r="A1655" s="6" t="s">
        <v>351</v>
      </c>
      <c r="B1655" s="6" t="s">
        <v>23</v>
      </c>
      <c r="C1655" s="6" t="s">
        <v>1411</v>
      </c>
      <c r="D1655" s="6" t="s">
        <v>1411</v>
      </c>
      <c r="E1655" s="22" t="s">
        <v>1676</v>
      </c>
      <c r="F1655" s="22" t="s">
        <v>418</v>
      </c>
      <c r="G1655" s="31"/>
      <c r="H1655" s="22" t="s">
        <v>1451</v>
      </c>
      <c r="I1655" s="22" t="s">
        <v>122</v>
      </c>
      <c r="J1655" s="19" t="s">
        <v>1417</v>
      </c>
      <c r="K1655" s="11">
        <v>0.1</v>
      </c>
      <c r="M1655" s="11">
        <v>30.27</v>
      </c>
      <c r="O1655" s="10" t="e">
        <f t="shared" si="266"/>
        <v>#DIV/0!</v>
      </c>
      <c r="P1655" s="11" t="e">
        <f t="shared" si="259"/>
        <v>#DIV/0!</v>
      </c>
      <c r="Q1655" s="11" t="e">
        <f t="shared" si="260"/>
        <v>#DIV/0!</v>
      </c>
      <c r="R1655" s="6" t="e">
        <f t="shared" si="261"/>
        <v>#DIV/0!</v>
      </c>
      <c r="S1655" s="6" t="e">
        <f t="shared" si="264"/>
        <v>#DIV/0!</v>
      </c>
      <c r="T1655" s="11">
        <f t="shared" si="265"/>
        <v>0</v>
      </c>
      <c r="U1655" s="11">
        <f t="shared" si="262"/>
        <v>30.27</v>
      </c>
      <c r="V1655" s="11">
        <f t="shared" si="263"/>
        <v>-30.27</v>
      </c>
    </row>
    <row r="1656" spans="1:22" x14ac:dyDescent="0.25">
      <c r="A1656" s="6" t="s">
        <v>351</v>
      </c>
      <c r="B1656" s="6" t="s">
        <v>23</v>
      </c>
      <c r="C1656" s="6" t="s">
        <v>1411</v>
      </c>
      <c r="D1656" s="6" t="s">
        <v>1411</v>
      </c>
      <c r="E1656" s="22" t="s">
        <v>1676</v>
      </c>
      <c r="F1656" s="22" t="s">
        <v>418</v>
      </c>
      <c r="G1656" s="31"/>
      <c r="H1656" s="22" t="s">
        <v>1451</v>
      </c>
      <c r="I1656" s="22" t="s">
        <v>122</v>
      </c>
      <c r="J1656" s="19" t="s">
        <v>1417</v>
      </c>
      <c r="K1656" s="11">
        <v>15</v>
      </c>
      <c r="M1656" s="11">
        <v>8.25</v>
      </c>
      <c r="O1656" s="10" t="e">
        <f t="shared" si="266"/>
        <v>#DIV/0!</v>
      </c>
      <c r="P1656" s="11" t="e">
        <f t="shared" si="259"/>
        <v>#DIV/0!</v>
      </c>
      <c r="Q1656" s="11" t="e">
        <f t="shared" si="260"/>
        <v>#DIV/0!</v>
      </c>
      <c r="R1656" s="6" t="e">
        <f t="shared" si="261"/>
        <v>#DIV/0!</v>
      </c>
      <c r="S1656" s="6" t="e">
        <f t="shared" si="264"/>
        <v>#DIV/0!</v>
      </c>
      <c r="T1656" s="11">
        <f t="shared" si="265"/>
        <v>0</v>
      </c>
      <c r="U1656" s="11">
        <f t="shared" si="262"/>
        <v>8.25</v>
      </c>
      <c r="V1656" s="11">
        <f t="shared" si="263"/>
        <v>-8.25</v>
      </c>
    </row>
    <row r="1657" spans="1:22" x14ac:dyDescent="0.25">
      <c r="A1657" s="6" t="s">
        <v>351</v>
      </c>
      <c r="B1657" s="6" t="s">
        <v>23</v>
      </c>
      <c r="C1657" s="6" t="s">
        <v>1411</v>
      </c>
      <c r="D1657" s="6" t="s">
        <v>1411</v>
      </c>
      <c r="E1657" s="22" t="s">
        <v>1676</v>
      </c>
      <c r="F1657" s="22" t="s">
        <v>418</v>
      </c>
      <c r="G1657" s="31"/>
      <c r="H1657" s="22" t="s">
        <v>1451</v>
      </c>
      <c r="I1657" s="22" t="s">
        <v>122</v>
      </c>
      <c r="J1657" s="19" t="s">
        <v>462</v>
      </c>
      <c r="K1657" s="11">
        <v>0.1</v>
      </c>
      <c r="M1657" s="11">
        <v>54.72</v>
      </c>
      <c r="O1657" s="10" t="e">
        <f t="shared" si="266"/>
        <v>#DIV/0!</v>
      </c>
      <c r="P1657" s="11" t="e">
        <f t="shared" ref="P1657:P1720" si="267">N1657/L1657</f>
        <v>#DIV/0!</v>
      </c>
      <c r="Q1657" s="11" t="e">
        <f t="shared" ref="Q1657:Q1720" si="268">(M1657+N1657)/L1657</f>
        <v>#DIV/0!</v>
      </c>
      <c r="R1657" s="6" t="e">
        <f t="shared" ref="R1657:R1720" si="269">IF(Q1657&gt;12.49,"YES","NO")</f>
        <v>#DIV/0!</v>
      </c>
      <c r="S1657" s="6" t="e">
        <f t="shared" si="264"/>
        <v>#DIV/0!</v>
      </c>
      <c r="T1657" s="11">
        <f t="shared" si="265"/>
        <v>0</v>
      </c>
      <c r="U1657" s="11">
        <f t="shared" ref="U1657:U1720" si="270">M1657+N1657</f>
        <v>54.72</v>
      </c>
      <c r="V1657" s="11">
        <f t="shared" ref="V1657:V1720" si="271">T1657-U1657</f>
        <v>-54.72</v>
      </c>
    </row>
    <row r="1658" spans="1:22" x14ac:dyDescent="0.25">
      <c r="A1658" s="6" t="s">
        <v>351</v>
      </c>
      <c r="B1658" s="6" t="s">
        <v>23</v>
      </c>
      <c r="C1658" s="6" t="s">
        <v>1411</v>
      </c>
      <c r="D1658" s="6" t="s">
        <v>1411</v>
      </c>
      <c r="E1658" s="22" t="s">
        <v>1676</v>
      </c>
      <c r="F1658" s="22" t="s">
        <v>418</v>
      </c>
      <c r="G1658" s="31"/>
      <c r="H1658" s="22" t="s">
        <v>1451</v>
      </c>
      <c r="I1658" s="22" t="s">
        <v>122</v>
      </c>
      <c r="J1658" s="19" t="s">
        <v>1418</v>
      </c>
      <c r="K1658" s="11">
        <v>15</v>
      </c>
      <c r="L1658" s="9">
        <v>200.11</v>
      </c>
      <c r="M1658" s="11">
        <v>3001.65</v>
      </c>
      <c r="O1658" s="10">
        <f t="shared" si="266"/>
        <v>15</v>
      </c>
      <c r="P1658" s="11">
        <f t="shared" si="267"/>
        <v>0</v>
      </c>
      <c r="Q1658" s="11">
        <f t="shared" si="268"/>
        <v>15</v>
      </c>
      <c r="R1658" s="6" t="str">
        <f t="shared" si="269"/>
        <v>YES</v>
      </c>
      <c r="S1658" s="6" t="str">
        <f t="shared" si="264"/>
        <v>YES</v>
      </c>
      <c r="T1658" s="11">
        <f t="shared" si="265"/>
        <v>2501.375</v>
      </c>
      <c r="U1658" s="11">
        <f t="shared" si="270"/>
        <v>3001.65</v>
      </c>
      <c r="V1658" s="11">
        <f t="shared" si="271"/>
        <v>-500.27500000000009</v>
      </c>
    </row>
    <row r="1659" spans="1:22" x14ac:dyDescent="0.25">
      <c r="A1659" s="6" t="s">
        <v>351</v>
      </c>
      <c r="B1659" s="6" t="s">
        <v>23</v>
      </c>
      <c r="C1659" s="6" t="s">
        <v>1411</v>
      </c>
      <c r="D1659" s="6" t="s">
        <v>1411</v>
      </c>
      <c r="E1659" s="22" t="s">
        <v>1676</v>
      </c>
      <c r="F1659" s="22" t="s">
        <v>418</v>
      </c>
      <c r="G1659" s="31"/>
      <c r="H1659" s="22" t="s">
        <v>1451</v>
      </c>
      <c r="I1659" s="22" t="s">
        <v>122</v>
      </c>
      <c r="J1659" s="19" t="s">
        <v>1418</v>
      </c>
      <c r="K1659" s="11">
        <v>0.15</v>
      </c>
      <c r="M1659" s="11">
        <v>30.02</v>
      </c>
      <c r="O1659" s="10" t="e">
        <f t="shared" si="266"/>
        <v>#DIV/0!</v>
      </c>
      <c r="P1659" s="11" t="e">
        <f t="shared" si="267"/>
        <v>#DIV/0!</v>
      </c>
      <c r="Q1659" s="11" t="e">
        <f t="shared" si="268"/>
        <v>#DIV/0!</v>
      </c>
      <c r="R1659" s="6" t="e">
        <f t="shared" si="269"/>
        <v>#DIV/0!</v>
      </c>
      <c r="S1659" s="6" t="e">
        <f t="shared" ref="S1659:S1722" si="272">IF(O1659&gt;3.32,"YES","NO")</f>
        <v>#DIV/0!</v>
      </c>
      <c r="T1659" s="11">
        <f t="shared" ref="T1659:T1722" si="273">L1659*12.5</f>
        <v>0</v>
      </c>
      <c r="U1659" s="11">
        <f t="shared" si="270"/>
        <v>30.02</v>
      </c>
      <c r="V1659" s="11">
        <f t="shared" si="271"/>
        <v>-30.02</v>
      </c>
    </row>
    <row r="1660" spans="1:22" x14ac:dyDescent="0.25">
      <c r="A1660" s="6" t="s">
        <v>351</v>
      </c>
      <c r="B1660" s="6" t="s">
        <v>23</v>
      </c>
      <c r="C1660" s="6" t="s">
        <v>1411</v>
      </c>
      <c r="D1660" s="6" t="s">
        <v>1411</v>
      </c>
      <c r="E1660" s="22" t="s">
        <v>1676</v>
      </c>
      <c r="F1660" s="22" t="s">
        <v>418</v>
      </c>
      <c r="G1660" s="31"/>
      <c r="H1660" s="22" t="s">
        <v>1451</v>
      </c>
      <c r="I1660" s="22" t="s">
        <v>122</v>
      </c>
      <c r="J1660" s="19" t="s">
        <v>1419</v>
      </c>
      <c r="K1660" s="11">
        <v>5</v>
      </c>
      <c r="L1660" s="9">
        <v>222.94</v>
      </c>
      <c r="M1660" s="11">
        <v>1114.7</v>
      </c>
      <c r="N1660" s="11">
        <v>7435.41</v>
      </c>
      <c r="O1660" s="10">
        <f t="shared" si="266"/>
        <v>5</v>
      </c>
      <c r="P1660" s="11">
        <f t="shared" si="267"/>
        <v>33.351619269758679</v>
      </c>
      <c r="Q1660" s="11">
        <f t="shared" si="268"/>
        <v>38.351619269758686</v>
      </c>
      <c r="R1660" s="6" t="str">
        <f t="shared" si="269"/>
        <v>YES</v>
      </c>
      <c r="S1660" s="6" t="str">
        <f t="shared" si="272"/>
        <v>YES</v>
      </c>
      <c r="T1660" s="11">
        <f t="shared" si="273"/>
        <v>2786.75</v>
      </c>
      <c r="U1660" s="11">
        <f t="shared" si="270"/>
        <v>8550.11</v>
      </c>
      <c r="V1660" s="11">
        <f t="shared" si="271"/>
        <v>-5763.3600000000006</v>
      </c>
    </row>
    <row r="1661" spans="1:22" x14ac:dyDescent="0.25">
      <c r="A1661" s="6" t="s">
        <v>351</v>
      </c>
      <c r="B1661" s="6" t="s">
        <v>23</v>
      </c>
      <c r="C1661" s="6" t="s">
        <v>1411</v>
      </c>
      <c r="D1661" s="6" t="s">
        <v>1411</v>
      </c>
      <c r="E1661" s="22" t="s">
        <v>1676</v>
      </c>
      <c r="F1661" s="22" t="s">
        <v>418</v>
      </c>
      <c r="G1661" s="31"/>
      <c r="H1661" s="22" t="s">
        <v>1451</v>
      </c>
      <c r="I1661" s="22" t="s">
        <v>122</v>
      </c>
      <c r="J1661" s="19" t="s">
        <v>1419</v>
      </c>
      <c r="K1661" s="11">
        <v>0.1</v>
      </c>
      <c r="M1661" s="11">
        <v>22.31</v>
      </c>
      <c r="O1661" s="10" t="e">
        <f t="shared" si="266"/>
        <v>#DIV/0!</v>
      </c>
      <c r="P1661" s="11" t="e">
        <f t="shared" si="267"/>
        <v>#DIV/0!</v>
      </c>
      <c r="Q1661" s="11" t="e">
        <f t="shared" si="268"/>
        <v>#DIV/0!</v>
      </c>
      <c r="R1661" s="6" t="e">
        <f t="shared" si="269"/>
        <v>#DIV/0!</v>
      </c>
      <c r="S1661" s="6" t="e">
        <f t="shared" si="272"/>
        <v>#DIV/0!</v>
      </c>
      <c r="T1661" s="11">
        <f t="shared" si="273"/>
        <v>0</v>
      </c>
      <c r="U1661" s="11">
        <f t="shared" si="270"/>
        <v>22.31</v>
      </c>
      <c r="V1661" s="11">
        <f t="shared" si="271"/>
        <v>-22.31</v>
      </c>
    </row>
    <row r="1662" spans="1:22" x14ac:dyDescent="0.25">
      <c r="A1662" s="6" t="s">
        <v>351</v>
      </c>
      <c r="B1662" s="6" t="s">
        <v>23</v>
      </c>
      <c r="C1662" s="6" t="s">
        <v>1411</v>
      </c>
      <c r="D1662" s="6" t="s">
        <v>1411</v>
      </c>
      <c r="E1662" s="22" t="s">
        <v>1676</v>
      </c>
      <c r="F1662" s="22" t="s">
        <v>418</v>
      </c>
      <c r="G1662" s="31"/>
      <c r="H1662" s="22" t="s">
        <v>1451</v>
      </c>
      <c r="I1662" s="22" t="s">
        <v>122</v>
      </c>
      <c r="J1662" s="19" t="s">
        <v>757</v>
      </c>
      <c r="K1662" s="11">
        <v>15</v>
      </c>
      <c r="L1662" s="9">
        <v>298.75</v>
      </c>
      <c r="M1662" s="11">
        <v>4489.3500000000004</v>
      </c>
      <c r="O1662" s="10">
        <f t="shared" si="266"/>
        <v>15.027112970711299</v>
      </c>
      <c r="P1662" s="11">
        <f t="shared" si="267"/>
        <v>0</v>
      </c>
      <c r="Q1662" s="11">
        <f t="shared" si="268"/>
        <v>15.027112970711299</v>
      </c>
      <c r="R1662" s="6" t="str">
        <f t="shared" si="269"/>
        <v>YES</v>
      </c>
      <c r="S1662" s="6" t="str">
        <f t="shared" si="272"/>
        <v>YES</v>
      </c>
      <c r="T1662" s="11">
        <f t="shared" si="273"/>
        <v>3734.375</v>
      </c>
      <c r="U1662" s="11">
        <f t="shared" si="270"/>
        <v>4489.3500000000004</v>
      </c>
      <c r="V1662" s="11">
        <f t="shared" si="271"/>
        <v>-754.97500000000036</v>
      </c>
    </row>
    <row r="1663" spans="1:22" x14ac:dyDescent="0.25">
      <c r="A1663" s="6" t="s">
        <v>351</v>
      </c>
      <c r="B1663" s="6" t="s">
        <v>23</v>
      </c>
      <c r="C1663" s="6" t="s">
        <v>1411</v>
      </c>
      <c r="D1663" s="6" t="s">
        <v>1411</v>
      </c>
      <c r="E1663" s="22" t="s">
        <v>1676</v>
      </c>
      <c r="F1663" s="22" t="s">
        <v>418</v>
      </c>
      <c r="G1663" s="31"/>
      <c r="H1663" s="22" t="s">
        <v>1451</v>
      </c>
      <c r="I1663" s="22" t="s">
        <v>122</v>
      </c>
      <c r="J1663" s="19" t="s">
        <v>757</v>
      </c>
      <c r="K1663" s="11">
        <v>0.1</v>
      </c>
      <c r="M1663" s="11">
        <v>30.46</v>
      </c>
      <c r="O1663" s="10" t="e">
        <f t="shared" si="266"/>
        <v>#DIV/0!</v>
      </c>
      <c r="P1663" s="11" t="e">
        <f t="shared" si="267"/>
        <v>#DIV/0!</v>
      </c>
      <c r="Q1663" s="11" t="e">
        <f t="shared" si="268"/>
        <v>#DIV/0!</v>
      </c>
      <c r="R1663" s="6" t="e">
        <f t="shared" si="269"/>
        <v>#DIV/0!</v>
      </c>
      <c r="S1663" s="6" t="e">
        <f t="shared" si="272"/>
        <v>#DIV/0!</v>
      </c>
      <c r="T1663" s="11">
        <f t="shared" si="273"/>
        <v>0</v>
      </c>
      <c r="U1663" s="11">
        <f t="shared" si="270"/>
        <v>30.46</v>
      </c>
      <c r="V1663" s="11">
        <f t="shared" si="271"/>
        <v>-30.46</v>
      </c>
    </row>
    <row r="1664" spans="1:22" x14ac:dyDescent="0.25">
      <c r="A1664" s="6" t="s">
        <v>351</v>
      </c>
      <c r="B1664" s="6" t="s">
        <v>23</v>
      </c>
      <c r="C1664" s="6" t="s">
        <v>1411</v>
      </c>
      <c r="D1664" s="6" t="s">
        <v>1411</v>
      </c>
      <c r="E1664" s="22" t="s">
        <v>1676</v>
      </c>
      <c r="F1664" s="22" t="s">
        <v>418</v>
      </c>
      <c r="G1664" s="31"/>
      <c r="H1664" s="22" t="s">
        <v>1451</v>
      </c>
      <c r="I1664" s="22" t="s">
        <v>122</v>
      </c>
      <c r="J1664" s="19" t="s">
        <v>1420</v>
      </c>
      <c r="K1664" s="11">
        <v>15</v>
      </c>
      <c r="L1664" s="9">
        <v>313.63</v>
      </c>
      <c r="M1664" s="11">
        <v>4704.45</v>
      </c>
      <c r="O1664" s="10">
        <f t="shared" si="266"/>
        <v>15</v>
      </c>
      <c r="P1664" s="11">
        <f t="shared" si="267"/>
        <v>0</v>
      </c>
      <c r="Q1664" s="11">
        <f t="shared" si="268"/>
        <v>15</v>
      </c>
      <c r="R1664" s="6" t="str">
        <f t="shared" si="269"/>
        <v>YES</v>
      </c>
      <c r="S1664" s="6" t="str">
        <f t="shared" si="272"/>
        <v>YES</v>
      </c>
      <c r="T1664" s="11">
        <f t="shared" si="273"/>
        <v>3920.375</v>
      </c>
      <c r="U1664" s="11">
        <f t="shared" si="270"/>
        <v>4704.45</v>
      </c>
      <c r="V1664" s="11">
        <f t="shared" si="271"/>
        <v>-784.07499999999982</v>
      </c>
    </row>
    <row r="1665" spans="1:22" x14ac:dyDescent="0.25">
      <c r="A1665" s="6" t="s">
        <v>351</v>
      </c>
      <c r="B1665" s="6" t="s">
        <v>23</v>
      </c>
      <c r="C1665" s="6" t="s">
        <v>1411</v>
      </c>
      <c r="D1665" s="6" t="s">
        <v>1411</v>
      </c>
      <c r="E1665" s="22" t="s">
        <v>1676</v>
      </c>
      <c r="F1665" s="22" t="s">
        <v>418</v>
      </c>
      <c r="G1665" s="31"/>
      <c r="H1665" s="22" t="s">
        <v>1451</v>
      </c>
      <c r="I1665" s="22" t="s">
        <v>122</v>
      </c>
      <c r="J1665" s="19" t="s">
        <v>1420</v>
      </c>
      <c r="K1665" s="11">
        <v>0.1</v>
      </c>
      <c r="M1665" s="11">
        <v>42.31</v>
      </c>
      <c r="O1665" s="10" t="e">
        <f t="shared" si="266"/>
        <v>#DIV/0!</v>
      </c>
      <c r="P1665" s="11" t="e">
        <f t="shared" si="267"/>
        <v>#DIV/0!</v>
      </c>
      <c r="Q1665" s="11" t="e">
        <f t="shared" si="268"/>
        <v>#DIV/0!</v>
      </c>
      <c r="R1665" s="6" t="e">
        <f t="shared" si="269"/>
        <v>#DIV/0!</v>
      </c>
      <c r="S1665" s="6" t="e">
        <f t="shared" si="272"/>
        <v>#DIV/0!</v>
      </c>
      <c r="T1665" s="11">
        <f t="shared" si="273"/>
        <v>0</v>
      </c>
      <c r="U1665" s="11">
        <f t="shared" si="270"/>
        <v>42.31</v>
      </c>
      <c r="V1665" s="11">
        <f t="shared" si="271"/>
        <v>-42.31</v>
      </c>
    </row>
    <row r="1666" spans="1:22" x14ac:dyDescent="0.25">
      <c r="A1666" s="6" t="s">
        <v>351</v>
      </c>
      <c r="B1666" s="6" t="s">
        <v>23</v>
      </c>
      <c r="C1666" s="6" t="s">
        <v>1411</v>
      </c>
      <c r="D1666" s="6" t="s">
        <v>1411</v>
      </c>
      <c r="E1666" s="22" t="s">
        <v>1676</v>
      </c>
      <c r="F1666" s="22" t="s">
        <v>418</v>
      </c>
      <c r="G1666" s="31"/>
      <c r="H1666" s="22" t="s">
        <v>1451</v>
      </c>
      <c r="I1666" s="22" t="s">
        <v>122</v>
      </c>
      <c r="J1666" s="19" t="s">
        <v>1216</v>
      </c>
      <c r="K1666" s="11">
        <v>0.1</v>
      </c>
      <c r="M1666" s="11">
        <v>16.63</v>
      </c>
      <c r="O1666" s="10" t="e">
        <f t="shared" si="266"/>
        <v>#DIV/0!</v>
      </c>
      <c r="P1666" s="11" t="e">
        <f t="shared" si="267"/>
        <v>#DIV/0!</v>
      </c>
      <c r="Q1666" s="11" t="e">
        <f t="shared" si="268"/>
        <v>#DIV/0!</v>
      </c>
      <c r="R1666" s="6" t="e">
        <f t="shared" si="269"/>
        <v>#DIV/0!</v>
      </c>
      <c r="S1666" s="6" t="e">
        <f t="shared" si="272"/>
        <v>#DIV/0!</v>
      </c>
      <c r="T1666" s="11">
        <f t="shared" si="273"/>
        <v>0</v>
      </c>
      <c r="U1666" s="11">
        <f t="shared" si="270"/>
        <v>16.63</v>
      </c>
      <c r="V1666" s="11">
        <f t="shared" si="271"/>
        <v>-16.63</v>
      </c>
    </row>
    <row r="1667" spans="1:22" x14ac:dyDescent="0.25">
      <c r="A1667" s="6" t="s">
        <v>351</v>
      </c>
      <c r="B1667" s="6" t="s">
        <v>23</v>
      </c>
      <c r="C1667" s="6" t="s">
        <v>1411</v>
      </c>
      <c r="D1667" s="6" t="s">
        <v>1411</v>
      </c>
      <c r="E1667" s="22" t="s">
        <v>1676</v>
      </c>
      <c r="F1667" s="22" t="s">
        <v>418</v>
      </c>
      <c r="G1667" s="31"/>
      <c r="H1667" s="22" t="s">
        <v>1451</v>
      </c>
      <c r="I1667" s="22" t="s">
        <v>122</v>
      </c>
      <c r="J1667" s="19" t="s">
        <v>1217</v>
      </c>
      <c r="K1667" s="11">
        <v>0.1</v>
      </c>
      <c r="M1667" s="11">
        <v>24</v>
      </c>
      <c r="O1667" s="10" t="e">
        <f t="shared" si="266"/>
        <v>#DIV/0!</v>
      </c>
      <c r="P1667" s="11" t="e">
        <f t="shared" si="267"/>
        <v>#DIV/0!</v>
      </c>
      <c r="Q1667" s="11" t="e">
        <f t="shared" si="268"/>
        <v>#DIV/0!</v>
      </c>
      <c r="R1667" s="6" t="e">
        <f t="shared" si="269"/>
        <v>#DIV/0!</v>
      </c>
      <c r="S1667" s="6" t="e">
        <f t="shared" si="272"/>
        <v>#DIV/0!</v>
      </c>
      <c r="T1667" s="11">
        <f t="shared" si="273"/>
        <v>0</v>
      </c>
      <c r="U1667" s="11">
        <f t="shared" si="270"/>
        <v>24</v>
      </c>
      <c r="V1667" s="11">
        <f t="shared" si="271"/>
        <v>-24</v>
      </c>
    </row>
    <row r="1668" spans="1:22" x14ac:dyDescent="0.25">
      <c r="A1668" s="6" t="s">
        <v>351</v>
      </c>
      <c r="B1668" s="6" t="s">
        <v>23</v>
      </c>
      <c r="C1668" s="6" t="s">
        <v>1411</v>
      </c>
      <c r="D1668" s="6" t="s">
        <v>1411</v>
      </c>
      <c r="E1668" s="22" t="s">
        <v>1676</v>
      </c>
      <c r="F1668" s="22" t="s">
        <v>418</v>
      </c>
      <c r="G1668" s="31"/>
      <c r="H1668" s="22" t="s">
        <v>1451</v>
      </c>
      <c r="I1668" s="22" t="s">
        <v>122</v>
      </c>
      <c r="J1668" s="19" t="s">
        <v>1421</v>
      </c>
      <c r="K1668" s="11">
        <v>5</v>
      </c>
      <c r="L1668" s="9">
        <v>320.73</v>
      </c>
      <c r="M1668" s="11">
        <v>1603.65</v>
      </c>
      <c r="N1668" s="11">
        <v>10279.049999999999</v>
      </c>
      <c r="O1668" s="10">
        <f t="shared" si="266"/>
        <v>5</v>
      </c>
      <c r="P1668" s="11">
        <f t="shared" si="267"/>
        <v>32.048919652043772</v>
      </c>
      <c r="Q1668" s="11">
        <f t="shared" si="268"/>
        <v>37.048919652043772</v>
      </c>
      <c r="R1668" s="6" t="str">
        <f t="shared" si="269"/>
        <v>YES</v>
      </c>
      <c r="S1668" s="6" t="str">
        <f t="shared" si="272"/>
        <v>YES</v>
      </c>
      <c r="T1668" s="11">
        <f t="shared" si="273"/>
        <v>4009.125</v>
      </c>
      <c r="U1668" s="11">
        <f t="shared" si="270"/>
        <v>11882.699999999999</v>
      </c>
      <c r="V1668" s="11">
        <f t="shared" si="271"/>
        <v>-7873.5749999999989</v>
      </c>
    </row>
    <row r="1669" spans="1:22" x14ac:dyDescent="0.25">
      <c r="A1669" s="6" t="s">
        <v>351</v>
      </c>
      <c r="B1669" s="6" t="s">
        <v>23</v>
      </c>
      <c r="C1669" s="6" t="s">
        <v>1411</v>
      </c>
      <c r="D1669" s="6" t="s">
        <v>1411</v>
      </c>
      <c r="E1669" s="22" t="s">
        <v>1676</v>
      </c>
      <c r="F1669" s="22" t="s">
        <v>418</v>
      </c>
      <c r="G1669" s="31"/>
      <c r="H1669" s="22" t="s">
        <v>1451</v>
      </c>
      <c r="I1669" s="22" t="s">
        <v>122</v>
      </c>
      <c r="J1669" s="19" t="s">
        <v>1421</v>
      </c>
      <c r="K1669" s="11">
        <v>0.1</v>
      </c>
      <c r="M1669" s="11">
        <v>32.299999999999997</v>
      </c>
      <c r="O1669" s="10" t="e">
        <f t="shared" si="266"/>
        <v>#DIV/0!</v>
      </c>
      <c r="P1669" s="11" t="e">
        <f t="shared" si="267"/>
        <v>#DIV/0!</v>
      </c>
      <c r="Q1669" s="11" t="e">
        <f t="shared" si="268"/>
        <v>#DIV/0!</v>
      </c>
      <c r="R1669" s="6" t="e">
        <f t="shared" si="269"/>
        <v>#DIV/0!</v>
      </c>
      <c r="S1669" s="6" t="e">
        <f t="shared" si="272"/>
        <v>#DIV/0!</v>
      </c>
      <c r="T1669" s="11">
        <f t="shared" si="273"/>
        <v>0</v>
      </c>
      <c r="U1669" s="11">
        <f t="shared" si="270"/>
        <v>32.299999999999997</v>
      </c>
      <c r="V1669" s="11">
        <f t="shared" si="271"/>
        <v>-32.299999999999997</v>
      </c>
    </row>
    <row r="1670" spans="1:22" x14ac:dyDescent="0.25">
      <c r="A1670" s="6" t="s">
        <v>351</v>
      </c>
      <c r="B1670" s="6" t="s">
        <v>23</v>
      </c>
      <c r="C1670" s="6" t="s">
        <v>1411</v>
      </c>
      <c r="D1670" s="6" t="s">
        <v>1411</v>
      </c>
      <c r="E1670" s="22" t="s">
        <v>1676</v>
      </c>
      <c r="F1670" s="22" t="s">
        <v>418</v>
      </c>
      <c r="G1670" s="31"/>
      <c r="H1670" s="22" t="s">
        <v>1451</v>
      </c>
      <c r="I1670" s="22" t="s">
        <v>122</v>
      </c>
      <c r="J1670" s="19" t="s">
        <v>1421</v>
      </c>
      <c r="K1670" s="11">
        <v>15</v>
      </c>
      <c r="L1670" s="9">
        <v>2.2000000000000002</v>
      </c>
      <c r="M1670" s="11">
        <v>33</v>
      </c>
      <c r="O1670" s="10">
        <f t="shared" si="266"/>
        <v>14.999999999999998</v>
      </c>
      <c r="P1670" s="11">
        <f t="shared" si="267"/>
        <v>0</v>
      </c>
      <c r="Q1670" s="11">
        <f t="shared" si="268"/>
        <v>14.999999999999998</v>
      </c>
      <c r="R1670" s="6" t="str">
        <f t="shared" si="269"/>
        <v>YES</v>
      </c>
      <c r="S1670" s="6" t="str">
        <f t="shared" si="272"/>
        <v>YES</v>
      </c>
      <c r="T1670" s="11">
        <f t="shared" si="273"/>
        <v>27.500000000000004</v>
      </c>
      <c r="U1670" s="11">
        <f t="shared" si="270"/>
        <v>33</v>
      </c>
      <c r="V1670" s="11">
        <f t="shared" si="271"/>
        <v>-5.4999999999999964</v>
      </c>
    </row>
    <row r="1671" spans="1:22" x14ac:dyDescent="0.25">
      <c r="A1671" s="6" t="s">
        <v>351</v>
      </c>
      <c r="B1671" s="6" t="s">
        <v>23</v>
      </c>
      <c r="C1671" s="6" t="s">
        <v>1411</v>
      </c>
      <c r="D1671" s="6" t="s">
        <v>1411</v>
      </c>
      <c r="E1671" s="22" t="s">
        <v>1676</v>
      </c>
      <c r="F1671" s="22" t="s">
        <v>418</v>
      </c>
      <c r="G1671" s="31"/>
      <c r="H1671" s="22" t="s">
        <v>1451</v>
      </c>
      <c r="I1671" s="22" t="s">
        <v>122</v>
      </c>
      <c r="J1671" s="19" t="s">
        <v>1422</v>
      </c>
      <c r="K1671" s="11">
        <v>5</v>
      </c>
      <c r="L1671" s="9">
        <v>288.18</v>
      </c>
      <c r="M1671" s="11">
        <v>1440.9</v>
      </c>
      <c r="N1671" s="11">
        <v>8597.8799999999992</v>
      </c>
      <c r="O1671" s="10">
        <f t="shared" si="266"/>
        <v>5</v>
      </c>
      <c r="P1671" s="11">
        <f t="shared" si="267"/>
        <v>29.83510306058713</v>
      </c>
      <c r="Q1671" s="11">
        <f t="shared" si="268"/>
        <v>34.83510306058713</v>
      </c>
      <c r="R1671" s="6" t="str">
        <f t="shared" si="269"/>
        <v>YES</v>
      </c>
      <c r="S1671" s="6" t="str">
        <f t="shared" si="272"/>
        <v>YES</v>
      </c>
      <c r="T1671" s="11">
        <f t="shared" si="273"/>
        <v>3602.25</v>
      </c>
      <c r="U1671" s="11">
        <f t="shared" si="270"/>
        <v>10038.779999999999</v>
      </c>
      <c r="V1671" s="11">
        <f t="shared" si="271"/>
        <v>-6436.5299999999988</v>
      </c>
    </row>
    <row r="1672" spans="1:22" x14ac:dyDescent="0.25">
      <c r="A1672" s="6" t="s">
        <v>351</v>
      </c>
      <c r="B1672" s="6" t="s">
        <v>23</v>
      </c>
      <c r="C1672" s="6" t="s">
        <v>1411</v>
      </c>
      <c r="D1672" s="6" t="s">
        <v>1411</v>
      </c>
      <c r="E1672" s="22" t="s">
        <v>1676</v>
      </c>
      <c r="F1672" s="22" t="s">
        <v>418</v>
      </c>
      <c r="G1672" s="31"/>
      <c r="H1672" s="22" t="s">
        <v>1451</v>
      </c>
      <c r="I1672" s="22" t="s">
        <v>122</v>
      </c>
      <c r="J1672" s="19" t="s">
        <v>1422</v>
      </c>
      <c r="K1672" s="11">
        <v>0.1</v>
      </c>
      <c r="M1672" s="11">
        <v>30.54</v>
      </c>
      <c r="O1672" s="10" t="e">
        <f t="shared" si="266"/>
        <v>#DIV/0!</v>
      </c>
      <c r="P1672" s="11" t="e">
        <f t="shared" si="267"/>
        <v>#DIV/0!</v>
      </c>
      <c r="Q1672" s="11" t="e">
        <f t="shared" si="268"/>
        <v>#DIV/0!</v>
      </c>
      <c r="R1672" s="6" t="e">
        <f t="shared" si="269"/>
        <v>#DIV/0!</v>
      </c>
      <c r="S1672" s="6" t="e">
        <f t="shared" si="272"/>
        <v>#DIV/0!</v>
      </c>
      <c r="T1672" s="11">
        <f t="shared" si="273"/>
        <v>0</v>
      </c>
      <c r="U1672" s="11">
        <f t="shared" si="270"/>
        <v>30.54</v>
      </c>
      <c r="V1672" s="11">
        <f t="shared" si="271"/>
        <v>-30.54</v>
      </c>
    </row>
    <row r="1673" spans="1:22" x14ac:dyDescent="0.25">
      <c r="A1673" s="6" t="s">
        <v>351</v>
      </c>
      <c r="B1673" s="6" t="s">
        <v>23</v>
      </c>
      <c r="C1673" s="6" t="s">
        <v>1411</v>
      </c>
      <c r="D1673" s="6" t="s">
        <v>1411</v>
      </c>
      <c r="E1673" s="22" t="s">
        <v>1676</v>
      </c>
      <c r="F1673" s="22" t="s">
        <v>418</v>
      </c>
      <c r="G1673" s="31"/>
      <c r="H1673" s="22" t="s">
        <v>1451</v>
      </c>
      <c r="I1673" s="22" t="s">
        <v>122</v>
      </c>
      <c r="J1673" s="19" t="s">
        <v>1422</v>
      </c>
      <c r="K1673" s="11">
        <v>15</v>
      </c>
      <c r="L1673" s="9">
        <v>1.75</v>
      </c>
      <c r="M1673" s="11">
        <v>86.25</v>
      </c>
      <c r="O1673" s="10">
        <f t="shared" si="266"/>
        <v>49.285714285714285</v>
      </c>
      <c r="P1673" s="11">
        <f t="shared" si="267"/>
        <v>0</v>
      </c>
      <c r="Q1673" s="11">
        <f t="shared" si="268"/>
        <v>49.285714285714285</v>
      </c>
      <c r="R1673" s="6" t="str">
        <f t="shared" si="269"/>
        <v>YES</v>
      </c>
      <c r="S1673" s="6" t="str">
        <f t="shared" si="272"/>
        <v>YES</v>
      </c>
      <c r="T1673" s="11">
        <f t="shared" si="273"/>
        <v>21.875</v>
      </c>
      <c r="U1673" s="11">
        <f t="shared" si="270"/>
        <v>86.25</v>
      </c>
      <c r="V1673" s="11">
        <f t="shared" si="271"/>
        <v>-64.375</v>
      </c>
    </row>
    <row r="1674" spans="1:22" x14ac:dyDescent="0.25">
      <c r="A1674" s="6" t="s">
        <v>351</v>
      </c>
      <c r="B1674" s="6" t="s">
        <v>23</v>
      </c>
      <c r="C1674" s="6" t="s">
        <v>1411</v>
      </c>
      <c r="D1674" s="6" t="s">
        <v>1411</v>
      </c>
      <c r="E1674" s="22" t="s">
        <v>1676</v>
      </c>
      <c r="F1674" s="22" t="s">
        <v>418</v>
      </c>
      <c r="G1674" s="31"/>
      <c r="H1674" s="22" t="s">
        <v>1451</v>
      </c>
      <c r="I1674" s="22" t="s">
        <v>122</v>
      </c>
      <c r="J1674" s="19" t="s">
        <v>1422</v>
      </c>
      <c r="K1674" s="11">
        <v>12</v>
      </c>
      <c r="L1674" s="9">
        <v>7.05</v>
      </c>
      <c r="M1674" s="11">
        <v>84.6</v>
      </c>
      <c r="O1674" s="10">
        <f t="shared" ref="O1674:O1698" si="274">M1674/L1674</f>
        <v>12</v>
      </c>
      <c r="P1674" s="11">
        <f t="shared" ref="P1674:P1698" si="275">N1674/L1674</f>
        <v>0</v>
      </c>
      <c r="Q1674" s="11">
        <f t="shared" ref="Q1674:Q1698" si="276">(M1674+N1674)/L1674</f>
        <v>12</v>
      </c>
      <c r="R1674" s="6" t="str">
        <f t="shared" ref="R1674:R1698" si="277">IF(Q1674&gt;12.49,"YES","NO")</f>
        <v>NO</v>
      </c>
      <c r="S1674" s="6" t="str">
        <f t="shared" ref="S1674:S1698" si="278">IF(O1674&gt;3.32,"YES","NO")</f>
        <v>YES</v>
      </c>
      <c r="T1674" s="11">
        <f t="shared" ref="T1674:T1698" si="279">L1674*12.5</f>
        <v>88.125</v>
      </c>
      <c r="U1674" s="11">
        <f t="shared" ref="U1674:U1698" si="280">M1674+N1674</f>
        <v>84.6</v>
      </c>
      <c r="V1674" s="11">
        <f t="shared" ref="V1674:V1698" si="281">T1674-U1674</f>
        <v>3.5250000000000057</v>
      </c>
    </row>
    <row r="1675" spans="1:22" x14ac:dyDescent="0.25">
      <c r="A1675" s="6" t="s">
        <v>351</v>
      </c>
      <c r="B1675" s="6" t="s">
        <v>23</v>
      </c>
      <c r="C1675" s="6" t="s">
        <v>1411</v>
      </c>
      <c r="D1675" s="6" t="s">
        <v>1411</v>
      </c>
      <c r="E1675" s="22" t="s">
        <v>1676</v>
      </c>
      <c r="F1675" s="22" t="s">
        <v>418</v>
      </c>
      <c r="G1675" s="31"/>
      <c r="H1675" s="22" t="s">
        <v>1451</v>
      </c>
      <c r="I1675" s="22" t="s">
        <v>122</v>
      </c>
      <c r="J1675" s="19" t="s">
        <v>1423</v>
      </c>
      <c r="K1675" s="11">
        <v>5</v>
      </c>
      <c r="L1675" s="9">
        <v>129.4</v>
      </c>
      <c r="M1675" s="11">
        <v>647</v>
      </c>
      <c r="N1675" s="11">
        <v>3772.08</v>
      </c>
      <c r="O1675" s="10">
        <f t="shared" si="274"/>
        <v>5</v>
      </c>
      <c r="P1675" s="11">
        <f t="shared" si="275"/>
        <v>29.15054095826893</v>
      </c>
      <c r="Q1675" s="11">
        <f t="shared" si="276"/>
        <v>34.150540958268934</v>
      </c>
      <c r="R1675" s="6" t="str">
        <f t="shared" si="277"/>
        <v>YES</v>
      </c>
      <c r="S1675" s="6" t="str">
        <f t="shared" si="278"/>
        <v>YES</v>
      </c>
      <c r="T1675" s="11">
        <f t="shared" si="279"/>
        <v>1617.5</v>
      </c>
      <c r="U1675" s="11">
        <f t="shared" si="280"/>
        <v>4419.08</v>
      </c>
      <c r="V1675" s="11">
        <f t="shared" si="281"/>
        <v>-2801.58</v>
      </c>
    </row>
    <row r="1676" spans="1:22" x14ac:dyDescent="0.25">
      <c r="A1676" s="6" t="s">
        <v>351</v>
      </c>
      <c r="B1676" s="6" t="s">
        <v>23</v>
      </c>
      <c r="C1676" s="6" t="s">
        <v>1411</v>
      </c>
      <c r="D1676" s="6" t="s">
        <v>1411</v>
      </c>
      <c r="E1676" s="22" t="s">
        <v>1676</v>
      </c>
      <c r="F1676" s="22" t="s">
        <v>418</v>
      </c>
      <c r="G1676" s="31"/>
      <c r="H1676" s="22" t="s">
        <v>1451</v>
      </c>
      <c r="I1676" s="22" t="s">
        <v>122</v>
      </c>
      <c r="J1676" s="19" t="s">
        <v>1423</v>
      </c>
      <c r="K1676" s="11">
        <v>0.1</v>
      </c>
      <c r="M1676" s="11">
        <v>12.95</v>
      </c>
      <c r="O1676" s="10" t="e">
        <f t="shared" si="274"/>
        <v>#DIV/0!</v>
      </c>
      <c r="P1676" s="11" t="e">
        <f t="shared" si="275"/>
        <v>#DIV/0!</v>
      </c>
      <c r="Q1676" s="11" t="e">
        <f t="shared" si="276"/>
        <v>#DIV/0!</v>
      </c>
      <c r="R1676" s="6" t="e">
        <f t="shared" si="277"/>
        <v>#DIV/0!</v>
      </c>
      <c r="S1676" s="6" t="e">
        <f t="shared" si="278"/>
        <v>#DIV/0!</v>
      </c>
      <c r="T1676" s="11">
        <f t="shared" si="279"/>
        <v>0</v>
      </c>
      <c r="U1676" s="11">
        <f t="shared" si="280"/>
        <v>12.95</v>
      </c>
      <c r="V1676" s="11">
        <f t="shared" si="281"/>
        <v>-12.95</v>
      </c>
    </row>
    <row r="1677" spans="1:22" x14ac:dyDescent="0.25">
      <c r="A1677" s="6" t="s">
        <v>351</v>
      </c>
      <c r="B1677" s="6" t="s">
        <v>23</v>
      </c>
      <c r="C1677" s="6" t="s">
        <v>1411</v>
      </c>
      <c r="D1677" s="6" t="s">
        <v>1411</v>
      </c>
      <c r="E1677" s="22" t="s">
        <v>1676</v>
      </c>
      <c r="F1677" s="22" t="s">
        <v>418</v>
      </c>
      <c r="G1677" s="31"/>
      <c r="H1677" s="22" t="s">
        <v>1451</v>
      </c>
      <c r="I1677" s="22" t="s">
        <v>122</v>
      </c>
      <c r="J1677" s="19" t="s">
        <v>1423</v>
      </c>
      <c r="K1677" s="11">
        <v>15</v>
      </c>
      <c r="M1677" s="11">
        <v>45</v>
      </c>
      <c r="O1677" s="10" t="e">
        <f t="shared" si="274"/>
        <v>#DIV/0!</v>
      </c>
      <c r="P1677" s="11" t="e">
        <f t="shared" si="275"/>
        <v>#DIV/0!</v>
      </c>
      <c r="Q1677" s="11" t="e">
        <f t="shared" si="276"/>
        <v>#DIV/0!</v>
      </c>
      <c r="R1677" s="6" t="e">
        <f t="shared" si="277"/>
        <v>#DIV/0!</v>
      </c>
      <c r="S1677" s="6" t="e">
        <f t="shared" si="278"/>
        <v>#DIV/0!</v>
      </c>
      <c r="T1677" s="11">
        <f t="shared" si="279"/>
        <v>0</v>
      </c>
      <c r="U1677" s="11">
        <f t="shared" si="280"/>
        <v>45</v>
      </c>
      <c r="V1677" s="11">
        <f t="shared" si="281"/>
        <v>-45</v>
      </c>
    </row>
    <row r="1678" spans="1:22" x14ac:dyDescent="0.25">
      <c r="A1678" s="6" t="s">
        <v>351</v>
      </c>
      <c r="B1678" s="6" t="s">
        <v>23</v>
      </c>
      <c r="C1678" s="6" t="s">
        <v>1411</v>
      </c>
      <c r="D1678" s="6" t="s">
        <v>1411</v>
      </c>
      <c r="E1678" s="22" t="s">
        <v>1676</v>
      </c>
      <c r="F1678" s="22" t="s">
        <v>418</v>
      </c>
      <c r="G1678" s="31"/>
      <c r="H1678" s="22" t="s">
        <v>1451</v>
      </c>
      <c r="I1678" s="22" t="s">
        <v>122</v>
      </c>
      <c r="J1678" s="19" t="s">
        <v>1424</v>
      </c>
      <c r="K1678" s="11">
        <v>0.15</v>
      </c>
      <c r="M1678" s="11">
        <v>3.6</v>
      </c>
      <c r="O1678" s="10" t="e">
        <f t="shared" si="274"/>
        <v>#DIV/0!</v>
      </c>
      <c r="P1678" s="11" t="e">
        <f t="shared" si="275"/>
        <v>#DIV/0!</v>
      </c>
      <c r="Q1678" s="11" t="e">
        <f t="shared" si="276"/>
        <v>#DIV/0!</v>
      </c>
      <c r="R1678" s="6" t="e">
        <f t="shared" si="277"/>
        <v>#DIV/0!</v>
      </c>
      <c r="S1678" s="6" t="e">
        <f t="shared" si="278"/>
        <v>#DIV/0!</v>
      </c>
      <c r="T1678" s="11">
        <f t="shared" si="279"/>
        <v>0</v>
      </c>
      <c r="U1678" s="11">
        <f t="shared" si="280"/>
        <v>3.6</v>
      </c>
      <c r="V1678" s="11">
        <f t="shared" si="281"/>
        <v>-3.6</v>
      </c>
    </row>
    <row r="1679" spans="1:22" x14ac:dyDescent="0.25">
      <c r="A1679" s="6" t="s">
        <v>351</v>
      </c>
      <c r="B1679" s="6" t="s">
        <v>23</v>
      </c>
      <c r="C1679" s="6" t="s">
        <v>1411</v>
      </c>
      <c r="D1679" s="6" t="s">
        <v>1411</v>
      </c>
      <c r="E1679" s="22" t="s">
        <v>1676</v>
      </c>
      <c r="F1679" s="22" t="s">
        <v>418</v>
      </c>
      <c r="G1679" s="31"/>
      <c r="H1679" s="22" t="s">
        <v>1451</v>
      </c>
      <c r="I1679" s="22" t="s">
        <v>122</v>
      </c>
      <c r="J1679" s="19" t="s">
        <v>1425</v>
      </c>
      <c r="K1679" s="11">
        <v>5</v>
      </c>
      <c r="L1679" s="9">
        <v>37.65</v>
      </c>
      <c r="M1679" s="11">
        <v>188.25</v>
      </c>
      <c r="N1679" s="11">
        <v>1327.13</v>
      </c>
      <c r="O1679" s="10">
        <f t="shared" si="274"/>
        <v>5</v>
      </c>
      <c r="P1679" s="11">
        <f t="shared" si="275"/>
        <v>35.249136786188586</v>
      </c>
      <c r="Q1679" s="11">
        <f t="shared" si="276"/>
        <v>40.249136786188586</v>
      </c>
      <c r="R1679" s="6" t="str">
        <f t="shared" si="277"/>
        <v>YES</v>
      </c>
      <c r="S1679" s="6" t="str">
        <f t="shared" si="278"/>
        <v>YES</v>
      </c>
      <c r="T1679" s="11">
        <f t="shared" si="279"/>
        <v>470.625</v>
      </c>
      <c r="U1679" s="11">
        <f t="shared" si="280"/>
        <v>1515.38</v>
      </c>
      <c r="V1679" s="11">
        <f t="shared" si="281"/>
        <v>-1044.7550000000001</v>
      </c>
    </row>
    <row r="1680" spans="1:22" x14ac:dyDescent="0.25">
      <c r="A1680" s="6" t="s">
        <v>351</v>
      </c>
      <c r="B1680" s="6" t="s">
        <v>23</v>
      </c>
      <c r="C1680" s="6" t="s">
        <v>1411</v>
      </c>
      <c r="D1680" s="6" t="s">
        <v>1411</v>
      </c>
      <c r="E1680" s="22" t="s">
        <v>1676</v>
      </c>
      <c r="F1680" s="22" t="s">
        <v>418</v>
      </c>
      <c r="G1680" s="31"/>
      <c r="H1680" s="22" t="s">
        <v>1451</v>
      </c>
      <c r="I1680" s="22" t="s">
        <v>122</v>
      </c>
      <c r="J1680" s="19" t="s">
        <v>1425</v>
      </c>
      <c r="K1680" s="11">
        <v>0.1</v>
      </c>
      <c r="M1680" s="11">
        <v>3.77</v>
      </c>
      <c r="O1680" s="10" t="e">
        <f t="shared" si="274"/>
        <v>#DIV/0!</v>
      </c>
      <c r="P1680" s="11" t="e">
        <f t="shared" si="275"/>
        <v>#DIV/0!</v>
      </c>
      <c r="Q1680" s="11" t="e">
        <f t="shared" si="276"/>
        <v>#DIV/0!</v>
      </c>
      <c r="R1680" s="6" t="e">
        <f t="shared" si="277"/>
        <v>#DIV/0!</v>
      </c>
      <c r="S1680" s="6" t="e">
        <f t="shared" si="278"/>
        <v>#DIV/0!</v>
      </c>
      <c r="T1680" s="11">
        <f t="shared" si="279"/>
        <v>0</v>
      </c>
      <c r="U1680" s="11">
        <f t="shared" si="280"/>
        <v>3.77</v>
      </c>
      <c r="V1680" s="11">
        <f t="shared" si="281"/>
        <v>-3.77</v>
      </c>
    </row>
    <row r="1681" spans="1:22" x14ac:dyDescent="0.25">
      <c r="A1681" s="6" t="s">
        <v>351</v>
      </c>
      <c r="B1681" s="6" t="s">
        <v>23</v>
      </c>
      <c r="C1681" s="6" t="s">
        <v>1411</v>
      </c>
      <c r="D1681" s="6" t="s">
        <v>1411</v>
      </c>
      <c r="E1681" s="22" t="s">
        <v>1676</v>
      </c>
      <c r="F1681" s="22" t="s">
        <v>418</v>
      </c>
      <c r="G1681" s="31"/>
      <c r="H1681" s="22" t="s">
        <v>1451</v>
      </c>
      <c r="I1681" s="22" t="s">
        <v>122</v>
      </c>
      <c r="J1681" s="19" t="s">
        <v>1426</v>
      </c>
      <c r="K1681" s="11">
        <v>15</v>
      </c>
      <c r="L1681" s="9">
        <v>466.99</v>
      </c>
      <c r="M1681" s="11">
        <v>7028.55</v>
      </c>
      <c r="O1681" s="10">
        <f t="shared" si="274"/>
        <v>15.05075055140367</v>
      </c>
      <c r="P1681" s="11">
        <f t="shared" si="275"/>
        <v>0</v>
      </c>
      <c r="Q1681" s="11">
        <f t="shared" si="276"/>
        <v>15.05075055140367</v>
      </c>
      <c r="R1681" s="6" t="str">
        <f t="shared" si="277"/>
        <v>YES</v>
      </c>
      <c r="S1681" s="6" t="str">
        <f t="shared" si="278"/>
        <v>YES</v>
      </c>
      <c r="T1681" s="11">
        <f t="shared" si="279"/>
        <v>5837.375</v>
      </c>
      <c r="U1681" s="11">
        <f t="shared" si="280"/>
        <v>7028.55</v>
      </c>
      <c r="V1681" s="11">
        <f t="shared" si="281"/>
        <v>-1191.1750000000002</v>
      </c>
    </row>
    <row r="1682" spans="1:22" x14ac:dyDescent="0.25">
      <c r="A1682" s="6" t="s">
        <v>351</v>
      </c>
      <c r="B1682" s="6" t="s">
        <v>23</v>
      </c>
      <c r="C1682" s="6" t="s">
        <v>1411</v>
      </c>
      <c r="D1682" s="6" t="s">
        <v>1411</v>
      </c>
      <c r="E1682" s="22" t="s">
        <v>1676</v>
      </c>
      <c r="F1682" s="22" t="s">
        <v>418</v>
      </c>
      <c r="G1682" s="31"/>
      <c r="H1682" s="22" t="s">
        <v>1451</v>
      </c>
      <c r="I1682" s="22" t="s">
        <v>122</v>
      </c>
      <c r="J1682" s="19" t="s">
        <v>1426</v>
      </c>
      <c r="K1682" s="11">
        <v>0.1</v>
      </c>
      <c r="M1682" s="11">
        <v>48.61</v>
      </c>
      <c r="O1682" s="10" t="e">
        <f t="shared" si="274"/>
        <v>#DIV/0!</v>
      </c>
      <c r="P1682" s="11" t="e">
        <f t="shared" si="275"/>
        <v>#DIV/0!</v>
      </c>
      <c r="Q1682" s="11" t="e">
        <f t="shared" si="276"/>
        <v>#DIV/0!</v>
      </c>
      <c r="R1682" s="6" t="e">
        <f t="shared" si="277"/>
        <v>#DIV/0!</v>
      </c>
      <c r="S1682" s="6" t="e">
        <f t="shared" si="278"/>
        <v>#DIV/0!</v>
      </c>
      <c r="T1682" s="11">
        <f t="shared" si="279"/>
        <v>0</v>
      </c>
      <c r="U1682" s="11">
        <f t="shared" si="280"/>
        <v>48.61</v>
      </c>
      <c r="V1682" s="11">
        <f t="shared" si="281"/>
        <v>-48.61</v>
      </c>
    </row>
    <row r="1683" spans="1:22" x14ac:dyDescent="0.25">
      <c r="A1683" s="6" t="s">
        <v>351</v>
      </c>
      <c r="B1683" s="6" t="s">
        <v>23</v>
      </c>
      <c r="C1683" s="6" t="s">
        <v>1411</v>
      </c>
      <c r="D1683" s="6" t="s">
        <v>1411</v>
      </c>
      <c r="E1683" s="22" t="s">
        <v>1676</v>
      </c>
      <c r="F1683" s="22" t="s">
        <v>418</v>
      </c>
      <c r="G1683" s="31"/>
      <c r="H1683" s="22" t="s">
        <v>1451</v>
      </c>
      <c r="I1683" s="22" t="s">
        <v>122</v>
      </c>
      <c r="J1683" s="19" t="s">
        <v>1211</v>
      </c>
      <c r="K1683" s="11">
        <v>0.1</v>
      </c>
      <c r="O1683" s="10" t="e">
        <f t="shared" si="274"/>
        <v>#DIV/0!</v>
      </c>
      <c r="P1683" s="11" t="e">
        <f t="shared" si="275"/>
        <v>#DIV/0!</v>
      </c>
      <c r="Q1683" s="11" t="e">
        <f t="shared" si="276"/>
        <v>#DIV/0!</v>
      </c>
      <c r="R1683" s="6" t="e">
        <f t="shared" si="277"/>
        <v>#DIV/0!</v>
      </c>
      <c r="S1683" s="6" t="e">
        <f t="shared" si="278"/>
        <v>#DIV/0!</v>
      </c>
      <c r="T1683" s="11">
        <f t="shared" si="279"/>
        <v>0</v>
      </c>
      <c r="U1683" s="11">
        <f t="shared" si="280"/>
        <v>0</v>
      </c>
      <c r="V1683" s="11">
        <f t="shared" si="281"/>
        <v>0</v>
      </c>
    </row>
    <row r="1684" spans="1:22" x14ac:dyDescent="0.25">
      <c r="A1684" s="6" t="s">
        <v>351</v>
      </c>
      <c r="B1684" s="6" t="s">
        <v>23</v>
      </c>
      <c r="C1684" s="6" t="s">
        <v>1411</v>
      </c>
      <c r="D1684" s="6" t="s">
        <v>1411</v>
      </c>
      <c r="E1684" s="22" t="s">
        <v>1676</v>
      </c>
      <c r="F1684" s="22" t="s">
        <v>418</v>
      </c>
      <c r="G1684" s="31"/>
      <c r="H1684" s="22" t="s">
        <v>1451</v>
      </c>
      <c r="I1684" s="22" t="s">
        <v>122</v>
      </c>
      <c r="J1684" s="19" t="s">
        <v>1427</v>
      </c>
      <c r="K1684" s="11">
        <v>15</v>
      </c>
      <c r="L1684" s="9">
        <v>103.09</v>
      </c>
      <c r="M1684" s="11">
        <v>1546.35</v>
      </c>
      <c r="O1684" s="10">
        <f t="shared" si="274"/>
        <v>14.999999999999998</v>
      </c>
      <c r="P1684" s="11">
        <f t="shared" si="275"/>
        <v>0</v>
      </c>
      <c r="Q1684" s="11">
        <f t="shared" si="276"/>
        <v>14.999999999999998</v>
      </c>
      <c r="R1684" s="6" t="str">
        <f t="shared" si="277"/>
        <v>YES</v>
      </c>
      <c r="S1684" s="6" t="str">
        <f t="shared" si="278"/>
        <v>YES</v>
      </c>
      <c r="T1684" s="11">
        <f t="shared" si="279"/>
        <v>1288.625</v>
      </c>
      <c r="U1684" s="11">
        <f t="shared" si="280"/>
        <v>1546.35</v>
      </c>
      <c r="V1684" s="11">
        <f t="shared" si="281"/>
        <v>-257.72499999999991</v>
      </c>
    </row>
    <row r="1685" spans="1:22" x14ac:dyDescent="0.25">
      <c r="A1685" s="6" t="s">
        <v>351</v>
      </c>
      <c r="B1685" s="6" t="s">
        <v>23</v>
      </c>
      <c r="C1685" s="6" t="s">
        <v>1411</v>
      </c>
      <c r="D1685" s="6" t="s">
        <v>1411</v>
      </c>
      <c r="E1685" s="22" t="s">
        <v>1676</v>
      </c>
      <c r="F1685" s="22" t="s">
        <v>418</v>
      </c>
      <c r="G1685" s="31"/>
      <c r="H1685" s="22" t="s">
        <v>1451</v>
      </c>
      <c r="I1685" s="22" t="s">
        <v>122</v>
      </c>
      <c r="J1685" s="19" t="s">
        <v>1427</v>
      </c>
      <c r="K1685" s="11">
        <v>0.1</v>
      </c>
      <c r="M1685" s="11">
        <v>18.47</v>
      </c>
      <c r="O1685" s="10" t="e">
        <f t="shared" si="274"/>
        <v>#DIV/0!</v>
      </c>
      <c r="P1685" s="11" t="e">
        <f t="shared" si="275"/>
        <v>#DIV/0!</v>
      </c>
      <c r="Q1685" s="11" t="e">
        <f t="shared" si="276"/>
        <v>#DIV/0!</v>
      </c>
      <c r="R1685" s="6" t="e">
        <f t="shared" si="277"/>
        <v>#DIV/0!</v>
      </c>
      <c r="S1685" s="6" t="e">
        <f t="shared" si="278"/>
        <v>#DIV/0!</v>
      </c>
      <c r="T1685" s="11">
        <f t="shared" si="279"/>
        <v>0</v>
      </c>
      <c r="U1685" s="11">
        <f t="shared" si="280"/>
        <v>18.47</v>
      </c>
      <c r="V1685" s="11">
        <f t="shared" si="281"/>
        <v>-18.47</v>
      </c>
    </row>
    <row r="1686" spans="1:22" x14ac:dyDescent="0.25">
      <c r="A1686" s="6" t="s">
        <v>351</v>
      </c>
      <c r="B1686" s="6" t="s">
        <v>23</v>
      </c>
      <c r="C1686" s="6" t="s">
        <v>1411</v>
      </c>
      <c r="D1686" s="6" t="s">
        <v>1411</v>
      </c>
      <c r="E1686" s="22" t="s">
        <v>1676</v>
      </c>
      <c r="F1686" s="22" t="s">
        <v>418</v>
      </c>
      <c r="G1686" s="31"/>
      <c r="H1686" s="22" t="s">
        <v>1451</v>
      </c>
      <c r="I1686" s="22" t="s">
        <v>122</v>
      </c>
      <c r="J1686" s="19" t="s">
        <v>1428</v>
      </c>
      <c r="K1686" s="11">
        <v>5</v>
      </c>
      <c r="L1686" s="9">
        <v>182.63</v>
      </c>
      <c r="M1686" s="11">
        <v>913.15</v>
      </c>
      <c r="N1686" s="11">
        <v>5646.47</v>
      </c>
      <c r="O1686" s="10">
        <f t="shared" si="274"/>
        <v>5</v>
      </c>
      <c r="P1686" s="11">
        <f t="shared" si="275"/>
        <v>30.917538191972845</v>
      </c>
      <c r="Q1686" s="11">
        <f t="shared" si="276"/>
        <v>35.917538191972838</v>
      </c>
      <c r="R1686" s="6" t="str">
        <f t="shared" si="277"/>
        <v>YES</v>
      </c>
      <c r="S1686" s="6" t="str">
        <f t="shared" si="278"/>
        <v>YES</v>
      </c>
      <c r="T1686" s="11">
        <f t="shared" si="279"/>
        <v>2282.875</v>
      </c>
      <c r="U1686" s="11">
        <f t="shared" si="280"/>
        <v>6559.62</v>
      </c>
      <c r="V1686" s="11">
        <f t="shared" si="281"/>
        <v>-4276.7449999999999</v>
      </c>
    </row>
    <row r="1687" spans="1:22" x14ac:dyDescent="0.25">
      <c r="A1687" s="6" t="s">
        <v>351</v>
      </c>
      <c r="B1687" s="6" t="s">
        <v>23</v>
      </c>
      <c r="C1687" s="6" t="s">
        <v>1411</v>
      </c>
      <c r="D1687" s="6" t="s">
        <v>1411</v>
      </c>
      <c r="E1687" s="22" t="s">
        <v>1676</v>
      </c>
      <c r="F1687" s="22" t="s">
        <v>418</v>
      </c>
      <c r="G1687" s="31"/>
      <c r="H1687" s="22" t="s">
        <v>1451</v>
      </c>
      <c r="I1687" s="22" t="s">
        <v>122</v>
      </c>
      <c r="J1687" s="19" t="s">
        <v>1428</v>
      </c>
      <c r="K1687" s="11">
        <v>0.1</v>
      </c>
      <c r="M1687" s="11">
        <v>18.27</v>
      </c>
      <c r="O1687" s="10" t="e">
        <f t="shared" si="274"/>
        <v>#DIV/0!</v>
      </c>
      <c r="P1687" s="11" t="e">
        <f t="shared" si="275"/>
        <v>#DIV/0!</v>
      </c>
      <c r="Q1687" s="11" t="e">
        <f t="shared" si="276"/>
        <v>#DIV/0!</v>
      </c>
      <c r="R1687" s="6" t="e">
        <f t="shared" si="277"/>
        <v>#DIV/0!</v>
      </c>
      <c r="S1687" s="6" t="e">
        <f t="shared" si="278"/>
        <v>#DIV/0!</v>
      </c>
      <c r="T1687" s="11">
        <f t="shared" si="279"/>
        <v>0</v>
      </c>
      <c r="U1687" s="11">
        <f t="shared" si="280"/>
        <v>18.27</v>
      </c>
      <c r="V1687" s="11">
        <f t="shared" si="281"/>
        <v>-18.27</v>
      </c>
    </row>
    <row r="1688" spans="1:22" x14ac:dyDescent="0.25">
      <c r="A1688" s="6" t="s">
        <v>351</v>
      </c>
      <c r="B1688" s="6" t="s">
        <v>23</v>
      </c>
      <c r="C1688" s="6" t="s">
        <v>1411</v>
      </c>
      <c r="D1688" s="6" t="s">
        <v>1411</v>
      </c>
      <c r="E1688" s="22" t="s">
        <v>1676</v>
      </c>
      <c r="F1688" s="22" t="s">
        <v>418</v>
      </c>
      <c r="G1688" s="31"/>
      <c r="H1688" s="22" t="s">
        <v>1451</v>
      </c>
      <c r="I1688" s="22" t="s">
        <v>122</v>
      </c>
      <c r="J1688" s="19" t="s">
        <v>1429</v>
      </c>
      <c r="K1688" s="11">
        <v>15</v>
      </c>
      <c r="L1688" s="9">
        <v>39.97</v>
      </c>
      <c r="M1688" s="11">
        <v>600</v>
      </c>
      <c r="O1688" s="10">
        <f t="shared" si="274"/>
        <v>15.011258443832874</v>
      </c>
      <c r="P1688" s="11">
        <f t="shared" si="275"/>
        <v>0</v>
      </c>
      <c r="Q1688" s="11">
        <f t="shared" si="276"/>
        <v>15.011258443832874</v>
      </c>
      <c r="R1688" s="6" t="str">
        <f t="shared" si="277"/>
        <v>YES</v>
      </c>
      <c r="S1688" s="6" t="str">
        <f t="shared" si="278"/>
        <v>YES</v>
      </c>
      <c r="T1688" s="11">
        <f t="shared" si="279"/>
        <v>499.625</v>
      </c>
      <c r="U1688" s="11">
        <f t="shared" si="280"/>
        <v>600</v>
      </c>
      <c r="V1688" s="11">
        <f t="shared" si="281"/>
        <v>-100.375</v>
      </c>
    </row>
    <row r="1689" spans="1:22" x14ac:dyDescent="0.25">
      <c r="A1689" s="6" t="s">
        <v>351</v>
      </c>
      <c r="B1689" s="6" t="s">
        <v>23</v>
      </c>
      <c r="C1689" s="6" t="s">
        <v>1411</v>
      </c>
      <c r="D1689" s="6" t="s">
        <v>1411</v>
      </c>
      <c r="E1689" s="22" t="s">
        <v>1676</v>
      </c>
      <c r="F1689" s="22" t="s">
        <v>418</v>
      </c>
      <c r="G1689" s="31"/>
      <c r="H1689" s="22" t="s">
        <v>1451</v>
      </c>
      <c r="I1689" s="22" t="s">
        <v>122</v>
      </c>
      <c r="J1689" s="19" t="s">
        <v>1429</v>
      </c>
      <c r="K1689" s="11">
        <v>0.15</v>
      </c>
      <c r="M1689" s="11">
        <v>5.99</v>
      </c>
      <c r="O1689" s="10" t="e">
        <f t="shared" si="274"/>
        <v>#DIV/0!</v>
      </c>
      <c r="P1689" s="11" t="e">
        <f t="shared" si="275"/>
        <v>#DIV/0!</v>
      </c>
      <c r="Q1689" s="11" t="e">
        <f t="shared" si="276"/>
        <v>#DIV/0!</v>
      </c>
      <c r="R1689" s="6" t="e">
        <f t="shared" si="277"/>
        <v>#DIV/0!</v>
      </c>
      <c r="S1689" s="6" t="e">
        <f t="shared" si="278"/>
        <v>#DIV/0!</v>
      </c>
      <c r="T1689" s="11">
        <f t="shared" si="279"/>
        <v>0</v>
      </c>
      <c r="U1689" s="11">
        <f t="shared" si="280"/>
        <v>5.99</v>
      </c>
      <c r="V1689" s="11">
        <f t="shared" si="281"/>
        <v>-5.99</v>
      </c>
    </row>
    <row r="1690" spans="1:22" x14ac:dyDescent="0.25">
      <c r="A1690" s="6" t="s">
        <v>351</v>
      </c>
      <c r="B1690" s="6" t="s">
        <v>23</v>
      </c>
      <c r="C1690" s="6" t="s">
        <v>1411</v>
      </c>
      <c r="D1690" s="6" t="s">
        <v>1411</v>
      </c>
      <c r="E1690" s="22" t="s">
        <v>1676</v>
      </c>
      <c r="F1690" s="22" t="s">
        <v>418</v>
      </c>
      <c r="G1690" s="31"/>
      <c r="H1690" s="22" t="s">
        <v>1451</v>
      </c>
      <c r="I1690" s="22" t="s">
        <v>122</v>
      </c>
      <c r="J1690" s="19" t="s">
        <v>1430</v>
      </c>
      <c r="K1690" s="11">
        <v>5</v>
      </c>
      <c r="L1690" s="9">
        <v>222.5</v>
      </c>
      <c r="M1690" s="11">
        <v>1112.5</v>
      </c>
      <c r="N1690" s="11">
        <v>5646.25</v>
      </c>
      <c r="O1690" s="10">
        <f t="shared" si="274"/>
        <v>5</v>
      </c>
      <c r="P1690" s="11">
        <f t="shared" si="275"/>
        <v>25.376404494382022</v>
      </c>
      <c r="Q1690" s="11">
        <f t="shared" si="276"/>
        <v>30.376404494382022</v>
      </c>
      <c r="R1690" s="6" t="str">
        <f t="shared" si="277"/>
        <v>YES</v>
      </c>
      <c r="S1690" s="6" t="str">
        <f t="shared" si="278"/>
        <v>YES</v>
      </c>
      <c r="T1690" s="11">
        <f t="shared" si="279"/>
        <v>2781.25</v>
      </c>
      <c r="U1690" s="11">
        <f t="shared" si="280"/>
        <v>6758.75</v>
      </c>
      <c r="V1690" s="11">
        <f t="shared" si="281"/>
        <v>-3977.5</v>
      </c>
    </row>
    <row r="1691" spans="1:22" x14ac:dyDescent="0.25">
      <c r="A1691" s="6" t="s">
        <v>351</v>
      </c>
      <c r="B1691" s="6" t="s">
        <v>23</v>
      </c>
      <c r="C1691" s="6" t="s">
        <v>1411</v>
      </c>
      <c r="D1691" s="6" t="s">
        <v>1411</v>
      </c>
      <c r="E1691" s="22" t="s">
        <v>1676</v>
      </c>
      <c r="F1691" s="22" t="s">
        <v>418</v>
      </c>
      <c r="G1691" s="31"/>
      <c r="H1691" s="22" t="s">
        <v>1451</v>
      </c>
      <c r="I1691" s="22" t="s">
        <v>122</v>
      </c>
      <c r="J1691" s="19" t="s">
        <v>1430</v>
      </c>
      <c r="K1691" s="11">
        <v>15</v>
      </c>
      <c r="L1691" s="9">
        <v>24.81</v>
      </c>
      <c r="M1691" s="11">
        <v>853.95</v>
      </c>
      <c r="O1691" s="10">
        <f t="shared" si="274"/>
        <v>34.419588875453449</v>
      </c>
      <c r="P1691" s="11">
        <f t="shared" si="275"/>
        <v>0</v>
      </c>
      <c r="Q1691" s="11">
        <f t="shared" si="276"/>
        <v>34.419588875453449</v>
      </c>
      <c r="R1691" s="6" t="str">
        <f t="shared" si="277"/>
        <v>YES</v>
      </c>
      <c r="S1691" s="6" t="str">
        <f t="shared" si="278"/>
        <v>YES</v>
      </c>
      <c r="T1691" s="11">
        <f t="shared" si="279"/>
        <v>310.125</v>
      </c>
      <c r="U1691" s="11">
        <f t="shared" si="280"/>
        <v>853.95</v>
      </c>
      <c r="V1691" s="11">
        <f t="shared" si="281"/>
        <v>-543.82500000000005</v>
      </c>
    </row>
    <row r="1692" spans="1:22" x14ac:dyDescent="0.25">
      <c r="A1692" s="6" t="s">
        <v>351</v>
      </c>
      <c r="B1692" s="6" t="s">
        <v>23</v>
      </c>
      <c r="C1692" s="6" t="s">
        <v>1411</v>
      </c>
      <c r="D1692" s="6" t="s">
        <v>1411</v>
      </c>
      <c r="E1692" s="22" t="s">
        <v>1676</v>
      </c>
      <c r="F1692" s="22" t="s">
        <v>418</v>
      </c>
      <c r="G1692" s="31"/>
      <c r="H1692" s="22" t="s">
        <v>1451</v>
      </c>
      <c r="I1692" s="22" t="s">
        <v>122</v>
      </c>
      <c r="J1692" s="19" t="s">
        <v>1430</v>
      </c>
      <c r="K1692" s="11">
        <v>0.1</v>
      </c>
      <c r="M1692" s="11">
        <v>27.93</v>
      </c>
      <c r="O1692" s="10" t="e">
        <f t="shared" si="274"/>
        <v>#DIV/0!</v>
      </c>
      <c r="P1692" s="11" t="e">
        <f t="shared" si="275"/>
        <v>#DIV/0!</v>
      </c>
      <c r="Q1692" s="11" t="e">
        <f t="shared" si="276"/>
        <v>#DIV/0!</v>
      </c>
      <c r="R1692" s="6" t="e">
        <f t="shared" si="277"/>
        <v>#DIV/0!</v>
      </c>
      <c r="S1692" s="6" t="e">
        <f t="shared" si="278"/>
        <v>#DIV/0!</v>
      </c>
      <c r="T1692" s="11">
        <f t="shared" si="279"/>
        <v>0</v>
      </c>
      <c r="U1692" s="11">
        <f t="shared" si="280"/>
        <v>27.93</v>
      </c>
      <c r="V1692" s="11">
        <f t="shared" si="281"/>
        <v>-27.93</v>
      </c>
    </row>
    <row r="1693" spans="1:22" x14ac:dyDescent="0.25">
      <c r="A1693" s="6" t="s">
        <v>351</v>
      </c>
      <c r="B1693" s="6" t="s">
        <v>23</v>
      </c>
      <c r="C1693" s="6" t="s">
        <v>1411</v>
      </c>
      <c r="D1693" s="6" t="s">
        <v>1411</v>
      </c>
      <c r="E1693" s="22" t="s">
        <v>1676</v>
      </c>
      <c r="F1693" s="22" t="s">
        <v>418</v>
      </c>
      <c r="G1693" s="31"/>
      <c r="H1693" s="22" t="s">
        <v>1451</v>
      </c>
      <c r="I1693" s="22" t="s">
        <v>122</v>
      </c>
      <c r="J1693" s="19" t="s">
        <v>1431</v>
      </c>
      <c r="K1693" s="11">
        <v>5</v>
      </c>
      <c r="L1693" s="9">
        <v>228.84</v>
      </c>
      <c r="M1693" s="11">
        <v>1144.2</v>
      </c>
      <c r="N1693" s="11">
        <v>5938.74</v>
      </c>
      <c r="O1693" s="10">
        <f t="shared" si="274"/>
        <v>5</v>
      </c>
      <c r="P1693" s="11">
        <f t="shared" si="275"/>
        <v>25.951494493969584</v>
      </c>
      <c r="Q1693" s="11">
        <f t="shared" si="276"/>
        <v>30.951494493969584</v>
      </c>
      <c r="R1693" s="6" t="str">
        <f t="shared" si="277"/>
        <v>YES</v>
      </c>
      <c r="S1693" s="6" t="str">
        <f t="shared" si="278"/>
        <v>YES</v>
      </c>
      <c r="T1693" s="11">
        <f t="shared" si="279"/>
        <v>2860.5</v>
      </c>
      <c r="U1693" s="11">
        <f t="shared" si="280"/>
        <v>7082.94</v>
      </c>
      <c r="V1693" s="11">
        <f t="shared" si="281"/>
        <v>-4222.4399999999996</v>
      </c>
    </row>
    <row r="1694" spans="1:22" x14ac:dyDescent="0.25">
      <c r="A1694" s="6" t="s">
        <v>351</v>
      </c>
      <c r="B1694" s="6" t="s">
        <v>23</v>
      </c>
      <c r="C1694" s="6" t="s">
        <v>1411</v>
      </c>
      <c r="D1694" s="6" t="s">
        <v>1411</v>
      </c>
      <c r="E1694" s="22" t="s">
        <v>1676</v>
      </c>
      <c r="F1694" s="22" t="s">
        <v>418</v>
      </c>
      <c r="G1694" s="31"/>
      <c r="H1694" s="22" t="s">
        <v>1451</v>
      </c>
      <c r="I1694" s="22" t="s">
        <v>122</v>
      </c>
      <c r="J1694" s="19" t="s">
        <v>1431</v>
      </c>
      <c r="K1694" s="11">
        <v>0.1</v>
      </c>
      <c r="M1694" s="11">
        <v>23.11</v>
      </c>
      <c r="O1694" s="10" t="e">
        <f t="shared" si="274"/>
        <v>#DIV/0!</v>
      </c>
      <c r="P1694" s="11" t="e">
        <f t="shared" si="275"/>
        <v>#DIV/0!</v>
      </c>
      <c r="Q1694" s="11" t="e">
        <f t="shared" si="276"/>
        <v>#DIV/0!</v>
      </c>
      <c r="R1694" s="6" t="e">
        <f t="shared" si="277"/>
        <v>#DIV/0!</v>
      </c>
      <c r="S1694" s="6" t="e">
        <f t="shared" si="278"/>
        <v>#DIV/0!</v>
      </c>
      <c r="T1694" s="11">
        <f t="shared" si="279"/>
        <v>0</v>
      </c>
      <c r="U1694" s="11">
        <f t="shared" si="280"/>
        <v>23.11</v>
      </c>
      <c r="V1694" s="11">
        <f t="shared" si="281"/>
        <v>-23.11</v>
      </c>
    </row>
    <row r="1695" spans="1:22" x14ac:dyDescent="0.25">
      <c r="A1695" s="6" t="s">
        <v>351</v>
      </c>
      <c r="B1695" s="6" t="s">
        <v>23</v>
      </c>
      <c r="C1695" s="6" t="s">
        <v>1411</v>
      </c>
      <c r="D1695" s="6" t="s">
        <v>1411</v>
      </c>
      <c r="E1695" s="22" t="s">
        <v>1676</v>
      </c>
      <c r="F1695" s="22" t="s">
        <v>418</v>
      </c>
      <c r="G1695" s="31"/>
      <c r="H1695" s="22" t="s">
        <v>1451</v>
      </c>
      <c r="I1695" s="22" t="s">
        <v>122</v>
      </c>
      <c r="J1695" s="19" t="s">
        <v>1431</v>
      </c>
      <c r="K1695" s="11">
        <v>15</v>
      </c>
      <c r="L1695" s="9">
        <v>2.2200000000000002</v>
      </c>
      <c r="M1695" s="11">
        <v>33.299999999999997</v>
      </c>
      <c r="O1695" s="10">
        <f t="shared" si="274"/>
        <v>14.999999999999998</v>
      </c>
      <c r="P1695" s="11">
        <f t="shared" si="275"/>
        <v>0</v>
      </c>
      <c r="Q1695" s="11">
        <f t="shared" si="276"/>
        <v>14.999999999999998</v>
      </c>
      <c r="R1695" s="6" t="str">
        <f t="shared" si="277"/>
        <v>YES</v>
      </c>
      <c r="S1695" s="6" t="str">
        <f t="shared" si="278"/>
        <v>YES</v>
      </c>
      <c r="T1695" s="11">
        <f t="shared" si="279"/>
        <v>27.750000000000004</v>
      </c>
      <c r="U1695" s="11">
        <f t="shared" si="280"/>
        <v>33.299999999999997</v>
      </c>
      <c r="V1695" s="11">
        <f t="shared" si="281"/>
        <v>-5.5499999999999936</v>
      </c>
    </row>
    <row r="1696" spans="1:22" x14ac:dyDescent="0.25">
      <c r="A1696" s="6" t="s">
        <v>351</v>
      </c>
      <c r="B1696" s="6" t="s">
        <v>23</v>
      </c>
      <c r="C1696" s="6" t="s">
        <v>1411</v>
      </c>
      <c r="D1696" s="6" t="s">
        <v>1411</v>
      </c>
      <c r="E1696" s="22" t="s">
        <v>1676</v>
      </c>
      <c r="F1696" s="22" t="s">
        <v>418</v>
      </c>
      <c r="G1696" s="31"/>
      <c r="H1696" s="22" t="s">
        <v>1451</v>
      </c>
      <c r="I1696" s="22" t="s">
        <v>122</v>
      </c>
      <c r="J1696" s="19" t="s">
        <v>1432</v>
      </c>
      <c r="K1696" s="11">
        <v>5</v>
      </c>
      <c r="L1696" s="9">
        <v>232.34</v>
      </c>
      <c r="M1696" s="11">
        <v>1161.7</v>
      </c>
      <c r="N1696" s="11">
        <v>5721.81</v>
      </c>
      <c r="O1696" s="10">
        <f t="shared" si="274"/>
        <v>5</v>
      </c>
      <c r="P1696" s="11">
        <f t="shared" si="275"/>
        <v>24.626883016269261</v>
      </c>
      <c r="Q1696" s="11">
        <f t="shared" si="276"/>
        <v>29.626883016269261</v>
      </c>
      <c r="R1696" s="6" t="str">
        <f t="shared" si="277"/>
        <v>YES</v>
      </c>
      <c r="S1696" s="6" t="str">
        <f t="shared" si="278"/>
        <v>YES</v>
      </c>
      <c r="T1696" s="11">
        <f t="shared" si="279"/>
        <v>2904.25</v>
      </c>
      <c r="U1696" s="11">
        <f t="shared" si="280"/>
        <v>6883.51</v>
      </c>
      <c r="V1696" s="11">
        <f t="shared" si="281"/>
        <v>-3979.26</v>
      </c>
    </row>
    <row r="1697" spans="1:22" x14ac:dyDescent="0.25">
      <c r="A1697" s="6" t="s">
        <v>351</v>
      </c>
      <c r="B1697" s="6" t="s">
        <v>23</v>
      </c>
      <c r="C1697" s="6" t="s">
        <v>1411</v>
      </c>
      <c r="D1697" s="6" t="s">
        <v>1411</v>
      </c>
      <c r="E1697" s="22" t="s">
        <v>1676</v>
      </c>
      <c r="F1697" s="22" t="s">
        <v>418</v>
      </c>
      <c r="G1697" s="31"/>
      <c r="H1697" s="22" t="s">
        <v>1451</v>
      </c>
      <c r="I1697" s="22" t="s">
        <v>122</v>
      </c>
      <c r="J1697" s="19" t="s">
        <v>1432</v>
      </c>
      <c r="K1697" s="11">
        <v>0.1</v>
      </c>
      <c r="M1697" s="11">
        <v>23.45</v>
      </c>
      <c r="O1697" s="10" t="e">
        <f t="shared" si="274"/>
        <v>#DIV/0!</v>
      </c>
      <c r="P1697" s="11" t="e">
        <f t="shared" si="275"/>
        <v>#DIV/0!</v>
      </c>
      <c r="Q1697" s="11" t="e">
        <f t="shared" si="276"/>
        <v>#DIV/0!</v>
      </c>
      <c r="R1697" s="6" t="e">
        <f t="shared" si="277"/>
        <v>#DIV/0!</v>
      </c>
      <c r="S1697" s="6" t="e">
        <f t="shared" si="278"/>
        <v>#DIV/0!</v>
      </c>
      <c r="T1697" s="11">
        <f t="shared" si="279"/>
        <v>0</v>
      </c>
      <c r="U1697" s="11">
        <f t="shared" si="280"/>
        <v>23.45</v>
      </c>
      <c r="V1697" s="11">
        <f t="shared" si="281"/>
        <v>-23.45</v>
      </c>
    </row>
    <row r="1698" spans="1:22" x14ac:dyDescent="0.25">
      <c r="A1698" s="6" t="s">
        <v>351</v>
      </c>
      <c r="B1698" s="6" t="s">
        <v>23</v>
      </c>
      <c r="C1698" s="6" t="s">
        <v>1411</v>
      </c>
      <c r="D1698" s="6" t="s">
        <v>1411</v>
      </c>
      <c r="E1698" s="22" t="s">
        <v>1676</v>
      </c>
      <c r="F1698" s="22" t="s">
        <v>418</v>
      </c>
      <c r="G1698" s="31"/>
      <c r="H1698" s="22" t="s">
        <v>1451</v>
      </c>
      <c r="I1698" s="22" t="s">
        <v>122</v>
      </c>
      <c r="J1698" s="19" t="s">
        <v>1432</v>
      </c>
      <c r="K1698" s="11">
        <v>15</v>
      </c>
      <c r="L1698" s="9">
        <v>2.1800000000000002</v>
      </c>
      <c r="M1698" s="11">
        <v>32.700000000000003</v>
      </c>
      <c r="O1698" s="10">
        <f t="shared" si="274"/>
        <v>15</v>
      </c>
      <c r="P1698" s="11">
        <f t="shared" si="275"/>
        <v>0</v>
      </c>
      <c r="Q1698" s="11">
        <f t="shared" si="276"/>
        <v>15</v>
      </c>
      <c r="R1698" s="6" t="str">
        <f t="shared" si="277"/>
        <v>YES</v>
      </c>
      <c r="S1698" s="6" t="str">
        <f t="shared" si="278"/>
        <v>YES</v>
      </c>
      <c r="T1698" s="11">
        <f t="shared" si="279"/>
        <v>27.250000000000004</v>
      </c>
      <c r="U1698" s="11">
        <f t="shared" si="280"/>
        <v>32.700000000000003</v>
      </c>
      <c r="V1698" s="11">
        <f t="shared" si="281"/>
        <v>-5.4499999999999993</v>
      </c>
    </row>
    <row r="1699" spans="1:22" x14ac:dyDescent="0.25">
      <c r="A1699" s="6" t="s">
        <v>351</v>
      </c>
      <c r="B1699" s="6" t="s">
        <v>23</v>
      </c>
      <c r="C1699" s="6" t="s">
        <v>1411</v>
      </c>
      <c r="D1699" s="6" t="s">
        <v>1411</v>
      </c>
      <c r="E1699" s="22" t="s">
        <v>1676</v>
      </c>
      <c r="F1699" s="22" t="s">
        <v>418</v>
      </c>
      <c r="G1699" s="31"/>
      <c r="H1699" s="22" t="s">
        <v>1451</v>
      </c>
      <c r="I1699" s="22" t="s">
        <v>122</v>
      </c>
      <c r="J1699" s="19" t="s">
        <v>1218</v>
      </c>
      <c r="K1699" s="11">
        <v>15</v>
      </c>
      <c r="L1699" s="9">
        <v>217.87</v>
      </c>
      <c r="M1699" s="11">
        <v>3268.05</v>
      </c>
      <c r="O1699" s="10">
        <f t="shared" ref="O1699:O1746" si="282">M1699/L1699</f>
        <v>15</v>
      </c>
      <c r="P1699" s="11">
        <f t="shared" si="267"/>
        <v>0</v>
      </c>
      <c r="Q1699" s="11">
        <f t="shared" si="268"/>
        <v>15</v>
      </c>
      <c r="R1699" s="6" t="str">
        <f t="shared" si="269"/>
        <v>YES</v>
      </c>
      <c r="S1699" s="6" t="str">
        <f t="shared" si="272"/>
        <v>YES</v>
      </c>
      <c r="T1699" s="11">
        <f t="shared" si="273"/>
        <v>2723.375</v>
      </c>
      <c r="U1699" s="11">
        <f t="shared" si="270"/>
        <v>3268.05</v>
      </c>
      <c r="V1699" s="11">
        <f t="shared" si="271"/>
        <v>-544.67500000000018</v>
      </c>
    </row>
    <row r="1700" spans="1:22" x14ac:dyDescent="0.25">
      <c r="A1700" s="6" t="s">
        <v>351</v>
      </c>
      <c r="B1700" s="6" t="s">
        <v>23</v>
      </c>
      <c r="C1700" s="6" t="s">
        <v>1411</v>
      </c>
      <c r="D1700" s="6" t="s">
        <v>1411</v>
      </c>
      <c r="E1700" s="22" t="s">
        <v>1676</v>
      </c>
      <c r="F1700" s="22" t="s">
        <v>418</v>
      </c>
      <c r="G1700" s="31"/>
      <c r="H1700" s="22" t="s">
        <v>1451</v>
      </c>
      <c r="I1700" s="22" t="s">
        <v>122</v>
      </c>
      <c r="J1700" s="19" t="s">
        <v>1218</v>
      </c>
      <c r="K1700" s="11">
        <v>0.1</v>
      </c>
      <c r="M1700" s="11">
        <v>17.329999999999998</v>
      </c>
      <c r="O1700" s="10" t="e">
        <f t="shared" si="282"/>
        <v>#DIV/0!</v>
      </c>
      <c r="P1700" s="11" t="e">
        <f t="shared" si="267"/>
        <v>#DIV/0!</v>
      </c>
      <c r="Q1700" s="11" t="e">
        <f t="shared" si="268"/>
        <v>#DIV/0!</v>
      </c>
      <c r="R1700" s="6" t="e">
        <f t="shared" si="269"/>
        <v>#DIV/0!</v>
      </c>
      <c r="S1700" s="6" t="e">
        <f t="shared" si="272"/>
        <v>#DIV/0!</v>
      </c>
      <c r="T1700" s="11">
        <f t="shared" si="273"/>
        <v>0</v>
      </c>
      <c r="U1700" s="11">
        <f t="shared" si="270"/>
        <v>17.329999999999998</v>
      </c>
      <c r="V1700" s="11">
        <f t="shared" si="271"/>
        <v>-17.329999999999998</v>
      </c>
    </row>
    <row r="1701" spans="1:22" x14ac:dyDescent="0.25">
      <c r="A1701" s="6" t="s">
        <v>351</v>
      </c>
      <c r="B1701" s="6" t="s">
        <v>23</v>
      </c>
      <c r="C1701" s="6" t="s">
        <v>1411</v>
      </c>
      <c r="D1701" s="6" t="s">
        <v>1411</v>
      </c>
      <c r="E1701" s="22" t="s">
        <v>1676</v>
      </c>
      <c r="F1701" s="22" t="s">
        <v>418</v>
      </c>
      <c r="G1701" s="31"/>
      <c r="H1701" s="22" t="s">
        <v>1451</v>
      </c>
      <c r="I1701" s="22" t="s">
        <v>122</v>
      </c>
      <c r="J1701" s="19" t="s">
        <v>1433</v>
      </c>
      <c r="K1701" s="11">
        <v>0.15</v>
      </c>
      <c r="M1701" s="11">
        <v>72</v>
      </c>
      <c r="O1701" s="10" t="e">
        <f t="shared" si="282"/>
        <v>#DIV/0!</v>
      </c>
      <c r="P1701" s="11" t="e">
        <f t="shared" si="267"/>
        <v>#DIV/0!</v>
      </c>
      <c r="Q1701" s="11" t="e">
        <f t="shared" si="268"/>
        <v>#DIV/0!</v>
      </c>
      <c r="R1701" s="6" t="e">
        <f t="shared" si="269"/>
        <v>#DIV/0!</v>
      </c>
      <c r="S1701" s="6" t="e">
        <f t="shared" si="272"/>
        <v>#DIV/0!</v>
      </c>
      <c r="T1701" s="11">
        <f t="shared" si="273"/>
        <v>0</v>
      </c>
      <c r="U1701" s="11">
        <f t="shared" si="270"/>
        <v>72</v>
      </c>
      <c r="V1701" s="11">
        <f t="shared" si="271"/>
        <v>-72</v>
      </c>
    </row>
    <row r="1702" spans="1:22" x14ac:dyDescent="0.25">
      <c r="A1702" s="6" t="s">
        <v>351</v>
      </c>
      <c r="B1702" s="6" t="s">
        <v>23</v>
      </c>
      <c r="C1702" s="6" t="s">
        <v>1411</v>
      </c>
      <c r="D1702" s="6" t="s">
        <v>1411</v>
      </c>
      <c r="E1702" s="22" t="s">
        <v>1676</v>
      </c>
      <c r="F1702" s="22" t="s">
        <v>418</v>
      </c>
      <c r="G1702" s="31"/>
      <c r="H1702" s="22" t="s">
        <v>1451</v>
      </c>
      <c r="I1702" s="22" t="s">
        <v>122</v>
      </c>
      <c r="J1702" s="19" t="s">
        <v>1434</v>
      </c>
      <c r="K1702" s="11">
        <v>0.1</v>
      </c>
      <c r="M1702" s="11">
        <v>23.29</v>
      </c>
      <c r="O1702" s="10" t="e">
        <f t="shared" si="282"/>
        <v>#DIV/0!</v>
      </c>
      <c r="P1702" s="11" t="e">
        <f t="shared" si="267"/>
        <v>#DIV/0!</v>
      </c>
      <c r="Q1702" s="11" t="e">
        <f t="shared" si="268"/>
        <v>#DIV/0!</v>
      </c>
      <c r="R1702" s="6" t="e">
        <f t="shared" si="269"/>
        <v>#DIV/0!</v>
      </c>
      <c r="S1702" s="6" t="e">
        <f t="shared" si="272"/>
        <v>#DIV/0!</v>
      </c>
      <c r="T1702" s="11">
        <f t="shared" si="273"/>
        <v>0</v>
      </c>
      <c r="U1702" s="11">
        <f t="shared" si="270"/>
        <v>23.29</v>
      </c>
      <c r="V1702" s="11">
        <f t="shared" si="271"/>
        <v>-23.29</v>
      </c>
    </row>
    <row r="1703" spans="1:22" x14ac:dyDescent="0.25">
      <c r="A1703" s="6" t="s">
        <v>351</v>
      </c>
      <c r="B1703" s="6" t="s">
        <v>23</v>
      </c>
      <c r="C1703" s="6" t="s">
        <v>1411</v>
      </c>
      <c r="D1703" s="6" t="s">
        <v>1411</v>
      </c>
      <c r="E1703" s="22" t="s">
        <v>1676</v>
      </c>
      <c r="F1703" s="22" t="s">
        <v>418</v>
      </c>
      <c r="G1703" s="31"/>
      <c r="H1703" s="22" t="s">
        <v>1451</v>
      </c>
      <c r="I1703" s="22" t="s">
        <v>122</v>
      </c>
      <c r="J1703" s="19" t="s">
        <v>871</v>
      </c>
      <c r="K1703" s="11">
        <v>0.15</v>
      </c>
      <c r="O1703" s="10" t="e">
        <f t="shared" si="282"/>
        <v>#DIV/0!</v>
      </c>
      <c r="P1703" s="11" t="e">
        <f t="shared" si="267"/>
        <v>#DIV/0!</v>
      </c>
      <c r="Q1703" s="11" t="e">
        <f t="shared" si="268"/>
        <v>#DIV/0!</v>
      </c>
      <c r="R1703" s="6" t="e">
        <f t="shared" si="269"/>
        <v>#DIV/0!</v>
      </c>
      <c r="S1703" s="6" t="e">
        <f t="shared" si="272"/>
        <v>#DIV/0!</v>
      </c>
      <c r="T1703" s="11">
        <f t="shared" si="273"/>
        <v>0</v>
      </c>
      <c r="U1703" s="11">
        <f t="shared" si="270"/>
        <v>0</v>
      </c>
      <c r="V1703" s="11">
        <f t="shared" si="271"/>
        <v>0</v>
      </c>
    </row>
    <row r="1704" spans="1:22" x14ac:dyDescent="0.25">
      <c r="A1704" s="6" t="s">
        <v>351</v>
      </c>
      <c r="B1704" s="6" t="s">
        <v>23</v>
      </c>
      <c r="C1704" s="6" t="s">
        <v>1411</v>
      </c>
      <c r="D1704" s="6" t="s">
        <v>1411</v>
      </c>
      <c r="E1704" s="22" t="s">
        <v>1676</v>
      </c>
      <c r="F1704" s="22" t="s">
        <v>418</v>
      </c>
      <c r="G1704" s="31"/>
      <c r="H1704" s="22" t="s">
        <v>1451</v>
      </c>
      <c r="I1704" s="22" t="s">
        <v>122</v>
      </c>
      <c r="J1704" s="19" t="s">
        <v>1435</v>
      </c>
      <c r="K1704" s="11">
        <v>15</v>
      </c>
      <c r="M1704" s="11">
        <v>45</v>
      </c>
      <c r="O1704" s="10" t="e">
        <f t="shared" si="282"/>
        <v>#DIV/0!</v>
      </c>
      <c r="P1704" s="11" t="e">
        <f t="shared" si="267"/>
        <v>#DIV/0!</v>
      </c>
      <c r="Q1704" s="11" t="e">
        <f t="shared" si="268"/>
        <v>#DIV/0!</v>
      </c>
      <c r="R1704" s="6" t="e">
        <f t="shared" si="269"/>
        <v>#DIV/0!</v>
      </c>
      <c r="S1704" s="6" t="e">
        <f t="shared" si="272"/>
        <v>#DIV/0!</v>
      </c>
      <c r="T1704" s="11">
        <f t="shared" si="273"/>
        <v>0</v>
      </c>
      <c r="U1704" s="11">
        <f t="shared" si="270"/>
        <v>45</v>
      </c>
      <c r="V1704" s="11">
        <f t="shared" si="271"/>
        <v>-45</v>
      </c>
    </row>
    <row r="1705" spans="1:22" x14ac:dyDescent="0.25">
      <c r="A1705" s="6" t="s">
        <v>351</v>
      </c>
      <c r="B1705" s="6" t="s">
        <v>23</v>
      </c>
      <c r="C1705" s="6" t="s">
        <v>1411</v>
      </c>
      <c r="D1705" s="6" t="s">
        <v>1411</v>
      </c>
      <c r="E1705" s="22" t="s">
        <v>1676</v>
      </c>
      <c r="F1705" s="22" t="s">
        <v>418</v>
      </c>
      <c r="G1705" s="31"/>
      <c r="H1705" s="22" t="s">
        <v>1451</v>
      </c>
      <c r="I1705" s="22" t="s">
        <v>122</v>
      </c>
      <c r="J1705" s="19" t="s">
        <v>1435</v>
      </c>
      <c r="K1705" s="11">
        <v>0.1</v>
      </c>
      <c r="M1705" s="11">
        <v>8.5500000000000007</v>
      </c>
      <c r="O1705" s="10" t="e">
        <f t="shared" si="282"/>
        <v>#DIV/0!</v>
      </c>
      <c r="P1705" s="11" t="e">
        <f t="shared" si="267"/>
        <v>#DIV/0!</v>
      </c>
      <c r="Q1705" s="11" t="e">
        <f t="shared" si="268"/>
        <v>#DIV/0!</v>
      </c>
      <c r="R1705" s="6" t="e">
        <f t="shared" si="269"/>
        <v>#DIV/0!</v>
      </c>
      <c r="S1705" s="6" t="e">
        <f t="shared" si="272"/>
        <v>#DIV/0!</v>
      </c>
      <c r="T1705" s="11">
        <f t="shared" si="273"/>
        <v>0</v>
      </c>
      <c r="U1705" s="11">
        <f t="shared" si="270"/>
        <v>8.5500000000000007</v>
      </c>
      <c r="V1705" s="11">
        <f t="shared" si="271"/>
        <v>-8.5500000000000007</v>
      </c>
    </row>
    <row r="1706" spans="1:22" x14ac:dyDescent="0.25">
      <c r="A1706" s="6" t="s">
        <v>351</v>
      </c>
      <c r="B1706" s="6" t="s">
        <v>23</v>
      </c>
      <c r="C1706" s="6" t="s">
        <v>1411</v>
      </c>
      <c r="D1706" s="6" t="s">
        <v>1411</v>
      </c>
      <c r="E1706" s="22" t="s">
        <v>1676</v>
      </c>
      <c r="F1706" s="22" t="s">
        <v>418</v>
      </c>
      <c r="G1706" s="31"/>
      <c r="H1706" s="22" t="s">
        <v>1451</v>
      </c>
      <c r="I1706" s="22" t="s">
        <v>122</v>
      </c>
      <c r="J1706" s="19" t="s">
        <v>1436</v>
      </c>
      <c r="K1706" s="11">
        <v>0.1</v>
      </c>
      <c r="O1706" s="10" t="e">
        <f t="shared" si="282"/>
        <v>#DIV/0!</v>
      </c>
      <c r="P1706" s="11" t="e">
        <f t="shared" si="267"/>
        <v>#DIV/0!</v>
      </c>
      <c r="Q1706" s="11" t="e">
        <f t="shared" si="268"/>
        <v>#DIV/0!</v>
      </c>
      <c r="R1706" s="6" t="e">
        <f t="shared" si="269"/>
        <v>#DIV/0!</v>
      </c>
      <c r="S1706" s="6" t="e">
        <f t="shared" si="272"/>
        <v>#DIV/0!</v>
      </c>
      <c r="T1706" s="11">
        <f t="shared" si="273"/>
        <v>0</v>
      </c>
      <c r="U1706" s="11">
        <f t="shared" si="270"/>
        <v>0</v>
      </c>
      <c r="V1706" s="11">
        <f t="shared" si="271"/>
        <v>0</v>
      </c>
    </row>
    <row r="1707" spans="1:22" x14ac:dyDescent="0.25">
      <c r="A1707" s="6" t="s">
        <v>351</v>
      </c>
      <c r="B1707" s="6" t="s">
        <v>23</v>
      </c>
      <c r="C1707" s="6" t="s">
        <v>1411</v>
      </c>
      <c r="D1707" s="6" t="s">
        <v>1411</v>
      </c>
      <c r="E1707" s="22" t="s">
        <v>1676</v>
      </c>
      <c r="F1707" s="22" t="s">
        <v>418</v>
      </c>
      <c r="G1707" s="31"/>
      <c r="H1707" s="22" t="s">
        <v>1451</v>
      </c>
      <c r="I1707" s="22" t="s">
        <v>122</v>
      </c>
      <c r="J1707" s="19" t="s">
        <v>1437</v>
      </c>
      <c r="K1707" s="11">
        <v>5</v>
      </c>
      <c r="L1707" s="9">
        <v>67.150000000000006</v>
      </c>
      <c r="M1707" s="11">
        <v>335.75</v>
      </c>
      <c r="N1707" s="11">
        <v>1967.43</v>
      </c>
      <c r="O1707" s="10">
        <f t="shared" si="282"/>
        <v>5</v>
      </c>
      <c r="P1707" s="11">
        <f t="shared" si="267"/>
        <v>29.299032017870438</v>
      </c>
      <c r="Q1707" s="11">
        <f t="shared" si="268"/>
        <v>34.299032017870438</v>
      </c>
      <c r="R1707" s="6" t="str">
        <f t="shared" si="269"/>
        <v>YES</v>
      </c>
      <c r="S1707" s="6" t="str">
        <f t="shared" si="272"/>
        <v>YES</v>
      </c>
      <c r="T1707" s="11">
        <f t="shared" si="273"/>
        <v>839.37500000000011</v>
      </c>
      <c r="U1707" s="11">
        <f t="shared" si="270"/>
        <v>2303.1800000000003</v>
      </c>
      <c r="V1707" s="11">
        <f t="shared" si="271"/>
        <v>-1463.8050000000003</v>
      </c>
    </row>
    <row r="1708" spans="1:22" x14ac:dyDescent="0.25">
      <c r="A1708" s="6" t="s">
        <v>351</v>
      </c>
      <c r="B1708" s="6" t="s">
        <v>23</v>
      </c>
      <c r="C1708" s="6" t="s">
        <v>1411</v>
      </c>
      <c r="D1708" s="6" t="s">
        <v>1411</v>
      </c>
      <c r="E1708" s="22" t="s">
        <v>1676</v>
      </c>
      <c r="F1708" s="22" t="s">
        <v>418</v>
      </c>
      <c r="G1708" s="31"/>
      <c r="H1708" s="22" t="s">
        <v>1451</v>
      </c>
      <c r="I1708" s="22" t="s">
        <v>122</v>
      </c>
      <c r="J1708" s="19" t="s">
        <v>1437</v>
      </c>
      <c r="K1708" s="11">
        <v>0.1</v>
      </c>
      <c r="M1708" s="11">
        <v>6.71</v>
      </c>
      <c r="O1708" s="10" t="e">
        <f t="shared" si="282"/>
        <v>#DIV/0!</v>
      </c>
      <c r="P1708" s="11" t="e">
        <f t="shared" si="267"/>
        <v>#DIV/0!</v>
      </c>
      <c r="Q1708" s="11" t="e">
        <f t="shared" si="268"/>
        <v>#DIV/0!</v>
      </c>
      <c r="R1708" s="6" t="e">
        <f t="shared" si="269"/>
        <v>#DIV/0!</v>
      </c>
      <c r="S1708" s="6" t="e">
        <f t="shared" si="272"/>
        <v>#DIV/0!</v>
      </c>
      <c r="T1708" s="11">
        <f t="shared" si="273"/>
        <v>0</v>
      </c>
      <c r="U1708" s="11">
        <f t="shared" si="270"/>
        <v>6.71</v>
      </c>
      <c r="V1708" s="11">
        <f t="shared" si="271"/>
        <v>-6.71</v>
      </c>
    </row>
    <row r="1709" spans="1:22" x14ac:dyDescent="0.25">
      <c r="A1709" s="6" t="s">
        <v>351</v>
      </c>
      <c r="B1709" s="6" t="s">
        <v>23</v>
      </c>
      <c r="C1709" s="6" t="s">
        <v>1411</v>
      </c>
      <c r="D1709" s="6" t="s">
        <v>1411</v>
      </c>
      <c r="E1709" s="22" t="s">
        <v>1676</v>
      </c>
      <c r="F1709" s="22" t="s">
        <v>418</v>
      </c>
      <c r="G1709" s="31"/>
      <c r="H1709" s="22" t="s">
        <v>1451</v>
      </c>
      <c r="I1709" s="22" t="s">
        <v>122</v>
      </c>
      <c r="J1709" s="19" t="s">
        <v>1437</v>
      </c>
      <c r="K1709" s="11">
        <v>15</v>
      </c>
      <c r="M1709" s="11">
        <v>8.25</v>
      </c>
      <c r="O1709" s="10" t="e">
        <f t="shared" si="282"/>
        <v>#DIV/0!</v>
      </c>
      <c r="P1709" s="11" t="e">
        <f t="shared" si="267"/>
        <v>#DIV/0!</v>
      </c>
      <c r="Q1709" s="11" t="e">
        <f t="shared" si="268"/>
        <v>#DIV/0!</v>
      </c>
      <c r="R1709" s="6" t="e">
        <f t="shared" si="269"/>
        <v>#DIV/0!</v>
      </c>
      <c r="S1709" s="6" t="e">
        <f t="shared" si="272"/>
        <v>#DIV/0!</v>
      </c>
      <c r="T1709" s="11">
        <f t="shared" si="273"/>
        <v>0</v>
      </c>
      <c r="U1709" s="11">
        <f t="shared" si="270"/>
        <v>8.25</v>
      </c>
      <c r="V1709" s="11">
        <f t="shared" si="271"/>
        <v>-8.25</v>
      </c>
    </row>
    <row r="1710" spans="1:22" x14ac:dyDescent="0.25">
      <c r="A1710" s="6" t="s">
        <v>351</v>
      </c>
      <c r="B1710" s="6" t="s">
        <v>23</v>
      </c>
      <c r="C1710" s="6" t="s">
        <v>1411</v>
      </c>
      <c r="D1710" s="6" t="s">
        <v>1411</v>
      </c>
      <c r="E1710" s="22" t="s">
        <v>1676</v>
      </c>
      <c r="F1710" s="22" t="s">
        <v>418</v>
      </c>
      <c r="G1710" s="31"/>
      <c r="H1710" s="22" t="s">
        <v>1451</v>
      </c>
      <c r="I1710" s="22" t="s">
        <v>122</v>
      </c>
      <c r="J1710" s="19" t="s">
        <v>1438</v>
      </c>
      <c r="K1710" s="11">
        <v>15</v>
      </c>
      <c r="L1710" s="9">
        <v>27.1</v>
      </c>
      <c r="M1710" s="11">
        <v>406.5</v>
      </c>
      <c r="O1710" s="10">
        <f t="shared" si="282"/>
        <v>15</v>
      </c>
      <c r="P1710" s="11">
        <f t="shared" si="267"/>
        <v>0</v>
      </c>
      <c r="Q1710" s="11">
        <f t="shared" si="268"/>
        <v>15</v>
      </c>
      <c r="R1710" s="6" t="str">
        <f t="shared" si="269"/>
        <v>YES</v>
      </c>
      <c r="S1710" s="6" t="str">
        <f t="shared" si="272"/>
        <v>YES</v>
      </c>
      <c r="T1710" s="11">
        <f t="shared" si="273"/>
        <v>338.75</v>
      </c>
      <c r="U1710" s="11">
        <f t="shared" si="270"/>
        <v>406.5</v>
      </c>
      <c r="V1710" s="11">
        <f t="shared" si="271"/>
        <v>-67.75</v>
      </c>
    </row>
    <row r="1711" spans="1:22" x14ac:dyDescent="0.25">
      <c r="A1711" s="6" t="s">
        <v>351</v>
      </c>
      <c r="B1711" s="6" t="s">
        <v>23</v>
      </c>
      <c r="C1711" s="6" t="s">
        <v>1411</v>
      </c>
      <c r="D1711" s="6" t="s">
        <v>1411</v>
      </c>
      <c r="E1711" s="22" t="s">
        <v>1676</v>
      </c>
      <c r="F1711" s="22" t="s">
        <v>418</v>
      </c>
      <c r="G1711" s="31"/>
      <c r="H1711" s="22" t="s">
        <v>1451</v>
      </c>
      <c r="I1711" s="22" t="s">
        <v>122</v>
      </c>
      <c r="J1711" s="19" t="s">
        <v>1438</v>
      </c>
      <c r="K1711" s="11">
        <v>0.1</v>
      </c>
      <c r="M1711" s="11">
        <v>2.71</v>
      </c>
      <c r="O1711" s="10" t="e">
        <f t="shared" si="282"/>
        <v>#DIV/0!</v>
      </c>
      <c r="P1711" s="11" t="e">
        <f t="shared" si="267"/>
        <v>#DIV/0!</v>
      </c>
      <c r="Q1711" s="11" t="e">
        <f t="shared" si="268"/>
        <v>#DIV/0!</v>
      </c>
      <c r="R1711" s="6" t="e">
        <f t="shared" si="269"/>
        <v>#DIV/0!</v>
      </c>
      <c r="S1711" s="6" t="e">
        <f t="shared" si="272"/>
        <v>#DIV/0!</v>
      </c>
      <c r="T1711" s="11">
        <f t="shared" si="273"/>
        <v>0</v>
      </c>
      <c r="U1711" s="11">
        <f t="shared" si="270"/>
        <v>2.71</v>
      </c>
      <c r="V1711" s="11">
        <f t="shared" si="271"/>
        <v>-2.71</v>
      </c>
    </row>
    <row r="1712" spans="1:22" x14ac:dyDescent="0.25">
      <c r="A1712" s="6" t="s">
        <v>351</v>
      </c>
      <c r="B1712" s="6" t="s">
        <v>23</v>
      </c>
      <c r="C1712" s="6" t="s">
        <v>1411</v>
      </c>
      <c r="D1712" s="6" t="s">
        <v>1411</v>
      </c>
      <c r="E1712" s="22" t="s">
        <v>1676</v>
      </c>
      <c r="F1712" s="22" t="s">
        <v>418</v>
      </c>
      <c r="G1712" s="31"/>
      <c r="H1712" s="22" t="s">
        <v>1451</v>
      </c>
      <c r="I1712" s="22" t="s">
        <v>122</v>
      </c>
      <c r="J1712" s="19" t="s">
        <v>1439</v>
      </c>
      <c r="K1712" s="11">
        <v>15</v>
      </c>
      <c r="L1712" s="9">
        <v>11.63</v>
      </c>
      <c r="M1712" s="11">
        <v>174.45</v>
      </c>
      <c r="O1712" s="10">
        <f t="shared" si="282"/>
        <v>14.999999999999998</v>
      </c>
      <c r="P1712" s="11">
        <f t="shared" si="267"/>
        <v>0</v>
      </c>
      <c r="Q1712" s="11">
        <f t="shared" si="268"/>
        <v>14.999999999999998</v>
      </c>
      <c r="R1712" s="6" t="str">
        <f t="shared" si="269"/>
        <v>YES</v>
      </c>
      <c r="S1712" s="6" t="str">
        <f t="shared" si="272"/>
        <v>YES</v>
      </c>
      <c r="T1712" s="11">
        <f t="shared" si="273"/>
        <v>145.375</v>
      </c>
      <c r="U1712" s="11">
        <f t="shared" si="270"/>
        <v>174.45</v>
      </c>
      <c r="V1712" s="11">
        <f t="shared" si="271"/>
        <v>-29.074999999999989</v>
      </c>
    </row>
    <row r="1713" spans="1:22" x14ac:dyDescent="0.25">
      <c r="A1713" s="6" t="s">
        <v>351</v>
      </c>
      <c r="B1713" s="6" t="s">
        <v>23</v>
      </c>
      <c r="C1713" s="6" t="s">
        <v>1411</v>
      </c>
      <c r="D1713" s="6" t="s">
        <v>1411</v>
      </c>
      <c r="E1713" s="22" t="s">
        <v>1676</v>
      </c>
      <c r="F1713" s="22" t="s">
        <v>418</v>
      </c>
      <c r="G1713" s="31"/>
      <c r="H1713" s="22" t="s">
        <v>1451</v>
      </c>
      <c r="I1713" s="22" t="s">
        <v>122</v>
      </c>
      <c r="J1713" s="19" t="s">
        <v>1439</v>
      </c>
      <c r="K1713" s="11">
        <v>0.1</v>
      </c>
      <c r="M1713" s="11">
        <v>1.1599999999999999</v>
      </c>
      <c r="O1713" s="10" t="e">
        <f t="shared" si="282"/>
        <v>#DIV/0!</v>
      </c>
      <c r="P1713" s="11" t="e">
        <f t="shared" si="267"/>
        <v>#DIV/0!</v>
      </c>
      <c r="Q1713" s="11" t="e">
        <f t="shared" si="268"/>
        <v>#DIV/0!</v>
      </c>
      <c r="R1713" s="6" t="e">
        <f t="shared" si="269"/>
        <v>#DIV/0!</v>
      </c>
      <c r="S1713" s="6" t="e">
        <f t="shared" si="272"/>
        <v>#DIV/0!</v>
      </c>
      <c r="T1713" s="11">
        <f t="shared" si="273"/>
        <v>0</v>
      </c>
      <c r="U1713" s="11">
        <f t="shared" si="270"/>
        <v>1.1599999999999999</v>
      </c>
      <c r="V1713" s="11">
        <f t="shared" si="271"/>
        <v>-1.1599999999999999</v>
      </c>
    </row>
    <row r="1714" spans="1:22" x14ac:dyDescent="0.25">
      <c r="A1714" s="6" t="s">
        <v>351</v>
      </c>
      <c r="B1714" s="6" t="s">
        <v>23</v>
      </c>
      <c r="C1714" s="6" t="s">
        <v>1411</v>
      </c>
      <c r="D1714" s="6" t="s">
        <v>1411</v>
      </c>
      <c r="E1714" s="22" t="s">
        <v>1676</v>
      </c>
      <c r="F1714" s="22" t="s">
        <v>418</v>
      </c>
      <c r="G1714" s="31"/>
      <c r="H1714" s="22" t="s">
        <v>1451</v>
      </c>
      <c r="I1714" s="22" t="s">
        <v>122</v>
      </c>
      <c r="J1714" s="19" t="s">
        <v>1440</v>
      </c>
      <c r="K1714" s="11">
        <v>0.1</v>
      </c>
      <c r="O1714" s="10" t="e">
        <f t="shared" si="282"/>
        <v>#DIV/0!</v>
      </c>
      <c r="P1714" s="11" t="e">
        <f t="shared" si="267"/>
        <v>#DIV/0!</v>
      </c>
      <c r="Q1714" s="11" t="e">
        <f t="shared" si="268"/>
        <v>#DIV/0!</v>
      </c>
      <c r="R1714" s="6" t="e">
        <f t="shared" si="269"/>
        <v>#DIV/0!</v>
      </c>
      <c r="S1714" s="6" t="e">
        <f t="shared" si="272"/>
        <v>#DIV/0!</v>
      </c>
      <c r="T1714" s="11">
        <f t="shared" si="273"/>
        <v>0</v>
      </c>
      <c r="U1714" s="11">
        <f t="shared" si="270"/>
        <v>0</v>
      </c>
      <c r="V1714" s="11">
        <f t="shared" si="271"/>
        <v>0</v>
      </c>
    </row>
    <row r="1715" spans="1:22" x14ac:dyDescent="0.25">
      <c r="A1715" s="6" t="s">
        <v>351</v>
      </c>
      <c r="B1715" s="6" t="s">
        <v>23</v>
      </c>
      <c r="C1715" s="6" t="s">
        <v>1411</v>
      </c>
      <c r="D1715" s="6" t="s">
        <v>1411</v>
      </c>
      <c r="E1715" s="22" t="s">
        <v>1676</v>
      </c>
      <c r="F1715" s="22" t="s">
        <v>418</v>
      </c>
      <c r="G1715" s="31"/>
      <c r="H1715" s="22" t="s">
        <v>1451</v>
      </c>
      <c r="I1715" s="22" t="s">
        <v>122</v>
      </c>
      <c r="J1715" s="19" t="s">
        <v>1441</v>
      </c>
      <c r="K1715" s="11">
        <v>0.1</v>
      </c>
      <c r="M1715" s="11">
        <v>2.42</v>
      </c>
      <c r="O1715" s="10" t="e">
        <f t="shared" si="282"/>
        <v>#DIV/0!</v>
      </c>
      <c r="P1715" s="11" t="e">
        <f t="shared" si="267"/>
        <v>#DIV/0!</v>
      </c>
      <c r="Q1715" s="11" t="e">
        <f t="shared" si="268"/>
        <v>#DIV/0!</v>
      </c>
      <c r="R1715" s="6" t="e">
        <f t="shared" si="269"/>
        <v>#DIV/0!</v>
      </c>
      <c r="S1715" s="6" t="e">
        <f t="shared" si="272"/>
        <v>#DIV/0!</v>
      </c>
      <c r="T1715" s="11">
        <f t="shared" si="273"/>
        <v>0</v>
      </c>
      <c r="U1715" s="11">
        <f t="shared" si="270"/>
        <v>2.42</v>
      </c>
      <c r="V1715" s="11">
        <f t="shared" si="271"/>
        <v>-2.42</v>
      </c>
    </row>
    <row r="1716" spans="1:22" x14ac:dyDescent="0.25">
      <c r="A1716" s="6" t="s">
        <v>351</v>
      </c>
      <c r="B1716" s="6" t="s">
        <v>23</v>
      </c>
      <c r="C1716" s="6" t="s">
        <v>1411</v>
      </c>
      <c r="D1716" s="6" t="s">
        <v>1411</v>
      </c>
      <c r="E1716" s="22" t="s">
        <v>1676</v>
      </c>
      <c r="F1716" s="22" t="s">
        <v>418</v>
      </c>
      <c r="G1716" s="31"/>
      <c r="H1716" s="22" t="s">
        <v>1451</v>
      </c>
      <c r="I1716" s="22" t="s">
        <v>122</v>
      </c>
      <c r="J1716" s="19" t="s">
        <v>1442</v>
      </c>
      <c r="K1716" s="11">
        <v>0.15</v>
      </c>
      <c r="M1716" s="11">
        <v>72</v>
      </c>
      <c r="O1716" s="10" t="e">
        <f t="shared" si="282"/>
        <v>#DIV/0!</v>
      </c>
      <c r="P1716" s="11" t="e">
        <f t="shared" si="267"/>
        <v>#DIV/0!</v>
      </c>
      <c r="Q1716" s="11" t="e">
        <f t="shared" si="268"/>
        <v>#DIV/0!</v>
      </c>
      <c r="R1716" s="6" t="e">
        <f t="shared" si="269"/>
        <v>#DIV/0!</v>
      </c>
      <c r="S1716" s="6" t="e">
        <f t="shared" si="272"/>
        <v>#DIV/0!</v>
      </c>
      <c r="T1716" s="11">
        <f t="shared" si="273"/>
        <v>0</v>
      </c>
      <c r="U1716" s="11">
        <f t="shared" si="270"/>
        <v>72</v>
      </c>
      <c r="V1716" s="11">
        <f t="shared" si="271"/>
        <v>-72</v>
      </c>
    </row>
    <row r="1717" spans="1:22" x14ac:dyDescent="0.25">
      <c r="A1717" s="6" t="s">
        <v>351</v>
      </c>
      <c r="B1717" s="6" t="s">
        <v>23</v>
      </c>
      <c r="C1717" s="6" t="s">
        <v>1411</v>
      </c>
      <c r="D1717" s="6" t="s">
        <v>1411</v>
      </c>
      <c r="E1717" s="22" t="s">
        <v>1676</v>
      </c>
      <c r="F1717" s="22" t="s">
        <v>418</v>
      </c>
      <c r="G1717" s="31"/>
      <c r="H1717" s="22" t="s">
        <v>1451</v>
      </c>
      <c r="I1717" s="22" t="s">
        <v>122</v>
      </c>
      <c r="J1717" s="19" t="s">
        <v>1443</v>
      </c>
      <c r="K1717" s="11">
        <v>5</v>
      </c>
      <c r="L1717" s="9">
        <v>31.46</v>
      </c>
      <c r="M1717" s="11">
        <v>157.30000000000001</v>
      </c>
      <c r="N1717" s="11">
        <v>683.69</v>
      </c>
      <c r="O1717" s="10">
        <f t="shared" si="282"/>
        <v>5</v>
      </c>
      <c r="P1717" s="11">
        <f t="shared" si="267"/>
        <v>21.732040686586142</v>
      </c>
      <c r="Q1717" s="11">
        <f t="shared" si="268"/>
        <v>26.732040686586142</v>
      </c>
      <c r="R1717" s="6" t="str">
        <f t="shared" si="269"/>
        <v>YES</v>
      </c>
      <c r="S1717" s="6" t="str">
        <f t="shared" si="272"/>
        <v>YES</v>
      </c>
      <c r="T1717" s="11">
        <f t="shared" si="273"/>
        <v>393.25</v>
      </c>
      <c r="U1717" s="11">
        <f t="shared" si="270"/>
        <v>840.99</v>
      </c>
      <c r="V1717" s="11">
        <f t="shared" si="271"/>
        <v>-447.74</v>
      </c>
    </row>
    <row r="1718" spans="1:22" x14ac:dyDescent="0.25">
      <c r="A1718" s="6" t="s">
        <v>351</v>
      </c>
      <c r="B1718" s="6" t="s">
        <v>23</v>
      </c>
      <c r="C1718" s="6" t="s">
        <v>1411</v>
      </c>
      <c r="D1718" s="6" t="s">
        <v>1411</v>
      </c>
      <c r="E1718" s="22" t="s">
        <v>1676</v>
      </c>
      <c r="F1718" s="22" t="s">
        <v>418</v>
      </c>
      <c r="G1718" s="31"/>
      <c r="H1718" s="22" t="s">
        <v>1451</v>
      </c>
      <c r="I1718" s="22" t="s">
        <v>122</v>
      </c>
      <c r="J1718" s="19" t="s">
        <v>1443</v>
      </c>
      <c r="K1718" s="11">
        <v>0.1</v>
      </c>
      <c r="M1718" s="11">
        <v>0.51</v>
      </c>
      <c r="O1718" s="10" t="e">
        <f t="shared" si="282"/>
        <v>#DIV/0!</v>
      </c>
      <c r="P1718" s="11" t="e">
        <f t="shared" si="267"/>
        <v>#DIV/0!</v>
      </c>
      <c r="Q1718" s="11" t="e">
        <f t="shared" si="268"/>
        <v>#DIV/0!</v>
      </c>
      <c r="R1718" s="6" t="e">
        <f t="shared" si="269"/>
        <v>#DIV/0!</v>
      </c>
      <c r="S1718" s="6" t="e">
        <f t="shared" si="272"/>
        <v>#DIV/0!</v>
      </c>
      <c r="T1718" s="11">
        <f t="shared" si="273"/>
        <v>0</v>
      </c>
      <c r="U1718" s="11">
        <f t="shared" si="270"/>
        <v>0.51</v>
      </c>
      <c r="V1718" s="11">
        <f t="shared" si="271"/>
        <v>-0.51</v>
      </c>
    </row>
    <row r="1719" spans="1:22" x14ac:dyDescent="0.25">
      <c r="A1719" s="6" t="s">
        <v>351</v>
      </c>
      <c r="B1719" s="6" t="s">
        <v>23</v>
      </c>
      <c r="C1719" s="6" t="s">
        <v>1411</v>
      </c>
      <c r="D1719" s="6" t="s">
        <v>1411</v>
      </c>
      <c r="E1719" s="22" t="s">
        <v>1676</v>
      </c>
      <c r="F1719" s="22" t="s">
        <v>418</v>
      </c>
      <c r="G1719" s="31"/>
      <c r="H1719" s="22" t="s">
        <v>1451</v>
      </c>
      <c r="I1719" s="22" t="s">
        <v>122</v>
      </c>
      <c r="J1719" s="19" t="s">
        <v>1444</v>
      </c>
      <c r="K1719" s="11">
        <v>0.1</v>
      </c>
      <c r="M1719" s="11">
        <v>34.22</v>
      </c>
      <c r="O1719" s="10" t="e">
        <f t="shared" si="282"/>
        <v>#DIV/0!</v>
      </c>
      <c r="P1719" s="11" t="e">
        <f t="shared" si="267"/>
        <v>#DIV/0!</v>
      </c>
      <c r="Q1719" s="11" t="e">
        <f t="shared" si="268"/>
        <v>#DIV/0!</v>
      </c>
      <c r="R1719" s="6" t="e">
        <f t="shared" si="269"/>
        <v>#DIV/0!</v>
      </c>
      <c r="S1719" s="6" t="e">
        <f t="shared" si="272"/>
        <v>#DIV/0!</v>
      </c>
      <c r="T1719" s="11">
        <f t="shared" si="273"/>
        <v>0</v>
      </c>
      <c r="U1719" s="11">
        <f t="shared" si="270"/>
        <v>34.22</v>
      </c>
      <c r="V1719" s="11">
        <f t="shared" si="271"/>
        <v>-34.22</v>
      </c>
    </row>
    <row r="1720" spans="1:22" x14ac:dyDescent="0.25">
      <c r="A1720" s="6" t="s">
        <v>351</v>
      </c>
      <c r="B1720" s="6" t="s">
        <v>23</v>
      </c>
      <c r="C1720" s="6" t="s">
        <v>1411</v>
      </c>
      <c r="D1720" s="6" t="s">
        <v>1411</v>
      </c>
      <c r="E1720" s="22" t="s">
        <v>1676</v>
      </c>
      <c r="F1720" s="22" t="s">
        <v>418</v>
      </c>
      <c r="G1720" s="31"/>
      <c r="H1720" s="22" t="s">
        <v>1451</v>
      </c>
      <c r="I1720" s="22" t="s">
        <v>122</v>
      </c>
      <c r="J1720" s="19" t="s">
        <v>1445</v>
      </c>
      <c r="K1720" s="11">
        <v>0.1</v>
      </c>
      <c r="M1720" s="11">
        <v>12.39</v>
      </c>
      <c r="O1720" s="10" t="e">
        <f t="shared" si="282"/>
        <v>#DIV/0!</v>
      </c>
      <c r="P1720" s="11" t="e">
        <f t="shared" si="267"/>
        <v>#DIV/0!</v>
      </c>
      <c r="Q1720" s="11" t="e">
        <f t="shared" si="268"/>
        <v>#DIV/0!</v>
      </c>
      <c r="R1720" s="6" t="e">
        <f t="shared" si="269"/>
        <v>#DIV/0!</v>
      </c>
      <c r="S1720" s="6" t="e">
        <f t="shared" si="272"/>
        <v>#DIV/0!</v>
      </c>
      <c r="T1720" s="11">
        <f t="shared" si="273"/>
        <v>0</v>
      </c>
      <c r="U1720" s="11">
        <f t="shared" si="270"/>
        <v>12.39</v>
      </c>
      <c r="V1720" s="11">
        <f t="shared" si="271"/>
        <v>-12.39</v>
      </c>
    </row>
    <row r="1721" spans="1:22" x14ac:dyDescent="0.25">
      <c r="A1721" s="6" t="s">
        <v>351</v>
      </c>
      <c r="B1721" s="6" t="s">
        <v>23</v>
      </c>
      <c r="C1721" s="6" t="s">
        <v>1411</v>
      </c>
      <c r="D1721" s="6" t="s">
        <v>1411</v>
      </c>
      <c r="E1721" s="22" t="s">
        <v>1676</v>
      </c>
      <c r="F1721" s="22" t="s">
        <v>418</v>
      </c>
      <c r="G1721" s="31"/>
      <c r="H1721" s="22" t="s">
        <v>1451</v>
      </c>
      <c r="I1721" s="22" t="s">
        <v>122</v>
      </c>
      <c r="J1721" s="19" t="s">
        <v>1446</v>
      </c>
      <c r="K1721" s="11">
        <v>0.1</v>
      </c>
      <c r="M1721" s="11">
        <v>31.31</v>
      </c>
      <c r="O1721" s="10" t="e">
        <f t="shared" si="282"/>
        <v>#DIV/0!</v>
      </c>
      <c r="P1721" s="11" t="e">
        <f t="shared" ref="P1721:P1784" si="283">N1721/L1721</f>
        <v>#DIV/0!</v>
      </c>
      <c r="Q1721" s="11" t="e">
        <f t="shared" ref="Q1721:Q1784" si="284">(M1721+N1721)/L1721</f>
        <v>#DIV/0!</v>
      </c>
      <c r="R1721" s="6" t="e">
        <f t="shared" ref="R1721:R1784" si="285">IF(Q1721&gt;12.49,"YES","NO")</f>
        <v>#DIV/0!</v>
      </c>
      <c r="S1721" s="6" t="e">
        <f t="shared" si="272"/>
        <v>#DIV/0!</v>
      </c>
      <c r="T1721" s="11">
        <f t="shared" si="273"/>
        <v>0</v>
      </c>
      <c r="U1721" s="11">
        <f t="shared" ref="U1721:U1784" si="286">M1721+N1721</f>
        <v>31.31</v>
      </c>
      <c r="V1721" s="11">
        <f t="shared" ref="V1721:V1784" si="287">T1721-U1721</f>
        <v>-31.31</v>
      </c>
    </row>
    <row r="1722" spans="1:22" x14ac:dyDescent="0.25">
      <c r="A1722" s="6" t="s">
        <v>351</v>
      </c>
      <c r="B1722" s="6" t="s">
        <v>23</v>
      </c>
      <c r="C1722" s="6" t="s">
        <v>1411</v>
      </c>
      <c r="D1722" s="6" t="s">
        <v>1411</v>
      </c>
      <c r="E1722" s="22" t="s">
        <v>1676</v>
      </c>
      <c r="F1722" s="22" t="s">
        <v>418</v>
      </c>
      <c r="G1722" s="31"/>
      <c r="H1722" s="22" t="s">
        <v>1451</v>
      </c>
      <c r="I1722" s="22" t="s">
        <v>122</v>
      </c>
      <c r="J1722" s="19" t="s">
        <v>1447</v>
      </c>
      <c r="K1722" s="11">
        <v>0.1</v>
      </c>
      <c r="M1722" s="11">
        <v>17.79</v>
      </c>
      <c r="O1722" s="10" t="e">
        <f t="shared" si="282"/>
        <v>#DIV/0!</v>
      </c>
      <c r="P1722" s="11" t="e">
        <f t="shared" si="283"/>
        <v>#DIV/0!</v>
      </c>
      <c r="Q1722" s="11" t="e">
        <f t="shared" si="284"/>
        <v>#DIV/0!</v>
      </c>
      <c r="R1722" s="6" t="e">
        <f t="shared" si="285"/>
        <v>#DIV/0!</v>
      </c>
      <c r="S1722" s="6" t="e">
        <f t="shared" si="272"/>
        <v>#DIV/0!</v>
      </c>
      <c r="T1722" s="11">
        <f t="shared" si="273"/>
        <v>0</v>
      </c>
      <c r="U1722" s="11">
        <f t="shared" si="286"/>
        <v>17.79</v>
      </c>
      <c r="V1722" s="11">
        <f t="shared" si="287"/>
        <v>-17.79</v>
      </c>
    </row>
    <row r="1723" spans="1:22" x14ac:dyDescent="0.25">
      <c r="A1723" s="6" t="s">
        <v>351</v>
      </c>
      <c r="B1723" s="6" t="s">
        <v>23</v>
      </c>
      <c r="C1723" s="6" t="s">
        <v>1411</v>
      </c>
      <c r="D1723" s="6" t="s">
        <v>1411</v>
      </c>
      <c r="E1723" s="22" t="s">
        <v>1676</v>
      </c>
      <c r="F1723" s="22" t="s">
        <v>418</v>
      </c>
      <c r="G1723" s="31"/>
      <c r="H1723" s="22" t="s">
        <v>1451</v>
      </c>
      <c r="I1723" s="22" t="s">
        <v>122</v>
      </c>
      <c r="J1723" s="19" t="s">
        <v>1448</v>
      </c>
      <c r="K1723" s="11">
        <v>0.15</v>
      </c>
      <c r="M1723" s="11">
        <v>24</v>
      </c>
      <c r="O1723" s="10" t="e">
        <f t="shared" si="282"/>
        <v>#DIV/0!</v>
      </c>
      <c r="P1723" s="11" t="e">
        <f t="shared" si="283"/>
        <v>#DIV/0!</v>
      </c>
      <c r="Q1723" s="11" t="e">
        <f t="shared" si="284"/>
        <v>#DIV/0!</v>
      </c>
      <c r="R1723" s="6" t="e">
        <f t="shared" si="285"/>
        <v>#DIV/0!</v>
      </c>
      <c r="S1723" s="6" t="e">
        <f t="shared" ref="S1723:S1786" si="288">IF(O1723&gt;3.32,"YES","NO")</f>
        <v>#DIV/0!</v>
      </c>
      <c r="T1723" s="11">
        <f t="shared" ref="T1723:T1786" si="289">L1723*12.5</f>
        <v>0</v>
      </c>
      <c r="U1723" s="11">
        <f t="shared" si="286"/>
        <v>24</v>
      </c>
      <c r="V1723" s="11">
        <f t="shared" si="287"/>
        <v>-24</v>
      </c>
    </row>
    <row r="1724" spans="1:22" x14ac:dyDescent="0.25">
      <c r="A1724" s="6" t="s">
        <v>351</v>
      </c>
      <c r="B1724" s="6" t="s">
        <v>23</v>
      </c>
      <c r="C1724" s="6" t="s">
        <v>1411</v>
      </c>
      <c r="D1724" s="6" t="s">
        <v>1411</v>
      </c>
      <c r="E1724" s="22" t="s">
        <v>1676</v>
      </c>
      <c r="F1724" s="22" t="s">
        <v>418</v>
      </c>
      <c r="G1724" s="31"/>
      <c r="H1724" s="22" t="s">
        <v>1451</v>
      </c>
      <c r="I1724" s="22" t="s">
        <v>122</v>
      </c>
      <c r="J1724" s="19" t="s">
        <v>1449</v>
      </c>
      <c r="K1724" s="11">
        <v>0.1</v>
      </c>
      <c r="M1724" s="11">
        <v>9.19</v>
      </c>
      <c r="O1724" s="10" t="e">
        <f t="shared" si="282"/>
        <v>#DIV/0!</v>
      </c>
      <c r="P1724" s="11" t="e">
        <f t="shared" si="283"/>
        <v>#DIV/0!</v>
      </c>
      <c r="Q1724" s="11" t="e">
        <f t="shared" si="284"/>
        <v>#DIV/0!</v>
      </c>
      <c r="R1724" s="6" t="e">
        <f t="shared" si="285"/>
        <v>#DIV/0!</v>
      </c>
      <c r="S1724" s="6" t="e">
        <f t="shared" si="288"/>
        <v>#DIV/0!</v>
      </c>
      <c r="T1724" s="11">
        <f t="shared" si="289"/>
        <v>0</v>
      </c>
      <c r="U1724" s="11">
        <f t="shared" si="286"/>
        <v>9.19</v>
      </c>
      <c r="V1724" s="11">
        <f t="shared" si="287"/>
        <v>-9.19</v>
      </c>
    </row>
    <row r="1725" spans="1:22" x14ac:dyDescent="0.25">
      <c r="A1725" s="6" t="s">
        <v>351</v>
      </c>
      <c r="B1725" s="6" t="s">
        <v>23</v>
      </c>
      <c r="C1725" s="6" t="s">
        <v>1450</v>
      </c>
      <c r="D1725" s="6" t="s">
        <v>1450</v>
      </c>
      <c r="E1725" s="22" t="s">
        <v>1676</v>
      </c>
      <c r="F1725" s="22" t="s">
        <v>418</v>
      </c>
      <c r="G1725" s="31"/>
      <c r="H1725" s="22" t="s">
        <v>535</v>
      </c>
      <c r="I1725" s="22" t="s">
        <v>528</v>
      </c>
      <c r="J1725" s="19" t="s">
        <v>1452</v>
      </c>
      <c r="K1725" s="11">
        <v>8</v>
      </c>
      <c r="L1725" s="9">
        <v>431.06</v>
      </c>
      <c r="M1725" s="11">
        <v>2448.48</v>
      </c>
      <c r="O1725" s="10">
        <f t="shared" si="282"/>
        <v>5.6801373358697163</v>
      </c>
      <c r="P1725" s="11">
        <f t="shared" si="283"/>
        <v>0</v>
      </c>
      <c r="Q1725" s="11">
        <f t="shared" si="284"/>
        <v>5.6801373358697163</v>
      </c>
      <c r="R1725" s="6" t="str">
        <f t="shared" si="285"/>
        <v>NO</v>
      </c>
      <c r="S1725" s="6" t="str">
        <f t="shared" si="288"/>
        <v>YES</v>
      </c>
      <c r="T1725" s="11">
        <f t="shared" si="289"/>
        <v>5388.25</v>
      </c>
      <c r="U1725" s="11">
        <f t="shared" si="286"/>
        <v>2448.48</v>
      </c>
      <c r="V1725" s="11">
        <f t="shared" si="287"/>
        <v>2939.77</v>
      </c>
    </row>
    <row r="1726" spans="1:22" x14ac:dyDescent="0.25">
      <c r="A1726" s="6" t="s">
        <v>351</v>
      </c>
      <c r="B1726" s="6" t="s">
        <v>23</v>
      </c>
      <c r="C1726" s="6" t="s">
        <v>1450</v>
      </c>
      <c r="D1726" s="6" t="s">
        <v>1450</v>
      </c>
      <c r="E1726" s="22" t="s">
        <v>1676</v>
      </c>
      <c r="F1726" s="22" t="s">
        <v>418</v>
      </c>
      <c r="G1726" s="31"/>
      <c r="H1726" s="22" t="s">
        <v>535</v>
      </c>
      <c r="I1726" s="22" t="s">
        <v>528</v>
      </c>
      <c r="J1726" s="19" t="s">
        <v>1452</v>
      </c>
      <c r="K1726" s="11">
        <v>7.5</v>
      </c>
      <c r="L1726" s="9">
        <v>18.55</v>
      </c>
      <c r="M1726" s="11">
        <v>139.13</v>
      </c>
      <c r="O1726" s="10">
        <f t="shared" si="282"/>
        <v>7.5002695417789749</v>
      </c>
      <c r="P1726" s="11">
        <f t="shared" si="283"/>
        <v>0</v>
      </c>
      <c r="Q1726" s="11">
        <f t="shared" si="284"/>
        <v>7.5002695417789749</v>
      </c>
      <c r="R1726" s="6" t="str">
        <f t="shared" si="285"/>
        <v>NO</v>
      </c>
      <c r="S1726" s="6" t="str">
        <f t="shared" si="288"/>
        <v>YES</v>
      </c>
      <c r="T1726" s="11">
        <f t="shared" si="289"/>
        <v>231.875</v>
      </c>
      <c r="U1726" s="11">
        <f t="shared" si="286"/>
        <v>139.13</v>
      </c>
      <c r="V1726" s="11">
        <f t="shared" si="287"/>
        <v>92.745000000000005</v>
      </c>
    </row>
    <row r="1727" spans="1:22" x14ac:dyDescent="0.25">
      <c r="A1727" s="6" t="s">
        <v>351</v>
      </c>
      <c r="B1727" s="6" t="s">
        <v>23</v>
      </c>
      <c r="C1727" s="6" t="s">
        <v>1450</v>
      </c>
      <c r="D1727" s="6" t="s">
        <v>1450</v>
      </c>
      <c r="E1727" s="22" t="s">
        <v>1676</v>
      </c>
      <c r="F1727" s="22" t="s">
        <v>418</v>
      </c>
      <c r="G1727" s="31"/>
      <c r="H1727" s="22" t="s">
        <v>535</v>
      </c>
      <c r="I1727" s="22" t="s">
        <v>528</v>
      </c>
      <c r="J1727" s="19" t="s">
        <v>1452</v>
      </c>
      <c r="K1727" s="11">
        <v>15</v>
      </c>
      <c r="L1727" s="9">
        <v>1.4</v>
      </c>
      <c r="M1727" s="11">
        <v>21</v>
      </c>
      <c r="O1727" s="10">
        <f t="shared" si="282"/>
        <v>15.000000000000002</v>
      </c>
      <c r="P1727" s="11">
        <f t="shared" si="283"/>
        <v>0</v>
      </c>
      <c r="Q1727" s="11">
        <f t="shared" si="284"/>
        <v>15.000000000000002</v>
      </c>
      <c r="R1727" s="6" t="str">
        <f t="shared" si="285"/>
        <v>YES</v>
      </c>
      <c r="S1727" s="6" t="str">
        <f t="shared" si="288"/>
        <v>YES</v>
      </c>
      <c r="T1727" s="11">
        <f t="shared" si="289"/>
        <v>17.5</v>
      </c>
      <c r="U1727" s="11">
        <f t="shared" si="286"/>
        <v>21</v>
      </c>
      <c r="V1727" s="11">
        <f t="shared" si="287"/>
        <v>-3.5</v>
      </c>
    </row>
    <row r="1728" spans="1:22" x14ac:dyDescent="0.25">
      <c r="A1728" s="6" t="s">
        <v>351</v>
      </c>
      <c r="B1728" s="6" t="s">
        <v>23</v>
      </c>
      <c r="C1728" s="6" t="s">
        <v>1450</v>
      </c>
      <c r="D1728" s="6" t="s">
        <v>1450</v>
      </c>
      <c r="E1728" s="22" t="s">
        <v>1676</v>
      </c>
      <c r="F1728" s="22" t="s">
        <v>418</v>
      </c>
      <c r="G1728" s="31"/>
      <c r="H1728" s="22" t="s">
        <v>535</v>
      </c>
      <c r="I1728" s="22" t="s">
        <v>528</v>
      </c>
      <c r="J1728" s="19" t="s">
        <v>1453</v>
      </c>
      <c r="K1728" s="11">
        <v>8</v>
      </c>
      <c r="L1728" s="9">
        <v>1.2</v>
      </c>
      <c r="M1728" s="11">
        <v>9.6</v>
      </c>
      <c r="O1728" s="10">
        <f t="shared" si="282"/>
        <v>8</v>
      </c>
      <c r="P1728" s="11">
        <f t="shared" si="283"/>
        <v>0</v>
      </c>
      <c r="Q1728" s="11">
        <f t="shared" si="284"/>
        <v>8</v>
      </c>
      <c r="R1728" s="6" t="str">
        <f t="shared" si="285"/>
        <v>NO</v>
      </c>
      <c r="S1728" s="6" t="str">
        <f t="shared" si="288"/>
        <v>YES</v>
      </c>
      <c r="T1728" s="11">
        <f t="shared" si="289"/>
        <v>15</v>
      </c>
      <c r="U1728" s="11">
        <f t="shared" si="286"/>
        <v>9.6</v>
      </c>
      <c r="V1728" s="11">
        <f t="shared" si="287"/>
        <v>5.4</v>
      </c>
    </row>
    <row r="1729" spans="1:22" x14ac:dyDescent="0.25">
      <c r="A1729" s="6" t="s">
        <v>351</v>
      </c>
      <c r="B1729" s="6" t="s">
        <v>23</v>
      </c>
      <c r="C1729" s="6" t="s">
        <v>1450</v>
      </c>
      <c r="D1729" s="6" t="s">
        <v>1450</v>
      </c>
      <c r="E1729" s="22" t="s">
        <v>1676</v>
      </c>
      <c r="F1729" s="22" t="s">
        <v>418</v>
      </c>
      <c r="G1729" s="31"/>
      <c r="H1729" s="22" t="s">
        <v>535</v>
      </c>
      <c r="I1729" s="22" t="s">
        <v>528</v>
      </c>
      <c r="J1729" s="19" t="s">
        <v>1454</v>
      </c>
      <c r="K1729" s="11">
        <v>5</v>
      </c>
      <c r="L1729" s="9">
        <v>190.43</v>
      </c>
      <c r="M1729" s="11">
        <v>952.15</v>
      </c>
      <c r="O1729" s="10">
        <f t="shared" si="282"/>
        <v>5</v>
      </c>
      <c r="P1729" s="11">
        <f t="shared" si="283"/>
        <v>0</v>
      </c>
      <c r="Q1729" s="11">
        <f t="shared" si="284"/>
        <v>5</v>
      </c>
      <c r="R1729" s="6" t="str">
        <f t="shared" si="285"/>
        <v>NO</v>
      </c>
      <c r="S1729" s="6" t="str">
        <f t="shared" si="288"/>
        <v>YES</v>
      </c>
      <c r="T1729" s="11">
        <f t="shared" si="289"/>
        <v>2380.375</v>
      </c>
      <c r="U1729" s="11">
        <f t="shared" si="286"/>
        <v>952.15</v>
      </c>
      <c r="V1729" s="11">
        <f t="shared" si="287"/>
        <v>1428.2249999999999</v>
      </c>
    </row>
    <row r="1730" spans="1:22" x14ac:dyDescent="0.25">
      <c r="A1730" s="6" t="s">
        <v>351</v>
      </c>
      <c r="B1730" s="6" t="s">
        <v>23</v>
      </c>
      <c r="C1730" s="6" t="s">
        <v>1450</v>
      </c>
      <c r="D1730" s="6" t="s">
        <v>1450</v>
      </c>
      <c r="E1730" s="22" t="s">
        <v>1676</v>
      </c>
      <c r="F1730" s="22" t="s">
        <v>418</v>
      </c>
      <c r="G1730" s="31"/>
      <c r="H1730" s="22" t="s">
        <v>535</v>
      </c>
      <c r="I1730" s="22" t="s">
        <v>528</v>
      </c>
      <c r="J1730" s="19" t="s">
        <v>1455</v>
      </c>
      <c r="K1730" s="11">
        <v>13.68</v>
      </c>
      <c r="L1730" s="9">
        <v>130</v>
      </c>
      <c r="M1730" s="11">
        <v>1778.4</v>
      </c>
      <c r="O1730" s="10">
        <f t="shared" si="282"/>
        <v>13.680000000000001</v>
      </c>
      <c r="P1730" s="11">
        <f t="shared" si="283"/>
        <v>0</v>
      </c>
      <c r="Q1730" s="11">
        <f t="shared" si="284"/>
        <v>13.680000000000001</v>
      </c>
      <c r="R1730" s="6" t="str">
        <f t="shared" si="285"/>
        <v>YES</v>
      </c>
      <c r="S1730" s="6" t="str">
        <f t="shared" si="288"/>
        <v>YES</v>
      </c>
      <c r="T1730" s="11">
        <f t="shared" si="289"/>
        <v>1625</v>
      </c>
      <c r="U1730" s="11">
        <f t="shared" si="286"/>
        <v>1778.4</v>
      </c>
      <c r="V1730" s="11">
        <f t="shared" si="287"/>
        <v>-153.40000000000009</v>
      </c>
    </row>
    <row r="1731" spans="1:22" x14ac:dyDescent="0.25">
      <c r="A1731" s="6" t="s">
        <v>351</v>
      </c>
      <c r="B1731" s="6" t="s">
        <v>23</v>
      </c>
      <c r="C1731" s="6" t="s">
        <v>1450</v>
      </c>
      <c r="D1731" s="6" t="s">
        <v>1450</v>
      </c>
      <c r="E1731" s="22" t="s">
        <v>1676</v>
      </c>
      <c r="F1731" s="22" t="s">
        <v>418</v>
      </c>
      <c r="G1731" s="31"/>
      <c r="H1731" s="22" t="s">
        <v>535</v>
      </c>
      <c r="I1731" s="22" t="s">
        <v>528</v>
      </c>
      <c r="J1731" s="19" t="s">
        <v>1455</v>
      </c>
      <c r="K1731" s="11">
        <v>15</v>
      </c>
      <c r="M1731" s="11">
        <v>300</v>
      </c>
      <c r="O1731" s="10" t="e">
        <f t="shared" si="282"/>
        <v>#DIV/0!</v>
      </c>
      <c r="P1731" s="11" t="e">
        <f t="shared" si="283"/>
        <v>#DIV/0!</v>
      </c>
      <c r="Q1731" s="11" t="e">
        <f t="shared" si="284"/>
        <v>#DIV/0!</v>
      </c>
      <c r="R1731" s="6" t="e">
        <f t="shared" si="285"/>
        <v>#DIV/0!</v>
      </c>
      <c r="S1731" s="6" t="e">
        <f t="shared" si="288"/>
        <v>#DIV/0!</v>
      </c>
      <c r="T1731" s="11">
        <f t="shared" si="289"/>
        <v>0</v>
      </c>
      <c r="U1731" s="11">
        <f t="shared" si="286"/>
        <v>300</v>
      </c>
      <c r="V1731" s="11">
        <f t="shared" si="287"/>
        <v>-300</v>
      </c>
    </row>
    <row r="1732" spans="1:22" x14ac:dyDescent="0.25">
      <c r="A1732" s="6" t="s">
        <v>351</v>
      </c>
      <c r="B1732" s="6" t="s">
        <v>23</v>
      </c>
      <c r="C1732" s="6" t="s">
        <v>1450</v>
      </c>
      <c r="D1732" s="6" t="s">
        <v>1450</v>
      </c>
      <c r="E1732" s="22" t="s">
        <v>1676</v>
      </c>
      <c r="F1732" s="22" t="s">
        <v>418</v>
      </c>
      <c r="G1732" s="31"/>
      <c r="H1732" s="22" t="s">
        <v>535</v>
      </c>
      <c r="I1732" s="22" t="s">
        <v>528</v>
      </c>
      <c r="J1732" s="19" t="s">
        <v>1456</v>
      </c>
      <c r="K1732" s="11">
        <v>13.68</v>
      </c>
      <c r="L1732" s="9">
        <v>250</v>
      </c>
      <c r="M1732" s="11">
        <v>3420</v>
      </c>
      <c r="O1732" s="10">
        <f t="shared" si="282"/>
        <v>13.68</v>
      </c>
      <c r="P1732" s="11">
        <f t="shared" si="283"/>
        <v>0</v>
      </c>
      <c r="Q1732" s="11">
        <f t="shared" si="284"/>
        <v>13.68</v>
      </c>
      <c r="R1732" s="6" t="str">
        <f t="shared" si="285"/>
        <v>YES</v>
      </c>
      <c r="S1732" s="6" t="str">
        <f t="shared" si="288"/>
        <v>YES</v>
      </c>
      <c r="T1732" s="11">
        <f t="shared" si="289"/>
        <v>3125</v>
      </c>
      <c r="U1732" s="11">
        <f t="shared" si="286"/>
        <v>3420</v>
      </c>
      <c r="V1732" s="11">
        <f t="shared" si="287"/>
        <v>-295</v>
      </c>
    </row>
    <row r="1733" spans="1:22" x14ac:dyDescent="0.25">
      <c r="A1733" s="6" t="s">
        <v>351</v>
      </c>
      <c r="B1733" s="6" t="s">
        <v>23</v>
      </c>
      <c r="C1733" s="6" t="s">
        <v>1450</v>
      </c>
      <c r="D1733" s="6" t="s">
        <v>1450</v>
      </c>
      <c r="E1733" s="22" t="s">
        <v>1676</v>
      </c>
      <c r="F1733" s="22" t="s">
        <v>418</v>
      </c>
      <c r="G1733" s="31"/>
      <c r="H1733" s="22" t="s">
        <v>535</v>
      </c>
      <c r="I1733" s="22" t="s">
        <v>528</v>
      </c>
      <c r="J1733" s="19" t="s">
        <v>1457</v>
      </c>
      <c r="K1733" s="11">
        <v>5</v>
      </c>
      <c r="L1733" s="9">
        <v>174.1</v>
      </c>
      <c r="M1733" s="11">
        <v>870.5</v>
      </c>
      <c r="O1733" s="10">
        <f t="shared" si="282"/>
        <v>5</v>
      </c>
      <c r="P1733" s="11">
        <f t="shared" si="283"/>
        <v>0</v>
      </c>
      <c r="Q1733" s="11">
        <f t="shared" si="284"/>
        <v>5</v>
      </c>
      <c r="R1733" s="6" t="str">
        <f t="shared" si="285"/>
        <v>NO</v>
      </c>
      <c r="S1733" s="6" t="str">
        <f t="shared" si="288"/>
        <v>YES</v>
      </c>
      <c r="T1733" s="11">
        <f t="shared" si="289"/>
        <v>2176.25</v>
      </c>
      <c r="U1733" s="11">
        <f t="shared" si="286"/>
        <v>870.5</v>
      </c>
      <c r="V1733" s="11">
        <f t="shared" si="287"/>
        <v>1305.75</v>
      </c>
    </row>
    <row r="1734" spans="1:22" x14ac:dyDescent="0.25">
      <c r="A1734" s="6" t="s">
        <v>351</v>
      </c>
      <c r="B1734" s="6" t="s">
        <v>23</v>
      </c>
      <c r="C1734" s="6" t="s">
        <v>1450</v>
      </c>
      <c r="D1734" s="6" t="s">
        <v>1450</v>
      </c>
      <c r="E1734" s="22" t="s">
        <v>1676</v>
      </c>
      <c r="F1734" s="22" t="s">
        <v>418</v>
      </c>
      <c r="G1734" s="31"/>
      <c r="H1734" s="22" t="s">
        <v>535</v>
      </c>
      <c r="I1734" s="22" t="s">
        <v>528</v>
      </c>
      <c r="J1734" s="19" t="s">
        <v>1458</v>
      </c>
      <c r="K1734" s="11">
        <v>5</v>
      </c>
      <c r="L1734" s="9">
        <v>42.28</v>
      </c>
      <c r="M1734" s="11">
        <v>211.4</v>
      </c>
      <c r="O1734" s="10">
        <f t="shared" si="282"/>
        <v>5</v>
      </c>
      <c r="P1734" s="11">
        <f t="shared" si="283"/>
        <v>0</v>
      </c>
      <c r="Q1734" s="11">
        <f t="shared" si="284"/>
        <v>5</v>
      </c>
      <c r="R1734" s="6" t="str">
        <f t="shared" si="285"/>
        <v>NO</v>
      </c>
      <c r="S1734" s="6" t="str">
        <f t="shared" si="288"/>
        <v>YES</v>
      </c>
      <c r="T1734" s="11">
        <f t="shared" si="289"/>
        <v>528.5</v>
      </c>
      <c r="U1734" s="11">
        <f t="shared" si="286"/>
        <v>211.4</v>
      </c>
      <c r="V1734" s="11">
        <f t="shared" si="287"/>
        <v>317.10000000000002</v>
      </c>
    </row>
    <row r="1735" spans="1:22" x14ac:dyDescent="0.25">
      <c r="A1735" s="6" t="s">
        <v>351</v>
      </c>
      <c r="B1735" s="6" t="s">
        <v>23</v>
      </c>
      <c r="C1735" s="6" t="s">
        <v>1450</v>
      </c>
      <c r="D1735" s="6" t="s">
        <v>1450</v>
      </c>
      <c r="E1735" s="22" t="s">
        <v>1676</v>
      </c>
      <c r="F1735" s="22" t="s">
        <v>418</v>
      </c>
      <c r="G1735" s="31"/>
      <c r="H1735" s="22" t="s">
        <v>535</v>
      </c>
      <c r="I1735" s="22" t="s">
        <v>528</v>
      </c>
      <c r="J1735" s="19" t="s">
        <v>1458</v>
      </c>
      <c r="K1735" s="11">
        <v>6</v>
      </c>
      <c r="L1735" s="9">
        <v>79.25</v>
      </c>
      <c r="M1735" s="11">
        <v>475.5</v>
      </c>
      <c r="O1735" s="10">
        <f t="shared" si="282"/>
        <v>6</v>
      </c>
      <c r="P1735" s="11">
        <f t="shared" si="283"/>
        <v>0</v>
      </c>
      <c r="Q1735" s="11">
        <f t="shared" si="284"/>
        <v>6</v>
      </c>
      <c r="R1735" s="6" t="str">
        <f t="shared" si="285"/>
        <v>NO</v>
      </c>
      <c r="S1735" s="6" t="str">
        <f t="shared" si="288"/>
        <v>YES</v>
      </c>
      <c r="T1735" s="11">
        <f t="shared" si="289"/>
        <v>990.625</v>
      </c>
      <c r="U1735" s="11">
        <f t="shared" si="286"/>
        <v>475.5</v>
      </c>
      <c r="V1735" s="11">
        <f t="shared" si="287"/>
        <v>515.125</v>
      </c>
    </row>
    <row r="1736" spans="1:22" x14ac:dyDescent="0.25">
      <c r="A1736" s="6" t="s">
        <v>351</v>
      </c>
      <c r="B1736" s="6" t="s">
        <v>23</v>
      </c>
      <c r="C1736" s="6" t="s">
        <v>1450</v>
      </c>
      <c r="D1736" s="6" t="s">
        <v>1450</v>
      </c>
      <c r="E1736" s="22" t="s">
        <v>1676</v>
      </c>
      <c r="F1736" s="22" t="s">
        <v>418</v>
      </c>
      <c r="G1736" s="31"/>
      <c r="H1736" s="22" t="s">
        <v>535</v>
      </c>
      <c r="I1736" s="22" t="s">
        <v>528</v>
      </c>
      <c r="J1736" s="19" t="s">
        <v>1458</v>
      </c>
      <c r="K1736" s="11">
        <v>15</v>
      </c>
      <c r="M1736" s="11">
        <v>1050</v>
      </c>
      <c r="O1736" s="10" t="e">
        <f t="shared" si="282"/>
        <v>#DIV/0!</v>
      </c>
      <c r="P1736" s="11" t="e">
        <f t="shared" si="283"/>
        <v>#DIV/0!</v>
      </c>
      <c r="Q1736" s="11" t="e">
        <f t="shared" si="284"/>
        <v>#DIV/0!</v>
      </c>
      <c r="R1736" s="6" t="e">
        <f t="shared" si="285"/>
        <v>#DIV/0!</v>
      </c>
      <c r="S1736" s="6" t="e">
        <f t="shared" si="288"/>
        <v>#DIV/0!</v>
      </c>
      <c r="T1736" s="11">
        <f t="shared" si="289"/>
        <v>0</v>
      </c>
      <c r="U1736" s="11">
        <f t="shared" si="286"/>
        <v>1050</v>
      </c>
      <c r="V1736" s="11">
        <f t="shared" si="287"/>
        <v>-1050</v>
      </c>
    </row>
    <row r="1737" spans="1:22" x14ac:dyDescent="0.25">
      <c r="A1737" s="6" t="s">
        <v>351</v>
      </c>
      <c r="B1737" s="6" t="s">
        <v>23</v>
      </c>
      <c r="C1737" s="6" t="s">
        <v>1450</v>
      </c>
      <c r="D1737" s="6" t="s">
        <v>1450</v>
      </c>
      <c r="E1737" s="22" t="s">
        <v>1676</v>
      </c>
      <c r="F1737" s="22" t="s">
        <v>418</v>
      </c>
      <c r="G1737" s="31"/>
      <c r="H1737" s="22" t="s">
        <v>535</v>
      </c>
      <c r="I1737" s="22" t="s">
        <v>528</v>
      </c>
      <c r="J1737" s="19" t="s">
        <v>1459</v>
      </c>
      <c r="K1737" s="11">
        <v>0.03</v>
      </c>
      <c r="M1737" s="11">
        <v>528.85</v>
      </c>
      <c r="O1737" s="10" t="e">
        <f t="shared" si="282"/>
        <v>#DIV/0!</v>
      </c>
      <c r="P1737" s="11" t="e">
        <f t="shared" si="283"/>
        <v>#DIV/0!</v>
      </c>
      <c r="Q1737" s="11" t="e">
        <f t="shared" si="284"/>
        <v>#DIV/0!</v>
      </c>
      <c r="R1737" s="6" t="e">
        <f t="shared" si="285"/>
        <v>#DIV/0!</v>
      </c>
      <c r="S1737" s="6" t="e">
        <f t="shared" si="288"/>
        <v>#DIV/0!</v>
      </c>
      <c r="T1737" s="11">
        <f t="shared" si="289"/>
        <v>0</v>
      </c>
      <c r="U1737" s="11">
        <f t="shared" si="286"/>
        <v>528.85</v>
      </c>
      <c r="V1737" s="11">
        <f t="shared" si="287"/>
        <v>-528.85</v>
      </c>
    </row>
    <row r="1738" spans="1:22" x14ac:dyDescent="0.25">
      <c r="A1738" s="6" t="s">
        <v>351</v>
      </c>
      <c r="B1738" s="6" t="s">
        <v>23</v>
      </c>
      <c r="C1738" s="6" t="s">
        <v>1450</v>
      </c>
      <c r="D1738" s="6" t="s">
        <v>1450</v>
      </c>
      <c r="E1738" s="22" t="s">
        <v>1676</v>
      </c>
      <c r="F1738" s="22" t="s">
        <v>418</v>
      </c>
      <c r="G1738" s="31"/>
      <c r="H1738" s="22" t="s">
        <v>535</v>
      </c>
      <c r="I1738" s="22" t="s">
        <v>528</v>
      </c>
      <c r="J1738" s="19" t="s">
        <v>1460</v>
      </c>
      <c r="K1738" s="11">
        <v>15</v>
      </c>
      <c r="L1738" s="9">
        <v>11.92</v>
      </c>
      <c r="M1738" s="11">
        <v>1828.8</v>
      </c>
      <c r="O1738" s="10">
        <f t="shared" si="282"/>
        <v>153.4228187919463</v>
      </c>
      <c r="P1738" s="11">
        <f t="shared" si="283"/>
        <v>0</v>
      </c>
      <c r="Q1738" s="11">
        <f t="shared" si="284"/>
        <v>153.4228187919463</v>
      </c>
      <c r="R1738" s="6" t="str">
        <f t="shared" si="285"/>
        <v>YES</v>
      </c>
      <c r="S1738" s="6" t="str">
        <f t="shared" si="288"/>
        <v>YES</v>
      </c>
      <c r="T1738" s="11">
        <f t="shared" si="289"/>
        <v>149</v>
      </c>
      <c r="U1738" s="11">
        <f t="shared" si="286"/>
        <v>1828.8</v>
      </c>
      <c r="V1738" s="11">
        <f t="shared" si="287"/>
        <v>-1679.8</v>
      </c>
    </row>
    <row r="1739" spans="1:22" x14ac:dyDescent="0.25">
      <c r="A1739" s="6" t="s">
        <v>351</v>
      </c>
      <c r="B1739" s="6" t="s">
        <v>23</v>
      </c>
      <c r="C1739" s="6" t="s">
        <v>1450</v>
      </c>
      <c r="D1739" s="6" t="s">
        <v>1450</v>
      </c>
      <c r="E1739" s="22" t="s">
        <v>1676</v>
      </c>
      <c r="F1739" s="22" t="s">
        <v>418</v>
      </c>
      <c r="G1739" s="31"/>
      <c r="H1739" s="22" t="s">
        <v>535</v>
      </c>
      <c r="I1739" s="22" t="s">
        <v>528</v>
      </c>
      <c r="J1739" s="19" t="s">
        <v>1460</v>
      </c>
      <c r="K1739" s="11">
        <v>7</v>
      </c>
      <c r="L1739" s="9">
        <v>217.94</v>
      </c>
      <c r="M1739" s="11">
        <v>1525.58</v>
      </c>
      <c r="O1739" s="10">
        <f t="shared" si="282"/>
        <v>7</v>
      </c>
      <c r="P1739" s="11">
        <f t="shared" si="283"/>
        <v>0</v>
      </c>
      <c r="Q1739" s="11">
        <f t="shared" si="284"/>
        <v>7</v>
      </c>
      <c r="R1739" s="6" t="str">
        <f t="shared" si="285"/>
        <v>NO</v>
      </c>
      <c r="S1739" s="6" t="str">
        <f t="shared" si="288"/>
        <v>YES</v>
      </c>
      <c r="T1739" s="11">
        <f t="shared" si="289"/>
        <v>2724.25</v>
      </c>
      <c r="U1739" s="11">
        <f t="shared" si="286"/>
        <v>1525.58</v>
      </c>
      <c r="V1739" s="11">
        <f t="shared" si="287"/>
        <v>1198.67</v>
      </c>
    </row>
    <row r="1740" spans="1:22" x14ac:dyDescent="0.25">
      <c r="A1740" s="6" t="s">
        <v>351</v>
      </c>
      <c r="B1740" s="6" t="s">
        <v>23</v>
      </c>
      <c r="C1740" s="6" t="s">
        <v>1450</v>
      </c>
      <c r="D1740" s="6" t="s">
        <v>1450</v>
      </c>
      <c r="E1740" s="22" t="s">
        <v>1676</v>
      </c>
      <c r="F1740" s="22" t="s">
        <v>418</v>
      </c>
      <c r="G1740" s="31"/>
      <c r="H1740" s="22" t="s">
        <v>535</v>
      </c>
      <c r="I1740" s="22" t="s">
        <v>528</v>
      </c>
      <c r="J1740" s="19" t="s">
        <v>1461</v>
      </c>
      <c r="K1740" s="11">
        <v>8</v>
      </c>
      <c r="L1740" s="9">
        <v>23.99</v>
      </c>
      <c r="M1740" s="11">
        <v>191.92</v>
      </c>
      <c r="O1740" s="10">
        <f t="shared" si="282"/>
        <v>8</v>
      </c>
      <c r="P1740" s="11">
        <f t="shared" si="283"/>
        <v>0</v>
      </c>
      <c r="Q1740" s="11">
        <f t="shared" si="284"/>
        <v>8</v>
      </c>
      <c r="R1740" s="6" t="str">
        <f t="shared" si="285"/>
        <v>NO</v>
      </c>
      <c r="S1740" s="6" t="str">
        <f t="shared" si="288"/>
        <v>YES</v>
      </c>
      <c r="T1740" s="11">
        <f t="shared" si="289"/>
        <v>299.875</v>
      </c>
      <c r="U1740" s="11">
        <f t="shared" si="286"/>
        <v>191.92</v>
      </c>
      <c r="V1740" s="11">
        <f t="shared" si="287"/>
        <v>107.95500000000001</v>
      </c>
    </row>
    <row r="1741" spans="1:22" x14ac:dyDescent="0.25">
      <c r="A1741" s="6" t="s">
        <v>351</v>
      </c>
      <c r="B1741" s="6" t="s">
        <v>23</v>
      </c>
      <c r="C1741" s="6" t="s">
        <v>1450</v>
      </c>
      <c r="D1741" s="6" t="s">
        <v>1450</v>
      </c>
      <c r="E1741" s="22" t="s">
        <v>1676</v>
      </c>
      <c r="F1741" s="22" t="s">
        <v>418</v>
      </c>
      <c r="G1741" s="31"/>
      <c r="H1741" s="22" t="s">
        <v>535</v>
      </c>
      <c r="I1741" s="22" t="s">
        <v>528</v>
      </c>
      <c r="J1741" s="19" t="s">
        <v>1462</v>
      </c>
      <c r="K1741" s="11">
        <v>15</v>
      </c>
      <c r="L1741" s="9">
        <v>175.43</v>
      </c>
      <c r="M1741" s="11">
        <v>2631.45</v>
      </c>
      <c r="O1741" s="10">
        <f t="shared" si="282"/>
        <v>14.999999999999998</v>
      </c>
      <c r="P1741" s="11">
        <f t="shared" si="283"/>
        <v>0</v>
      </c>
      <c r="Q1741" s="11">
        <f t="shared" si="284"/>
        <v>14.999999999999998</v>
      </c>
      <c r="R1741" s="6" t="str">
        <f t="shared" si="285"/>
        <v>YES</v>
      </c>
      <c r="S1741" s="6" t="str">
        <f t="shared" si="288"/>
        <v>YES</v>
      </c>
      <c r="T1741" s="11">
        <f t="shared" si="289"/>
        <v>2192.875</v>
      </c>
      <c r="U1741" s="11">
        <f t="shared" si="286"/>
        <v>2631.45</v>
      </c>
      <c r="V1741" s="11">
        <f t="shared" si="287"/>
        <v>-438.57499999999982</v>
      </c>
    </row>
    <row r="1742" spans="1:22" x14ac:dyDescent="0.25">
      <c r="A1742" s="6" t="s">
        <v>351</v>
      </c>
      <c r="B1742" s="6" t="s">
        <v>23</v>
      </c>
      <c r="C1742" s="6" t="s">
        <v>1450</v>
      </c>
      <c r="D1742" s="6" t="s">
        <v>1450</v>
      </c>
      <c r="E1742" s="22" t="s">
        <v>1676</v>
      </c>
      <c r="F1742" s="22" t="s">
        <v>418</v>
      </c>
      <c r="G1742" s="31"/>
      <c r="H1742" s="22" t="s">
        <v>535</v>
      </c>
      <c r="I1742" s="22" t="s">
        <v>528</v>
      </c>
      <c r="J1742" s="19" t="s">
        <v>1462</v>
      </c>
      <c r="K1742" s="11">
        <v>7.5</v>
      </c>
      <c r="L1742" s="9">
        <v>4.3499999999999996</v>
      </c>
      <c r="M1742" s="11">
        <v>32.630000000000003</v>
      </c>
      <c r="O1742" s="10">
        <f t="shared" si="282"/>
        <v>7.5011494252873572</v>
      </c>
      <c r="P1742" s="11">
        <f t="shared" si="283"/>
        <v>0</v>
      </c>
      <c r="Q1742" s="11">
        <f t="shared" si="284"/>
        <v>7.5011494252873572</v>
      </c>
      <c r="R1742" s="6" t="str">
        <f t="shared" si="285"/>
        <v>NO</v>
      </c>
      <c r="S1742" s="6" t="str">
        <f t="shared" si="288"/>
        <v>YES</v>
      </c>
      <c r="T1742" s="11">
        <f t="shared" si="289"/>
        <v>54.374999999999993</v>
      </c>
      <c r="U1742" s="11">
        <f t="shared" si="286"/>
        <v>32.630000000000003</v>
      </c>
      <c r="V1742" s="11">
        <f t="shared" si="287"/>
        <v>21.74499999999999</v>
      </c>
    </row>
    <row r="1743" spans="1:22" x14ac:dyDescent="0.25">
      <c r="A1743" s="6" t="s">
        <v>351</v>
      </c>
      <c r="B1743" s="6" t="s">
        <v>23</v>
      </c>
      <c r="C1743" s="6" t="s">
        <v>1450</v>
      </c>
      <c r="D1743" s="6" t="s">
        <v>1450</v>
      </c>
      <c r="E1743" s="22" t="s">
        <v>1676</v>
      </c>
      <c r="F1743" s="22" t="s">
        <v>418</v>
      </c>
      <c r="G1743" s="31"/>
      <c r="H1743" s="22" t="s">
        <v>535</v>
      </c>
      <c r="I1743" s="22" t="s">
        <v>528</v>
      </c>
      <c r="J1743" s="19" t="s">
        <v>1462</v>
      </c>
      <c r="K1743" s="11">
        <v>8</v>
      </c>
      <c r="L1743" s="9">
        <v>8.5500000000000007</v>
      </c>
      <c r="M1743" s="11">
        <v>68.400000000000006</v>
      </c>
      <c r="O1743" s="10">
        <f t="shared" si="282"/>
        <v>8</v>
      </c>
      <c r="P1743" s="11">
        <f t="shared" si="283"/>
        <v>0</v>
      </c>
      <c r="Q1743" s="11">
        <f t="shared" si="284"/>
        <v>8</v>
      </c>
      <c r="R1743" s="6" t="str">
        <f t="shared" si="285"/>
        <v>NO</v>
      </c>
      <c r="S1743" s="6" t="str">
        <f t="shared" si="288"/>
        <v>YES</v>
      </c>
      <c r="T1743" s="11">
        <f t="shared" si="289"/>
        <v>106.87500000000001</v>
      </c>
      <c r="U1743" s="11">
        <f t="shared" si="286"/>
        <v>68.400000000000006</v>
      </c>
      <c r="V1743" s="11">
        <f t="shared" si="287"/>
        <v>38.475000000000009</v>
      </c>
    </row>
    <row r="1744" spans="1:22" x14ac:dyDescent="0.25">
      <c r="A1744" s="6" t="s">
        <v>351</v>
      </c>
      <c r="B1744" s="6" t="s">
        <v>23</v>
      </c>
      <c r="C1744" s="6" t="s">
        <v>1450</v>
      </c>
      <c r="D1744" s="6" t="s">
        <v>1450</v>
      </c>
      <c r="E1744" s="22" t="s">
        <v>1676</v>
      </c>
      <c r="F1744" s="22" t="s">
        <v>418</v>
      </c>
      <c r="G1744" s="31"/>
      <c r="H1744" s="22" t="s">
        <v>535</v>
      </c>
      <c r="I1744" s="22" t="s">
        <v>528</v>
      </c>
      <c r="J1744" s="19" t="s">
        <v>1463</v>
      </c>
      <c r="K1744" s="11">
        <v>5</v>
      </c>
      <c r="L1744" s="9">
        <v>168.32</v>
      </c>
      <c r="M1744" s="11">
        <v>841.6</v>
      </c>
      <c r="O1744" s="10">
        <f t="shared" si="282"/>
        <v>5</v>
      </c>
      <c r="P1744" s="11">
        <f t="shared" si="283"/>
        <v>0</v>
      </c>
      <c r="Q1744" s="11">
        <f t="shared" si="284"/>
        <v>5</v>
      </c>
      <c r="R1744" s="6" t="str">
        <f t="shared" si="285"/>
        <v>NO</v>
      </c>
      <c r="S1744" s="6" t="str">
        <f t="shared" si="288"/>
        <v>YES</v>
      </c>
      <c r="T1744" s="11">
        <f t="shared" si="289"/>
        <v>2104</v>
      </c>
      <c r="U1744" s="11">
        <f t="shared" si="286"/>
        <v>841.6</v>
      </c>
      <c r="V1744" s="11">
        <f t="shared" si="287"/>
        <v>1262.4000000000001</v>
      </c>
    </row>
    <row r="1745" spans="1:22" x14ac:dyDescent="0.25">
      <c r="A1745" s="6" t="s">
        <v>351</v>
      </c>
      <c r="B1745" s="6" t="s">
        <v>23</v>
      </c>
      <c r="C1745" s="6" t="s">
        <v>1450</v>
      </c>
      <c r="D1745" s="6" t="s">
        <v>1450</v>
      </c>
      <c r="E1745" s="22" t="s">
        <v>1676</v>
      </c>
      <c r="F1745" s="22" t="s">
        <v>418</v>
      </c>
      <c r="G1745" s="31"/>
      <c r="H1745" s="22" t="s">
        <v>535</v>
      </c>
      <c r="I1745" s="22" t="s">
        <v>528</v>
      </c>
      <c r="J1745" s="19" t="s">
        <v>1464</v>
      </c>
      <c r="K1745" s="11">
        <v>5</v>
      </c>
      <c r="L1745" s="9">
        <v>90.14</v>
      </c>
      <c r="M1745" s="11">
        <v>450.7</v>
      </c>
      <c r="O1745" s="10">
        <f t="shared" si="282"/>
        <v>5</v>
      </c>
      <c r="P1745" s="11">
        <f t="shared" si="283"/>
        <v>0</v>
      </c>
      <c r="Q1745" s="11">
        <f t="shared" si="284"/>
        <v>5</v>
      </c>
      <c r="R1745" s="6" t="str">
        <f t="shared" si="285"/>
        <v>NO</v>
      </c>
      <c r="S1745" s="6" t="str">
        <f t="shared" si="288"/>
        <v>YES</v>
      </c>
      <c r="T1745" s="11">
        <f t="shared" si="289"/>
        <v>1126.75</v>
      </c>
      <c r="U1745" s="11">
        <f t="shared" si="286"/>
        <v>450.7</v>
      </c>
      <c r="V1745" s="11">
        <f t="shared" si="287"/>
        <v>676.05</v>
      </c>
    </row>
    <row r="1746" spans="1:22" x14ac:dyDescent="0.25">
      <c r="A1746" s="6" t="s">
        <v>351</v>
      </c>
      <c r="B1746" s="6" t="s">
        <v>23</v>
      </c>
      <c r="C1746" s="6" t="s">
        <v>1450</v>
      </c>
      <c r="D1746" s="6" t="s">
        <v>1450</v>
      </c>
      <c r="E1746" s="22" t="s">
        <v>1676</v>
      </c>
      <c r="F1746" s="22" t="s">
        <v>418</v>
      </c>
      <c r="G1746" s="31"/>
      <c r="H1746" s="22" t="s">
        <v>535</v>
      </c>
      <c r="I1746" s="22" t="s">
        <v>528</v>
      </c>
      <c r="J1746" s="19" t="s">
        <v>1465</v>
      </c>
      <c r="K1746" s="11">
        <v>5</v>
      </c>
      <c r="L1746" s="9">
        <v>90.86</v>
      </c>
      <c r="M1746" s="11">
        <v>454.3</v>
      </c>
      <c r="O1746" s="10">
        <f t="shared" si="282"/>
        <v>5</v>
      </c>
      <c r="P1746" s="11">
        <f t="shared" si="283"/>
        <v>0</v>
      </c>
      <c r="Q1746" s="11">
        <f t="shared" si="284"/>
        <v>5</v>
      </c>
      <c r="R1746" s="6" t="str">
        <f t="shared" si="285"/>
        <v>NO</v>
      </c>
      <c r="S1746" s="6" t="str">
        <f t="shared" si="288"/>
        <v>YES</v>
      </c>
      <c r="T1746" s="11">
        <f t="shared" si="289"/>
        <v>1135.75</v>
      </c>
      <c r="U1746" s="11">
        <f t="shared" si="286"/>
        <v>454.3</v>
      </c>
      <c r="V1746" s="11">
        <f t="shared" si="287"/>
        <v>681.45</v>
      </c>
    </row>
    <row r="1747" spans="1:22" x14ac:dyDescent="0.25">
      <c r="A1747" s="6" t="s">
        <v>351</v>
      </c>
      <c r="B1747" s="6" t="s">
        <v>23</v>
      </c>
      <c r="C1747" s="6" t="s">
        <v>1450</v>
      </c>
      <c r="D1747" s="6" t="s">
        <v>1450</v>
      </c>
      <c r="E1747" s="22" t="s">
        <v>1676</v>
      </c>
      <c r="F1747" s="22" t="s">
        <v>418</v>
      </c>
      <c r="G1747" s="31"/>
      <c r="H1747" s="22" t="s">
        <v>535</v>
      </c>
      <c r="I1747" s="22" t="s">
        <v>528</v>
      </c>
      <c r="J1747" s="19" t="s">
        <v>1465</v>
      </c>
      <c r="K1747" s="11">
        <v>6</v>
      </c>
      <c r="L1747" s="9">
        <v>186.77</v>
      </c>
      <c r="M1747" s="11">
        <v>1120.6199999999999</v>
      </c>
      <c r="O1747" s="10">
        <f t="shared" ref="O1747:O1810" si="290">M1747/L1747</f>
        <v>5.9999999999999991</v>
      </c>
      <c r="P1747" s="11">
        <f t="shared" si="283"/>
        <v>0</v>
      </c>
      <c r="Q1747" s="11">
        <f t="shared" si="284"/>
        <v>5.9999999999999991</v>
      </c>
      <c r="R1747" s="6" t="str">
        <f t="shared" si="285"/>
        <v>NO</v>
      </c>
      <c r="S1747" s="6" t="str">
        <f t="shared" si="288"/>
        <v>YES</v>
      </c>
      <c r="T1747" s="11">
        <f t="shared" si="289"/>
        <v>2334.625</v>
      </c>
      <c r="U1747" s="11">
        <f t="shared" si="286"/>
        <v>1120.6199999999999</v>
      </c>
      <c r="V1747" s="11">
        <f t="shared" si="287"/>
        <v>1214.0050000000001</v>
      </c>
    </row>
    <row r="1748" spans="1:22" x14ac:dyDescent="0.25">
      <c r="A1748" s="6" t="s">
        <v>351</v>
      </c>
      <c r="B1748" s="6" t="s">
        <v>23</v>
      </c>
      <c r="C1748" s="6" t="s">
        <v>1450</v>
      </c>
      <c r="D1748" s="6" t="s">
        <v>1450</v>
      </c>
      <c r="E1748" s="22" t="s">
        <v>1676</v>
      </c>
      <c r="F1748" s="22" t="s">
        <v>418</v>
      </c>
      <c r="G1748" s="31"/>
      <c r="H1748" s="22" t="s">
        <v>535</v>
      </c>
      <c r="I1748" s="22" t="s">
        <v>528</v>
      </c>
      <c r="J1748" s="19" t="s">
        <v>1466</v>
      </c>
      <c r="K1748" s="11">
        <v>8</v>
      </c>
      <c r="L1748" s="9">
        <v>0.84</v>
      </c>
      <c r="M1748" s="11">
        <v>6.72</v>
      </c>
      <c r="O1748" s="10">
        <f t="shared" si="290"/>
        <v>8</v>
      </c>
      <c r="P1748" s="11">
        <f t="shared" si="283"/>
        <v>0</v>
      </c>
      <c r="Q1748" s="11">
        <f t="shared" si="284"/>
        <v>8</v>
      </c>
      <c r="R1748" s="6" t="str">
        <f t="shared" si="285"/>
        <v>NO</v>
      </c>
      <c r="S1748" s="6" t="str">
        <f t="shared" si="288"/>
        <v>YES</v>
      </c>
      <c r="T1748" s="11">
        <f t="shared" si="289"/>
        <v>10.5</v>
      </c>
      <c r="U1748" s="11">
        <f t="shared" si="286"/>
        <v>6.72</v>
      </c>
      <c r="V1748" s="11">
        <f t="shared" si="287"/>
        <v>3.7800000000000002</v>
      </c>
    </row>
    <row r="1749" spans="1:22" x14ac:dyDescent="0.25">
      <c r="A1749" s="6" t="s">
        <v>351</v>
      </c>
      <c r="B1749" s="6" t="s">
        <v>23</v>
      </c>
      <c r="C1749" s="6" t="s">
        <v>1450</v>
      </c>
      <c r="D1749" s="6" t="s">
        <v>1450</v>
      </c>
      <c r="E1749" s="22" t="s">
        <v>1676</v>
      </c>
      <c r="F1749" s="22" t="s">
        <v>418</v>
      </c>
      <c r="G1749" s="31"/>
      <c r="H1749" s="22" t="s">
        <v>535</v>
      </c>
      <c r="I1749" s="22" t="s">
        <v>528</v>
      </c>
      <c r="J1749" s="19" t="s">
        <v>1467</v>
      </c>
      <c r="K1749" s="11">
        <v>15</v>
      </c>
      <c r="L1749" s="9">
        <v>329.91</v>
      </c>
      <c r="M1749" s="11">
        <v>5998.65</v>
      </c>
      <c r="O1749" s="10">
        <f t="shared" si="290"/>
        <v>18.182686187141947</v>
      </c>
      <c r="P1749" s="11">
        <f t="shared" si="283"/>
        <v>0</v>
      </c>
      <c r="Q1749" s="11">
        <f t="shared" si="284"/>
        <v>18.182686187141947</v>
      </c>
      <c r="R1749" s="6" t="str">
        <f t="shared" si="285"/>
        <v>YES</v>
      </c>
      <c r="S1749" s="6" t="str">
        <f t="shared" si="288"/>
        <v>YES</v>
      </c>
      <c r="T1749" s="11">
        <f t="shared" si="289"/>
        <v>4123.875</v>
      </c>
      <c r="U1749" s="11">
        <f t="shared" si="286"/>
        <v>5998.65</v>
      </c>
      <c r="V1749" s="11">
        <f t="shared" si="287"/>
        <v>-1874.7749999999996</v>
      </c>
    </row>
    <row r="1750" spans="1:22" x14ac:dyDescent="0.25">
      <c r="A1750" s="6" t="s">
        <v>351</v>
      </c>
      <c r="B1750" s="6" t="s">
        <v>23</v>
      </c>
      <c r="C1750" s="6" t="s">
        <v>1450</v>
      </c>
      <c r="D1750" s="6" t="s">
        <v>1450</v>
      </c>
      <c r="E1750" s="22" t="s">
        <v>1676</v>
      </c>
      <c r="F1750" s="22" t="s">
        <v>418</v>
      </c>
      <c r="G1750" s="31"/>
      <c r="H1750" s="22" t="s">
        <v>535</v>
      </c>
      <c r="I1750" s="22" t="s">
        <v>528</v>
      </c>
      <c r="J1750" s="19" t="s">
        <v>1467</v>
      </c>
      <c r="K1750" s="11">
        <v>7.5</v>
      </c>
      <c r="L1750" s="9">
        <v>7.27</v>
      </c>
      <c r="M1750" s="11">
        <v>54.53</v>
      </c>
      <c r="O1750" s="10">
        <f t="shared" si="290"/>
        <v>7.5006877579092164</v>
      </c>
      <c r="P1750" s="11">
        <f t="shared" si="283"/>
        <v>0</v>
      </c>
      <c r="Q1750" s="11">
        <f t="shared" si="284"/>
        <v>7.5006877579092164</v>
      </c>
      <c r="R1750" s="6" t="str">
        <f t="shared" si="285"/>
        <v>NO</v>
      </c>
      <c r="S1750" s="6" t="str">
        <f t="shared" si="288"/>
        <v>YES</v>
      </c>
      <c r="T1750" s="11">
        <f t="shared" si="289"/>
        <v>90.875</v>
      </c>
      <c r="U1750" s="11">
        <f t="shared" si="286"/>
        <v>54.53</v>
      </c>
      <c r="V1750" s="11">
        <f t="shared" si="287"/>
        <v>36.344999999999999</v>
      </c>
    </row>
    <row r="1751" spans="1:22" x14ac:dyDescent="0.25">
      <c r="A1751" s="6" t="s">
        <v>351</v>
      </c>
      <c r="B1751" s="6" t="s">
        <v>23</v>
      </c>
      <c r="C1751" s="6" t="s">
        <v>1450</v>
      </c>
      <c r="D1751" s="6" t="s">
        <v>1450</v>
      </c>
      <c r="E1751" s="22" t="s">
        <v>1676</v>
      </c>
      <c r="F1751" s="22" t="s">
        <v>418</v>
      </c>
      <c r="G1751" s="31"/>
      <c r="H1751" s="22" t="s">
        <v>535</v>
      </c>
      <c r="I1751" s="22" t="s">
        <v>528</v>
      </c>
      <c r="J1751" s="19" t="s">
        <v>1468</v>
      </c>
      <c r="K1751" s="11">
        <v>8</v>
      </c>
      <c r="L1751" s="9">
        <v>31.48</v>
      </c>
      <c r="M1751" s="11">
        <v>251.84</v>
      </c>
      <c r="O1751" s="10">
        <f t="shared" si="290"/>
        <v>8</v>
      </c>
      <c r="P1751" s="11">
        <f t="shared" si="283"/>
        <v>0</v>
      </c>
      <c r="Q1751" s="11">
        <f t="shared" si="284"/>
        <v>8</v>
      </c>
      <c r="R1751" s="6" t="str">
        <f t="shared" si="285"/>
        <v>NO</v>
      </c>
      <c r="S1751" s="6" t="str">
        <f t="shared" si="288"/>
        <v>YES</v>
      </c>
      <c r="T1751" s="11">
        <f t="shared" si="289"/>
        <v>393.5</v>
      </c>
      <c r="U1751" s="11">
        <f t="shared" si="286"/>
        <v>251.84</v>
      </c>
      <c r="V1751" s="11">
        <f t="shared" si="287"/>
        <v>141.66</v>
      </c>
    </row>
    <row r="1752" spans="1:22" x14ac:dyDescent="0.25">
      <c r="A1752" s="6" t="s">
        <v>351</v>
      </c>
      <c r="B1752" s="6" t="s">
        <v>23</v>
      </c>
      <c r="C1752" s="6" t="s">
        <v>1450</v>
      </c>
      <c r="D1752" s="6" t="s">
        <v>1450</v>
      </c>
      <c r="E1752" s="22" t="s">
        <v>1676</v>
      </c>
      <c r="F1752" s="22" t="s">
        <v>418</v>
      </c>
      <c r="G1752" s="31"/>
      <c r="H1752" s="22" t="s">
        <v>535</v>
      </c>
      <c r="I1752" s="22" t="s">
        <v>528</v>
      </c>
      <c r="J1752" s="19" t="s">
        <v>1469</v>
      </c>
      <c r="K1752" s="11">
        <v>5</v>
      </c>
      <c r="L1752" s="9">
        <v>19.61</v>
      </c>
      <c r="M1752" s="11">
        <v>98.05</v>
      </c>
      <c r="O1752" s="10">
        <f t="shared" si="290"/>
        <v>5</v>
      </c>
      <c r="P1752" s="11">
        <f t="shared" si="283"/>
        <v>0</v>
      </c>
      <c r="Q1752" s="11">
        <f t="shared" si="284"/>
        <v>5</v>
      </c>
      <c r="R1752" s="6" t="str">
        <f t="shared" si="285"/>
        <v>NO</v>
      </c>
      <c r="S1752" s="6" t="str">
        <f t="shared" si="288"/>
        <v>YES</v>
      </c>
      <c r="T1752" s="11">
        <f t="shared" si="289"/>
        <v>245.125</v>
      </c>
      <c r="U1752" s="11">
        <f t="shared" si="286"/>
        <v>98.05</v>
      </c>
      <c r="V1752" s="11">
        <f t="shared" si="287"/>
        <v>147.07499999999999</v>
      </c>
    </row>
    <row r="1753" spans="1:22" x14ac:dyDescent="0.25">
      <c r="A1753" s="6" t="s">
        <v>351</v>
      </c>
      <c r="B1753" s="6" t="s">
        <v>23</v>
      </c>
      <c r="C1753" s="6" t="s">
        <v>1450</v>
      </c>
      <c r="D1753" s="6" t="s">
        <v>1450</v>
      </c>
      <c r="E1753" s="22" t="s">
        <v>1676</v>
      </c>
      <c r="F1753" s="22" t="s">
        <v>418</v>
      </c>
      <c r="G1753" s="31"/>
      <c r="H1753" s="22" t="s">
        <v>535</v>
      </c>
      <c r="I1753" s="22" t="s">
        <v>528</v>
      </c>
      <c r="J1753" s="19" t="s">
        <v>1470</v>
      </c>
      <c r="K1753" s="11">
        <v>9.5</v>
      </c>
      <c r="L1753" s="9">
        <v>7.95</v>
      </c>
      <c r="M1753" s="11">
        <v>75.53</v>
      </c>
      <c r="O1753" s="10">
        <f t="shared" si="290"/>
        <v>9.5006289308176104</v>
      </c>
      <c r="P1753" s="11">
        <f t="shared" si="283"/>
        <v>0</v>
      </c>
      <c r="Q1753" s="11">
        <f t="shared" si="284"/>
        <v>9.5006289308176104</v>
      </c>
      <c r="R1753" s="6" t="str">
        <f t="shared" si="285"/>
        <v>NO</v>
      </c>
      <c r="S1753" s="6" t="str">
        <f t="shared" si="288"/>
        <v>YES</v>
      </c>
      <c r="T1753" s="11">
        <f t="shared" si="289"/>
        <v>99.375</v>
      </c>
      <c r="U1753" s="11">
        <f t="shared" si="286"/>
        <v>75.53</v>
      </c>
      <c r="V1753" s="11">
        <f t="shared" si="287"/>
        <v>23.844999999999999</v>
      </c>
    </row>
    <row r="1754" spans="1:22" x14ac:dyDescent="0.25">
      <c r="A1754" s="6" t="s">
        <v>351</v>
      </c>
      <c r="B1754" s="6" t="s">
        <v>23</v>
      </c>
      <c r="C1754" s="6" t="s">
        <v>1450</v>
      </c>
      <c r="D1754" s="6" t="s">
        <v>1450</v>
      </c>
      <c r="E1754" s="22" t="s">
        <v>1676</v>
      </c>
      <c r="F1754" s="22" t="s">
        <v>418</v>
      </c>
      <c r="G1754" s="31"/>
      <c r="H1754" s="22" t="s">
        <v>535</v>
      </c>
      <c r="I1754" s="22" t="s">
        <v>528</v>
      </c>
      <c r="J1754" s="19" t="s">
        <v>1471</v>
      </c>
      <c r="K1754" s="11">
        <v>15</v>
      </c>
      <c r="L1754" s="9">
        <v>373.77</v>
      </c>
      <c r="M1754" s="11">
        <v>5606.55</v>
      </c>
      <c r="O1754" s="10">
        <f t="shared" si="290"/>
        <v>15.000000000000002</v>
      </c>
      <c r="P1754" s="11">
        <f t="shared" si="283"/>
        <v>0</v>
      </c>
      <c r="Q1754" s="11">
        <f t="shared" si="284"/>
        <v>15.000000000000002</v>
      </c>
      <c r="R1754" s="6" t="str">
        <f t="shared" si="285"/>
        <v>YES</v>
      </c>
      <c r="S1754" s="6" t="str">
        <f t="shared" si="288"/>
        <v>YES</v>
      </c>
      <c r="T1754" s="11">
        <f t="shared" si="289"/>
        <v>4672.125</v>
      </c>
      <c r="U1754" s="11">
        <f t="shared" si="286"/>
        <v>5606.55</v>
      </c>
      <c r="V1754" s="11">
        <f t="shared" si="287"/>
        <v>-934.42500000000018</v>
      </c>
    </row>
    <row r="1755" spans="1:22" x14ac:dyDescent="0.25">
      <c r="A1755" s="6" t="s">
        <v>351</v>
      </c>
      <c r="B1755" s="6" t="s">
        <v>23</v>
      </c>
      <c r="C1755" s="6" t="s">
        <v>1450</v>
      </c>
      <c r="D1755" s="6" t="s">
        <v>1450</v>
      </c>
      <c r="E1755" s="22" t="s">
        <v>1676</v>
      </c>
      <c r="F1755" s="22" t="s">
        <v>418</v>
      </c>
      <c r="G1755" s="31"/>
      <c r="H1755" s="22" t="s">
        <v>535</v>
      </c>
      <c r="I1755" s="22" t="s">
        <v>528</v>
      </c>
      <c r="J1755" s="19" t="s">
        <v>1471</v>
      </c>
      <c r="K1755" s="11">
        <v>7.5</v>
      </c>
      <c r="L1755" s="9">
        <v>8.3000000000000007</v>
      </c>
      <c r="M1755" s="11">
        <v>62.25</v>
      </c>
      <c r="O1755" s="10">
        <f t="shared" si="290"/>
        <v>7.4999999999999991</v>
      </c>
      <c r="P1755" s="11">
        <f t="shared" si="283"/>
        <v>0</v>
      </c>
      <c r="Q1755" s="11">
        <f t="shared" si="284"/>
        <v>7.4999999999999991</v>
      </c>
      <c r="R1755" s="6" t="str">
        <f t="shared" si="285"/>
        <v>NO</v>
      </c>
      <c r="S1755" s="6" t="str">
        <f t="shared" si="288"/>
        <v>YES</v>
      </c>
      <c r="T1755" s="11">
        <f t="shared" si="289"/>
        <v>103.75000000000001</v>
      </c>
      <c r="U1755" s="11">
        <f t="shared" si="286"/>
        <v>62.25</v>
      </c>
      <c r="V1755" s="11">
        <f t="shared" si="287"/>
        <v>41.500000000000014</v>
      </c>
    </row>
    <row r="1756" spans="1:22" x14ac:dyDescent="0.25">
      <c r="A1756" s="6" t="s">
        <v>351</v>
      </c>
      <c r="B1756" s="6" t="s">
        <v>23</v>
      </c>
      <c r="C1756" s="6" t="s">
        <v>1450</v>
      </c>
      <c r="D1756" s="6" t="s">
        <v>1450</v>
      </c>
      <c r="E1756" s="22" t="s">
        <v>1676</v>
      </c>
      <c r="F1756" s="22" t="s">
        <v>418</v>
      </c>
      <c r="G1756" s="31"/>
      <c r="H1756" s="22" t="s">
        <v>535</v>
      </c>
      <c r="I1756" s="22" t="s">
        <v>528</v>
      </c>
      <c r="J1756" s="19" t="s">
        <v>1472</v>
      </c>
      <c r="K1756" s="11">
        <v>8</v>
      </c>
      <c r="L1756" s="9">
        <v>15.28</v>
      </c>
      <c r="M1756" s="11">
        <v>122.24</v>
      </c>
      <c r="O1756" s="10">
        <f t="shared" si="290"/>
        <v>8</v>
      </c>
      <c r="P1756" s="11">
        <f t="shared" si="283"/>
        <v>0</v>
      </c>
      <c r="Q1756" s="11">
        <f t="shared" si="284"/>
        <v>8</v>
      </c>
      <c r="R1756" s="6" t="str">
        <f t="shared" si="285"/>
        <v>NO</v>
      </c>
      <c r="S1756" s="6" t="str">
        <f t="shared" si="288"/>
        <v>YES</v>
      </c>
      <c r="T1756" s="11">
        <f t="shared" si="289"/>
        <v>191</v>
      </c>
      <c r="U1756" s="11">
        <f t="shared" si="286"/>
        <v>122.24</v>
      </c>
      <c r="V1756" s="11">
        <f t="shared" si="287"/>
        <v>68.760000000000005</v>
      </c>
    </row>
    <row r="1757" spans="1:22" x14ac:dyDescent="0.25">
      <c r="A1757" s="6" t="s">
        <v>351</v>
      </c>
      <c r="B1757" s="6" t="s">
        <v>23</v>
      </c>
      <c r="C1757" s="6" t="s">
        <v>1450</v>
      </c>
      <c r="D1757" s="6" t="s">
        <v>1450</v>
      </c>
      <c r="E1757" s="22" t="s">
        <v>1676</v>
      </c>
      <c r="F1757" s="22" t="s">
        <v>418</v>
      </c>
      <c r="G1757" s="31"/>
      <c r="H1757" s="22" t="s">
        <v>535</v>
      </c>
      <c r="I1757" s="22" t="s">
        <v>528</v>
      </c>
      <c r="J1757" s="19" t="s">
        <v>1473</v>
      </c>
      <c r="K1757" s="11">
        <v>6</v>
      </c>
      <c r="L1757" s="9">
        <v>180.31</v>
      </c>
      <c r="M1757" s="11">
        <v>1081.8599999999999</v>
      </c>
      <c r="O1757" s="10">
        <f t="shared" si="290"/>
        <v>5.9999999999999991</v>
      </c>
      <c r="P1757" s="11">
        <f t="shared" si="283"/>
        <v>0</v>
      </c>
      <c r="Q1757" s="11">
        <f t="shared" si="284"/>
        <v>5.9999999999999991</v>
      </c>
      <c r="R1757" s="6" t="str">
        <f t="shared" si="285"/>
        <v>NO</v>
      </c>
      <c r="S1757" s="6" t="str">
        <f t="shared" si="288"/>
        <v>YES</v>
      </c>
      <c r="T1757" s="11">
        <f t="shared" si="289"/>
        <v>2253.875</v>
      </c>
      <c r="U1757" s="11">
        <f t="shared" si="286"/>
        <v>1081.8599999999999</v>
      </c>
      <c r="V1757" s="11">
        <f t="shared" si="287"/>
        <v>1172.0150000000001</v>
      </c>
    </row>
    <row r="1758" spans="1:22" x14ac:dyDescent="0.25">
      <c r="A1758" s="6" t="s">
        <v>351</v>
      </c>
      <c r="B1758" s="6" t="s">
        <v>23</v>
      </c>
      <c r="C1758" s="6" t="s">
        <v>1450</v>
      </c>
      <c r="D1758" s="6" t="s">
        <v>1450</v>
      </c>
      <c r="E1758" s="22" t="s">
        <v>1676</v>
      </c>
      <c r="F1758" s="22" t="s">
        <v>418</v>
      </c>
      <c r="G1758" s="31"/>
      <c r="H1758" s="22" t="s">
        <v>535</v>
      </c>
      <c r="I1758" s="22" t="s">
        <v>528</v>
      </c>
      <c r="J1758" s="19" t="s">
        <v>1473</v>
      </c>
      <c r="K1758" s="11">
        <v>5</v>
      </c>
      <c r="L1758" s="9">
        <v>132.76</v>
      </c>
      <c r="M1758" s="11">
        <v>663.8</v>
      </c>
      <c r="O1758" s="10">
        <f t="shared" si="290"/>
        <v>5</v>
      </c>
      <c r="P1758" s="11">
        <f t="shared" si="283"/>
        <v>0</v>
      </c>
      <c r="Q1758" s="11">
        <f t="shared" si="284"/>
        <v>5</v>
      </c>
      <c r="R1758" s="6" t="str">
        <f t="shared" si="285"/>
        <v>NO</v>
      </c>
      <c r="S1758" s="6" t="str">
        <f t="shared" si="288"/>
        <v>YES</v>
      </c>
      <c r="T1758" s="11">
        <f t="shared" si="289"/>
        <v>1659.5</v>
      </c>
      <c r="U1758" s="11">
        <f t="shared" si="286"/>
        <v>663.8</v>
      </c>
      <c r="V1758" s="11">
        <f t="shared" si="287"/>
        <v>995.7</v>
      </c>
    </row>
    <row r="1759" spans="1:22" x14ac:dyDescent="0.25">
      <c r="A1759" s="6" t="s">
        <v>351</v>
      </c>
      <c r="B1759" s="6" t="s">
        <v>23</v>
      </c>
      <c r="C1759" s="6" t="s">
        <v>1450</v>
      </c>
      <c r="D1759" s="6" t="s">
        <v>1450</v>
      </c>
      <c r="E1759" s="22" t="s">
        <v>1676</v>
      </c>
      <c r="F1759" s="22" t="s">
        <v>418</v>
      </c>
      <c r="G1759" s="31"/>
      <c r="H1759" s="22" t="s">
        <v>535</v>
      </c>
      <c r="I1759" s="22" t="s">
        <v>528</v>
      </c>
      <c r="J1759" s="19" t="s">
        <v>1474</v>
      </c>
      <c r="K1759" s="11">
        <v>15</v>
      </c>
      <c r="L1759" s="9">
        <v>117.05</v>
      </c>
      <c r="M1759" s="11">
        <v>1755.75</v>
      </c>
      <c r="O1759" s="10">
        <f t="shared" si="290"/>
        <v>15</v>
      </c>
      <c r="P1759" s="11">
        <f t="shared" si="283"/>
        <v>0</v>
      </c>
      <c r="Q1759" s="11">
        <f t="shared" si="284"/>
        <v>15</v>
      </c>
      <c r="R1759" s="6" t="str">
        <f t="shared" si="285"/>
        <v>YES</v>
      </c>
      <c r="S1759" s="6" t="str">
        <f t="shared" si="288"/>
        <v>YES</v>
      </c>
      <c r="T1759" s="11">
        <f t="shared" si="289"/>
        <v>1463.125</v>
      </c>
      <c r="U1759" s="11">
        <f t="shared" si="286"/>
        <v>1755.75</v>
      </c>
      <c r="V1759" s="11">
        <f t="shared" si="287"/>
        <v>-292.625</v>
      </c>
    </row>
    <row r="1760" spans="1:22" x14ac:dyDescent="0.25">
      <c r="A1760" s="6" t="s">
        <v>351</v>
      </c>
      <c r="B1760" s="6" t="s">
        <v>23</v>
      </c>
      <c r="C1760" s="6" t="s">
        <v>1450</v>
      </c>
      <c r="D1760" s="6" t="s">
        <v>1450</v>
      </c>
      <c r="E1760" s="22" t="s">
        <v>1676</v>
      </c>
      <c r="F1760" s="22" t="s">
        <v>418</v>
      </c>
      <c r="G1760" s="31"/>
      <c r="H1760" s="22" t="s">
        <v>535</v>
      </c>
      <c r="I1760" s="22" t="s">
        <v>528</v>
      </c>
      <c r="J1760" s="19" t="s">
        <v>1475</v>
      </c>
      <c r="K1760" s="11">
        <v>7</v>
      </c>
      <c r="L1760" s="9">
        <v>312.67</v>
      </c>
      <c r="M1760" s="11">
        <v>2188.69</v>
      </c>
      <c r="O1760" s="10">
        <f t="shared" si="290"/>
        <v>7</v>
      </c>
      <c r="P1760" s="11">
        <f t="shared" si="283"/>
        <v>0</v>
      </c>
      <c r="Q1760" s="11">
        <f t="shared" si="284"/>
        <v>7</v>
      </c>
      <c r="R1760" s="6" t="str">
        <f t="shared" si="285"/>
        <v>NO</v>
      </c>
      <c r="S1760" s="6" t="str">
        <f t="shared" si="288"/>
        <v>YES</v>
      </c>
      <c r="T1760" s="11">
        <f t="shared" si="289"/>
        <v>3908.375</v>
      </c>
      <c r="U1760" s="11">
        <f t="shared" si="286"/>
        <v>2188.69</v>
      </c>
      <c r="V1760" s="11">
        <f t="shared" si="287"/>
        <v>1719.6849999999999</v>
      </c>
    </row>
    <row r="1761" spans="1:22" x14ac:dyDescent="0.25">
      <c r="A1761" s="6" t="s">
        <v>351</v>
      </c>
      <c r="B1761" s="6" t="s">
        <v>23</v>
      </c>
      <c r="C1761" s="6" t="s">
        <v>1450</v>
      </c>
      <c r="D1761" s="6" t="s">
        <v>1450</v>
      </c>
      <c r="E1761" s="22" t="s">
        <v>1676</v>
      </c>
      <c r="F1761" s="22" t="s">
        <v>418</v>
      </c>
      <c r="G1761" s="31"/>
      <c r="H1761" s="22" t="s">
        <v>535</v>
      </c>
      <c r="I1761" s="22" t="s">
        <v>528</v>
      </c>
      <c r="J1761" s="19" t="s">
        <v>1475</v>
      </c>
      <c r="K1761" s="11">
        <v>15</v>
      </c>
      <c r="L1761" s="9">
        <v>8</v>
      </c>
      <c r="M1761" s="11">
        <v>360</v>
      </c>
      <c r="O1761" s="10">
        <f t="shared" si="290"/>
        <v>45</v>
      </c>
      <c r="P1761" s="11">
        <f t="shared" si="283"/>
        <v>0</v>
      </c>
      <c r="Q1761" s="11">
        <f t="shared" si="284"/>
        <v>45</v>
      </c>
      <c r="R1761" s="6" t="str">
        <f t="shared" si="285"/>
        <v>YES</v>
      </c>
      <c r="S1761" s="6" t="str">
        <f t="shared" si="288"/>
        <v>YES</v>
      </c>
      <c r="T1761" s="11">
        <f t="shared" si="289"/>
        <v>100</v>
      </c>
      <c r="U1761" s="11">
        <f t="shared" si="286"/>
        <v>360</v>
      </c>
      <c r="V1761" s="11">
        <f t="shared" si="287"/>
        <v>-260</v>
      </c>
    </row>
    <row r="1762" spans="1:22" x14ac:dyDescent="0.25">
      <c r="A1762" s="6" t="s">
        <v>351</v>
      </c>
      <c r="B1762" s="6" t="s">
        <v>23</v>
      </c>
      <c r="C1762" s="6" t="s">
        <v>1450</v>
      </c>
      <c r="D1762" s="6" t="s">
        <v>1450</v>
      </c>
      <c r="E1762" s="22" t="s">
        <v>1676</v>
      </c>
      <c r="F1762" s="22" t="s">
        <v>418</v>
      </c>
      <c r="G1762" s="31"/>
      <c r="H1762" s="22" t="s">
        <v>535</v>
      </c>
      <c r="I1762" s="22" t="s">
        <v>528</v>
      </c>
      <c r="J1762" s="19" t="s">
        <v>1476</v>
      </c>
      <c r="K1762" s="11">
        <v>9.5</v>
      </c>
      <c r="L1762" s="9">
        <v>0.93</v>
      </c>
      <c r="M1762" s="11">
        <v>8.84</v>
      </c>
      <c r="O1762" s="10">
        <f t="shared" si="290"/>
        <v>9.5053763440860202</v>
      </c>
      <c r="P1762" s="11">
        <f t="shared" si="283"/>
        <v>0</v>
      </c>
      <c r="Q1762" s="11">
        <f t="shared" si="284"/>
        <v>9.5053763440860202</v>
      </c>
      <c r="R1762" s="6" t="str">
        <f t="shared" si="285"/>
        <v>NO</v>
      </c>
      <c r="S1762" s="6" t="str">
        <f t="shared" si="288"/>
        <v>YES</v>
      </c>
      <c r="T1762" s="11">
        <f t="shared" si="289"/>
        <v>11.625</v>
      </c>
      <c r="U1762" s="11">
        <f t="shared" si="286"/>
        <v>8.84</v>
      </c>
      <c r="V1762" s="11">
        <f t="shared" si="287"/>
        <v>2.7850000000000001</v>
      </c>
    </row>
    <row r="1763" spans="1:22" x14ac:dyDescent="0.25">
      <c r="A1763" s="6" t="s">
        <v>351</v>
      </c>
      <c r="B1763" s="6" t="s">
        <v>23</v>
      </c>
      <c r="C1763" s="6" t="s">
        <v>1450</v>
      </c>
      <c r="D1763" s="6" t="s">
        <v>1450</v>
      </c>
      <c r="E1763" s="22" t="s">
        <v>1676</v>
      </c>
      <c r="F1763" s="22" t="s">
        <v>418</v>
      </c>
      <c r="G1763" s="31"/>
      <c r="H1763" s="22" t="s">
        <v>535</v>
      </c>
      <c r="I1763" s="22" t="s">
        <v>528</v>
      </c>
      <c r="J1763" s="19" t="s">
        <v>1477</v>
      </c>
      <c r="K1763" s="11">
        <v>6</v>
      </c>
      <c r="L1763" s="9">
        <v>303.94</v>
      </c>
      <c r="M1763" s="11">
        <v>1823.64</v>
      </c>
      <c r="O1763" s="10">
        <f t="shared" si="290"/>
        <v>6</v>
      </c>
      <c r="P1763" s="11">
        <f t="shared" si="283"/>
        <v>0</v>
      </c>
      <c r="Q1763" s="11">
        <f t="shared" si="284"/>
        <v>6</v>
      </c>
      <c r="R1763" s="6" t="str">
        <f t="shared" si="285"/>
        <v>NO</v>
      </c>
      <c r="S1763" s="6" t="str">
        <f t="shared" si="288"/>
        <v>YES</v>
      </c>
      <c r="T1763" s="11">
        <f t="shared" si="289"/>
        <v>3799.25</v>
      </c>
      <c r="U1763" s="11">
        <f t="shared" si="286"/>
        <v>1823.64</v>
      </c>
      <c r="V1763" s="11">
        <f t="shared" si="287"/>
        <v>1975.61</v>
      </c>
    </row>
    <row r="1764" spans="1:22" x14ac:dyDescent="0.25">
      <c r="A1764" s="6" t="s">
        <v>351</v>
      </c>
      <c r="B1764" s="6" t="s">
        <v>23</v>
      </c>
      <c r="C1764" s="6" t="s">
        <v>1450</v>
      </c>
      <c r="D1764" s="6" t="s">
        <v>1450</v>
      </c>
      <c r="E1764" s="22" t="s">
        <v>1676</v>
      </c>
      <c r="F1764" s="22" t="s">
        <v>418</v>
      </c>
      <c r="G1764" s="31"/>
      <c r="H1764" s="22" t="s">
        <v>535</v>
      </c>
      <c r="I1764" s="22" t="s">
        <v>528</v>
      </c>
      <c r="J1764" s="19" t="s">
        <v>1477</v>
      </c>
      <c r="K1764" s="11">
        <v>7</v>
      </c>
      <c r="L1764" s="9">
        <v>10.8</v>
      </c>
      <c r="M1764" s="11">
        <v>75.599999999999994</v>
      </c>
      <c r="O1764" s="10">
        <f t="shared" si="290"/>
        <v>6.9999999999999991</v>
      </c>
      <c r="P1764" s="11">
        <f t="shared" si="283"/>
        <v>0</v>
      </c>
      <c r="Q1764" s="11">
        <f t="shared" si="284"/>
        <v>6.9999999999999991</v>
      </c>
      <c r="R1764" s="6" t="str">
        <f t="shared" si="285"/>
        <v>NO</v>
      </c>
      <c r="S1764" s="6" t="str">
        <f t="shared" si="288"/>
        <v>YES</v>
      </c>
      <c r="T1764" s="11">
        <f t="shared" si="289"/>
        <v>135</v>
      </c>
      <c r="U1764" s="11">
        <f t="shared" si="286"/>
        <v>75.599999999999994</v>
      </c>
      <c r="V1764" s="11">
        <f t="shared" si="287"/>
        <v>59.400000000000006</v>
      </c>
    </row>
    <row r="1765" spans="1:22" x14ac:dyDescent="0.25">
      <c r="A1765" s="6" t="s">
        <v>351</v>
      </c>
      <c r="B1765" s="6" t="s">
        <v>23</v>
      </c>
      <c r="C1765" s="6" t="s">
        <v>1450</v>
      </c>
      <c r="D1765" s="6" t="s">
        <v>1450</v>
      </c>
      <c r="E1765" s="22" t="s">
        <v>1676</v>
      </c>
      <c r="F1765" s="22" t="s">
        <v>418</v>
      </c>
      <c r="G1765" s="31"/>
      <c r="H1765" s="22" t="s">
        <v>535</v>
      </c>
      <c r="I1765" s="22" t="s">
        <v>528</v>
      </c>
      <c r="J1765" s="19" t="s">
        <v>1477</v>
      </c>
      <c r="K1765" s="11">
        <v>15</v>
      </c>
      <c r="L1765" s="9">
        <v>59.33</v>
      </c>
      <c r="M1765" s="11">
        <v>889.95</v>
      </c>
      <c r="O1765" s="10">
        <f t="shared" si="290"/>
        <v>15.000000000000002</v>
      </c>
      <c r="P1765" s="11">
        <f t="shared" si="283"/>
        <v>0</v>
      </c>
      <c r="Q1765" s="11">
        <f t="shared" si="284"/>
        <v>15.000000000000002</v>
      </c>
      <c r="R1765" s="6" t="str">
        <f t="shared" si="285"/>
        <v>YES</v>
      </c>
      <c r="S1765" s="6" t="str">
        <f t="shared" si="288"/>
        <v>YES</v>
      </c>
      <c r="T1765" s="11">
        <f t="shared" si="289"/>
        <v>741.625</v>
      </c>
      <c r="U1765" s="11">
        <f t="shared" si="286"/>
        <v>889.95</v>
      </c>
      <c r="V1765" s="11">
        <f t="shared" si="287"/>
        <v>-148.32500000000005</v>
      </c>
    </row>
    <row r="1766" spans="1:22" x14ac:dyDescent="0.25">
      <c r="A1766" s="6" t="s">
        <v>351</v>
      </c>
      <c r="B1766" s="6" t="s">
        <v>23</v>
      </c>
      <c r="C1766" s="6" t="s">
        <v>1450</v>
      </c>
      <c r="D1766" s="6" t="s">
        <v>1450</v>
      </c>
      <c r="E1766" s="22" t="s">
        <v>1676</v>
      </c>
      <c r="F1766" s="22" t="s">
        <v>418</v>
      </c>
      <c r="G1766" s="31"/>
      <c r="H1766" s="22" t="s">
        <v>535</v>
      </c>
      <c r="I1766" s="22" t="s">
        <v>528</v>
      </c>
      <c r="J1766" s="19" t="s">
        <v>1477</v>
      </c>
      <c r="K1766" s="11">
        <v>7.5</v>
      </c>
      <c r="L1766" s="9">
        <v>5.24</v>
      </c>
      <c r="M1766" s="11">
        <v>39.299999999999997</v>
      </c>
      <c r="O1766" s="10">
        <f t="shared" si="290"/>
        <v>7.4999999999999991</v>
      </c>
      <c r="P1766" s="11">
        <f t="shared" si="283"/>
        <v>0</v>
      </c>
      <c r="Q1766" s="11">
        <f t="shared" si="284"/>
        <v>7.4999999999999991</v>
      </c>
      <c r="R1766" s="6" t="str">
        <f t="shared" si="285"/>
        <v>NO</v>
      </c>
      <c r="S1766" s="6" t="str">
        <f t="shared" si="288"/>
        <v>YES</v>
      </c>
      <c r="T1766" s="11">
        <f t="shared" si="289"/>
        <v>65.5</v>
      </c>
      <c r="U1766" s="11">
        <f t="shared" si="286"/>
        <v>39.299999999999997</v>
      </c>
      <c r="V1766" s="11">
        <f t="shared" si="287"/>
        <v>26.200000000000003</v>
      </c>
    </row>
    <row r="1767" spans="1:22" x14ac:dyDescent="0.25">
      <c r="A1767" s="6" t="s">
        <v>351</v>
      </c>
      <c r="B1767" s="6" t="s">
        <v>23</v>
      </c>
      <c r="C1767" s="6" t="s">
        <v>1450</v>
      </c>
      <c r="D1767" s="6" t="s">
        <v>1450</v>
      </c>
      <c r="E1767" s="22" t="s">
        <v>1676</v>
      </c>
      <c r="F1767" s="22" t="s">
        <v>418</v>
      </c>
      <c r="G1767" s="31"/>
      <c r="H1767" s="22" t="s">
        <v>535</v>
      </c>
      <c r="I1767" s="22" t="s">
        <v>528</v>
      </c>
      <c r="J1767" s="19" t="s">
        <v>1478</v>
      </c>
      <c r="K1767" s="11">
        <v>5</v>
      </c>
      <c r="L1767" s="9">
        <v>20.72</v>
      </c>
      <c r="M1767" s="11">
        <v>103.6</v>
      </c>
      <c r="O1767" s="10">
        <f t="shared" si="290"/>
        <v>5</v>
      </c>
      <c r="P1767" s="11">
        <f t="shared" si="283"/>
        <v>0</v>
      </c>
      <c r="Q1767" s="11">
        <f t="shared" si="284"/>
        <v>5</v>
      </c>
      <c r="R1767" s="6" t="str">
        <f t="shared" si="285"/>
        <v>NO</v>
      </c>
      <c r="S1767" s="6" t="str">
        <f t="shared" si="288"/>
        <v>YES</v>
      </c>
      <c r="T1767" s="11">
        <f t="shared" si="289"/>
        <v>259</v>
      </c>
      <c r="U1767" s="11">
        <f t="shared" si="286"/>
        <v>103.6</v>
      </c>
      <c r="V1767" s="11">
        <f t="shared" si="287"/>
        <v>155.4</v>
      </c>
    </row>
    <row r="1768" spans="1:22" x14ac:dyDescent="0.25">
      <c r="A1768" s="6" t="s">
        <v>351</v>
      </c>
      <c r="B1768" s="6" t="s">
        <v>23</v>
      </c>
      <c r="C1768" s="6" t="s">
        <v>1450</v>
      </c>
      <c r="D1768" s="6" t="s">
        <v>1450</v>
      </c>
      <c r="E1768" s="22" t="s">
        <v>1676</v>
      </c>
      <c r="F1768" s="22" t="s">
        <v>418</v>
      </c>
      <c r="G1768" s="31"/>
      <c r="H1768" s="22" t="s">
        <v>535</v>
      </c>
      <c r="I1768" s="22" t="s">
        <v>528</v>
      </c>
      <c r="J1768" s="19" t="s">
        <v>1478</v>
      </c>
      <c r="K1768" s="11">
        <v>6</v>
      </c>
      <c r="L1768" s="9">
        <v>94.65</v>
      </c>
      <c r="M1768" s="11">
        <v>567.9</v>
      </c>
      <c r="O1768" s="10">
        <f t="shared" si="290"/>
        <v>5.9999999999999991</v>
      </c>
      <c r="P1768" s="11">
        <f t="shared" si="283"/>
        <v>0</v>
      </c>
      <c r="Q1768" s="11">
        <f t="shared" si="284"/>
        <v>5.9999999999999991</v>
      </c>
      <c r="R1768" s="6" t="str">
        <f t="shared" si="285"/>
        <v>NO</v>
      </c>
      <c r="S1768" s="6" t="str">
        <f t="shared" si="288"/>
        <v>YES</v>
      </c>
      <c r="T1768" s="11">
        <f t="shared" si="289"/>
        <v>1183.125</v>
      </c>
      <c r="U1768" s="11">
        <f t="shared" si="286"/>
        <v>567.9</v>
      </c>
      <c r="V1768" s="11">
        <f t="shared" si="287"/>
        <v>615.22500000000002</v>
      </c>
    </row>
    <row r="1769" spans="1:22" x14ac:dyDescent="0.25">
      <c r="A1769" s="6" t="s">
        <v>351</v>
      </c>
      <c r="B1769" s="6" t="s">
        <v>23</v>
      </c>
      <c r="C1769" s="6" t="s">
        <v>1450</v>
      </c>
      <c r="D1769" s="6" t="s">
        <v>1450</v>
      </c>
      <c r="E1769" s="22" t="s">
        <v>1676</v>
      </c>
      <c r="F1769" s="22" t="s">
        <v>418</v>
      </c>
      <c r="G1769" s="31"/>
      <c r="H1769" s="22" t="s">
        <v>535</v>
      </c>
      <c r="I1769" s="22" t="s">
        <v>528</v>
      </c>
      <c r="J1769" s="19" t="s">
        <v>1479</v>
      </c>
      <c r="K1769" s="11">
        <v>5</v>
      </c>
      <c r="L1769" s="9">
        <v>110.72</v>
      </c>
      <c r="M1769" s="11">
        <v>553.6</v>
      </c>
      <c r="O1769" s="10">
        <f t="shared" si="290"/>
        <v>5</v>
      </c>
      <c r="P1769" s="11">
        <f t="shared" si="283"/>
        <v>0</v>
      </c>
      <c r="Q1769" s="11">
        <f t="shared" si="284"/>
        <v>5</v>
      </c>
      <c r="R1769" s="6" t="str">
        <f t="shared" si="285"/>
        <v>NO</v>
      </c>
      <c r="S1769" s="6" t="str">
        <f t="shared" si="288"/>
        <v>YES</v>
      </c>
      <c r="T1769" s="11">
        <f t="shared" si="289"/>
        <v>1384</v>
      </c>
      <c r="U1769" s="11">
        <f t="shared" si="286"/>
        <v>553.6</v>
      </c>
      <c r="V1769" s="11">
        <f t="shared" si="287"/>
        <v>830.4</v>
      </c>
    </row>
    <row r="1770" spans="1:22" x14ac:dyDescent="0.25">
      <c r="A1770" s="6" t="s">
        <v>351</v>
      </c>
      <c r="B1770" s="6" t="s">
        <v>23</v>
      </c>
      <c r="C1770" s="6" t="s">
        <v>1450</v>
      </c>
      <c r="D1770" s="6" t="s">
        <v>1450</v>
      </c>
      <c r="E1770" s="22" t="s">
        <v>1676</v>
      </c>
      <c r="F1770" s="22" t="s">
        <v>418</v>
      </c>
      <c r="G1770" s="31"/>
      <c r="H1770" s="22" t="s">
        <v>535</v>
      </c>
      <c r="I1770" s="22" t="s">
        <v>528</v>
      </c>
      <c r="J1770" s="19" t="s">
        <v>1480</v>
      </c>
      <c r="K1770" s="11">
        <v>15</v>
      </c>
      <c r="L1770" s="9">
        <v>150.19</v>
      </c>
      <c r="M1770" s="11">
        <v>2252.85</v>
      </c>
      <c r="O1770" s="10">
        <f t="shared" si="290"/>
        <v>15</v>
      </c>
      <c r="P1770" s="11">
        <f t="shared" si="283"/>
        <v>0</v>
      </c>
      <c r="Q1770" s="11">
        <f t="shared" si="284"/>
        <v>15</v>
      </c>
      <c r="R1770" s="6" t="str">
        <f t="shared" si="285"/>
        <v>YES</v>
      </c>
      <c r="S1770" s="6" t="str">
        <f t="shared" si="288"/>
        <v>YES</v>
      </c>
      <c r="T1770" s="11">
        <f t="shared" si="289"/>
        <v>1877.375</v>
      </c>
      <c r="U1770" s="11">
        <f t="shared" si="286"/>
        <v>2252.85</v>
      </c>
      <c r="V1770" s="11">
        <f t="shared" si="287"/>
        <v>-375.47499999999991</v>
      </c>
    </row>
    <row r="1771" spans="1:22" x14ac:dyDescent="0.25">
      <c r="A1771" s="6" t="s">
        <v>351</v>
      </c>
      <c r="B1771" s="6" t="s">
        <v>23</v>
      </c>
      <c r="C1771" s="6" t="s">
        <v>1450</v>
      </c>
      <c r="D1771" s="6" t="s">
        <v>1450</v>
      </c>
      <c r="E1771" s="22" t="s">
        <v>1676</v>
      </c>
      <c r="F1771" s="22" t="s">
        <v>418</v>
      </c>
      <c r="G1771" s="31"/>
      <c r="H1771" s="22" t="s">
        <v>535</v>
      </c>
      <c r="I1771" s="22" t="s">
        <v>528</v>
      </c>
      <c r="J1771" s="19" t="s">
        <v>1481</v>
      </c>
      <c r="K1771" s="11">
        <v>9</v>
      </c>
      <c r="L1771" s="9">
        <v>11.21</v>
      </c>
      <c r="M1771" s="11">
        <v>100.89</v>
      </c>
      <c r="O1771" s="10">
        <f t="shared" si="290"/>
        <v>9</v>
      </c>
      <c r="P1771" s="11">
        <f t="shared" si="283"/>
        <v>0</v>
      </c>
      <c r="Q1771" s="11">
        <f t="shared" si="284"/>
        <v>9</v>
      </c>
      <c r="R1771" s="6" t="str">
        <f t="shared" si="285"/>
        <v>NO</v>
      </c>
      <c r="S1771" s="6" t="str">
        <f t="shared" si="288"/>
        <v>YES</v>
      </c>
      <c r="T1771" s="11">
        <f t="shared" si="289"/>
        <v>140.125</v>
      </c>
      <c r="U1771" s="11">
        <f t="shared" si="286"/>
        <v>100.89</v>
      </c>
      <c r="V1771" s="11">
        <f t="shared" si="287"/>
        <v>39.234999999999999</v>
      </c>
    </row>
    <row r="1772" spans="1:22" x14ac:dyDescent="0.25">
      <c r="A1772" s="6" t="s">
        <v>351</v>
      </c>
      <c r="B1772" s="6" t="s">
        <v>23</v>
      </c>
      <c r="C1772" s="6" t="s">
        <v>1450</v>
      </c>
      <c r="D1772" s="6" t="s">
        <v>1450</v>
      </c>
      <c r="E1772" s="22" t="s">
        <v>1676</v>
      </c>
      <c r="F1772" s="22" t="s">
        <v>418</v>
      </c>
      <c r="G1772" s="31"/>
      <c r="H1772" s="22" t="s">
        <v>535</v>
      </c>
      <c r="I1772" s="22" t="s">
        <v>528</v>
      </c>
      <c r="J1772" s="19" t="s">
        <v>1482</v>
      </c>
      <c r="K1772" s="11">
        <v>6</v>
      </c>
      <c r="L1772" s="9">
        <v>207.32</v>
      </c>
      <c r="M1772" s="11">
        <v>1243.92</v>
      </c>
      <c r="O1772" s="10">
        <f t="shared" si="290"/>
        <v>6.0000000000000009</v>
      </c>
      <c r="P1772" s="11">
        <f t="shared" si="283"/>
        <v>0</v>
      </c>
      <c r="Q1772" s="11">
        <f t="shared" si="284"/>
        <v>6.0000000000000009</v>
      </c>
      <c r="R1772" s="6" t="str">
        <f t="shared" si="285"/>
        <v>NO</v>
      </c>
      <c r="S1772" s="6" t="str">
        <f t="shared" si="288"/>
        <v>YES</v>
      </c>
      <c r="T1772" s="11">
        <f t="shared" si="289"/>
        <v>2591.5</v>
      </c>
      <c r="U1772" s="11">
        <f t="shared" si="286"/>
        <v>1243.92</v>
      </c>
      <c r="V1772" s="11">
        <f t="shared" si="287"/>
        <v>1347.58</v>
      </c>
    </row>
    <row r="1773" spans="1:22" x14ac:dyDescent="0.25">
      <c r="A1773" s="6" t="s">
        <v>351</v>
      </c>
      <c r="B1773" s="6" t="s">
        <v>23</v>
      </c>
      <c r="C1773" s="6" t="s">
        <v>1450</v>
      </c>
      <c r="D1773" s="6" t="s">
        <v>1450</v>
      </c>
      <c r="E1773" s="22" t="s">
        <v>1676</v>
      </c>
      <c r="F1773" s="22" t="s">
        <v>418</v>
      </c>
      <c r="G1773" s="31"/>
      <c r="H1773" s="22" t="s">
        <v>535</v>
      </c>
      <c r="I1773" s="22" t="s">
        <v>528</v>
      </c>
      <c r="J1773" s="19" t="s">
        <v>1482</v>
      </c>
      <c r="K1773" s="11">
        <v>15</v>
      </c>
      <c r="L1773" s="9">
        <v>36.869999999999997</v>
      </c>
      <c r="M1773" s="11">
        <v>553.04999999999995</v>
      </c>
      <c r="O1773" s="10">
        <f t="shared" si="290"/>
        <v>15</v>
      </c>
      <c r="P1773" s="11">
        <f t="shared" si="283"/>
        <v>0</v>
      </c>
      <c r="Q1773" s="11">
        <f t="shared" si="284"/>
        <v>15</v>
      </c>
      <c r="R1773" s="6" t="str">
        <f t="shared" si="285"/>
        <v>YES</v>
      </c>
      <c r="S1773" s="6" t="str">
        <f t="shared" si="288"/>
        <v>YES</v>
      </c>
      <c r="T1773" s="11">
        <f t="shared" si="289"/>
        <v>460.87499999999994</v>
      </c>
      <c r="U1773" s="11">
        <f t="shared" si="286"/>
        <v>553.04999999999995</v>
      </c>
      <c r="V1773" s="11">
        <f t="shared" si="287"/>
        <v>-92.175000000000011</v>
      </c>
    </row>
    <row r="1774" spans="1:22" x14ac:dyDescent="0.25">
      <c r="A1774" s="6" t="s">
        <v>351</v>
      </c>
      <c r="B1774" s="6" t="s">
        <v>23</v>
      </c>
      <c r="C1774" s="6" t="s">
        <v>1450</v>
      </c>
      <c r="D1774" s="6" t="s">
        <v>1450</v>
      </c>
      <c r="E1774" s="22" t="s">
        <v>1676</v>
      </c>
      <c r="F1774" s="22" t="s">
        <v>418</v>
      </c>
      <c r="G1774" s="31"/>
      <c r="H1774" s="22" t="s">
        <v>535</v>
      </c>
      <c r="I1774" s="22" t="s">
        <v>528</v>
      </c>
      <c r="J1774" s="19" t="s">
        <v>1483</v>
      </c>
      <c r="K1774" s="11">
        <v>6</v>
      </c>
      <c r="L1774" s="9">
        <v>117.31</v>
      </c>
      <c r="M1774" s="11">
        <v>703.86</v>
      </c>
      <c r="O1774" s="10">
        <f t="shared" si="290"/>
        <v>6</v>
      </c>
      <c r="P1774" s="11">
        <f t="shared" si="283"/>
        <v>0</v>
      </c>
      <c r="Q1774" s="11">
        <f t="shared" si="284"/>
        <v>6</v>
      </c>
      <c r="R1774" s="6" t="str">
        <f t="shared" si="285"/>
        <v>NO</v>
      </c>
      <c r="S1774" s="6" t="str">
        <f t="shared" si="288"/>
        <v>YES</v>
      </c>
      <c r="T1774" s="11">
        <f t="shared" si="289"/>
        <v>1466.375</v>
      </c>
      <c r="U1774" s="11">
        <f t="shared" si="286"/>
        <v>703.86</v>
      </c>
      <c r="V1774" s="11">
        <f t="shared" si="287"/>
        <v>762.51499999999999</v>
      </c>
    </row>
    <row r="1775" spans="1:22" x14ac:dyDescent="0.25">
      <c r="A1775" s="6" t="s">
        <v>351</v>
      </c>
      <c r="B1775" s="6" t="s">
        <v>23</v>
      </c>
      <c r="C1775" s="6" t="s">
        <v>1450</v>
      </c>
      <c r="D1775" s="6" t="s">
        <v>1450</v>
      </c>
      <c r="E1775" s="22" t="s">
        <v>1676</v>
      </c>
      <c r="F1775" s="22" t="s">
        <v>418</v>
      </c>
      <c r="G1775" s="31"/>
      <c r="H1775" s="22" t="s">
        <v>535</v>
      </c>
      <c r="I1775" s="22" t="s">
        <v>528</v>
      </c>
      <c r="J1775" s="19" t="s">
        <v>1483</v>
      </c>
      <c r="K1775" s="11">
        <v>5</v>
      </c>
      <c r="L1775" s="9">
        <v>136.02000000000001</v>
      </c>
      <c r="M1775" s="11">
        <v>680.1</v>
      </c>
      <c r="O1775" s="10">
        <f t="shared" si="290"/>
        <v>5</v>
      </c>
      <c r="P1775" s="11">
        <f t="shared" si="283"/>
        <v>0</v>
      </c>
      <c r="Q1775" s="11">
        <f t="shared" si="284"/>
        <v>5</v>
      </c>
      <c r="R1775" s="6" t="str">
        <f t="shared" si="285"/>
        <v>NO</v>
      </c>
      <c r="S1775" s="6" t="str">
        <f t="shared" si="288"/>
        <v>YES</v>
      </c>
      <c r="T1775" s="11">
        <f t="shared" si="289"/>
        <v>1700.2500000000002</v>
      </c>
      <c r="U1775" s="11">
        <f t="shared" si="286"/>
        <v>680.1</v>
      </c>
      <c r="V1775" s="11">
        <f t="shared" si="287"/>
        <v>1020.1500000000002</v>
      </c>
    </row>
    <row r="1776" spans="1:22" x14ac:dyDescent="0.25">
      <c r="A1776" s="6" t="s">
        <v>351</v>
      </c>
      <c r="B1776" s="6" t="s">
        <v>23</v>
      </c>
      <c r="C1776" s="6" t="s">
        <v>1450</v>
      </c>
      <c r="D1776" s="6" t="s">
        <v>1450</v>
      </c>
      <c r="E1776" s="22" t="s">
        <v>1676</v>
      </c>
      <c r="F1776" s="22" t="s">
        <v>418</v>
      </c>
      <c r="G1776" s="31"/>
      <c r="H1776" s="22" t="s">
        <v>535</v>
      </c>
      <c r="I1776" s="22" t="s">
        <v>528</v>
      </c>
      <c r="J1776" s="19" t="s">
        <v>1484</v>
      </c>
      <c r="K1776" s="11">
        <v>5</v>
      </c>
      <c r="L1776" s="9">
        <v>32.26</v>
      </c>
      <c r="M1776" s="11">
        <v>161.30000000000001</v>
      </c>
      <c r="O1776" s="10">
        <f t="shared" si="290"/>
        <v>5.0000000000000009</v>
      </c>
      <c r="P1776" s="11">
        <f t="shared" si="283"/>
        <v>0</v>
      </c>
      <c r="Q1776" s="11">
        <f t="shared" si="284"/>
        <v>5.0000000000000009</v>
      </c>
      <c r="R1776" s="6" t="str">
        <f t="shared" si="285"/>
        <v>NO</v>
      </c>
      <c r="S1776" s="6" t="str">
        <f t="shared" si="288"/>
        <v>YES</v>
      </c>
      <c r="T1776" s="11">
        <f t="shared" si="289"/>
        <v>403.25</v>
      </c>
      <c r="U1776" s="11">
        <f t="shared" si="286"/>
        <v>161.30000000000001</v>
      </c>
      <c r="V1776" s="11">
        <f t="shared" si="287"/>
        <v>241.95</v>
      </c>
    </row>
    <row r="1777" spans="1:22" x14ac:dyDescent="0.25">
      <c r="A1777" s="6" t="s">
        <v>351</v>
      </c>
      <c r="B1777" s="6" t="s">
        <v>23</v>
      </c>
      <c r="C1777" s="6" t="s">
        <v>1450</v>
      </c>
      <c r="D1777" s="6" t="s">
        <v>1450</v>
      </c>
      <c r="E1777" s="22" t="s">
        <v>1676</v>
      </c>
      <c r="F1777" s="22" t="s">
        <v>418</v>
      </c>
      <c r="G1777" s="31"/>
      <c r="H1777" s="22" t="s">
        <v>535</v>
      </c>
      <c r="I1777" s="22" t="s">
        <v>528</v>
      </c>
      <c r="J1777" s="19" t="s">
        <v>1485</v>
      </c>
      <c r="K1777" s="11">
        <v>5</v>
      </c>
      <c r="L1777" s="9">
        <v>23.72</v>
      </c>
      <c r="M1777" s="11">
        <v>118.6</v>
      </c>
      <c r="O1777" s="10">
        <f t="shared" si="290"/>
        <v>5</v>
      </c>
      <c r="P1777" s="11">
        <f t="shared" si="283"/>
        <v>0</v>
      </c>
      <c r="Q1777" s="11">
        <f t="shared" si="284"/>
        <v>5</v>
      </c>
      <c r="R1777" s="6" t="str">
        <f t="shared" si="285"/>
        <v>NO</v>
      </c>
      <c r="S1777" s="6" t="str">
        <f t="shared" si="288"/>
        <v>YES</v>
      </c>
      <c r="T1777" s="11">
        <f t="shared" si="289"/>
        <v>296.5</v>
      </c>
      <c r="U1777" s="11">
        <f t="shared" si="286"/>
        <v>118.6</v>
      </c>
      <c r="V1777" s="11">
        <f t="shared" si="287"/>
        <v>177.9</v>
      </c>
    </row>
    <row r="1778" spans="1:22" x14ac:dyDescent="0.25">
      <c r="A1778" s="6" t="s">
        <v>351</v>
      </c>
      <c r="B1778" s="6" t="s">
        <v>23</v>
      </c>
      <c r="C1778" s="6" t="s">
        <v>1450</v>
      </c>
      <c r="D1778" s="6" t="s">
        <v>1450</v>
      </c>
      <c r="E1778" s="22" t="s">
        <v>1676</v>
      </c>
      <c r="F1778" s="22" t="s">
        <v>418</v>
      </c>
      <c r="G1778" s="31"/>
      <c r="H1778" s="22" t="s">
        <v>535</v>
      </c>
      <c r="I1778" s="22" t="s">
        <v>528</v>
      </c>
      <c r="J1778" s="19" t="s">
        <v>1486</v>
      </c>
      <c r="K1778" s="11">
        <v>5</v>
      </c>
      <c r="L1778" s="9">
        <v>268.82</v>
      </c>
      <c r="M1778" s="11">
        <v>1344.1</v>
      </c>
      <c r="O1778" s="10">
        <f t="shared" si="290"/>
        <v>5</v>
      </c>
      <c r="P1778" s="11">
        <f t="shared" si="283"/>
        <v>0</v>
      </c>
      <c r="Q1778" s="11">
        <f t="shared" si="284"/>
        <v>5</v>
      </c>
      <c r="R1778" s="6" t="str">
        <f t="shared" si="285"/>
        <v>NO</v>
      </c>
      <c r="S1778" s="6" t="str">
        <f t="shared" si="288"/>
        <v>YES</v>
      </c>
      <c r="T1778" s="11">
        <f t="shared" si="289"/>
        <v>3360.25</v>
      </c>
      <c r="U1778" s="11">
        <f t="shared" si="286"/>
        <v>1344.1</v>
      </c>
      <c r="V1778" s="11">
        <f t="shared" si="287"/>
        <v>2016.15</v>
      </c>
    </row>
    <row r="1779" spans="1:22" x14ac:dyDescent="0.25">
      <c r="A1779" s="6" t="s">
        <v>351</v>
      </c>
      <c r="B1779" s="6" t="s">
        <v>23</v>
      </c>
      <c r="C1779" s="6" t="s">
        <v>1450</v>
      </c>
      <c r="D1779" s="6" t="s">
        <v>1450</v>
      </c>
      <c r="E1779" s="22" t="s">
        <v>1676</v>
      </c>
      <c r="F1779" s="22" t="s">
        <v>418</v>
      </c>
      <c r="G1779" s="31"/>
      <c r="H1779" s="22" t="s">
        <v>535</v>
      </c>
      <c r="I1779" s="22" t="s">
        <v>528</v>
      </c>
      <c r="J1779" s="19" t="s">
        <v>1486</v>
      </c>
      <c r="K1779" s="11">
        <v>7.5</v>
      </c>
      <c r="L1779" s="9">
        <v>9.74</v>
      </c>
      <c r="M1779" s="11">
        <v>73.06</v>
      </c>
      <c r="O1779" s="10">
        <f t="shared" si="290"/>
        <v>7.5010266940451746</v>
      </c>
      <c r="P1779" s="11">
        <f t="shared" si="283"/>
        <v>0</v>
      </c>
      <c r="Q1779" s="11">
        <f t="shared" si="284"/>
        <v>7.5010266940451746</v>
      </c>
      <c r="R1779" s="6" t="str">
        <f t="shared" si="285"/>
        <v>NO</v>
      </c>
      <c r="S1779" s="6" t="str">
        <f t="shared" si="288"/>
        <v>YES</v>
      </c>
      <c r="T1779" s="11">
        <f t="shared" si="289"/>
        <v>121.75</v>
      </c>
      <c r="U1779" s="11">
        <f t="shared" si="286"/>
        <v>73.06</v>
      </c>
      <c r="V1779" s="11">
        <f t="shared" si="287"/>
        <v>48.69</v>
      </c>
    </row>
    <row r="1780" spans="1:22" x14ac:dyDescent="0.25">
      <c r="A1780" s="6" t="s">
        <v>351</v>
      </c>
      <c r="B1780" s="6" t="s">
        <v>23</v>
      </c>
      <c r="C1780" s="6" t="s">
        <v>1450</v>
      </c>
      <c r="D1780" s="6" t="s">
        <v>1450</v>
      </c>
      <c r="E1780" s="22" t="s">
        <v>1676</v>
      </c>
      <c r="F1780" s="22" t="s">
        <v>418</v>
      </c>
      <c r="G1780" s="31"/>
      <c r="H1780" s="22" t="s">
        <v>535</v>
      </c>
      <c r="I1780" s="22" t="s">
        <v>528</v>
      </c>
      <c r="J1780" s="19" t="s">
        <v>1487</v>
      </c>
      <c r="K1780" s="11">
        <v>5</v>
      </c>
      <c r="L1780" s="9">
        <v>96.74</v>
      </c>
      <c r="M1780" s="11">
        <v>483.7</v>
      </c>
      <c r="O1780" s="10">
        <f t="shared" si="290"/>
        <v>5</v>
      </c>
      <c r="P1780" s="11">
        <f t="shared" si="283"/>
        <v>0</v>
      </c>
      <c r="Q1780" s="11">
        <f t="shared" si="284"/>
        <v>5</v>
      </c>
      <c r="R1780" s="6" t="str">
        <f t="shared" si="285"/>
        <v>NO</v>
      </c>
      <c r="S1780" s="6" t="str">
        <f t="shared" si="288"/>
        <v>YES</v>
      </c>
      <c r="T1780" s="11">
        <f t="shared" si="289"/>
        <v>1209.25</v>
      </c>
      <c r="U1780" s="11">
        <f t="shared" si="286"/>
        <v>483.7</v>
      </c>
      <c r="V1780" s="11">
        <f t="shared" si="287"/>
        <v>725.55</v>
      </c>
    </row>
    <row r="1781" spans="1:22" x14ac:dyDescent="0.25">
      <c r="A1781" s="6" t="s">
        <v>351</v>
      </c>
      <c r="B1781" s="6" t="s">
        <v>23</v>
      </c>
      <c r="C1781" s="6" t="s">
        <v>1450</v>
      </c>
      <c r="D1781" s="6" t="s">
        <v>1450</v>
      </c>
      <c r="E1781" s="22" t="s">
        <v>1676</v>
      </c>
      <c r="F1781" s="22" t="s">
        <v>418</v>
      </c>
      <c r="G1781" s="31"/>
      <c r="H1781" s="22" t="s">
        <v>535</v>
      </c>
      <c r="I1781" s="22" t="s">
        <v>528</v>
      </c>
      <c r="J1781" s="19" t="s">
        <v>1488</v>
      </c>
      <c r="K1781" s="11">
        <v>5</v>
      </c>
      <c r="L1781" s="9">
        <v>130.76</v>
      </c>
      <c r="M1781" s="11">
        <v>653.79999999999995</v>
      </c>
      <c r="O1781" s="10">
        <f t="shared" si="290"/>
        <v>5</v>
      </c>
      <c r="P1781" s="11">
        <f t="shared" si="283"/>
        <v>0</v>
      </c>
      <c r="Q1781" s="11">
        <f t="shared" si="284"/>
        <v>5</v>
      </c>
      <c r="R1781" s="6" t="str">
        <f t="shared" si="285"/>
        <v>NO</v>
      </c>
      <c r="S1781" s="6" t="str">
        <f t="shared" si="288"/>
        <v>YES</v>
      </c>
      <c r="T1781" s="11">
        <f t="shared" si="289"/>
        <v>1634.5</v>
      </c>
      <c r="U1781" s="11">
        <f t="shared" si="286"/>
        <v>653.79999999999995</v>
      </c>
      <c r="V1781" s="11">
        <f t="shared" si="287"/>
        <v>980.7</v>
      </c>
    </row>
    <row r="1782" spans="1:22" x14ac:dyDescent="0.25">
      <c r="A1782" s="6" t="s">
        <v>351</v>
      </c>
      <c r="B1782" s="6" t="s">
        <v>23</v>
      </c>
      <c r="C1782" s="6" t="s">
        <v>1450</v>
      </c>
      <c r="D1782" s="6" t="s">
        <v>1450</v>
      </c>
      <c r="E1782" s="22" t="s">
        <v>1676</v>
      </c>
      <c r="F1782" s="22" t="s">
        <v>418</v>
      </c>
      <c r="G1782" s="31"/>
      <c r="H1782" s="22" t="s">
        <v>535</v>
      </c>
      <c r="I1782" s="22" t="s">
        <v>528</v>
      </c>
      <c r="J1782" s="19" t="s">
        <v>1488</v>
      </c>
      <c r="K1782" s="11">
        <v>6</v>
      </c>
      <c r="L1782" s="9">
        <v>121.31</v>
      </c>
      <c r="M1782" s="11">
        <v>727.86099999999999</v>
      </c>
      <c r="O1782" s="10">
        <f t="shared" si="290"/>
        <v>6.0000082433435002</v>
      </c>
      <c r="P1782" s="11">
        <f t="shared" si="283"/>
        <v>0</v>
      </c>
      <c r="Q1782" s="11">
        <f t="shared" si="284"/>
        <v>6.0000082433435002</v>
      </c>
      <c r="R1782" s="6" t="str">
        <f t="shared" si="285"/>
        <v>NO</v>
      </c>
      <c r="S1782" s="6" t="str">
        <f t="shared" si="288"/>
        <v>YES</v>
      </c>
      <c r="T1782" s="11">
        <f t="shared" si="289"/>
        <v>1516.375</v>
      </c>
      <c r="U1782" s="11">
        <f t="shared" si="286"/>
        <v>727.86099999999999</v>
      </c>
      <c r="V1782" s="11">
        <f t="shared" si="287"/>
        <v>788.51400000000001</v>
      </c>
    </row>
    <row r="1783" spans="1:22" x14ac:dyDescent="0.25">
      <c r="A1783" s="6" t="s">
        <v>351</v>
      </c>
      <c r="B1783" s="6" t="s">
        <v>23</v>
      </c>
      <c r="C1783" s="6" t="s">
        <v>1450</v>
      </c>
      <c r="D1783" s="6" t="s">
        <v>1450</v>
      </c>
      <c r="E1783" s="22" t="s">
        <v>1676</v>
      </c>
      <c r="F1783" s="22" t="s">
        <v>418</v>
      </c>
      <c r="G1783" s="31"/>
      <c r="H1783" s="22" t="s">
        <v>535</v>
      </c>
      <c r="I1783" s="22" t="s">
        <v>528</v>
      </c>
      <c r="J1783" s="19" t="s">
        <v>1488</v>
      </c>
      <c r="K1783" s="11">
        <v>15</v>
      </c>
      <c r="M1783" s="11">
        <v>315</v>
      </c>
      <c r="O1783" s="10" t="e">
        <f t="shared" si="290"/>
        <v>#DIV/0!</v>
      </c>
      <c r="P1783" s="11" t="e">
        <f t="shared" si="283"/>
        <v>#DIV/0!</v>
      </c>
      <c r="Q1783" s="11" t="e">
        <f t="shared" si="284"/>
        <v>#DIV/0!</v>
      </c>
      <c r="R1783" s="6" t="e">
        <f t="shared" si="285"/>
        <v>#DIV/0!</v>
      </c>
      <c r="S1783" s="6" t="e">
        <f t="shared" si="288"/>
        <v>#DIV/0!</v>
      </c>
      <c r="T1783" s="11">
        <f t="shared" si="289"/>
        <v>0</v>
      </c>
      <c r="U1783" s="11">
        <f t="shared" si="286"/>
        <v>315</v>
      </c>
      <c r="V1783" s="11">
        <f t="shared" si="287"/>
        <v>-315</v>
      </c>
    </row>
    <row r="1784" spans="1:22" x14ac:dyDescent="0.25">
      <c r="A1784" s="6" t="s">
        <v>351</v>
      </c>
      <c r="B1784" s="6" t="s">
        <v>23</v>
      </c>
      <c r="C1784" s="6" t="s">
        <v>1450</v>
      </c>
      <c r="D1784" s="6" t="s">
        <v>1450</v>
      </c>
      <c r="E1784" s="22" t="s">
        <v>1676</v>
      </c>
      <c r="F1784" s="22" t="s">
        <v>418</v>
      </c>
      <c r="G1784" s="31"/>
      <c r="H1784" s="22" t="s">
        <v>535</v>
      </c>
      <c r="I1784" s="22" t="s">
        <v>528</v>
      </c>
      <c r="J1784" s="19" t="s">
        <v>1489</v>
      </c>
      <c r="K1784" s="11">
        <v>5</v>
      </c>
      <c r="L1784" s="9">
        <v>206.39</v>
      </c>
      <c r="M1784" s="11">
        <v>1031.95</v>
      </c>
      <c r="O1784" s="10">
        <f t="shared" si="290"/>
        <v>5.0000000000000009</v>
      </c>
      <c r="P1784" s="11">
        <f t="shared" si="283"/>
        <v>0</v>
      </c>
      <c r="Q1784" s="11">
        <f t="shared" si="284"/>
        <v>5.0000000000000009</v>
      </c>
      <c r="R1784" s="6" t="str">
        <f t="shared" si="285"/>
        <v>NO</v>
      </c>
      <c r="S1784" s="6" t="str">
        <f t="shared" si="288"/>
        <v>YES</v>
      </c>
      <c r="T1784" s="11">
        <f t="shared" si="289"/>
        <v>2579.875</v>
      </c>
      <c r="U1784" s="11">
        <f t="shared" si="286"/>
        <v>1031.95</v>
      </c>
      <c r="V1784" s="11">
        <f t="shared" si="287"/>
        <v>1547.925</v>
      </c>
    </row>
    <row r="1785" spans="1:22" x14ac:dyDescent="0.25">
      <c r="A1785" s="6" t="s">
        <v>351</v>
      </c>
      <c r="B1785" s="6" t="s">
        <v>23</v>
      </c>
      <c r="C1785" s="6" t="s">
        <v>1450</v>
      </c>
      <c r="D1785" s="6" t="s">
        <v>1450</v>
      </c>
      <c r="E1785" s="22" t="s">
        <v>1676</v>
      </c>
      <c r="F1785" s="22" t="s">
        <v>418</v>
      </c>
      <c r="G1785" s="31"/>
      <c r="H1785" s="22" t="s">
        <v>535</v>
      </c>
      <c r="I1785" s="22" t="s">
        <v>528</v>
      </c>
      <c r="J1785" s="19" t="s">
        <v>1489</v>
      </c>
      <c r="K1785" s="11">
        <v>7.5</v>
      </c>
      <c r="L1785" s="9">
        <v>0.74</v>
      </c>
      <c r="M1785" s="11">
        <v>5.55</v>
      </c>
      <c r="O1785" s="10">
        <f t="shared" si="290"/>
        <v>7.5</v>
      </c>
      <c r="P1785" s="11">
        <f t="shared" ref="P1785:P1848" si="291">N1785/L1785</f>
        <v>0</v>
      </c>
      <c r="Q1785" s="11">
        <f t="shared" ref="Q1785:Q1848" si="292">(M1785+N1785)/L1785</f>
        <v>7.5</v>
      </c>
      <c r="R1785" s="6" t="str">
        <f t="shared" ref="R1785:R1848" si="293">IF(Q1785&gt;12.49,"YES","NO")</f>
        <v>NO</v>
      </c>
      <c r="S1785" s="6" t="str">
        <f t="shared" si="288"/>
        <v>YES</v>
      </c>
      <c r="T1785" s="11">
        <f t="shared" si="289"/>
        <v>9.25</v>
      </c>
      <c r="U1785" s="11">
        <f t="shared" ref="U1785:U1848" si="294">M1785+N1785</f>
        <v>5.55</v>
      </c>
      <c r="V1785" s="11">
        <f t="shared" ref="V1785:V1848" si="295">T1785-U1785</f>
        <v>3.7</v>
      </c>
    </row>
    <row r="1786" spans="1:22" x14ac:dyDescent="0.25">
      <c r="A1786" s="6" t="s">
        <v>351</v>
      </c>
      <c r="B1786" s="6" t="s">
        <v>23</v>
      </c>
      <c r="C1786" s="6" t="s">
        <v>1450</v>
      </c>
      <c r="D1786" s="6" t="s">
        <v>1450</v>
      </c>
      <c r="E1786" s="22" t="s">
        <v>1676</v>
      </c>
      <c r="F1786" s="22" t="s">
        <v>418</v>
      </c>
      <c r="G1786" s="31"/>
      <c r="H1786" s="22" t="s">
        <v>535</v>
      </c>
      <c r="I1786" s="22" t="s">
        <v>528</v>
      </c>
      <c r="J1786" s="19" t="s">
        <v>1490</v>
      </c>
      <c r="K1786" s="11">
        <v>5</v>
      </c>
      <c r="L1786" s="9">
        <v>5.43</v>
      </c>
      <c r="M1786" s="11">
        <v>27.15</v>
      </c>
      <c r="O1786" s="10">
        <f t="shared" si="290"/>
        <v>5</v>
      </c>
      <c r="P1786" s="11">
        <f t="shared" si="291"/>
        <v>0</v>
      </c>
      <c r="Q1786" s="11">
        <f t="shared" si="292"/>
        <v>5</v>
      </c>
      <c r="R1786" s="6" t="str">
        <f t="shared" si="293"/>
        <v>NO</v>
      </c>
      <c r="S1786" s="6" t="str">
        <f t="shared" si="288"/>
        <v>YES</v>
      </c>
      <c r="T1786" s="11">
        <f t="shared" si="289"/>
        <v>67.875</v>
      </c>
      <c r="U1786" s="11">
        <f t="shared" si="294"/>
        <v>27.15</v>
      </c>
      <c r="V1786" s="11">
        <f t="shared" si="295"/>
        <v>40.725000000000001</v>
      </c>
    </row>
    <row r="1787" spans="1:22" x14ac:dyDescent="0.25">
      <c r="A1787" s="6" t="s">
        <v>351</v>
      </c>
      <c r="B1787" s="6" t="s">
        <v>23</v>
      </c>
      <c r="C1787" s="6" t="s">
        <v>1450</v>
      </c>
      <c r="D1787" s="6" t="s">
        <v>1450</v>
      </c>
      <c r="E1787" s="22" t="s">
        <v>1676</v>
      </c>
      <c r="F1787" s="22" t="s">
        <v>418</v>
      </c>
      <c r="G1787" s="31"/>
      <c r="H1787" s="22" t="s">
        <v>535</v>
      </c>
      <c r="I1787" s="22" t="s">
        <v>528</v>
      </c>
      <c r="J1787" s="19" t="s">
        <v>1491</v>
      </c>
      <c r="K1787" s="11">
        <v>5</v>
      </c>
      <c r="L1787" s="9">
        <v>78.8</v>
      </c>
      <c r="M1787" s="11">
        <v>391</v>
      </c>
      <c r="O1787" s="10">
        <f t="shared" si="290"/>
        <v>4.9619289340101522</v>
      </c>
      <c r="P1787" s="11">
        <f t="shared" si="291"/>
        <v>0</v>
      </c>
      <c r="Q1787" s="11">
        <f t="shared" si="292"/>
        <v>4.9619289340101522</v>
      </c>
      <c r="R1787" s="6" t="str">
        <f t="shared" si="293"/>
        <v>NO</v>
      </c>
      <c r="S1787" s="6" t="str">
        <f t="shared" ref="S1787:S1850" si="296">IF(O1787&gt;3.32,"YES","NO")</f>
        <v>YES</v>
      </c>
      <c r="T1787" s="11">
        <f t="shared" ref="T1787:T1850" si="297">L1787*12.5</f>
        <v>985</v>
      </c>
      <c r="U1787" s="11">
        <f t="shared" si="294"/>
        <v>391</v>
      </c>
      <c r="V1787" s="11">
        <f t="shared" si="295"/>
        <v>594</v>
      </c>
    </row>
    <row r="1788" spans="1:22" x14ac:dyDescent="0.25">
      <c r="A1788" s="6" t="s">
        <v>351</v>
      </c>
      <c r="B1788" s="6" t="s">
        <v>23</v>
      </c>
      <c r="C1788" s="6" t="s">
        <v>1450</v>
      </c>
      <c r="D1788" s="6" t="s">
        <v>1450</v>
      </c>
      <c r="E1788" s="22" t="s">
        <v>1676</v>
      </c>
      <c r="F1788" s="22" t="s">
        <v>418</v>
      </c>
      <c r="G1788" s="31"/>
      <c r="H1788" s="22" t="s">
        <v>535</v>
      </c>
      <c r="I1788" s="22" t="s">
        <v>528</v>
      </c>
      <c r="J1788" s="19" t="s">
        <v>1492</v>
      </c>
      <c r="K1788" s="11">
        <v>13.68</v>
      </c>
      <c r="L1788" s="9">
        <v>250</v>
      </c>
      <c r="M1788" s="11">
        <v>3420</v>
      </c>
      <c r="O1788" s="10">
        <f t="shared" si="290"/>
        <v>13.68</v>
      </c>
      <c r="P1788" s="11">
        <f t="shared" si="291"/>
        <v>0</v>
      </c>
      <c r="Q1788" s="11">
        <f t="shared" si="292"/>
        <v>13.68</v>
      </c>
      <c r="R1788" s="6" t="str">
        <f t="shared" si="293"/>
        <v>YES</v>
      </c>
      <c r="S1788" s="6" t="str">
        <f t="shared" si="296"/>
        <v>YES</v>
      </c>
      <c r="T1788" s="11">
        <f t="shared" si="297"/>
        <v>3125</v>
      </c>
      <c r="U1788" s="11">
        <f t="shared" si="294"/>
        <v>3420</v>
      </c>
      <c r="V1788" s="11">
        <f t="shared" si="295"/>
        <v>-295</v>
      </c>
    </row>
    <row r="1789" spans="1:22" x14ac:dyDescent="0.25">
      <c r="A1789" s="6" t="s">
        <v>351</v>
      </c>
      <c r="B1789" s="6" t="s">
        <v>23</v>
      </c>
      <c r="C1789" s="6" t="s">
        <v>1450</v>
      </c>
      <c r="D1789" s="6" t="s">
        <v>1450</v>
      </c>
      <c r="E1789" s="22" t="s">
        <v>1676</v>
      </c>
      <c r="F1789" s="22" t="s">
        <v>418</v>
      </c>
      <c r="G1789" s="31"/>
      <c r="H1789" s="22" t="s">
        <v>535</v>
      </c>
      <c r="I1789" s="22" t="s">
        <v>528</v>
      </c>
      <c r="J1789" s="19" t="s">
        <v>1493</v>
      </c>
      <c r="K1789" s="11">
        <v>8.5</v>
      </c>
      <c r="L1789" s="9">
        <v>19.260000000000002</v>
      </c>
      <c r="M1789" s="11">
        <v>163.72</v>
      </c>
      <c r="O1789" s="10">
        <f t="shared" si="290"/>
        <v>8.5005192107995846</v>
      </c>
      <c r="P1789" s="11">
        <f t="shared" si="291"/>
        <v>0</v>
      </c>
      <c r="Q1789" s="11">
        <f t="shared" si="292"/>
        <v>8.5005192107995846</v>
      </c>
      <c r="R1789" s="6" t="str">
        <f t="shared" si="293"/>
        <v>NO</v>
      </c>
      <c r="S1789" s="6" t="str">
        <f t="shared" si="296"/>
        <v>YES</v>
      </c>
      <c r="T1789" s="11">
        <f t="shared" si="297"/>
        <v>240.75000000000003</v>
      </c>
      <c r="U1789" s="11">
        <f t="shared" si="294"/>
        <v>163.72</v>
      </c>
      <c r="V1789" s="11">
        <f t="shared" si="295"/>
        <v>77.03000000000003</v>
      </c>
    </row>
    <row r="1790" spans="1:22" x14ac:dyDescent="0.25">
      <c r="A1790" s="6" t="s">
        <v>351</v>
      </c>
      <c r="B1790" s="6" t="s">
        <v>23</v>
      </c>
      <c r="C1790" s="6" t="s">
        <v>1450</v>
      </c>
      <c r="D1790" s="6" t="s">
        <v>1450</v>
      </c>
      <c r="E1790" s="22" t="s">
        <v>1676</v>
      </c>
      <c r="F1790" s="22" t="s">
        <v>418</v>
      </c>
      <c r="G1790" s="31"/>
      <c r="H1790" s="22" t="s">
        <v>535</v>
      </c>
      <c r="I1790" s="22" t="s">
        <v>528</v>
      </c>
      <c r="J1790" s="19" t="s">
        <v>1494</v>
      </c>
      <c r="K1790" s="11">
        <v>9</v>
      </c>
      <c r="L1790" s="9">
        <v>11.11</v>
      </c>
      <c r="M1790" s="11">
        <v>99.99</v>
      </c>
      <c r="O1790" s="10">
        <f t="shared" si="290"/>
        <v>9</v>
      </c>
      <c r="P1790" s="11">
        <f t="shared" si="291"/>
        <v>0</v>
      </c>
      <c r="Q1790" s="11">
        <f t="shared" si="292"/>
        <v>9</v>
      </c>
      <c r="R1790" s="6" t="str">
        <f t="shared" si="293"/>
        <v>NO</v>
      </c>
      <c r="S1790" s="6" t="str">
        <f t="shared" si="296"/>
        <v>YES</v>
      </c>
      <c r="T1790" s="11">
        <f t="shared" si="297"/>
        <v>138.875</v>
      </c>
      <c r="U1790" s="11">
        <f t="shared" si="294"/>
        <v>99.99</v>
      </c>
      <c r="V1790" s="11">
        <f t="shared" si="295"/>
        <v>38.885000000000005</v>
      </c>
    </row>
    <row r="1791" spans="1:22" x14ac:dyDescent="0.25">
      <c r="A1791" s="6" t="s">
        <v>351</v>
      </c>
      <c r="B1791" s="6" t="s">
        <v>23</v>
      </c>
      <c r="C1791" s="6" t="s">
        <v>1450</v>
      </c>
      <c r="D1791" s="6" t="s">
        <v>1450</v>
      </c>
      <c r="E1791" s="22" t="s">
        <v>1676</v>
      </c>
      <c r="F1791" s="22" t="s">
        <v>418</v>
      </c>
      <c r="G1791" s="31"/>
      <c r="H1791" s="22" t="s">
        <v>535</v>
      </c>
      <c r="I1791" s="22" t="s">
        <v>528</v>
      </c>
      <c r="J1791" s="19" t="s">
        <v>1495</v>
      </c>
      <c r="K1791" s="11">
        <v>6</v>
      </c>
      <c r="L1791" s="9">
        <v>218.15</v>
      </c>
      <c r="M1791" s="11">
        <v>1308.9000000000001</v>
      </c>
      <c r="O1791" s="10">
        <f t="shared" si="290"/>
        <v>6</v>
      </c>
      <c r="P1791" s="11">
        <f t="shared" si="291"/>
        <v>0</v>
      </c>
      <c r="Q1791" s="11">
        <f t="shared" si="292"/>
        <v>6</v>
      </c>
      <c r="R1791" s="6" t="str">
        <f t="shared" si="293"/>
        <v>NO</v>
      </c>
      <c r="S1791" s="6" t="str">
        <f t="shared" si="296"/>
        <v>YES</v>
      </c>
      <c r="T1791" s="11">
        <f t="shared" si="297"/>
        <v>2726.875</v>
      </c>
      <c r="U1791" s="11">
        <f t="shared" si="294"/>
        <v>1308.9000000000001</v>
      </c>
      <c r="V1791" s="11">
        <f t="shared" si="295"/>
        <v>1417.9749999999999</v>
      </c>
    </row>
    <row r="1792" spans="1:22" x14ac:dyDescent="0.25">
      <c r="A1792" s="6" t="s">
        <v>351</v>
      </c>
      <c r="B1792" s="6" t="s">
        <v>23</v>
      </c>
      <c r="C1792" s="6" t="s">
        <v>1450</v>
      </c>
      <c r="D1792" s="6" t="s">
        <v>1450</v>
      </c>
      <c r="E1792" s="22" t="s">
        <v>1676</v>
      </c>
      <c r="F1792" s="22" t="s">
        <v>418</v>
      </c>
      <c r="G1792" s="31"/>
      <c r="H1792" s="22" t="s">
        <v>535</v>
      </c>
      <c r="I1792" s="22" t="s">
        <v>528</v>
      </c>
      <c r="J1792" s="19" t="s">
        <v>1496</v>
      </c>
      <c r="K1792" s="11">
        <v>6</v>
      </c>
      <c r="L1792" s="9">
        <v>111.3</v>
      </c>
      <c r="M1792" s="11">
        <v>667.8</v>
      </c>
      <c r="O1792" s="10">
        <f t="shared" si="290"/>
        <v>6</v>
      </c>
      <c r="P1792" s="11">
        <f t="shared" si="291"/>
        <v>0</v>
      </c>
      <c r="Q1792" s="11">
        <f t="shared" si="292"/>
        <v>6</v>
      </c>
      <c r="R1792" s="6" t="str">
        <f t="shared" si="293"/>
        <v>NO</v>
      </c>
      <c r="S1792" s="6" t="str">
        <f t="shared" si="296"/>
        <v>YES</v>
      </c>
      <c r="T1792" s="11">
        <f t="shared" si="297"/>
        <v>1391.25</v>
      </c>
      <c r="U1792" s="11">
        <f t="shared" si="294"/>
        <v>667.8</v>
      </c>
      <c r="V1792" s="11">
        <f t="shared" si="295"/>
        <v>723.45</v>
      </c>
    </row>
    <row r="1793" spans="1:22" x14ac:dyDescent="0.25">
      <c r="A1793" s="6" t="s">
        <v>351</v>
      </c>
      <c r="B1793" s="6" t="s">
        <v>23</v>
      </c>
      <c r="C1793" s="6" t="s">
        <v>1450</v>
      </c>
      <c r="D1793" s="6" t="s">
        <v>1450</v>
      </c>
      <c r="E1793" s="22" t="s">
        <v>1676</v>
      </c>
      <c r="F1793" s="22" t="s">
        <v>418</v>
      </c>
      <c r="G1793" s="31"/>
      <c r="H1793" s="22" t="s">
        <v>535</v>
      </c>
      <c r="I1793" s="22" t="s">
        <v>528</v>
      </c>
      <c r="J1793" s="19" t="s">
        <v>1496</v>
      </c>
      <c r="K1793" s="11">
        <v>7</v>
      </c>
      <c r="L1793" s="9">
        <v>183.63</v>
      </c>
      <c r="M1793" s="11">
        <v>1285.4100000000001</v>
      </c>
      <c r="O1793" s="10">
        <f t="shared" si="290"/>
        <v>7.0000000000000009</v>
      </c>
      <c r="P1793" s="11">
        <f t="shared" si="291"/>
        <v>0</v>
      </c>
      <c r="Q1793" s="11">
        <f t="shared" si="292"/>
        <v>7.0000000000000009</v>
      </c>
      <c r="R1793" s="6" t="str">
        <f t="shared" si="293"/>
        <v>NO</v>
      </c>
      <c r="S1793" s="6" t="str">
        <f t="shared" si="296"/>
        <v>YES</v>
      </c>
      <c r="T1793" s="11">
        <f t="shared" si="297"/>
        <v>2295.375</v>
      </c>
      <c r="U1793" s="11">
        <f t="shared" si="294"/>
        <v>1285.4100000000001</v>
      </c>
      <c r="V1793" s="11">
        <f t="shared" si="295"/>
        <v>1009.9649999999999</v>
      </c>
    </row>
    <row r="1794" spans="1:22" x14ac:dyDescent="0.25">
      <c r="A1794" s="6" t="s">
        <v>351</v>
      </c>
      <c r="B1794" s="6" t="s">
        <v>23</v>
      </c>
      <c r="C1794" s="6" t="s">
        <v>1450</v>
      </c>
      <c r="D1794" s="6" t="s">
        <v>1450</v>
      </c>
      <c r="E1794" s="22" t="s">
        <v>1676</v>
      </c>
      <c r="F1794" s="22" t="s">
        <v>418</v>
      </c>
      <c r="G1794" s="31"/>
      <c r="H1794" s="22" t="s">
        <v>535</v>
      </c>
      <c r="I1794" s="22" t="s">
        <v>528</v>
      </c>
      <c r="J1794" s="19" t="s">
        <v>1497</v>
      </c>
      <c r="K1794" s="11">
        <v>5</v>
      </c>
      <c r="L1794" s="9">
        <v>151.80000000000001</v>
      </c>
      <c r="M1794" s="11">
        <v>759</v>
      </c>
      <c r="O1794" s="10">
        <f t="shared" si="290"/>
        <v>5</v>
      </c>
      <c r="P1794" s="11">
        <f t="shared" si="291"/>
        <v>0</v>
      </c>
      <c r="Q1794" s="11">
        <f t="shared" si="292"/>
        <v>5</v>
      </c>
      <c r="R1794" s="6" t="str">
        <f t="shared" si="293"/>
        <v>NO</v>
      </c>
      <c r="S1794" s="6" t="str">
        <f t="shared" si="296"/>
        <v>YES</v>
      </c>
      <c r="T1794" s="11">
        <f t="shared" si="297"/>
        <v>1897.5000000000002</v>
      </c>
      <c r="U1794" s="11">
        <f t="shared" si="294"/>
        <v>759</v>
      </c>
      <c r="V1794" s="11">
        <f t="shared" si="295"/>
        <v>1138.5000000000002</v>
      </c>
    </row>
    <row r="1795" spans="1:22" x14ac:dyDescent="0.25">
      <c r="A1795" s="6" t="s">
        <v>351</v>
      </c>
      <c r="B1795" s="6" t="s">
        <v>23</v>
      </c>
      <c r="C1795" s="6" t="s">
        <v>1450</v>
      </c>
      <c r="D1795" s="6" t="s">
        <v>1450</v>
      </c>
      <c r="E1795" s="22" t="s">
        <v>1676</v>
      </c>
      <c r="F1795" s="22" t="s">
        <v>418</v>
      </c>
      <c r="G1795" s="31"/>
      <c r="H1795" s="22" t="s">
        <v>535</v>
      </c>
      <c r="I1795" s="22" t="s">
        <v>528</v>
      </c>
      <c r="J1795" s="19" t="s">
        <v>1498</v>
      </c>
      <c r="K1795" s="11">
        <v>15</v>
      </c>
      <c r="L1795" s="9">
        <v>29.62</v>
      </c>
      <c r="M1795" s="11">
        <v>444.3</v>
      </c>
      <c r="O1795" s="10">
        <f t="shared" si="290"/>
        <v>15</v>
      </c>
      <c r="P1795" s="11">
        <f t="shared" si="291"/>
        <v>0</v>
      </c>
      <c r="Q1795" s="11">
        <f t="shared" si="292"/>
        <v>15</v>
      </c>
      <c r="R1795" s="6" t="str">
        <f t="shared" si="293"/>
        <v>YES</v>
      </c>
      <c r="S1795" s="6" t="str">
        <f t="shared" si="296"/>
        <v>YES</v>
      </c>
      <c r="T1795" s="11">
        <f t="shared" si="297"/>
        <v>370.25</v>
      </c>
      <c r="U1795" s="11">
        <f t="shared" si="294"/>
        <v>444.3</v>
      </c>
      <c r="V1795" s="11">
        <f t="shared" si="295"/>
        <v>-74.050000000000011</v>
      </c>
    </row>
    <row r="1796" spans="1:22" x14ac:dyDescent="0.25">
      <c r="A1796" s="6" t="s">
        <v>351</v>
      </c>
      <c r="B1796" s="6" t="s">
        <v>23</v>
      </c>
      <c r="C1796" s="6" t="s">
        <v>1450</v>
      </c>
      <c r="D1796" s="6" t="s">
        <v>1450</v>
      </c>
      <c r="E1796" s="22" t="s">
        <v>1676</v>
      </c>
      <c r="F1796" s="22" t="s">
        <v>418</v>
      </c>
      <c r="G1796" s="31"/>
      <c r="H1796" s="22" t="s">
        <v>535</v>
      </c>
      <c r="I1796" s="22" t="s">
        <v>528</v>
      </c>
      <c r="J1796" s="19" t="s">
        <v>1498</v>
      </c>
      <c r="K1796" s="11">
        <v>8</v>
      </c>
      <c r="L1796" s="9">
        <v>155.19999999999999</v>
      </c>
      <c r="M1796" s="11">
        <v>1241.5999999999999</v>
      </c>
      <c r="O1796" s="10">
        <f t="shared" si="290"/>
        <v>8</v>
      </c>
      <c r="P1796" s="11">
        <f t="shared" si="291"/>
        <v>0</v>
      </c>
      <c r="Q1796" s="11">
        <f t="shared" si="292"/>
        <v>8</v>
      </c>
      <c r="R1796" s="6" t="str">
        <f t="shared" si="293"/>
        <v>NO</v>
      </c>
      <c r="S1796" s="6" t="str">
        <f t="shared" si="296"/>
        <v>YES</v>
      </c>
      <c r="T1796" s="11">
        <f t="shared" si="297"/>
        <v>1939.9999999999998</v>
      </c>
      <c r="U1796" s="11">
        <f t="shared" si="294"/>
        <v>1241.5999999999999</v>
      </c>
      <c r="V1796" s="11">
        <f t="shared" si="295"/>
        <v>698.39999999999986</v>
      </c>
    </row>
    <row r="1797" spans="1:22" x14ac:dyDescent="0.25">
      <c r="A1797" s="6" t="s">
        <v>351</v>
      </c>
      <c r="B1797" s="6" t="s">
        <v>23</v>
      </c>
      <c r="C1797" s="6" t="s">
        <v>1450</v>
      </c>
      <c r="D1797" s="6" t="s">
        <v>1450</v>
      </c>
      <c r="E1797" s="22" t="s">
        <v>1676</v>
      </c>
      <c r="F1797" s="22" t="s">
        <v>418</v>
      </c>
      <c r="G1797" s="31"/>
      <c r="H1797" s="22" t="s">
        <v>535</v>
      </c>
      <c r="I1797" s="22" t="s">
        <v>528</v>
      </c>
      <c r="J1797" s="19" t="s">
        <v>1498</v>
      </c>
      <c r="K1797" s="11">
        <v>7.94</v>
      </c>
      <c r="L1797" s="9">
        <v>24.38</v>
      </c>
      <c r="M1797" s="11">
        <v>193.58</v>
      </c>
      <c r="O1797" s="10">
        <f t="shared" si="290"/>
        <v>7.9401148482362602</v>
      </c>
      <c r="P1797" s="11">
        <f t="shared" si="291"/>
        <v>0</v>
      </c>
      <c r="Q1797" s="11">
        <f t="shared" si="292"/>
        <v>7.9401148482362602</v>
      </c>
      <c r="R1797" s="6" t="str">
        <f t="shared" si="293"/>
        <v>NO</v>
      </c>
      <c r="S1797" s="6" t="str">
        <f t="shared" si="296"/>
        <v>YES</v>
      </c>
      <c r="T1797" s="11">
        <f t="shared" si="297"/>
        <v>304.75</v>
      </c>
      <c r="U1797" s="11">
        <f t="shared" si="294"/>
        <v>193.58</v>
      </c>
      <c r="V1797" s="11">
        <f t="shared" si="295"/>
        <v>111.16999999999999</v>
      </c>
    </row>
    <row r="1798" spans="1:22" x14ac:dyDescent="0.25">
      <c r="A1798" s="6" t="s">
        <v>351</v>
      </c>
      <c r="B1798" s="6" t="s">
        <v>23</v>
      </c>
      <c r="C1798" s="6" t="s">
        <v>1450</v>
      </c>
      <c r="D1798" s="6" t="s">
        <v>1450</v>
      </c>
      <c r="E1798" s="22" t="s">
        <v>1676</v>
      </c>
      <c r="F1798" s="22" t="s">
        <v>418</v>
      </c>
      <c r="G1798" s="31"/>
      <c r="H1798" s="22" t="s">
        <v>535</v>
      </c>
      <c r="I1798" s="22" t="s">
        <v>528</v>
      </c>
      <c r="J1798" s="19" t="s">
        <v>1499</v>
      </c>
      <c r="K1798" s="11">
        <v>15</v>
      </c>
      <c r="L1798" s="9">
        <v>157.09</v>
      </c>
      <c r="M1798" s="11">
        <v>2356.35</v>
      </c>
      <c r="O1798" s="10">
        <f t="shared" si="290"/>
        <v>14.999999999999998</v>
      </c>
      <c r="P1798" s="11">
        <f t="shared" si="291"/>
        <v>0</v>
      </c>
      <c r="Q1798" s="11">
        <f t="shared" si="292"/>
        <v>14.999999999999998</v>
      </c>
      <c r="R1798" s="6" t="str">
        <f t="shared" si="293"/>
        <v>YES</v>
      </c>
      <c r="S1798" s="6" t="str">
        <f t="shared" si="296"/>
        <v>YES</v>
      </c>
      <c r="T1798" s="11">
        <f t="shared" si="297"/>
        <v>1963.625</v>
      </c>
      <c r="U1798" s="11">
        <f t="shared" si="294"/>
        <v>2356.35</v>
      </c>
      <c r="V1798" s="11">
        <f t="shared" si="295"/>
        <v>-392.72499999999991</v>
      </c>
    </row>
    <row r="1799" spans="1:22" x14ac:dyDescent="0.25">
      <c r="A1799" s="6" t="s">
        <v>351</v>
      </c>
      <c r="B1799" s="6" t="s">
        <v>23</v>
      </c>
      <c r="C1799" s="6" t="s">
        <v>1450</v>
      </c>
      <c r="D1799" s="6" t="s">
        <v>1450</v>
      </c>
      <c r="E1799" s="22" t="s">
        <v>1676</v>
      </c>
      <c r="F1799" s="22" t="s">
        <v>418</v>
      </c>
      <c r="G1799" s="31"/>
      <c r="H1799" s="22" t="s">
        <v>535</v>
      </c>
      <c r="I1799" s="22" t="s">
        <v>528</v>
      </c>
      <c r="J1799" s="19" t="s">
        <v>1500</v>
      </c>
      <c r="K1799" s="11">
        <v>15</v>
      </c>
      <c r="L1799" s="9">
        <v>190.42</v>
      </c>
      <c r="M1799" s="11">
        <v>2856.3</v>
      </c>
      <c r="O1799" s="10">
        <f t="shared" si="290"/>
        <v>15.000000000000002</v>
      </c>
      <c r="P1799" s="11">
        <f t="shared" si="291"/>
        <v>0</v>
      </c>
      <c r="Q1799" s="11">
        <f t="shared" si="292"/>
        <v>15.000000000000002</v>
      </c>
      <c r="R1799" s="6" t="str">
        <f t="shared" si="293"/>
        <v>YES</v>
      </c>
      <c r="S1799" s="6" t="str">
        <f t="shared" si="296"/>
        <v>YES</v>
      </c>
      <c r="T1799" s="11">
        <f t="shared" si="297"/>
        <v>2380.25</v>
      </c>
      <c r="U1799" s="11">
        <f t="shared" si="294"/>
        <v>2856.3</v>
      </c>
      <c r="V1799" s="11">
        <f t="shared" si="295"/>
        <v>-476.05000000000018</v>
      </c>
    </row>
    <row r="1800" spans="1:22" x14ac:dyDescent="0.25">
      <c r="A1800" s="6" t="s">
        <v>351</v>
      </c>
      <c r="B1800" s="6" t="s">
        <v>23</v>
      </c>
      <c r="C1800" s="6" t="s">
        <v>1450</v>
      </c>
      <c r="D1800" s="6" t="s">
        <v>1450</v>
      </c>
      <c r="E1800" s="22" t="s">
        <v>1676</v>
      </c>
      <c r="F1800" s="22" t="s">
        <v>418</v>
      </c>
      <c r="G1800" s="31"/>
      <c r="H1800" s="22" t="s">
        <v>535</v>
      </c>
      <c r="I1800" s="22" t="s">
        <v>528</v>
      </c>
      <c r="J1800" s="19" t="s">
        <v>1501</v>
      </c>
      <c r="K1800" s="11">
        <v>15</v>
      </c>
      <c r="L1800" s="9">
        <v>257.5</v>
      </c>
      <c r="M1800" s="11">
        <v>3862.5</v>
      </c>
      <c r="O1800" s="10">
        <f t="shared" si="290"/>
        <v>15</v>
      </c>
      <c r="P1800" s="11">
        <f t="shared" si="291"/>
        <v>0</v>
      </c>
      <c r="Q1800" s="11">
        <f t="shared" si="292"/>
        <v>15</v>
      </c>
      <c r="R1800" s="6" t="str">
        <f t="shared" si="293"/>
        <v>YES</v>
      </c>
      <c r="S1800" s="6" t="str">
        <f t="shared" si="296"/>
        <v>YES</v>
      </c>
      <c r="T1800" s="11">
        <f t="shared" si="297"/>
        <v>3218.75</v>
      </c>
      <c r="U1800" s="11">
        <f t="shared" si="294"/>
        <v>3862.5</v>
      </c>
      <c r="V1800" s="11">
        <f t="shared" si="295"/>
        <v>-643.75</v>
      </c>
    </row>
    <row r="1801" spans="1:22" x14ac:dyDescent="0.25">
      <c r="A1801" s="6" t="s">
        <v>351</v>
      </c>
      <c r="B1801" s="6" t="s">
        <v>23</v>
      </c>
      <c r="C1801" s="6" t="s">
        <v>1450</v>
      </c>
      <c r="D1801" s="6" t="s">
        <v>1450</v>
      </c>
      <c r="E1801" s="22" t="s">
        <v>1676</v>
      </c>
      <c r="F1801" s="22" t="s">
        <v>418</v>
      </c>
      <c r="G1801" s="31"/>
      <c r="H1801" s="22" t="s">
        <v>535</v>
      </c>
      <c r="I1801" s="22" t="s">
        <v>528</v>
      </c>
      <c r="J1801" s="19" t="s">
        <v>1501</v>
      </c>
      <c r="K1801" s="11">
        <v>7.5</v>
      </c>
      <c r="L1801" s="9">
        <v>2.75</v>
      </c>
      <c r="M1801" s="11">
        <v>20.63</v>
      </c>
      <c r="O1801" s="10">
        <f t="shared" si="290"/>
        <v>7.5018181818181811</v>
      </c>
      <c r="P1801" s="11">
        <f t="shared" si="291"/>
        <v>0</v>
      </c>
      <c r="Q1801" s="11">
        <f t="shared" si="292"/>
        <v>7.5018181818181811</v>
      </c>
      <c r="R1801" s="6" t="str">
        <f t="shared" si="293"/>
        <v>NO</v>
      </c>
      <c r="S1801" s="6" t="str">
        <f t="shared" si="296"/>
        <v>YES</v>
      </c>
      <c r="T1801" s="11">
        <f t="shared" si="297"/>
        <v>34.375</v>
      </c>
      <c r="U1801" s="11">
        <f t="shared" si="294"/>
        <v>20.63</v>
      </c>
      <c r="V1801" s="11">
        <f t="shared" si="295"/>
        <v>13.745000000000001</v>
      </c>
    </row>
    <row r="1802" spans="1:22" x14ac:dyDescent="0.25">
      <c r="A1802" s="6" t="s">
        <v>351</v>
      </c>
      <c r="B1802" s="6" t="s">
        <v>23</v>
      </c>
      <c r="C1802" s="6" t="s">
        <v>1450</v>
      </c>
      <c r="D1802" s="6" t="s">
        <v>1450</v>
      </c>
      <c r="E1802" s="22" t="s">
        <v>1676</v>
      </c>
      <c r="F1802" s="22" t="s">
        <v>418</v>
      </c>
      <c r="G1802" s="31"/>
      <c r="H1802" s="22" t="s">
        <v>535</v>
      </c>
      <c r="I1802" s="22" t="s">
        <v>528</v>
      </c>
      <c r="J1802" s="19" t="s">
        <v>1502</v>
      </c>
      <c r="K1802" s="11">
        <v>15</v>
      </c>
      <c r="L1802" s="9">
        <v>99.61</v>
      </c>
      <c r="M1802" s="11">
        <v>1494.15</v>
      </c>
      <c r="O1802" s="10">
        <f t="shared" si="290"/>
        <v>15.000000000000002</v>
      </c>
      <c r="P1802" s="11">
        <f t="shared" si="291"/>
        <v>0</v>
      </c>
      <c r="Q1802" s="11">
        <f t="shared" si="292"/>
        <v>15.000000000000002</v>
      </c>
      <c r="R1802" s="6" t="str">
        <f t="shared" si="293"/>
        <v>YES</v>
      </c>
      <c r="S1802" s="6" t="str">
        <f t="shared" si="296"/>
        <v>YES</v>
      </c>
      <c r="T1802" s="11">
        <f t="shared" si="297"/>
        <v>1245.125</v>
      </c>
      <c r="U1802" s="11">
        <f t="shared" si="294"/>
        <v>1494.15</v>
      </c>
      <c r="V1802" s="11">
        <f t="shared" si="295"/>
        <v>-249.02500000000009</v>
      </c>
    </row>
    <row r="1803" spans="1:22" x14ac:dyDescent="0.25">
      <c r="A1803" s="6" t="s">
        <v>351</v>
      </c>
      <c r="B1803" s="6" t="s">
        <v>23</v>
      </c>
      <c r="C1803" s="6" t="s">
        <v>1450</v>
      </c>
      <c r="D1803" s="6" t="s">
        <v>1450</v>
      </c>
      <c r="E1803" s="22" t="s">
        <v>1676</v>
      </c>
      <c r="F1803" s="22" t="s">
        <v>418</v>
      </c>
      <c r="G1803" s="31"/>
      <c r="H1803" s="22" t="s">
        <v>535</v>
      </c>
      <c r="I1803" s="22" t="s">
        <v>528</v>
      </c>
      <c r="J1803" s="19" t="s">
        <v>1503</v>
      </c>
      <c r="K1803" s="11">
        <v>15</v>
      </c>
      <c r="L1803" s="9">
        <v>20.6</v>
      </c>
      <c r="M1803" s="11">
        <v>519</v>
      </c>
      <c r="O1803" s="10">
        <f t="shared" si="290"/>
        <v>25.194174757281552</v>
      </c>
      <c r="P1803" s="11">
        <f t="shared" si="291"/>
        <v>0</v>
      </c>
      <c r="Q1803" s="11">
        <f t="shared" si="292"/>
        <v>25.194174757281552</v>
      </c>
      <c r="R1803" s="6" t="str">
        <f t="shared" si="293"/>
        <v>YES</v>
      </c>
      <c r="S1803" s="6" t="str">
        <f t="shared" si="296"/>
        <v>YES</v>
      </c>
      <c r="T1803" s="11">
        <f t="shared" si="297"/>
        <v>257.5</v>
      </c>
      <c r="U1803" s="11">
        <f t="shared" si="294"/>
        <v>519</v>
      </c>
      <c r="V1803" s="11">
        <f t="shared" si="295"/>
        <v>-261.5</v>
      </c>
    </row>
    <row r="1804" spans="1:22" x14ac:dyDescent="0.25">
      <c r="A1804" s="6" t="s">
        <v>351</v>
      </c>
      <c r="B1804" s="6" t="s">
        <v>23</v>
      </c>
      <c r="C1804" s="6" t="s">
        <v>1450</v>
      </c>
      <c r="D1804" s="6" t="s">
        <v>1450</v>
      </c>
      <c r="E1804" s="22" t="s">
        <v>1676</v>
      </c>
      <c r="F1804" s="22" t="s">
        <v>418</v>
      </c>
      <c r="G1804" s="31"/>
      <c r="H1804" s="22" t="s">
        <v>535</v>
      </c>
      <c r="I1804" s="22" t="s">
        <v>528</v>
      </c>
      <c r="J1804" s="19" t="s">
        <v>1503</v>
      </c>
      <c r="K1804" s="11">
        <v>5</v>
      </c>
      <c r="L1804" s="9">
        <v>26.97</v>
      </c>
      <c r="M1804" s="11">
        <v>134.85</v>
      </c>
      <c r="O1804" s="10">
        <f t="shared" si="290"/>
        <v>5</v>
      </c>
      <c r="P1804" s="11">
        <f t="shared" si="291"/>
        <v>0</v>
      </c>
      <c r="Q1804" s="11">
        <f t="shared" si="292"/>
        <v>5</v>
      </c>
      <c r="R1804" s="6" t="str">
        <f t="shared" si="293"/>
        <v>NO</v>
      </c>
      <c r="S1804" s="6" t="str">
        <f t="shared" si="296"/>
        <v>YES</v>
      </c>
      <c r="T1804" s="11">
        <f t="shared" si="297"/>
        <v>337.125</v>
      </c>
      <c r="U1804" s="11">
        <f t="shared" si="294"/>
        <v>134.85</v>
      </c>
      <c r="V1804" s="11">
        <f t="shared" si="295"/>
        <v>202.27500000000001</v>
      </c>
    </row>
    <row r="1805" spans="1:22" x14ac:dyDescent="0.25">
      <c r="A1805" s="6" t="s">
        <v>351</v>
      </c>
      <c r="B1805" s="6" t="s">
        <v>23</v>
      </c>
      <c r="C1805" s="6" t="s">
        <v>1450</v>
      </c>
      <c r="D1805" s="6" t="s">
        <v>1450</v>
      </c>
      <c r="E1805" s="22" t="s">
        <v>1676</v>
      </c>
      <c r="F1805" s="22" t="s">
        <v>418</v>
      </c>
      <c r="G1805" s="31"/>
      <c r="H1805" s="22" t="s">
        <v>535</v>
      </c>
      <c r="I1805" s="22" t="s">
        <v>528</v>
      </c>
      <c r="J1805" s="19" t="s">
        <v>1504</v>
      </c>
      <c r="K1805" s="11">
        <v>15</v>
      </c>
      <c r="L1805" s="9">
        <v>131.75</v>
      </c>
      <c r="M1805" s="11">
        <v>1976.25</v>
      </c>
      <c r="O1805" s="10">
        <f t="shared" si="290"/>
        <v>15</v>
      </c>
      <c r="P1805" s="11">
        <f t="shared" si="291"/>
        <v>0</v>
      </c>
      <c r="Q1805" s="11">
        <f t="shared" si="292"/>
        <v>15</v>
      </c>
      <c r="R1805" s="6" t="str">
        <f t="shared" si="293"/>
        <v>YES</v>
      </c>
      <c r="S1805" s="6" t="str">
        <f t="shared" si="296"/>
        <v>YES</v>
      </c>
      <c r="T1805" s="11">
        <f t="shared" si="297"/>
        <v>1646.875</v>
      </c>
      <c r="U1805" s="11">
        <f t="shared" si="294"/>
        <v>1976.25</v>
      </c>
      <c r="V1805" s="11">
        <f t="shared" si="295"/>
        <v>-329.375</v>
      </c>
    </row>
    <row r="1806" spans="1:22" x14ac:dyDescent="0.25">
      <c r="A1806" s="6" t="s">
        <v>351</v>
      </c>
      <c r="B1806" s="6" t="s">
        <v>23</v>
      </c>
      <c r="C1806" s="6" t="s">
        <v>1450</v>
      </c>
      <c r="D1806" s="6" t="s">
        <v>1450</v>
      </c>
      <c r="E1806" s="22" t="s">
        <v>1676</v>
      </c>
      <c r="F1806" s="22" t="s">
        <v>418</v>
      </c>
      <c r="G1806" s="31"/>
      <c r="H1806" s="22" t="s">
        <v>535</v>
      </c>
      <c r="I1806" s="22" t="s">
        <v>528</v>
      </c>
      <c r="J1806" s="19" t="s">
        <v>1505</v>
      </c>
      <c r="K1806" s="11">
        <v>15</v>
      </c>
      <c r="L1806" s="9">
        <v>3</v>
      </c>
      <c r="M1806" s="11">
        <v>45</v>
      </c>
      <c r="O1806" s="10">
        <f t="shared" si="290"/>
        <v>15</v>
      </c>
      <c r="P1806" s="11">
        <f t="shared" si="291"/>
        <v>0</v>
      </c>
      <c r="Q1806" s="11">
        <f t="shared" si="292"/>
        <v>15</v>
      </c>
      <c r="R1806" s="6" t="str">
        <f t="shared" si="293"/>
        <v>YES</v>
      </c>
      <c r="S1806" s="6" t="str">
        <f t="shared" si="296"/>
        <v>YES</v>
      </c>
      <c r="T1806" s="11">
        <f t="shared" si="297"/>
        <v>37.5</v>
      </c>
      <c r="U1806" s="11">
        <f t="shared" si="294"/>
        <v>45</v>
      </c>
      <c r="V1806" s="11">
        <f t="shared" si="295"/>
        <v>-7.5</v>
      </c>
    </row>
    <row r="1807" spans="1:22" x14ac:dyDescent="0.25">
      <c r="A1807" s="6" t="s">
        <v>351</v>
      </c>
      <c r="B1807" s="6" t="s">
        <v>23</v>
      </c>
      <c r="C1807" s="6" t="s">
        <v>1450</v>
      </c>
      <c r="D1807" s="6" t="s">
        <v>1450</v>
      </c>
      <c r="E1807" s="22" t="s">
        <v>1676</v>
      </c>
      <c r="F1807" s="22" t="s">
        <v>418</v>
      </c>
      <c r="G1807" s="31"/>
      <c r="H1807" s="22" t="s">
        <v>535</v>
      </c>
      <c r="I1807" s="22" t="s">
        <v>528</v>
      </c>
      <c r="J1807" s="19" t="s">
        <v>1506</v>
      </c>
      <c r="K1807" s="11">
        <v>15</v>
      </c>
      <c r="L1807" s="9">
        <v>22.52</v>
      </c>
      <c r="M1807" s="11">
        <v>337.8</v>
      </c>
      <c r="O1807" s="10">
        <f t="shared" si="290"/>
        <v>15</v>
      </c>
      <c r="P1807" s="11">
        <f t="shared" si="291"/>
        <v>0</v>
      </c>
      <c r="Q1807" s="11">
        <f t="shared" si="292"/>
        <v>15</v>
      </c>
      <c r="R1807" s="6" t="str">
        <f t="shared" si="293"/>
        <v>YES</v>
      </c>
      <c r="S1807" s="6" t="str">
        <f t="shared" si="296"/>
        <v>YES</v>
      </c>
      <c r="T1807" s="11">
        <f t="shared" si="297"/>
        <v>281.5</v>
      </c>
      <c r="U1807" s="11">
        <f t="shared" si="294"/>
        <v>337.8</v>
      </c>
      <c r="V1807" s="11">
        <f t="shared" si="295"/>
        <v>-56.300000000000011</v>
      </c>
    </row>
    <row r="1808" spans="1:22" x14ac:dyDescent="0.25">
      <c r="A1808" s="6" t="s">
        <v>351</v>
      </c>
      <c r="B1808" s="6" t="s">
        <v>23</v>
      </c>
      <c r="C1808" s="6" t="s">
        <v>1450</v>
      </c>
      <c r="D1808" s="6" t="s">
        <v>1450</v>
      </c>
      <c r="E1808" s="22" t="s">
        <v>1676</v>
      </c>
      <c r="F1808" s="22" t="s">
        <v>418</v>
      </c>
      <c r="G1808" s="31"/>
      <c r="H1808" s="22" t="s">
        <v>535</v>
      </c>
      <c r="I1808" s="22" t="s">
        <v>528</v>
      </c>
      <c r="J1808" s="19" t="s">
        <v>1506</v>
      </c>
      <c r="K1808" s="11">
        <v>5</v>
      </c>
      <c r="L1808" s="9">
        <v>18.32</v>
      </c>
      <c r="M1808" s="11">
        <v>91.6</v>
      </c>
      <c r="O1808" s="10">
        <f t="shared" si="290"/>
        <v>5</v>
      </c>
      <c r="P1808" s="11">
        <f t="shared" si="291"/>
        <v>0</v>
      </c>
      <c r="Q1808" s="11">
        <f t="shared" si="292"/>
        <v>5</v>
      </c>
      <c r="R1808" s="6" t="str">
        <f t="shared" si="293"/>
        <v>NO</v>
      </c>
      <c r="S1808" s="6" t="str">
        <f t="shared" si="296"/>
        <v>YES</v>
      </c>
      <c r="T1808" s="11">
        <f t="shared" si="297"/>
        <v>229</v>
      </c>
      <c r="U1808" s="11">
        <f t="shared" si="294"/>
        <v>91.6</v>
      </c>
      <c r="V1808" s="11">
        <f t="shared" si="295"/>
        <v>137.4</v>
      </c>
    </row>
    <row r="1809" spans="1:22" x14ac:dyDescent="0.25">
      <c r="A1809" s="6" t="s">
        <v>351</v>
      </c>
      <c r="B1809" s="6" t="s">
        <v>23</v>
      </c>
      <c r="C1809" s="6" t="s">
        <v>1450</v>
      </c>
      <c r="D1809" s="6" t="s">
        <v>1450</v>
      </c>
      <c r="E1809" s="22" t="s">
        <v>1676</v>
      </c>
      <c r="F1809" s="22" t="s">
        <v>418</v>
      </c>
      <c r="G1809" s="31"/>
      <c r="H1809" s="22" t="s">
        <v>535</v>
      </c>
      <c r="I1809" s="22" t="s">
        <v>528</v>
      </c>
      <c r="J1809" s="19" t="s">
        <v>1507</v>
      </c>
      <c r="K1809" s="11">
        <v>5</v>
      </c>
      <c r="L1809" s="9">
        <v>19.98</v>
      </c>
      <c r="M1809" s="11">
        <v>99.9</v>
      </c>
      <c r="O1809" s="10">
        <f t="shared" si="290"/>
        <v>5</v>
      </c>
      <c r="P1809" s="11">
        <f t="shared" si="291"/>
        <v>0</v>
      </c>
      <c r="Q1809" s="11">
        <f t="shared" si="292"/>
        <v>5</v>
      </c>
      <c r="R1809" s="6" t="str">
        <f t="shared" si="293"/>
        <v>NO</v>
      </c>
      <c r="S1809" s="6" t="str">
        <f t="shared" si="296"/>
        <v>YES</v>
      </c>
      <c r="T1809" s="11">
        <f t="shared" si="297"/>
        <v>249.75</v>
      </c>
      <c r="U1809" s="11">
        <f t="shared" si="294"/>
        <v>99.9</v>
      </c>
      <c r="V1809" s="11">
        <f t="shared" si="295"/>
        <v>149.85</v>
      </c>
    </row>
    <row r="1810" spans="1:22" x14ac:dyDescent="0.25">
      <c r="A1810" s="6" t="s">
        <v>351</v>
      </c>
      <c r="B1810" s="6" t="s">
        <v>23</v>
      </c>
      <c r="C1810" s="6" t="s">
        <v>1450</v>
      </c>
      <c r="D1810" s="6" t="s">
        <v>1450</v>
      </c>
      <c r="E1810" s="22" t="s">
        <v>1676</v>
      </c>
      <c r="F1810" s="22" t="s">
        <v>418</v>
      </c>
      <c r="G1810" s="31"/>
      <c r="H1810" s="22" t="s">
        <v>535</v>
      </c>
      <c r="I1810" s="22" t="s">
        <v>528</v>
      </c>
      <c r="J1810" s="19" t="s">
        <v>1507</v>
      </c>
      <c r="K1810" s="11">
        <v>15</v>
      </c>
      <c r="L1810" s="9">
        <v>25.01</v>
      </c>
      <c r="M1810" s="11">
        <v>375.15</v>
      </c>
      <c r="O1810" s="10">
        <f t="shared" si="290"/>
        <v>14.999999999999998</v>
      </c>
      <c r="P1810" s="11">
        <f t="shared" si="291"/>
        <v>0</v>
      </c>
      <c r="Q1810" s="11">
        <f t="shared" si="292"/>
        <v>14.999999999999998</v>
      </c>
      <c r="R1810" s="6" t="str">
        <f t="shared" si="293"/>
        <v>YES</v>
      </c>
      <c r="S1810" s="6" t="str">
        <f t="shared" si="296"/>
        <v>YES</v>
      </c>
      <c r="T1810" s="11">
        <f t="shared" si="297"/>
        <v>312.625</v>
      </c>
      <c r="U1810" s="11">
        <f t="shared" si="294"/>
        <v>375.15</v>
      </c>
      <c r="V1810" s="11">
        <f t="shared" si="295"/>
        <v>-62.524999999999977</v>
      </c>
    </row>
    <row r="1811" spans="1:22" x14ac:dyDescent="0.25">
      <c r="A1811" s="6" t="s">
        <v>351</v>
      </c>
      <c r="B1811" s="6" t="s">
        <v>23</v>
      </c>
      <c r="C1811" s="6" t="s">
        <v>1450</v>
      </c>
      <c r="D1811" s="6" t="s">
        <v>1450</v>
      </c>
      <c r="E1811" s="22" t="s">
        <v>1676</v>
      </c>
      <c r="F1811" s="22" t="s">
        <v>418</v>
      </c>
      <c r="G1811" s="31"/>
      <c r="H1811" s="22" t="s">
        <v>535</v>
      </c>
      <c r="I1811" s="22" t="s">
        <v>528</v>
      </c>
      <c r="J1811" s="19" t="s">
        <v>1508</v>
      </c>
      <c r="K1811" s="11">
        <v>15</v>
      </c>
      <c r="L1811" s="9">
        <v>4</v>
      </c>
      <c r="M1811" s="11">
        <v>60</v>
      </c>
      <c r="O1811" s="10">
        <f t="shared" ref="O1811:O1874" si="298">M1811/L1811</f>
        <v>15</v>
      </c>
      <c r="P1811" s="11">
        <f t="shared" si="291"/>
        <v>0</v>
      </c>
      <c r="Q1811" s="11">
        <f t="shared" si="292"/>
        <v>15</v>
      </c>
      <c r="R1811" s="6" t="str">
        <f t="shared" si="293"/>
        <v>YES</v>
      </c>
      <c r="S1811" s="6" t="str">
        <f t="shared" si="296"/>
        <v>YES</v>
      </c>
      <c r="T1811" s="11">
        <f t="shared" si="297"/>
        <v>50</v>
      </c>
      <c r="U1811" s="11">
        <f t="shared" si="294"/>
        <v>60</v>
      </c>
      <c r="V1811" s="11">
        <f t="shared" si="295"/>
        <v>-10</v>
      </c>
    </row>
    <row r="1812" spans="1:22" x14ac:dyDescent="0.25">
      <c r="A1812" s="6" t="s">
        <v>351</v>
      </c>
      <c r="B1812" s="6" t="s">
        <v>23</v>
      </c>
      <c r="C1812" s="6" t="s">
        <v>1450</v>
      </c>
      <c r="D1812" s="6" t="s">
        <v>1450</v>
      </c>
      <c r="E1812" s="22" t="s">
        <v>1676</v>
      </c>
      <c r="F1812" s="22" t="s">
        <v>418</v>
      </c>
      <c r="G1812" s="31"/>
      <c r="H1812" s="22" t="s">
        <v>535</v>
      </c>
      <c r="I1812" s="22" t="s">
        <v>528</v>
      </c>
      <c r="J1812" s="19" t="s">
        <v>1509</v>
      </c>
      <c r="K1812" s="11">
        <v>15</v>
      </c>
      <c r="L1812" s="9">
        <v>9</v>
      </c>
      <c r="M1812" s="11">
        <v>135</v>
      </c>
      <c r="O1812" s="10">
        <f t="shared" si="298"/>
        <v>15</v>
      </c>
      <c r="P1812" s="11">
        <f t="shared" si="291"/>
        <v>0</v>
      </c>
      <c r="Q1812" s="11">
        <f t="shared" si="292"/>
        <v>15</v>
      </c>
      <c r="R1812" s="6" t="str">
        <f t="shared" si="293"/>
        <v>YES</v>
      </c>
      <c r="S1812" s="6" t="str">
        <f t="shared" si="296"/>
        <v>YES</v>
      </c>
      <c r="T1812" s="11">
        <f t="shared" si="297"/>
        <v>112.5</v>
      </c>
      <c r="U1812" s="11">
        <f t="shared" si="294"/>
        <v>135</v>
      </c>
      <c r="V1812" s="11">
        <f t="shared" si="295"/>
        <v>-22.5</v>
      </c>
    </row>
    <row r="1813" spans="1:22" x14ac:dyDescent="0.25">
      <c r="A1813" s="6" t="s">
        <v>351</v>
      </c>
      <c r="B1813" s="6" t="s">
        <v>23</v>
      </c>
      <c r="C1813" s="6" t="s">
        <v>1510</v>
      </c>
      <c r="D1813" s="6" t="s">
        <v>1510</v>
      </c>
      <c r="E1813" s="22" t="s">
        <v>1676</v>
      </c>
      <c r="F1813" s="22" t="s">
        <v>418</v>
      </c>
      <c r="G1813" s="31" t="s">
        <v>536</v>
      </c>
      <c r="H1813" s="22" t="s">
        <v>535</v>
      </c>
      <c r="I1813" s="22" t="s">
        <v>528</v>
      </c>
      <c r="J1813" s="19" t="s">
        <v>1511</v>
      </c>
      <c r="K1813" s="11">
        <v>8.1300000000000008</v>
      </c>
      <c r="L1813" s="9">
        <v>0.75</v>
      </c>
      <c r="M1813" s="11">
        <v>6.1</v>
      </c>
      <c r="O1813" s="10">
        <f t="shared" si="298"/>
        <v>8.1333333333333329</v>
      </c>
      <c r="P1813" s="11">
        <f t="shared" si="291"/>
        <v>0</v>
      </c>
      <c r="Q1813" s="11">
        <f t="shared" si="292"/>
        <v>8.1333333333333329</v>
      </c>
      <c r="R1813" s="6" t="str">
        <f t="shared" si="293"/>
        <v>NO</v>
      </c>
      <c r="S1813" s="6" t="str">
        <f t="shared" si="296"/>
        <v>YES</v>
      </c>
      <c r="T1813" s="11">
        <f t="shared" si="297"/>
        <v>9.375</v>
      </c>
      <c r="U1813" s="11">
        <f t="shared" si="294"/>
        <v>6.1</v>
      </c>
      <c r="V1813" s="11">
        <f t="shared" si="295"/>
        <v>3.2750000000000004</v>
      </c>
    </row>
    <row r="1814" spans="1:22" x14ac:dyDescent="0.25">
      <c r="A1814" s="6" t="s">
        <v>351</v>
      </c>
      <c r="B1814" s="6" t="s">
        <v>23</v>
      </c>
      <c r="C1814" s="6" t="s">
        <v>1510</v>
      </c>
      <c r="D1814" s="6" t="s">
        <v>1510</v>
      </c>
      <c r="E1814" s="22" t="s">
        <v>1676</v>
      </c>
      <c r="F1814" s="22" t="s">
        <v>418</v>
      </c>
      <c r="G1814" s="31" t="s">
        <v>536</v>
      </c>
      <c r="H1814" s="22" t="s">
        <v>535</v>
      </c>
      <c r="I1814" s="22" t="s">
        <v>528</v>
      </c>
      <c r="J1814" s="19" t="s">
        <v>1512</v>
      </c>
      <c r="K1814" s="11">
        <v>6</v>
      </c>
      <c r="L1814" s="9">
        <v>180.73</v>
      </c>
      <c r="M1814" s="11">
        <v>1084.3800000000001</v>
      </c>
      <c r="O1814" s="10">
        <f t="shared" si="298"/>
        <v>6.0000000000000009</v>
      </c>
      <c r="P1814" s="11">
        <f t="shared" si="291"/>
        <v>0</v>
      </c>
      <c r="Q1814" s="11">
        <f t="shared" si="292"/>
        <v>6.0000000000000009</v>
      </c>
      <c r="R1814" s="6" t="str">
        <f t="shared" si="293"/>
        <v>NO</v>
      </c>
      <c r="S1814" s="6" t="str">
        <f t="shared" si="296"/>
        <v>YES</v>
      </c>
      <c r="T1814" s="11">
        <f t="shared" si="297"/>
        <v>2259.125</v>
      </c>
      <c r="U1814" s="11">
        <f t="shared" si="294"/>
        <v>1084.3800000000001</v>
      </c>
      <c r="V1814" s="11">
        <f t="shared" si="295"/>
        <v>1174.7449999999999</v>
      </c>
    </row>
    <row r="1815" spans="1:22" x14ac:dyDescent="0.25">
      <c r="A1815" s="6" t="s">
        <v>351</v>
      </c>
      <c r="B1815" s="6" t="s">
        <v>23</v>
      </c>
      <c r="C1815" s="6" t="s">
        <v>1510</v>
      </c>
      <c r="D1815" s="6" t="s">
        <v>1510</v>
      </c>
      <c r="E1815" s="22" t="s">
        <v>1676</v>
      </c>
      <c r="F1815" s="22" t="s">
        <v>418</v>
      </c>
      <c r="G1815" s="31" t="s">
        <v>536</v>
      </c>
      <c r="H1815" s="22" t="s">
        <v>535</v>
      </c>
      <c r="I1815" s="22" t="s">
        <v>528</v>
      </c>
      <c r="J1815" s="19" t="s">
        <v>1039</v>
      </c>
      <c r="K1815" s="11">
        <v>5</v>
      </c>
      <c r="L1815" s="9">
        <v>53.31</v>
      </c>
      <c r="M1815" s="11">
        <v>266.55</v>
      </c>
      <c r="O1815" s="10">
        <f t="shared" si="298"/>
        <v>5</v>
      </c>
      <c r="P1815" s="11">
        <f t="shared" si="291"/>
        <v>0</v>
      </c>
      <c r="Q1815" s="11">
        <f t="shared" si="292"/>
        <v>5</v>
      </c>
      <c r="R1815" s="6" t="str">
        <f t="shared" si="293"/>
        <v>NO</v>
      </c>
      <c r="S1815" s="6" t="str">
        <f t="shared" si="296"/>
        <v>YES</v>
      </c>
      <c r="T1815" s="11">
        <f t="shared" si="297"/>
        <v>666.375</v>
      </c>
      <c r="U1815" s="11">
        <f t="shared" si="294"/>
        <v>266.55</v>
      </c>
      <c r="V1815" s="11">
        <f t="shared" si="295"/>
        <v>399.82499999999999</v>
      </c>
    </row>
    <row r="1816" spans="1:22" x14ac:dyDescent="0.25">
      <c r="A1816" s="6" t="s">
        <v>351</v>
      </c>
      <c r="B1816" s="6" t="s">
        <v>23</v>
      </c>
      <c r="C1816" s="6" t="s">
        <v>1510</v>
      </c>
      <c r="D1816" s="6" t="s">
        <v>1510</v>
      </c>
      <c r="E1816" s="22" t="s">
        <v>1676</v>
      </c>
      <c r="F1816" s="22" t="s">
        <v>418</v>
      </c>
      <c r="G1816" s="31" t="s">
        <v>536</v>
      </c>
      <c r="H1816" s="22" t="s">
        <v>535</v>
      </c>
      <c r="I1816" s="22" t="s">
        <v>528</v>
      </c>
      <c r="J1816" s="19" t="s">
        <v>1039</v>
      </c>
      <c r="K1816" s="11">
        <v>6</v>
      </c>
      <c r="L1816" s="9">
        <v>242.16</v>
      </c>
      <c r="M1816" s="11">
        <v>1452.96</v>
      </c>
      <c r="O1816" s="10">
        <f t="shared" si="298"/>
        <v>6</v>
      </c>
      <c r="P1816" s="11">
        <f t="shared" si="291"/>
        <v>0</v>
      </c>
      <c r="Q1816" s="11">
        <f t="shared" si="292"/>
        <v>6</v>
      </c>
      <c r="R1816" s="6" t="str">
        <f t="shared" si="293"/>
        <v>NO</v>
      </c>
      <c r="S1816" s="6" t="str">
        <f t="shared" si="296"/>
        <v>YES</v>
      </c>
      <c r="T1816" s="11">
        <f t="shared" si="297"/>
        <v>3027</v>
      </c>
      <c r="U1816" s="11">
        <f t="shared" si="294"/>
        <v>1452.96</v>
      </c>
      <c r="V1816" s="11">
        <f t="shared" si="295"/>
        <v>1574.04</v>
      </c>
    </row>
    <row r="1817" spans="1:22" x14ac:dyDescent="0.25">
      <c r="A1817" s="6" t="s">
        <v>351</v>
      </c>
      <c r="B1817" s="6" t="s">
        <v>23</v>
      </c>
      <c r="C1817" s="6" t="s">
        <v>1510</v>
      </c>
      <c r="D1817" s="6" t="s">
        <v>1510</v>
      </c>
      <c r="E1817" s="22" t="s">
        <v>1676</v>
      </c>
      <c r="F1817" s="22" t="s">
        <v>418</v>
      </c>
      <c r="G1817" s="31" t="s">
        <v>536</v>
      </c>
      <c r="H1817" s="22" t="s">
        <v>535</v>
      </c>
      <c r="I1817" s="22" t="s">
        <v>528</v>
      </c>
      <c r="J1817" s="19" t="s">
        <v>1455</v>
      </c>
      <c r="K1817" s="11">
        <v>13.68</v>
      </c>
      <c r="L1817" s="9">
        <v>70</v>
      </c>
      <c r="M1817" s="11">
        <v>1368</v>
      </c>
      <c r="O1817" s="10">
        <f t="shared" si="298"/>
        <v>19.542857142857144</v>
      </c>
      <c r="P1817" s="11">
        <f t="shared" si="291"/>
        <v>0</v>
      </c>
      <c r="Q1817" s="11">
        <f t="shared" si="292"/>
        <v>19.542857142857144</v>
      </c>
      <c r="R1817" s="6" t="str">
        <f t="shared" si="293"/>
        <v>YES</v>
      </c>
      <c r="S1817" s="6" t="str">
        <f t="shared" si="296"/>
        <v>YES</v>
      </c>
      <c r="T1817" s="11">
        <f t="shared" si="297"/>
        <v>875</v>
      </c>
      <c r="U1817" s="11">
        <f t="shared" si="294"/>
        <v>1368</v>
      </c>
      <c r="V1817" s="11">
        <f t="shared" si="295"/>
        <v>-493</v>
      </c>
    </row>
    <row r="1818" spans="1:22" x14ac:dyDescent="0.25">
      <c r="A1818" s="6" t="s">
        <v>351</v>
      </c>
      <c r="B1818" s="6" t="s">
        <v>23</v>
      </c>
      <c r="C1818" s="6" t="s">
        <v>1510</v>
      </c>
      <c r="D1818" s="6" t="s">
        <v>1510</v>
      </c>
      <c r="E1818" s="22" t="s">
        <v>1676</v>
      </c>
      <c r="F1818" s="22" t="s">
        <v>418</v>
      </c>
      <c r="G1818" s="31" t="s">
        <v>536</v>
      </c>
      <c r="H1818" s="22" t="s">
        <v>535</v>
      </c>
      <c r="I1818" s="22" t="s">
        <v>528</v>
      </c>
      <c r="J1818" s="19" t="s">
        <v>1513</v>
      </c>
      <c r="K1818" s="11">
        <v>8</v>
      </c>
      <c r="L1818" s="9">
        <v>427.37</v>
      </c>
      <c r="M1818" s="11">
        <v>3418.96</v>
      </c>
      <c r="O1818" s="10">
        <f t="shared" si="298"/>
        <v>8</v>
      </c>
      <c r="P1818" s="11">
        <f t="shared" si="291"/>
        <v>0</v>
      </c>
      <c r="Q1818" s="11">
        <f t="shared" si="292"/>
        <v>8</v>
      </c>
      <c r="R1818" s="6" t="str">
        <f t="shared" si="293"/>
        <v>NO</v>
      </c>
      <c r="S1818" s="6" t="str">
        <f t="shared" si="296"/>
        <v>YES</v>
      </c>
      <c r="T1818" s="11">
        <f t="shared" si="297"/>
        <v>5342.125</v>
      </c>
      <c r="U1818" s="11">
        <f t="shared" si="294"/>
        <v>3418.96</v>
      </c>
      <c r="V1818" s="11">
        <f t="shared" si="295"/>
        <v>1923.165</v>
      </c>
    </row>
    <row r="1819" spans="1:22" x14ac:dyDescent="0.25">
      <c r="A1819" s="6" t="s">
        <v>351</v>
      </c>
      <c r="B1819" s="6" t="s">
        <v>23</v>
      </c>
      <c r="C1819" s="6" t="s">
        <v>1510</v>
      </c>
      <c r="D1819" s="6" t="s">
        <v>1510</v>
      </c>
      <c r="E1819" s="22" t="s">
        <v>1676</v>
      </c>
      <c r="F1819" s="22" t="s">
        <v>418</v>
      </c>
      <c r="G1819" s="31" t="s">
        <v>536</v>
      </c>
      <c r="H1819" s="22" t="s">
        <v>535</v>
      </c>
      <c r="I1819" s="22" t="s">
        <v>528</v>
      </c>
      <c r="J1819" s="19" t="s">
        <v>1513</v>
      </c>
      <c r="K1819" s="11">
        <v>15</v>
      </c>
      <c r="M1819" s="11">
        <v>300</v>
      </c>
      <c r="O1819" s="10" t="e">
        <f t="shared" si="298"/>
        <v>#DIV/0!</v>
      </c>
      <c r="P1819" s="11" t="e">
        <f t="shared" si="291"/>
        <v>#DIV/0!</v>
      </c>
      <c r="Q1819" s="11" t="e">
        <f t="shared" si="292"/>
        <v>#DIV/0!</v>
      </c>
      <c r="R1819" s="6" t="e">
        <f t="shared" si="293"/>
        <v>#DIV/0!</v>
      </c>
      <c r="S1819" s="6" t="e">
        <f t="shared" si="296"/>
        <v>#DIV/0!</v>
      </c>
      <c r="T1819" s="11">
        <f t="shared" si="297"/>
        <v>0</v>
      </c>
      <c r="U1819" s="11">
        <f t="shared" si="294"/>
        <v>300</v>
      </c>
      <c r="V1819" s="11">
        <f t="shared" si="295"/>
        <v>-300</v>
      </c>
    </row>
    <row r="1820" spans="1:22" x14ac:dyDescent="0.25">
      <c r="A1820" s="6" t="s">
        <v>351</v>
      </c>
      <c r="B1820" s="6" t="s">
        <v>23</v>
      </c>
      <c r="C1820" s="6" t="s">
        <v>1510</v>
      </c>
      <c r="D1820" s="6" t="s">
        <v>1510</v>
      </c>
      <c r="E1820" s="22" t="s">
        <v>1676</v>
      </c>
      <c r="F1820" s="22" t="s">
        <v>418</v>
      </c>
      <c r="G1820" s="31" t="s">
        <v>536</v>
      </c>
      <c r="H1820" s="22" t="s">
        <v>535</v>
      </c>
      <c r="I1820" s="22" t="s">
        <v>528</v>
      </c>
      <c r="J1820" s="19" t="s">
        <v>1513</v>
      </c>
      <c r="K1820" s="11">
        <v>7.5</v>
      </c>
      <c r="L1820" s="9">
        <v>2.31</v>
      </c>
      <c r="M1820" s="11">
        <v>17.329999999999998</v>
      </c>
      <c r="O1820" s="10">
        <f t="shared" si="298"/>
        <v>7.5021645021645016</v>
      </c>
      <c r="P1820" s="11">
        <f t="shared" si="291"/>
        <v>0</v>
      </c>
      <c r="Q1820" s="11">
        <f t="shared" si="292"/>
        <v>7.5021645021645016</v>
      </c>
      <c r="R1820" s="6" t="str">
        <f t="shared" si="293"/>
        <v>NO</v>
      </c>
      <c r="S1820" s="6" t="str">
        <f t="shared" si="296"/>
        <v>YES</v>
      </c>
      <c r="T1820" s="11">
        <f t="shared" si="297"/>
        <v>28.875</v>
      </c>
      <c r="U1820" s="11">
        <f t="shared" si="294"/>
        <v>17.329999999999998</v>
      </c>
      <c r="V1820" s="11">
        <f t="shared" si="295"/>
        <v>11.545000000000002</v>
      </c>
    </row>
    <row r="1821" spans="1:22" x14ac:dyDescent="0.25">
      <c r="A1821" s="6" t="s">
        <v>351</v>
      </c>
      <c r="B1821" s="6" t="s">
        <v>23</v>
      </c>
      <c r="C1821" s="6" t="s">
        <v>1510</v>
      </c>
      <c r="D1821" s="6" t="s">
        <v>1510</v>
      </c>
      <c r="E1821" s="22" t="s">
        <v>1676</v>
      </c>
      <c r="F1821" s="22" t="s">
        <v>418</v>
      </c>
      <c r="G1821" s="31" t="s">
        <v>536</v>
      </c>
      <c r="H1821" s="22" t="s">
        <v>535</v>
      </c>
      <c r="I1821" s="22" t="s">
        <v>528</v>
      </c>
      <c r="J1821" s="19" t="s">
        <v>1514</v>
      </c>
      <c r="K1821" s="11">
        <v>0.04</v>
      </c>
      <c r="M1821" s="11">
        <v>964.2</v>
      </c>
      <c r="O1821" s="10" t="e">
        <f t="shared" si="298"/>
        <v>#DIV/0!</v>
      </c>
      <c r="P1821" s="11" t="e">
        <f t="shared" si="291"/>
        <v>#DIV/0!</v>
      </c>
      <c r="Q1821" s="11" t="e">
        <f t="shared" si="292"/>
        <v>#DIV/0!</v>
      </c>
      <c r="R1821" s="6" t="e">
        <f t="shared" si="293"/>
        <v>#DIV/0!</v>
      </c>
      <c r="S1821" s="6" t="e">
        <f t="shared" si="296"/>
        <v>#DIV/0!</v>
      </c>
      <c r="T1821" s="11">
        <f t="shared" si="297"/>
        <v>0</v>
      </c>
      <c r="U1821" s="11">
        <f t="shared" si="294"/>
        <v>964.2</v>
      </c>
      <c r="V1821" s="11">
        <f t="shared" si="295"/>
        <v>-964.2</v>
      </c>
    </row>
    <row r="1822" spans="1:22" x14ac:dyDescent="0.25">
      <c r="A1822" s="6" t="s">
        <v>351</v>
      </c>
      <c r="B1822" s="6" t="s">
        <v>23</v>
      </c>
      <c r="C1822" s="6" t="s">
        <v>1510</v>
      </c>
      <c r="D1822" s="6" t="s">
        <v>1510</v>
      </c>
      <c r="E1822" s="22" t="s">
        <v>1676</v>
      </c>
      <c r="F1822" s="22" t="s">
        <v>418</v>
      </c>
      <c r="G1822" s="31" t="s">
        <v>536</v>
      </c>
      <c r="H1822" s="22" t="s">
        <v>535</v>
      </c>
      <c r="I1822" s="22" t="s">
        <v>528</v>
      </c>
      <c r="J1822" s="19" t="s">
        <v>1514</v>
      </c>
      <c r="K1822" s="11">
        <v>0.02</v>
      </c>
      <c r="M1822" s="11">
        <v>431.39</v>
      </c>
      <c r="O1822" s="10" t="e">
        <f t="shared" si="298"/>
        <v>#DIV/0!</v>
      </c>
      <c r="P1822" s="11" t="e">
        <f t="shared" si="291"/>
        <v>#DIV/0!</v>
      </c>
      <c r="Q1822" s="11" t="e">
        <f t="shared" si="292"/>
        <v>#DIV/0!</v>
      </c>
      <c r="R1822" s="6" t="e">
        <f t="shared" si="293"/>
        <v>#DIV/0!</v>
      </c>
      <c r="S1822" s="6" t="e">
        <f t="shared" si="296"/>
        <v>#DIV/0!</v>
      </c>
      <c r="T1822" s="11">
        <f t="shared" si="297"/>
        <v>0</v>
      </c>
      <c r="U1822" s="11">
        <f t="shared" si="294"/>
        <v>431.39</v>
      </c>
      <c r="V1822" s="11">
        <f t="shared" si="295"/>
        <v>-431.39</v>
      </c>
    </row>
    <row r="1823" spans="1:22" x14ac:dyDescent="0.25">
      <c r="A1823" s="6" t="s">
        <v>351</v>
      </c>
      <c r="B1823" s="6" t="s">
        <v>23</v>
      </c>
      <c r="C1823" s="6" t="s">
        <v>1510</v>
      </c>
      <c r="D1823" s="6" t="s">
        <v>1510</v>
      </c>
      <c r="E1823" s="22" t="s">
        <v>1676</v>
      </c>
      <c r="F1823" s="22" t="s">
        <v>418</v>
      </c>
      <c r="G1823" s="31" t="s">
        <v>536</v>
      </c>
      <c r="H1823" s="22" t="s">
        <v>535</v>
      </c>
      <c r="I1823" s="22" t="s">
        <v>528</v>
      </c>
      <c r="J1823" s="19" t="s">
        <v>534</v>
      </c>
      <c r="K1823" s="11">
        <v>6</v>
      </c>
      <c r="L1823" s="9">
        <v>278.95</v>
      </c>
      <c r="M1823" s="11">
        <v>1673.7</v>
      </c>
      <c r="O1823" s="10">
        <f t="shared" si="298"/>
        <v>6</v>
      </c>
      <c r="P1823" s="11">
        <f t="shared" si="291"/>
        <v>0</v>
      </c>
      <c r="Q1823" s="11">
        <f t="shared" si="292"/>
        <v>6</v>
      </c>
      <c r="R1823" s="6" t="str">
        <f t="shared" si="293"/>
        <v>NO</v>
      </c>
      <c r="S1823" s="6" t="str">
        <f t="shared" si="296"/>
        <v>YES</v>
      </c>
      <c r="T1823" s="11">
        <f t="shared" si="297"/>
        <v>3486.875</v>
      </c>
      <c r="U1823" s="11">
        <f t="shared" si="294"/>
        <v>1673.7</v>
      </c>
      <c r="V1823" s="11">
        <f t="shared" si="295"/>
        <v>1813.175</v>
      </c>
    </row>
    <row r="1824" spans="1:22" x14ac:dyDescent="0.25">
      <c r="A1824" s="6" t="s">
        <v>351</v>
      </c>
      <c r="B1824" s="6" t="s">
        <v>23</v>
      </c>
      <c r="C1824" s="6" t="s">
        <v>1510</v>
      </c>
      <c r="D1824" s="6" t="s">
        <v>1510</v>
      </c>
      <c r="E1824" s="22" t="s">
        <v>1676</v>
      </c>
      <c r="F1824" s="22" t="s">
        <v>418</v>
      </c>
      <c r="G1824" s="31" t="s">
        <v>536</v>
      </c>
      <c r="H1824" s="22" t="s">
        <v>535</v>
      </c>
      <c r="I1824" s="22" t="s">
        <v>528</v>
      </c>
      <c r="J1824" s="19" t="s">
        <v>534</v>
      </c>
      <c r="K1824" s="11">
        <v>7.5</v>
      </c>
      <c r="L1824" s="9">
        <v>6.81</v>
      </c>
      <c r="M1824" s="11">
        <v>51.08</v>
      </c>
      <c r="O1824" s="10">
        <f t="shared" si="298"/>
        <v>7.5007342143906026</v>
      </c>
      <c r="P1824" s="11">
        <f t="shared" si="291"/>
        <v>0</v>
      </c>
      <c r="Q1824" s="11">
        <f t="shared" si="292"/>
        <v>7.5007342143906026</v>
      </c>
      <c r="R1824" s="6" t="str">
        <f t="shared" si="293"/>
        <v>NO</v>
      </c>
      <c r="S1824" s="6" t="str">
        <f t="shared" si="296"/>
        <v>YES</v>
      </c>
      <c r="T1824" s="11">
        <f t="shared" si="297"/>
        <v>85.125</v>
      </c>
      <c r="U1824" s="11">
        <f t="shared" si="294"/>
        <v>51.08</v>
      </c>
      <c r="V1824" s="11">
        <f t="shared" si="295"/>
        <v>34.045000000000002</v>
      </c>
    </row>
    <row r="1825" spans="1:22" x14ac:dyDescent="0.25">
      <c r="A1825" s="6" t="s">
        <v>351</v>
      </c>
      <c r="B1825" s="6" t="s">
        <v>23</v>
      </c>
      <c r="C1825" s="6" t="s">
        <v>1510</v>
      </c>
      <c r="D1825" s="6" t="s">
        <v>1510</v>
      </c>
      <c r="E1825" s="22" t="s">
        <v>1676</v>
      </c>
      <c r="F1825" s="22" t="s">
        <v>418</v>
      </c>
      <c r="G1825" s="31" t="s">
        <v>536</v>
      </c>
      <c r="H1825" s="22" t="s">
        <v>535</v>
      </c>
      <c r="I1825" s="22" t="s">
        <v>528</v>
      </c>
      <c r="J1825" s="19" t="s">
        <v>534</v>
      </c>
      <c r="K1825" s="11">
        <v>5</v>
      </c>
      <c r="L1825" s="9">
        <v>39.32</v>
      </c>
      <c r="M1825" s="11">
        <v>196.6</v>
      </c>
      <c r="O1825" s="10">
        <f t="shared" si="298"/>
        <v>5</v>
      </c>
      <c r="P1825" s="11">
        <f t="shared" si="291"/>
        <v>0</v>
      </c>
      <c r="Q1825" s="11">
        <f t="shared" si="292"/>
        <v>5</v>
      </c>
      <c r="R1825" s="6" t="str">
        <f t="shared" si="293"/>
        <v>NO</v>
      </c>
      <c r="S1825" s="6" t="str">
        <f t="shared" si="296"/>
        <v>YES</v>
      </c>
      <c r="T1825" s="11">
        <f t="shared" si="297"/>
        <v>491.5</v>
      </c>
      <c r="U1825" s="11">
        <f t="shared" si="294"/>
        <v>196.6</v>
      </c>
      <c r="V1825" s="11">
        <f t="shared" si="295"/>
        <v>294.89999999999998</v>
      </c>
    </row>
    <row r="1826" spans="1:22" x14ac:dyDescent="0.25">
      <c r="A1826" s="6" t="s">
        <v>351</v>
      </c>
      <c r="B1826" s="6" t="s">
        <v>23</v>
      </c>
      <c r="C1826" s="6" t="s">
        <v>1510</v>
      </c>
      <c r="D1826" s="6" t="s">
        <v>1510</v>
      </c>
      <c r="E1826" s="22" t="s">
        <v>1676</v>
      </c>
      <c r="F1826" s="22" t="s">
        <v>418</v>
      </c>
      <c r="G1826" s="31" t="s">
        <v>536</v>
      </c>
      <c r="H1826" s="22" t="s">
        <v>535</v>
      </c>
      <c r="I1826" s="22" t="s">
        <v>528</v>
      </c>
      <c r="J1826" s="19" t="s">
        <v>534</v>
      </c>
      <c r="K1826" s="11">
        <v>7.15</v>
      </c>
      <c r="L1826" s="9">
        <v>11.29</v>
      </c>
      <c r="M1826" s="11">
        <v>80.72</v>
      </c>
      <c r="O1826" s="10">
        <f t="shared" si="298"/>
        <v>7.1496899911426048</v>
      </c>
      <c r="P1826" s="11">
        <f t="shared" si="291"/>
        <v>0</v>
      </c>
      <c r="Q1826" s="11">
        <f t="shared" si="292"/>
        <v>7.1496899911426048</v>
      </c>
      <c r="R1826" s="6" t="str">
        <f t="shared" si="293"/>
        <v>NO</v>
      </c>
      <c r="S1826" s="6" t="str">
        <f t="shared" si="296"/>
        <v>YES</v>
      </c>
      <c r="T1826" s="11">
        <f t="shared" si="297"/>
        <v>141.125</v>
      </c>
      <c r="U1826" s="11">
        <f t="shared" si="294"/>
        <v>80.72</v>
      </c>
      <c r="V1826" s="11">
        <f t="shared" si="295"/>
        <v>60.405000000000001</v>
      </c>
    </row>
    <row r="1827" spans="1:22" x14ac:dyDescent="0.25">
      <c r="A1827" s="6" t="s">
        <v>351</v>
      </c>
      <c r="B1827" s="6" t="s">
        <v>23</v>
      </c>
      <c r="C1827" s="6" t="s">
        <v>1510</v>
      </c>
      <c r="D1827" s="6" t="s">
        <v>1510</v>
      </c>
      <c r="E1827" s="22" t="s">
        <v>1676</v>
      </c>
      <c r="F1827" s="22" t="s">
        <v>418</v>
      </c>
      <c r="G1827" s="31" t="s">
        <v>536</v>
      </c>
      <c r="H1827" s="22" t="s">
        <v>535</v>
      </c>
      <c r="I1827" s="22" t="s">
        <v>528</v>
      </c>
      <c r="J1827" s="19" t="s">
        <v>534</v>
      </c>
      <c r="K1827" s="11">
        <v>7.24</v>
      </c>
      <c r="L1827" s="9">
        <v>1.46</v>
      </c>
      <c r="M1827" s="11">
        <v>10.57</v>
      </c>
      <c r="O1827" s="10">
        <f t="shared" si="298"/>
        <v>7.2397260273972606</v>
      </c>
      <c r="P1827" s="11">
        <f t="shared" si="291"/>
        <v>0</v>
      </c>
      <c r="Q1827" s="11">
        <f t="shared" si="292"/>
        <v>7.2397260273972606</v>
      </c>
      <c r="R1827" s="6" t="str">
        <f t="shared" si="293"/>
        <v>NO</v>
      </c>
      <c r="S1827" s="6" t="str">
        <f t="shared" si="296"/>
        <v>YES</v>
      </c>
      <c r="T1827" s="11">
        <f t="shared" si="297"/>
        <v>18.25</v>
      </c>
      <c r="U1827" s="11">
        <f t="shared" si="294"/>
        <v>10.57</v>
      </c>
      <c r="V1827" s="11">
        <f t="shared" si="295"/>
        <v>7.68</v>
      </c>
    </row>
    <row r="1828" spans="1:22" x14ac:dyDescent="0.25">
      <c r="A1828" s="6" t="s">
        <v>351</v>
      </c>
      <c r="B1828" s="6" t="s">
        <v>23</v>
      </c>
      <c r="C1828" s="6" t="s">
        <v>1510</v>
      </c>
      <c r="D1828" s="6" t="s">
        <v>1510</v>
      </c>
      <c r="E1828" s="22" t="s">
        <v>1676</v>
      </c>
      <c r="F1828" s="22" t="s">
        <v>418</v>
      </c>
      <c r="G1828" s="31" t="s">
        <v>536</v>
      </c>
      <c r="H1828" s="22" t="s">
        <v>535</v>
      </c>
      <c r="I1828" s="22" t="s">
        <v>528</v>
      </c>
      <c r="J1828" s="19" t="s">
        <v>1515</v>
      </c>
      <c r="K1828" s="11">
        <v>8</v>
      </c>
      <c r="L1828" s="9">
        <v>0.99</v>
      </c>
      <c r="M1828" s="11">
        <v>7.92</v>
      </c>
      <c r="O1828" s="10">
        <f t="shared" si="298"/>
        <v>8</v>
      </c>
      <c r="P1828" s="11">
        <f t="shared" si="291"/>
        <v>0</v>
      </c>
      <c r="Q1828" s="11">
        <f t="shared" si="292"/>
        <v>8</v>
      </c>
      <c r="R1828" s="6" t="str">
        <f t="shared" si="293"/>
        <v>NO</v>
      </c>
      <c r="S1828" s="6" t="str">
        <f t="shared" si="296"/>
        <v>YES</v>
      </c>
      <c r="T1828" s="11">
        <f t="shared" si="297"/>
        <v>12.375</v>
      </c>
      <c r="U1828" s="11">
        <f t="shared" si="294"/>
        <v>7.92</v>
      </c>
      <c r="V1828" s="11">
        <f t="shared" si="295"/>
        <v>4.4550000000000001</v>
      </c>
    </row>
    <row r="1829" spans="1:22" x14ac:dyDescent="0.25">
      <c r="A1829" s="6" t="s">
        <v>351</v>
      </c>
      <c r="B1829" s="6" t="s">
        <v>23</v>
      </c>
      <c r="C1829" s="6" t="s">
        <v>1510</v>
      </c>
      <c r="D1829" s="6" t="s">
        <v>1510</v>
      </c>
      <c r="E1829" s="22" t="s">
        <v>1676</v>
      </c>
      <c r="F1829" s="22" t="s">
        <v>418</v>
      </c>
      <c r="G1829" s="31" t="s">
        <v>536</v>
      </c>
      <c r="H1829" s="22" t="s">
        <v>535</v>
      </c>
      <c r="I1829" s="22" t="s">
        <v>528</v>
      </c>
      <c r="J1829" s="19" t="s">
        <v>1516</v>
      </c>
      <c r="K1829" s="11">
        <v>8</v>
      </c>
      <c r="L1829" s="9">
        <v>454.46</v>
      </c>
      <c r="M1829" s="11">
        <v>3635.68</v>
      </c>
      <c r="O1829" s="10">
        <f t="shared" si="298"/>
        <v>8</v>
      </c>
      <c r="P1829" s="11">
        <f t="shared" si="291"/>
        <v>0</v>
      </c>
      <c r="Q1829" s="11">
        <f t="shared" si="292"/>
        <v>8</v>
      </c>
      <c r="R1829" s="6" t="str">
        <f t="shared" si="293"/>
        <v>NO</v>
      </c>
      <c r="S1829" s="6" t="str">
        <f t="shared" si="296"/>
        <v>YES</v>
      </c>
      <c r="T1829" s="11">
        <f t="shared" si="297"/>
        <v>5680.75</v>
      </c>
      <c r="U1829" s="11">
        <f t="shared" si="294"/>
        <v>3635.68</v>
      </c>
      <c r="V1829" s="11">
        <f t="shared" si="295"/>
        <v>2045.0700000000002</v>
      </c>
    </row>
    <row r="1830" spans="1:22" x14ac:dyDescent="0.25">
      <c r="A1830" s="6" t="s">
        <v>351</v>
      </c>
      <c r="B1830" s="6" t="s">
        <v>23</v>
      </c>
      <c r="C1830" s="6" t="s">
        <v>1510</v>
      </c>
      <c r="D1830" s="6" t="s">
        <v>1510</v>
      </c>
      <c r="E1830" s="22" t="s">
        <v>1676</v>
      </c>
      <c r="F1830" s="22" t="s">
        <v>418</v>
      </c>
      <c r="G1830" s="31" t="s">
        <v>536</v>
      </c>
      <c r="H1830" s="22" t="s">
        <v>535</v>
      </c>
      <c r="I1830" s="22" t="s">
        <v>528</v>
      </c>
      <c r="J1830" s="19" t="s">
        <v>1516</v>
      </c>
      <c r="K1830" s="11">
        <v>7.5</v>
      </c>
      <c r="L1830" s="9">
        <v>11.49</v>
      </c>
      <c r="M1830" s="11">
        <v>86.18</v>
      </c>
      <c r="O1830" s="10">
        <f t="shared" si="298"/>
        <v>7.5004351610095741</v>
      </c>
      <c r="P1830" s="11">
        <f t="shared" si="291"/>
        <v>0</v>
      </c>
      <c r="Q1830" s="11">
        <f t="shared" si="292"/>
        <v>7.5004351610095741</v>
      </c>
      <c r="R1830" s="6" t="str">
        <f t="shared" si="293"/>
        <v>NO</v>
      </c>
      <c r="S1830" s="6" t="str">
        <f t="shared" si="296"/>
        <v>YES</v>
      </c>
      <c r="T1830" s="11">
        <f t="shared" si="297"/>
        <v>143.625</v>
      </c>
      <c r="U1830" s="11">
        <f t="shared" si="294"/>
        <v>86.18</v>
      </c>
      <c r="V1830" s="11">
        <f t="shared" si="295"/>
        <v>57.444999999999993</v>
      </c>
    </row>
    <row r="1831" spans="1:22" x14ac:dyDescent="0.25">
      <c r="A1831" s="6" t="s">
        <v>351</v>
      </c>
      <c r="B1831" s="6" t="s">
        <v>23</v>
      </c>
      <c r="C1831" s="6" t="s">
        <v>1510</v>
      </c>
      <c r="D1831" s="6" t="s">
        <v>1510</v>
      </c>
      <c r="E1831" s="22" t="s">
        <v>1676</v>
      </c>
      <c r="F1831" s="22" t="s">
        <v>418</v>
      </c>
      <c r="G1831" s="31" t="s">
        <v>536</v>
      </c>
      <c r="H1831" s="22" t="s">
        <v>535</v>
      </c>
      <c r="I1831" s="22" t="s">
        <v>528</v>
      </c>
      <c r="J1831" s="19" t="s">
        <v>1517</v>
      </c>
      <c r="K1831" s="11">
        <v>8</v>
      </c>
      <c r="L1831" s="9">
        <v>15.69</v>
      </c>
      <c r="M1831" s="11">
        <v>125.52</v>
      </c>
      <c r="O1831" s="10">
        <f t="shared" si="298"/>
        <v>8</v>
      </c>
      <c r="P1831" s="11">
        <f t="shared" si="291"/>
        <v>0</v>
      </c>
      <c r="Q1831" s="11">
        <f t="shared" si="292"/>
        <v>8</v>
      </c>
      <c r="R1831" s="6" t="str">
        <f t="shared" si="293"/>
        <v>NO</v>
      </c>
      <c r="S1831" s="6" t="str">
        <f t="shared" si="296"/>
        <v>YES</v>
      </c>
      <c r="T1831" s="11">
        <f t="shared" si="297"/>
        <v>196.125</v>
      </c>
      <c r="U1831" s="11">
        <f t="shared" si="294"/>
        <v>125.52</v>
      </c>
      <c r="V1831" s="11">
        <f t="shared" si="295"/>
        <v>70.605000000000004</v>
      </c>
    </row>
    <row r="1832" spans="1:22" x14ac:dyDescent="0.25">
      <c r="A1832" s="6" t="s">
        <v>351</v>
      </c>
      <c r="B1832" s="6" t="s">
        <v>23</v>
      </c>
      <c r="C1832" s="6" t="s">
        <v>1510</v>
      </c>
      <c r="D1832" s="6" t="s">
        <v>1510</v>
      </c>
      <c r="E1832" s="22" t="s">
        <v>1676</v>
      </c>
      <c r="F1832" s="22" t="s">
        <v>418</v>
      </c>
      <c r="G1832" s="31" t="s">
        <v>536</v>
      </c>
      <c r="H1832" s="22" t="s">
        <v>535</v>
      </c>
      <c r="I1832" s="22" t="s">
        <v>528</v>
      </c>
      <c r="J1832" s="19" t="s">
        <v>1518</v>
      </c>
      <c r="K1832" s="11">
        <v>15</v>
      </c>
      <c r="L1832" s="9">
        <v>283.7</v>
      </c>
      <c r="M1832" s="11">
        <v>4255.5</v>
      </c>
      <c r="O1832" s="10">
        <f t="shared" si="298"/>
        <v>15</v>
      </c>
      <c r="P1832" s="11">
        <f t="shared" si="291"/>
        <v>0</v>
      </c>
      <c r="Q1832" s="11">
        <f t="shared" si="292"/>
        <v>15</v>
      </c>
      <c r="R1832" s="6" t="str">
        <f t="shared" si="293"/>
        <v>YES</v>
      </c>
      <c r="S1832" s="6" t="str">
        <f t="shared" si="296"/>
        <v>YES</v>
      </c>
      <c r="T1832" s="11">
        <f t="shared" si="297"/>
        <v>3546.25</v>
      </c>
      <c r="U1832" s="11">
        <f t="shared" si="294"/>
        <v>4255.5</v>
      </c>
      <c r="V1832" s="11">
        <f t="shared" si="295"/>
        <v>-709.25</v>
      </c>
    </row>
    <row r="1833" spans="1:22" x14ac:dyDescent="0.25">
      <c r="A1833" s="6" t="s">
        <v>351</v>
      </c>
      <c r="B1833" s="6" t="s">
        <v>23</v>
      </c>
      <c r="C1833" s="6" t="s">
        <v>1510</v>
      </c>
      <c r="D1833" s="6" t="s">
        <v>1510</v>
      </c>
      <c r="E1833" s="22" t="s">
        <v>1676</v>
      </c>
      <c r="F1833" s="22" t="s">
        <v>418</v>
      </c>
      <c r="G1833" s="31" t="s">
        <v>536</v>
      </c>
      <c r="H1833" s="22" t="s">
        <v>535</v>
      </c>
      <c r="I1833" s="22" t="s">
        <v>528</v>
      </c>
      <c r="J1833" s="19" t="s">
        <v>1519</v>
      </c>
      <c r="K1833" s="11">
        <v>6</v>
      </c>
      <c r="L1833" s="9">
        <v>116.39</v>
      </c>
      <c r="M1833" s="11">
        <v>698.34</v>
      </c>
      <c r="O1833" s="10">
        <f t="shared" si="298"/>
        <v>6</v>
      </c>
      <c r="P1833" s="11">
        <f t="shared" si="291"/>
        <v>0</v>
      </c>
      <c r="Q1833" s="11">
        <f t="shared" si="292"/>
        <v>6</v>
      </c>
      <c r="R1833" s="6" t="str">
        <f t="shared" si="293"/>
        <v>NO</v>
      </c>
      <c r="S1833" s="6" t="str">
        <f t="shared" si="296"/>
        <v>YES</v>
      </c>
      <c r="T1833" s="11">
        <f t="shared" si="297"/>
        <v>1454.875</v>
      </c>
      <c r="U1833" s="11">
        <f t="shared" si="294"/>
        <v>698.34</v>
      </c>
      <c r="V1833" s="11">
        <f t="shared" si="295"/>
        <v>756.53499999999997</v>
      </c>
    </row>
    <row r="1834" spans="1:22" x14ac:dyDescent="0.25">
      <c r="A1834" s="6" t="s">
        <v>351</v>
      </c>
      <c r="B1834" s="6" t="s">
        <v>23</v>
      </c>
      <c r="C1834" s="6" t="s">
        <v>1510</v>
      </c>
      <c r="D1834" s="6" t="s">
        <v>1510</v>
      </c>
      <c r="E1834" s="22" t="s">
        <v>1676</v>
      </c>
      <c r="F1834" s="22" t="s">
        <v>418</v>
      </c>
      <c r="G1834" s="31" t="s">
        <v>536</v>
      </c>
      <c r="H1834" s="22" t="s">
        <v>535</v>
      </c>
      <c r="I1834" s="22" t="s">
        <v>528</v>
      </c>
      <c r="J1834" s="19" t="s">
        <v>1520</v>
      </c>
      <c r="K1834" s="11">
        <v>8</v>
      </c>
      <c r="L1834" s="9">
        <v>1.33</v>
      </c>
      <c r="M1834" s="11">
        <v>10.64</v>
      </c>
      <c r="O1834" s="10">
        <f t="shared" si="298"/>
        <v>8</v>
      </c>
      <c r="P1834" s="11">
        <f t="shared" si="291"/>
        <v>0</v>
      </c>
      <c r="Q1834" s="11">
        <f t="shared" si="292"/>
        <v>8</v>
      </c>
      <c r="R1834" s="6" t="str">
        <f t="shared" si="293"/>
        <v>NO</v>
      </c>
      <c r="S1834" s="6" t="str">
        <f t="shared" si="296"/>
        <v>YES</v>
      </c>
      <c r="T1834" s="11">
        <f t="shared" si="297"/>
        <v>16.625</v>
      </c>
      <c r="U1834" s="11">
        <f t="shared" si="294"/>
        <v>10.64</v>
      </c>
      <c r="V1834" s="11">
        <f t="shared" si="295"/>
        <v>5.9849999999999994</v>
      </c>
    </row>
    <row r="1835" spans="1:22" x14ac:dyDescent="0.25">
      <c r="A1835" s="6" t="s">
        <v>351</v>
      </c>
      <c r="B1835" s="6" t="s">
        <v>23</v>
      </c>
      <c r="C1835" s="6" t="s">
        <v>1510</v>
      </c>
      <c r="D1835" s="6" t="s">
        <v>1510</v>
      </c>
      <c r="E1835" s="22" t="s">
        <v>1676</v>
      </c>
      <c r="F1835" s="22" t="s">
        <v>418</v>
      </c>
      <c r="G1835" s="31" t="s">
        <v>536</v>
      </c>
      <c r="H1835" s="22" t="s">
        <v>535</v>
      </c>
      <c r="I1835" s="22" t="s">
        <v>528</v>
      </c>
      <c r="J1835" s="19" t="s">
        <v>1521</v>
      </c>
      <c r="K1835" s="11">
        <v>8</v>
      </c>
      <c r="L1835" s="9">
        <v>6.88</v>
      </c>
      <c r="M1835" s="11">
        <v>55.04</v>
      </c>
      <c r="O1835" s="10">
        <f t="shared" si="298"/>
        <v>8</v>
      </c>
      <c r="P1835" s="11">
        <f t="shared" si="291"/>
        <v>0</v>
      </c>
      <c r="Q1835" s="11">
        <f t="shared" si="292"/>
        <v>8</v>
      </c>
      <c r="R1835" s="6" t="str">
        <f t="shared" si="293"/>
        <v>NO</v>
      </c>
      <c r="S1835" s="6" t="str">
        <f t="shared" si="296"/>
        <v>YES</v>
      </c>
      <c r="T1835" s="11">
        <f t="shared" si="297"/>
        <v>86</v>
      </c>
      <c r="U1835" s="11">
        <f t="shared" si="294"/>
        <v>55.04</v>
      </c>
      <c r="V1835" s="11">
        <f t="shared" si="295"/>
        <v>30.96</v>
      </c>
    </row>
    <row r="1836" spans="1:22" x14ac:dyDescent="0.25">
      <c r="A1836" s="6" t="s">
        <v>351</v>
      </c>
      <c r="B1836" s="6" t="s">
        <v>23</v>
      </c>
      <c r="C1836" s="6" t="s">
        <v>1510</v>
      </c>
      <c r="D1836" s="6" t="s">
        <v>1510</v>
      </c>
      <c r="E1836" s="22" t="s">
        <v>1676</v>
      </c>
      <c r="F1836" s="22" t="s">
        <v>418</v>
      </c>
      <c r="G1836" s="31" t="s">
        <v>536</v>
      </c>
      <c r="H1836" s="22" t="s">
        <v>535</v>
      </c>
      <c r="I1836" s="22" t="s">
        <v>528</v>
      </c>
      <c r="J1836" s="19" t="s">
        <v>1522</v>
      </c>
      <c r="K1836" s="11">
        <v>15</v>
      </c>
      <c r="M1836" s="11">
        <v>360</v>
      </c>
      <c r="O1836" s="10" t="e">
        <f t="shared" si="298"/>
        <v>#DIV/0!</v>
      </c>
      <c r="P1836" s="11" t="e">
        <f t="shared" si="291"/>
        <v>#DIV/0!</v>
      </c>
      <c r="Q1836" s="11" t="e">
        <f t="shared" si="292"/>
        <v>#DIV/0!</v>
      </c>
      <c r="R1836" s="6" t="e">
        <f t="shared" si="293"/>
        <v>#DIV/0!</v>
      </c>
      <c r="S1836" s="6" t="e">
        <f t="shared" si="296"/>
        <v>#DIV/0!</v>
      </c>
      <c r="T1836" s="11">
        <f t="shared" si="297"/>
        <v>0</v>
      </c>
      <c r="U1836" s="11">
        <f t="shared" si="294"/>
        <v>360</v>
      </c>
      <c r="V1836" s="11">
        <f t="shared" si="295"/>
        <v>-360</v>
      </c>
    </row>
    <row r="1837" spans="1:22" x14ac:dyDescent="0.25">
      <c r="A1837" s="6" t="s">
        <v>351</v>
      </c>
      <c r="B1837" s="6" t="s">
        <v>23</v>
      </c>
      <c r="C1837" s="6" t="s">
        <v>1510</v>
      </c>
      <c r="D1837" s="6" t="s">
        <v>1510</v>
      </c>
      <c r="E1837" s="22" t="s">
        <v>1676</v>
      </c>
      <c r="F1837" s="22" t="s">
        <v>418</v>
      </c>
      <c r="G1837" s="31" t="s">
        <v>536</v>
      </c>
      <c r="H1837" s="22" t="s">
        <v>535</v>
      </c>
      <c r="I1837" s="22" t="s">
        <v>528</v>
      </c>
      <c r="J1837" s="19" t="s">
        <v>1523</v>
      </c>
      <c r="K1837" s="11">
        <v>5</v>
      </c>
      <c r="L1837" s="9">
        <v>165.28</v>
      </c>
      <c r="M1837" s="11">
        <v>826.4</v>
      </c>
      <c r="O1837" s="10">
        <f t="shared" si="298"/>
        <v>5</v>
      </c>
      <c r="P1837" s="11">
        <f t="shared" si="291"/>
        <v>0</v>
      </c>
      <c r="Q1837" s="11">
        <f t="shared" si="292"/>
        <v>5</v>
      </c>
      <c r="R1837" s="6" t="str">
        <f t="shared" si="293"/>
        <v>NO</v>
      </c>
      <c r="S1837" s="6" t="str">
        <f t="shared" si="296"/>
        <v>YES</v>
      </c>
      <c r="T1837" s="11">
        <f t="shared" si="297"/>
        <v>2066</v>
      </c>
      <c r="U1837" s="11">
        <f t="shared" si="294"/>
        <v>826.4</v>
      </c>
      <c r="V1837" s="11">
        <f t="shared" si="295"/>
        <v>1239.5999999999999</v>
      </c>
    </row>
    <row r="1838" spans="1:22" x14ac:dyDescent="0.25">
      <c r="A1838" s="6" t="s">
        <v>351</v>
      </c>
      <c r="B1838" s="6" t="s">
        <v>23</v>
      </c>
      <c r="C1838" s="6" t="s">
        <v>1510</v>
      </c>
      <c r="D1838" s="6" t="s">
        <v>1510</v>
      </c>
      <c r="E1838" s="22" t="s">
        <v>1676</v>
      </c>
      <c r="F1838" s="22" t="s">
        <v>418</v>
      </c>
      <c r="G1838" s="31" t="s">
        <v>536</v>
      </c>
      <c r="H1838" s="22" t="s">
        <v>535</v>
      </c>
      <c r="I1838" s="22" t="s">
        <v>528</v>
      </c>
      <c r="J1838" s="19" t="s">
        <v>1524</v>
      </c>
      <c r="K1838" s="11">
        <v>9</v>
      </c>
      <c r="L1838" s="9">
        <v>229.85</v>
      </c>
      <c r="M1838" s="11">
        <v>2068.65</v>
      </c>
      <c r="O1838" s="10">
        <f t="shared" si="298"/>
        <v>9</v>
      </c>
      <c r="P1838" s="11">
        <f t="shared" si="291"/>
        <v>0</v>
      </c>
      <c r="Q1838" s="11">
        <f t="shared" si="292"/>
        <v>9</v>
      </c>
      <c r="R1838" s="6" t="str">
        <f t="shared" si="293"/>
        <v>NO</v>
      </c>
      <c r="S1838" s="6" t="str">
        <f t="shared" si="296"/>
        <v>YES</v>
      </c>
      <c r="T1838" s="11">
        <f t="shared" si="297"/>
        <v>2873.125</v>
      </c>
      <c r="U1838" s="11">
        <f t="shared" si="294"/>
        <v>2068.65</v>
      </c>
      <c r="V1838" s="11">
        <f t="shared" si="295"/>
        <v>804.47499999999991</v>
      </c>
    </row>
    <row r="1839" spans="1:22" x14ac:dyDescent="0.25">
      <c r="A1839" s="6" t="s">
        <v>351</v>
      </c>
      <c r="B1839" s="6" t="s">
        <v>23</v>
      </c>
      <c r="C1839" s="6" t="s">
        <v>1510</v>
      </c>
      <c r="D1839" s="6" t="s">
        <v>1510</v>
      </c>
      <c r="E1839" s="22" t="s">
        <v>1676</v>
      </c>
      <c r="F1839" s="22" t="s">
        <v>418</v>
      </c>
      <c r="G1839" s="31" t="s">
        <v>536</v>
      </c>
      <c r="H1839" s="22" t="s">
        <v>535</v>
      </c>
      <c r="I1839" s="22" t="s">
        <v>528</v>
      </c>
      <c r="J1839" s="19" t="s">
        <v>1524</v>
      </c>
      <c r="K1839" s="11">
        <v>15</v>
      </c>
      <c r="M1839" s="11">
        <v>396</v>
      </c>
      <c r="O1839" s="10" t="e">
        <f t="shared" si="298"/>
        <v>#DIV/0!</v>
      </c>
      <c r="P1839" s="11" t="e">
        <f t="shared" si="291"/>
        <v>#DIV/0!</v>
      </c>
      <c r="Q1839" s="11" t="e">
        <f t="shared" si="292"/>
        <v>#DIV/0!</v>
      </c>
      <c r="R1839" s="6" t="e">
        <f t="shared" si="293"/>
        <v>#DIV/0!</v>
      </c>
      <c r="S1839" s="6" t="e">
        <f t="shared" si="296"/>
        <v>#DIV/0!</v>
      </c>
      <c r="T1839" s="11">
        <f t="shared" si="297"/>
        <v>0</v>
      </c>
      <c r="U1839" s="11">
        <f t="shared" si="294"/>
        <v>396</v>
      </c>
      <c r="V1839" s="11">
        <f t="shared" si="295"/>
        <v>-396</v>
      </c>
    </row>
    <row r="1840" spans="1:22" x14ac:dyDescent="0.25">
      <c r="A1840" s="6" t="s">
        <v>351</v>
      </c>
      <c r="B1840" s="6" t="s">
        <v>23</v>
      </c>
      <c r="C1840" s="6" t="s">
        <v>1510</v>
      </c>
      <c r="D1840" s="6" t="s">
        <v>1510</v>
      </c>
      <c r="E1840" s="22" t="s">
        <v>1676</v>
      </c>
      <c r="F1840" s="22" t="s">
        <v>418</v>
      </c>
      <c r="G1840" s="31" t="s">
        <v>536</v>
      </c>
      <c r="H1840" s="22" t="s">
        <v>535</v>
      </c>
      <c r="I1840" s="22" t="s">
        <v>528</v>
      </c>
      <c r="J1840" s="19" t="s">
        <v>1525</v>
      </c>
      <c r="K1840" s="11">
        <v>15</v>
      </c>
      <c r="L1840" s="9">
        <v>80.489999999999995</v>
      </c>
      <c r="M1840" s="11">
        <v>1207.3499999999999</v>
      </c>
      <c r="O1840" s="10">
        <f t="shared" si="298"/>
        <v>15</v>
      </c>
      <c r="P1840" s="11">
        <f t="shared" si="291"/>
        <v>0</v>
      </c>
      <c r="Q1840" s="11">
        <f t="shared" si="292"/>
        <v>15</v>
      </c>
      <c r="R1840" s="6" t="str">
        <f t="shared" si="293"/>
        <v>YES</v>
      </c>
      <c r="S1840" s="6" t="str">
        <f t="shared" si="296"/>
        <v>YES</v>
      </c>
      <c r="T1840" s="11">
        <f t="shared" si="297"/>
        <v>1006.1249999999999</v>
      </c>
      <c r="U1840" s="11">
        <f t="shared" si="294"/>
        <v>1207.3499999999999</v>
      </c>
      <c r="V1840" s="11">
        <f t="shared" si="295"/>
        <v>-201.22500000000002</v>
      </c>
    </row>
    <row r="1841" spans="1:22" x14ac:dyDescent="0.25">
      <c r="A1841" s="6" t="s">
        <v>351</v>
      </c>
      <c r="B1841" s="6" t="s">
        <v>23</v>
      </c>
      <c r="C1841" s="6" t="s">
        <v>1510</v>
      </c>
      <c r="D1841" s="6" t="s">
        <v>1510</v>
      </c>
      <c r="E1841" s="22" t="s">
        <v>1676</v>
      </c>
      <c r="F1841" s="22" t="s">
        <v>418</v>
      </c>
      <c r="G1841" s="31" t="s">
        <v>536</v>
      </c>
      <c r="H1841" s="22" t="s">
        <v>535</v>
      </c>
      <c r="I1841" s="22" t="s">
        <v>528</v>
      </c>
      <c r="J1841" s="19" t="s">
        <v>1526</v>
      </c>
      <c r="K1841" s="11">
        <v>6</v>
      </c>
      <c r="L1841" s="9">
        <v>18.25</v>
      </c>
      <c r="M1841" s="11">
        <v>109.5</v>
      </c>
      <c r="O1841" s="10">
        <f t="shared" si="298"/>
        <v>6</v>
      </c>
      <c r="P1841" s="11">
        <f t="shared" si="291"/>
        <v>0</v>
      </c>
      <c r="Q1841" s="11">
        <f t="shared" si="292"/>
        <v>6</v>
      </c>
      <c r="R1841" s="6" t="str">
        <f t="shared" si="293"/>
        <v>NO</v>
      </c>
      <c r="S1841" s="6" t="str">
        <f t="shared" si="296"/>
        <v>YES</v>
      </c>
      <c r="T1841" s="11">
        <f t="shared" si="297"/>
        <v>228.125</v>
      </c>
      <c r="U1841" s="11">
        <f t="shared" si="294"/>
        <v>109.5</v>
      </c>
      <c r="V1841" s="11">
        <f t="shared" si="295"/>
        <v>118.625</v>
      </c>
    </row>
    <row r="1842" spans="1:22" x14ac:dyDescent="0.25">
      <c r="A1842" s="6" t="s">
        <v>351</v>
      </c>
      <c r="B1842" s="6" t="s">
        <v>23</v>
      </c>
      <c r="C1842" s="6" t="s">
        <v>1510</v>
      </c>
      <c r="D1842" s="6" t="s">
        <v>1510</v>
      </c>
      <c r="E1842" s="22" t="s">
        <v>1676</v>
      </c>
      <c r="F1842" s="22" t="s">
        <v>418</v>
      </c>
      <c r="G1842" s="31" t="s">
        <v>536</v>
      </c>
      <c r="H1842" s="22" t="s">
        <v>535</v>
      </c>
      <c r="I1842" s="22" t="s">
        <v>528</v>
      </c>
      <c r="J1842" s="19" t="s">
        <v>1526</v>
      </c>
      <c r="K1842" s="11">
        <v>7</v>
      </c>
      <c r="L1842" s="9">
        <v>25.18</v>
      </c>
      <c r="M1842" s="11">
        <v>176.26</v>
      </c>
      <c r="O1842" s="10">
        <f t="shared" si="298"/>
        <v>7</v>
      </c>
      <c r="P1842" s="11">
        <f t="shared" si="291"/>
        <v>0</v>
      </c>
      <c r="Q1842" s="11">
        <f t="shared" si="292"/>
        <v>7</v>
      </c>
      <c r="R1842" s="6" t="str">
        <f t="shared" si="293"/>
        <v>NO</v>
      </c>
      <c r="S1842" s="6" t="str">
        <f t="shared" si="296"/>
        <v>YES</v>
      </c>
      <c r="T1842" s="11">
        <f t="shared" si="297"/>
        <v>314.75</v>
      </c>
      <c r="U1842" s="11">
        <f t="shared" si="294"/>
        <v>176.26</v>
      </c>
      <c r="V1842" s="11">
        <f t="shared" si="295"/>
        <v>138.49</v>
      </c>
    </row>
    <row r="1843" spans="1:22" x14ac:dyDescent="0.25">
      <c r="A1843" s="6" t="s">
        <v>351</v>
      </c>
      <c r="B1843" s="6" t="s">
        <v>23</v>
      </c>
      <c r="C1843" s="6" t="s">
        <v>1510</v>
      </c>
      <c r="D1843" s="6" t="s">
        <v>1510</v>
      </c>
      <c r="E1843" s="22" t="s">
        <v>1676</v>
      </c>
      <c r="F1843" s="22" t="s">
        <v>418</v>
      </c>
      <c r="G1843" s="31" t="s">
        <v>536</v>
      </c>
      <c r="H1843" s="22" t="s">
        <v>535</v>
      </c>
      <c r="I1843" s="22" t="s">
        <v>528</v>
      </c>
      <c r="J1843" s="19" t="s">
        <v>1527</v>
      </c>
      <c r="K1843" s="11">
        <v>15</v>
      </c>
      <c r="L1843" s="9">
        <v>123.73</v>
      </c>
      <c r="M1843" s="11">
        <v>1855.95</v>
      </c>
      <c r="O1843" s="10">
        <f t="shared" si="298"/>
        <v>15</v>
      </c>
      <c r="P1843" s="11">
        <f t="shared" si="291"/>
        <v>0</v>
      </c>
      <c r="Q1843" s="11">
        <f t="shared" si="292"/>
        <v>15</v>
      </c>
      <c r="R1843" s="6" t="str">
        <f t="shared" si="293"/>
        <v>YES</v>
      </c>
      <c r="S1843" s="6" t="str">
        <f t="shared" si="296"/>
        <v>YES</v>
      </c>
      <c r="T1843" s="11">
        <f t="shared" si="297"/>
        <v>1546.625</v>
      </c>
      <c r="U1843" s="11">
        <f t="shared" si="294"/>
        <v>1855.95</v>
      </c>
      <c r="V1843" s="11">
        <f t="shared" si="295"/>
        <v>-309.32500000000005</v>
      </c>
    </row>
    <row r="1844" spans="1:22" x14ac:dyDescent="0.25">
      <c r="A1844" s="6" t="s">
        <v>351</v>
      </c>
      <c r="B1844" s="6" t="s">
        <v>23</v>
      </c>
      <c r="C1844" s="6" t="s">
        <v>1510</v>
      </c>
      <c r="D1844" s="6" t="s">
        <v>1510</v>
      </c>
      <c r="E1844" s="22" t="s">
        <v>1676</v>
      </c>
      <c r="F1844" s="22" t="s">
        <v>418</v>
      </c>
      <c r="G1844" s="31" t="s">
        <v>536</v>
      </c>
      <c r="H1844" s="22" t="s">
        <v>535</v>
      </c>
      <c r="I1844" s="22" t="s">
        <v>528</v>
      </c>
      <c r="J1844" s="19" t="s">
        <v>1528</v>
      </c>
      <c r="K1844" s="11">
        <v>15</v>
      </c>
      <c r="L1844" s="9">
        <v>367.88</v>
      </c>
      <c r="M1844" s="11">
        <v>5518.2</v>
      </c>
      <c r="O1844" s="10">
        <f t="shared" si="298"/>
        <v>15</v>
      </c>
      <c r="P1844" s="11">
        <f t="shared" si="291"/>
        <v>0</v>
      </c>
      <c r="Q1844" s="11">
        <f t="shared" si="292"/>
        <v>15</v>
      </c>
      <c r="R1844" s="6" t="str">
        <f t="shared" si="293"/>
        <v>YES</v>
      </c>
      <c r="S1844" s="6" t="str">
        <f t="shared" si="296"/>
        <v>YES</v>
      </c>
      <c r="T1844" s="11">
        <f t="shared" si="297"/>
        <v>4598.5</v>
      </c>
      <c r="U1844" s="11">
        <f t="shared" si="294"/>
        <v>5518.2</v>
      </c>
      <c r="V1844" s="11">
        <f t="shared" si="295"/>
        <v>-919.69999999999982</v>
      </c>
    </row>
    <row r="1845" spans="1:22" x14ac:dyDescent="0.25">
      <c r="A1845" s="6" t="s">
        <v>351</v>
      </c>
      <c r="B1845" s="6" t="s">
        <v>23</v>
      </c>
      <c r="C1845" s="6" t="s">
        <v>1510</v>
      </c>
      <c r="D1845" s="6" t="s">
        <v>1510</v>
      </c>
      <c r="E1845" s="22" t="s">
        <v>1676</v>
      </c>
      <c r="F1845" s="22" t="s">
        <v>418</v>
      </c>
      <c r="G1845" s="31" t="s">
        <v>536</v>
      </c>
      <c r="H1845" s="22" t="s">
        <v>535</v>
      </c>
      <c r="I1845" s="22" t="s">
        <v>528</v>
      </c>
      <c r="J1845" s="19" t="s">
        <v>1528</v>
      </c>
      <c r="K1845" s="11">
        <v>7.5</v>
      </c>
      <c r="L1845" s="9">
        <v>15.11</v>
      </c>
      <c r="M1845" s="11">
        <v>113.33</v>
      </c>
      <c r="O1845" s="10">
        <f t="shared" si="298"/>
        <v>7.5003309066843151</v>
      </c>
      <c r="P1845" s="11">
        <f t="shared" si="291"/>
        <v>0</v>
      </c>
      <c r="Q1845" s="11">
        <f t="shared" si="292"/>
        <v>7.5003309066843151</v>
      </c>
      <c r="R1845" s="6" t="str">
        <f t="shared" si="293"/>
        <v>NO</v>
      </c>
      <c r="S1845" s="6" t="str">
        <f t="shared" si="296"/>
        <v>YES</v>
      </c>
      <c r="T1845" s="11">
        <f t="shared" si="297"/>
        <v>188.875</v>
      </c>
      <c r="U1845" s="11">
        <f t="shared" si="294"/>
        <v>113.33</v>
      </c>
      <c r="V1845" s="11">
        <f t="shared" si="295"/>
        <v>75.545000000000002</v>
      </c>
    </row>
    <row r="1846" spans="1:22" x14ac:dyDescent="0.25">
      <c r="A1846" s="6" t="s">
        <v>351</v>
      </c>
      <c r="B1846" s="6" t="s">
        <v>23</v>
      </c>
      <c r="C1846" s="6" t="s">
        <v>1510</v>
      </c>
      <c r="D1846" s="6" t="s">
        <v>1510</v>
      </c>
      <c r="E1846" s="22" t="s">
        <v>1676</v>
      </c>
      <c r="F1846" s="22" t="s">
        <v>418</v>
      </c>
      <c r="G1846" s="31" t="s">
        <v>536</v>
      </c>
      <c r="H1846" s="22" t="s">
        <v>535</v>
      </c>
      <c r="I1846" s="22" t="s">
        <v>528</v>
      </c>
      <c r="J1846" s="19" t="s">
        <v>1529</v>
      </c>
      <c r="K1846" s="11">
        <v>15</v>
      </c>
      <c r="L1846" s="9">
        <v>100.57</v>
      </c>
      <c r="M1846" s="11">
        <v>1508.55</v>
      </c>
      <c r="O1846" s="10">
        <f t="shared" si="298"/>
        <v>15</v>
      </c>
      <c r="P1846" s="11">
        <f t="shared" si="291"/>
        <v>0</v>
      </c>
      <c r="Q1846" s="11">
        <f t="shared" si="292"/>
        <v>15</v>
      </c>
      <c r="R1846" s="6" t="str">
        <f t="shared" si="293"/>
        <v>YES</v>
      </c>
      <c r="S1846" s="6" t="str">
        <f t="shared" si="296"/>
        <v>YES</v>
      </c>
      <c r="T1846" s="11">
        <f t="shared" si="297"/>
        <v>1257.125</v>
      </c>
      <c r="U1846" s="11">
        <f t="shared" si="294"/>
        <v>1508.55</v>
      </c>
      <c r="V1846" s="11">
        <f t="shared" si="295"/>
        <v>-251.42499999999995</v>
      </c>
    </row>
    <row r="1847" spans="1:22" x14ac:dyDescent="0.25">
      <c r="A1847" s="6" t="s">
        <v>351</v>
      </c>
      <c r="B1847" s="6" t="s">
        <v>23</v>
      </c>
      <c r="C1847" s="6" t="s">
        <v>1510</v>
      </c>
      <c r="D1847" s="6" t="s">
        <v>1510</v>
      </c>
      <c r="E1847" s="22" t="s">
        <v>1676</v>
      </c>
      <c r="F1847" s="22" t="s">
        <v>418</v>
      </c>
      <c r="G1847" s="31" t="s">
        <v>536</v>
      </c>
      <c r="H1847" s="22" t="s">
        <v>535</v>
      </c>
      <c r="I1847" s="22" t="s">
        <v>528</v>
      </c>
      <c r="J1847" s="19" t="s">
        <v>1530</v>
      </c>
      <c r="K1847" s="11">
        <v>7</v>
      </c>
      <c r="L1847" s="9">
        <v>384.4</v>
      </c>
      <c r="M1847" s="11">
        <v>2690.8</v>
      </c>
      <c r="O1847" s="10">
        <f t="shared" si="298"/>
        <v>7.0000000000000009</v>
      </c>
      <c r="P1847" s="11">
        <f t="shared" si="291"/>
        <v>0</v>
      </c>
      <c r="Q1847" s="11">
        <f t="shared" si="292"/>
        <v>7.0000000000000009</v>
      </c>
      <c r="R1847" s="6" t="str">
        <f t="shared" si="293"/>
        <v>NO</v>
      </c>
      <c r="S1847" s="6" t="str">
        <f t="shared" si="296"/>
        <v>YES</v>
      </c>
      <c r="T1847" s="11">
        <f t="shared" si="297"/>
        <v>4805</v>
      </c>
      <c r="U1847" s="11">
        <f t="shared" si="294"/>
        <v>2690.8</v>
      </c>
      <c r="V1847" s="11">
        <f t="shared" si="295"/>
        <v>2114.1999999999998</v>
      </c>
    </row>
    <row r="1848" spans="1:22" x14ac:dyDescent="0.25">
      <c r="A1848" s="6" t="s">
        <v>351</v>
      </c>
      <c r="B1848" s="6" t="s">
        <v>23</v>
      </c>
      <c r="C1848" s="6" t="s">
        <v>1510</v>
      </c>
      <c r="D1848" s="6" t="s">
        <v>1510</v>
      </c>
      <c r="E1848" s="22" t="s">
        <v>1676</v>
      </c>
      <c r="F1848" s="22" t="s">
        <v>418</v>
      </c>
      <c r="G1848" s="31" t="s">
        <v>536</v>
      </c>
      <c r="H1848" s="22" t="s">
        <v>535</v>
      </c>
      <c r="I1848" s="22" t="s">
        <v>528</v>
      </c>
      <c r="J1848" s="19" t="s">
        <v>1531</v>
      </c>
      <c r="K1848" s="11">
        <v>15</v>
      </c>
      <c r="L1848" s="9">
        <v>90.8</v>
      </c>
      <c r="M1848" s="11">
        <v>1362</v>
      </c>
      <c r="O1848" s="10">
        <f t="shared" si="298"/>
        <v>15</v>
      </c>
      <c r="P1848" s="11">
        <f t="shared" si="291"/>
        <v>0</v>
      </c>
      <c r="Q1848" s="11">
        <f t="shared" si="292"/>
        <v>15</v>
      </c>
      <c r="R1848" s="6" t="str">
        <f t="shared" si="293"/>
        <v>YES</v>
      </c>
      <c r="S1848" s="6" t="str">
        <f t="shared" si="296"/>
        <v>YES</v>
      </c>
      <c r="T1848" s="11">
        <f t="shared" si="297"/>
        <v>1135</v>
      </c>
      <c r="U1848" s="11">
        <f t="shared" si="294"/>
        <v>1362</v>
      </c>
      <c r="V1848" s="11">
        <f t="shared" si="295"/>
        <v>-227</v>
      </c>
    </row>
    <row r="1849" spans="1:22" x14ac:dyDescent="0.25">
      <c r="A1849" s="6" t="s">
        <v>351</v>
      </c>
      <c r="B1849" s="6" t="s">
        <v>23</v>
      </c>
      <c r="C1849" s="6" t="s">
        <v>1510</v>
      </c>
      <c r="D1849" s="6" t="s">
        <v>1510</v>
      </c>
      <c r="E1849" s="22" t="s">
        <v>1676</v>
      </c>
      <c r="F1849" s="22" t="s">
        <v>418</v>
      </c>
      <c r="G1849" s="31" t="s">
        <v>536</v>
      </c>
      <c r="H1849" s="22" t="s">
        <v>535</v>
      </c>
      <c r="I1849" s="22" t="s">
        <v>528</v>
      </c>
      <c r="J1849" s="19" t="s">
        <v>1532</v>
      </c>
      <c r="K1849" s="11">
        <v>5</v>
      </c>
      <c r="L1849" s="9">
        <v>106.28</v>
      </c>
      <c r="M1849" s="11">
        <v>565.15</v>
      </c>
      <c r="O1849" s="10">
        <f t="shared" si="298"/>
        <v>5.3175573955589011</v>
      </c>
      <c r="P1849" s="11">
        <f t="shared" ref="P1849:P1898" si="299">N1849/L1849</f>
        <v>0</v>
      </c>
      <c r="Q1849" s="11">
        <f t="shared" ref="Q1849:Q1898" si="300">(M1849+N1849)/L1849</f>
        <v>5.3175573955589011</v>
      </c>
      <c r="R1849" s="6" t="str">
        <f t="shared" ref="R1849:R1898" si="301">IF(Q1849&gt;12.49,"YES","NO")</f>
        <v>NO</v>
      </c>
      <c r="S1849" s="6" t="str">
        <f t="shared" si="296"/>
        <v>YES</v>
      </c>
      <c r="T1849" s="11">
        <f t="shared" si="297"/>
        <v>1328.5</v>
      </c>
      <c r="U1849" s="11">
        <f t="shared" ref="U1849:U1898" si="302">M1849+N1849</f>
        <v>565.15</v>
      </c>
      <c r="V1849" s="11">
        <f t="shared" ref="V1849:V1898" si="303">T1849-U1849</f>
        <v>763.35</v>
      </c>
    </row>
    <row r="1850" spans="1:22" x14ac:dyDescent="0.25">
      <c r="A1850" s="6" t="s">
        <v>351</v>
      </c>
      <c r="B1850" s="6" t="s">
        <v>23</v>
      </c>
      <c r="C1850" s="6" t="s">
        <v>1510</v>
      </c>
      <c r="D1850" s="6" t="s">
        <v>1510</v>
      </c>
      <c r="E1850" s="22" t="s">
        <v>1676</v>
      </c>
      <c r="F1850" s="22" t="s">
        <v>418</v>
      </c>
      <c r="G1850" s="31" t="s">
        <v>536</v>
      </c>
      <c r="H1850" s="22" t="s">
        <v>535</v>
      </c>
      <c r="I1850" s="22" t="s">
        <v>528</v>
      </c>
      <c r="J1850" s="19" t="s">
        <v>1532</v>
      </c>
      <c r="K1850" s="11">
        <v>6</v>
      </c>
      <c r="L1850" s="9">
        <v>173.08</v>
      </c>
      <c r="M1850" s="11">
        <v>1038.48</v>
      </c>
      <c r="O1850" s="10">
        <f t="shared" si="298"/>
        <v>6</v>
      </c>
      <c r="P1850" s="11">
        <f t="shared" si="299"/>
        <v>0</v>
      </c>
      <c r="Q1850" s="11">
        <f t="shared" si="300"/>
        <v>6</v>
      </c>
      <c r="R1850" s="6" t="str">
        <f t="shared" si="301"/>
        <v>NO</v>
      </c>
      <c r="S1850" s="6" t="str">
        <f t="shared" si="296"/>
        <v>YES</v>
      </c>
      <c r="T1850" s="11">
        <f t="shared" si="297"/>
        <v>2163.5</v>
      </c>
      <c r="U1850" s="11">
        <f t="shared" si="302"/>
        <v>1038.48</v>
      </c>
      <c r="V1850" s="11">
        <f t="shared" si="303"/>
        <v>1125.02</v>
      </c>
    </row>
    <row r="1851" spans="1:22" x14ac:dyDescent="0.25">
      <c r="A1851" s="6" t="s">
        <v>351</v>
      </c>
      <c r="B1851" s="6" t="s">
        <v>23</v>
      </c>
      <c r="C1851" s="6" t="s">
        <v>1510</v>
      </c>
      <c r="D1851" s="6" t="s">
        <v>1510</v>
      </c>
      <c r="E1851" s="22" t="s">
        <v>1676</v>
      </c>
      <c r="F1851" s="22" t="s">
        <v>418</v>
      </c>
      <c r="G1851" s="31" t="s">
        <v>536</v>
      </c>
      <c r="H1851" s="22" t="s">
        <v>535</v>
      </c>
      <c r="I1851" s="22" t="s">
        <v>528</v>
      </c>
      <c r="J1851" s="19" t="s">
        <v>1532</v>
      </c>
      <c r="K1851" s="11">
        <v>7.5</v>
      </c>
      <c r="L1851" s="9">
        <v>0.8</v>
      </c>
      <c r="M1851" s="11">
        <v>6</v>
      </c>
      <c r="O1851" s="10">
        <f t="shared" si="298"/>
        <v>7.5</v>
      </c>
      <c r="P1851" s="11">
        <f t="shared" si="299"/>
        <v>0</v>
      </c>
      <c r="Q1851" s="11">
        <f t="shared" si="300"/>
        <v>7.5</v>
      </c>
      <c r="R1851" s="6" t="str">
        <f t="shared" si="301"/>
        <v>NO</v>
      </c>
      <c r="S1851" s="6" t="str">
        <f t="shared" ref="S1851:S1898" si="304">IF(O1851&gt;3.32,"YES","NO")</f>
        <v>YES</v>
      </c>
      <c r="T1851" s="11">
        <f t="shared" ref="T1851:T1898" si="305">L1851*12.5</f>
        <v>10</v>
      </c>
      <c r="U1851" s="11">
        <f t="shared" si="302"/>
        <v>6</v>
      </c>
      <c r="V1851" s="11">
        <f t="shared" si="303"/>
        <v>4</v>
      </c>
    </row>
    <row r="1852" spans="1:22" x14ac:dyDescent="0.25">
      <c r="A1852" s="6" t="s">
        <v>351</v>
      </c>
      <c r="B1852" s="6" t="s">
        <v>23</v>
      </c>
      <c r="C1852" s="6" t="s">
        <v>1510</v>
      </c>
      <c r="D1852" s="6" t="s">
        <v>1510</v>
      </c>
      <c r="E1852" s="22" t="s">
        <v>1676</v>
      </c>
      <c r="F1852" s="22" t="s">
        <v>418</v>
      </c>
      <c r="G1852" s="31" t="s">
        <v>536</v>
      </c>
      <c r="H1852" s="22" t="s">
        <v>535</v>
      </c>
      <c r="I1852" s="22" t="s">
        <v>528</v>
      </c>
      <c r="J1852" s="19" t="s">
        <v>1532</v>
      </c>
      <c r="K1852" s="11">
        <v>15</v>
      </c>
      <c r="L1852" s="9">
        <v>2.97</v>
      </c>
      <c r="M1852" s="11">
        <v>44.55</v>
      </c>
      <c r="O1852" s="10">
        <f t="shared" si="298"/>
        <v>14.999999999999998</v>
      </c>
      <c r="P1852" s="11">
        <f t="shared" si="299"/>
        <v>0</v>
      </c>
      <c r="Q1852" s="11">
        <f t="shared" si="300"/>
        <v>14.999999999999998</v>
      </c>
      <c r="R1852" s="6" t="str">
        <f t="shared" si="301"/>
        <v>YES</v>
      </c>
      <c r="S1852" s="6" t="str">
        <f t="shared" si="304"/>
        <v>YES</v>
      </c>
      <c r="T1852" s="11">
        <f t="shared" si="305"/>
        <v>37.125</v>
      </c>
      <c r="U1852" s="11">
        <f t="shared" si="302"/>
        <v>44.55</v>
      </c>
      <c r="V1852" s="11">
        <f t="shared" si="303"/>
        <v>-7.4249999999999972</v>
      </c>
    </row>
    <row r="1853" spans="1:22" x14ac:dyDescent="0.25">
      <c r="A1853" s="6" t="s">
        <v>351</v>
      </c>
      <c r="B1853" s="6" t="s">
        <v>23</v>
      </c>
      <c r="C1853" s="6" t="s">
        <v>1510</v>
      </c>
      <c r="D1853" s="6" t="s">
        <v>1510</v>
      </c>
      <c r="E1853" s="22" t="s">
        <v>1676</v>
      </c>
      <c r="F1853" s="22" t="s">
        <v>418</v>
      </c>
      <c r="G1853" s="31" t="s">
        <v>536</v>
      </c>
      <c r="H1853" s="22" t="s">
        <v>535</v>
      </c>
      <c r="I1853" s="22" t="s">
        <v>528</v>
      </c>
      <c r="J1853" s="19" t="s">
        <v>675</v>
      </c>
      <c r="K1853" s="11">
        <v>5</v>
      </c>
      <c r="L1853" s="9">
        <v>154.15</v>
      </c>
      <c r="M1853" s="11">
        <v>770.75</v>
      </c>
      <c r="O1853" s="10">
        <f t="shared" si="298"/>
        <v>5</v>
      </c>
      <c r="P1853" s="11">
        <f t="shared" si="299"/>
        <v>0</v>
      </c>
      <c r="Q1853" s="11">
        <f t="shared" si="300"/>
        <v>5</v>
      </c>
      <c r="R1853" s="6" t="str">
        <f t="shared" si="301"/>
        <v>NO</v>
      </c>
      <c r="S1853" s="6" t="str">
        <f t="shared" si="304"/>
        <v>YES</v>
      </c>
      <c r="T1853" s="11">
        <f t="shared" si="305"/>
        <v>1926.875</v>
      </c>
      <c r="U1853" s="11">
        <f t="shared" si="302"/>
        <v>770.75</v>
      </c>
      <c r="V1853" s="11">
        <f t="shared" si="303"/>
        <v>1156.125</v>
      </c>
    </row>
    <row r="1854" spans="1:22" x14ac:dyDescent="0.25">
      <c r="A1854" s="6" t="s">
        <v>351</v>
      </c>
      <c r="B1854" s="6" t="s">
        <v>23</v>
      </c>
      <c r="C1854" s="6" t="s">
        <v>1510</v>
      </c>
      <c r="D1854" s="6" t="s">
        <v>1510</v>
      </c>
      <c r="E1854" s="22" t="s">
        <v>1676</v>
      </c>
      <c r="F1854" s="22" t="s">
        <v>418</v>
      </c>
      <c r="G1854" s="31" t="s">
        <v>536</v>
      </c>
      <c r="H1854" s="22" t="s">
        <v>535</v>
      </c>
      <c r="I1854" s="22" t="s">
        <v>528</v>
      </c>
      <c r="J1854" s="19" t="s">
        <v>675</v>
      </c>
      <c r="K1854" s="11">
        <v>6</v>
      </c>
      <c r="L1854" s="9">
        <v>160.72999999999999</v>
      </c>
      <c r="M1854" s="11">
        <v>964.38</v>
      </c>
      <c r="O1854" s="10">
        <f t="shared" si="298"/>
        <v>6</v>
      </c>
      <c r="P1854" s="11">
        <f t="shared" si="299"/>
        <v>0</v>
      </c>
      <c r="Q1854" s="11">
        <f t="shared" si="300"/>
        <v>6</v>
      </c>
      <c r="R1854" s="6" t="str">
        <f t="shared" si="301"/>
        <v>NO</v>
      </c>
      <c r="S1854" s="6" t="str">
        <f t="shared" si="304"/>
        <v>YES</v>
      </c>
      <c r="T1854" s="11">
        <f t="shared" si="305"/>
        <v>2009.1249999999998</v>
      </c>
      <c r="U1854" s="11">
        <f t="shared" si="302"/>
        <v>964.38</v>
      </c>
      <c r="V1854" s="11">
        <f t="shared" si="303"/>
        <v>1044.7449999999999</v>
      </c>
    </row>
    <row r="1855" spans="1:22" x14ac:dyDescent="0.25">
      <c r="A1855" s="6" t="s">
        <v>351</v>
      </c>
      <c r="B1855" s="6" t="s">
        <v>23</v>
      </c>
      <c r="C1855" s="6" t="s">
        <v>1510</v>
      </c>
      <c r="D1855" s="6" t="s">
        <v>1510</v>
      </c>
      <c r="E1855" s="22" t="s">
        <v>1676</v>
      </c>
      <c r="F1855" s="22" t="s">
        <v>418</v>
      </c>
      <c r="G1855" s="31" t="s">
        <v>536</v>
      </c>
      <c r="H1855" s="22" t="s">
        <v>535</v>
      </c>
      <c r="I1855" s="22" t="s">
        <v>528</v>
      </c>
      <c r="J1855" s="19" t="s">
        <v>675</v>
      </c>
      <c r="K1855" s="11">
        <v>7.5</v>
      </c>
      <c r="L1855" s="9">
        <v>0.2</v>
      </c>
      <c r="M1855" s="11">
        <v>1.5</v>
      </c>
      <c r="O1855" s="10">
        <f t="shared" si="298"/>
        <v>7.5</v>
      </c>
      <c r="P1855" s="11">
        <f t="shared" si="299"/>
        <v>0</v>
      </c>
      <c r="Q1855" s="11">
        <f t="shared" si="300"/>
        <v>7.5</v>
      </c>
      <c r="R1855" s="6" t="str">
        <f t="shared" si="301"/>
        <v>NO</v>
      </c>
      <c r="S1855" s="6" t="str">
        <f t="shared" si="304"/>
        <v>YES</v>
      </c>
      <c r="T1855" s="11">
        <f t="shared" si="305"/>
        <v>2.5</v>
      </c>
      <c r="U1855" s="11">
        <f t="shared" si="302"/>
        <v>1.5</v>
      </c>
      <c r="V1855" s="11">
        <f t="shared" si="303"/>
        <v>1</v>
      </c>
    </row>
    <row r="1856" spans="1:22" x14ac:dyDescent="0.25">
      <c r="A1856" s="6" t="s">
        <v>351</v>
      </c>
      <c r="B1856" s="6" t="s">
        <v>23</v>
      </c>
      <c r="C1856" s="6" t="s">
        <v>1510</v>
      </c>
      <c r="D1856" s="6" t="s">
        <v>1510</v>
      </c>
      <c r="E1856" s="22" t="s">
        <v>1676</v>
      </c>
      <c r="F1856" s="22" t="s">
        <v>418</v>
      </c>
      <c r="G1856" s="31" t="s">
        <v>536</v>
      </c>
      <c r="H1856" s="22" t="s">
        <v>535</v>
      </c>
      <c r="I1856" s="22" t="s">
        <v>528</v>
      </c>
      <c r="J1856" s="19" t="s">
        <v>675</v>
      </c>
      <c r="K1856" s="11">
        <v>15</v>
      </c>
      <c r="L1856" s="9">
        <v>3.73</v>
      </c>
      <c r="M1856" s="11">
        <v>55.95</v>
      </c>
      <c r="O1856" s="10">
        <f t="shared" si="298"/>
        <v>15</v>
      </c>
      <c r="P1856" s="11">
        <f t="shared" si="299"/>
        <v>0</v>
      </c>
      <c r="Q1856" s="11">
        <f t="shared" si="300"/>
        <v>15</v>
      </c>
      <c r="R1856" s="6" t="str">
        <f t="shared" si="301"/>
        <v>YES</v>
      </c>
      <c r="S1856" s="6" t="str">
        <f t="shared" si="304"/>
        <v>YES</v>
      </c>
      <c r="T1856" s="11">
        <f t="shared" si="305"/>
        <v>46.625</v>
      </c>
      <c r="U1856" s="11">
        <f t="shared" si="302"/>
        <v>55.95</v>
      </c>
      <c r="V1856" s="11">
        <f t="shared" si="303"/>
        <v>-9.3250000000000028</v>
      </c>
    </row>
    <row r="1857" spans="1:22" x14ac:dyDescent="0.25">
      <c r="A1857" s="6" t="s">
        <v>351</v>
      </c>
      <c r="B1857" s="6" t="s">
        <v>23</v>
      </c>
      <c r="C1857" s="6" t="s">
        <v>1510</v>
      </c>
      <c r="D1857" s="6" t="s">
        <v>1510</v>
      </c>
      <c r="E1857" s="22" t="s">
        <v>1676</v>
      </c>
      <c r="F1857" s="22" t="s">
        <v>418</v>
      </c>
      <c r="G1857" s="31" t="s">
        <v>536</v>
      </c>
      <c r="H1857" s="22" t="s">
        <v>535</v>
      </c>
      <c r="I1857" s="22" t="s">
        <v>528</v>
      </c>
      <c r="J1857" s="19" t="s">
        <v>1533</v>
      </c>
      <c r="K1857" s="11">
        <v>8.5</v>
      </c>
      <c r="L1857" s="9">
        <v>10.48</v>
      </c>
      <c r="M1857" s="11">
        <v>89.09</v>
      </c>
      <c r="O1857" s="10">
        <f t="shared" si="298"/>
        <v>8.5009541984732824</v>
      </c>
      <c r="P1857" s="11">
        <f t="shared" si="299"/>
        <v>0</v>
      </c>
      <c r="Q1857" s="11">
        <f t="shared" si="300"/>
        <v>8.5009541984732824</v>
      </c>
      <c r="R1857" s="6" t="str">
        <f t="shared" si="301"/>
        <v>NO</v>
      </c>
      <c r="S1857" s="6" t="str">
        <f t="shared" si="304"/>
        <v>YES</v>
      </c>
      <c r="T1857" s="11">
        <f t="shared" si="305"/>
        <v>131</v>
      </c>
      <c r="U1857" s="11">
        <f t="shared" si="302"/>
        <v>89.09</v>
      </c>
      <c r="V1857" s="11">
        <f t="shared" si="303"/>
        <v>41.91</v>
      </c>
    </row>
    <row r="1858" spans="1:22" x14ac:dyDescent="0.25">
      <c r="A1858" s="6" t="s">
        <v>351</v>
      </c>
      <c r="B1858" s="6" t="s">
        <v>23</v>
      </c>
      <c r="C1858" s="6" t="s">
        <v>1510</v>
      </c>
      <c r="D1858" s="6" t="s">
        <v>1510</v>
      </c>
      <c r="E1858" s="22" t="s">
        <v>1676</v>
      </c>
      <c r="F1858" s="22" t="s">
        <v>418</v>
      </c>
      <c r="G1858" s="31" t="s">
        <v>536</v>
      </c>
      <c r="H1858" s="22" t="s">
        <v>535</v>
      </c>
      <c r="I1858" s="22" t="s">
        <v>528</v>
      </c>
      <c r="J1858" s="19" t="s">
        <v>1534</v>
      </c>
      <c r="K1858" s="11">
        <v>5</v>
      </c>
      <c r="L1858" s="9">
        <v>263.93</v>
      </c>
      <c r="M1858" s="11">
        <v>1319.65</v>
      </c>
      <c r="O1858" s="10">
        <f t="shared" si="298"/>
        <v>5</v>
      </c>
      <c r="P1858" s="11">
        <f t="shared" si="299"/>
        <v>0</v>
      </c>
      <c r="Q1858" s="11">
        <f t="shared" si="300"/>
        <v>5</v>
      </c>
      <c r="R1858" s="6" t="str">
        <f t="shared" si="301"/>
        <v>NO</v>
      </c>
      <c r="S1858" s="6" t="str">
        <f t="shared" si="304"/>
        <v>YES</v>
      </c>
      <c r="T1858" s="11">
        <f t="shared" si="305"/>
        <v>3299.125</v>
      </c>
      <c r="U1858" s="11">
        <f t="shared" si="302"/>
        <v>1319.65</v>
      </c>
      <c r="V1858" s="11">
        <f t="shared" si="303"/>
        <v>1979.4749999999999</v>
      </c>
    </row>
    <row r="1859" spans="1:22" x14ac:dyDescent="0.25">
      <c r="A1859" s="6" t="s">
        <v>351</v>
      </c>
      <c r="B1859" s="6" t="s">
        <v>23</v>
      </c>
      <c r="C1859" s="6" t="s">
        <v>1510</v>
      </c>
      <c r="D1859" s="6" t="s">
        <v>1510</v>
      </c>
      <c r="E1859" s="22" t="s">
        <v>1676</v>
      </c>
      <c r="F1859" s="22" t="s">
        <v>418</v>
      </c>
      <c r="G1859" s="31" t="s">
        <v>536</v>
      </c>
      <c r="H1859" s="22" t="s">
        <v>535</v>
      </c>
      <c r="I1859" s="22" t="s">
        <v>528</v>
      </c>
      <c r="J1859" s="19" t="s">
        <v>1534</v>
      </c>
      <c r="K1859" s="11">
        <v>7.5</v>
      </c>
      <c r="L1859" s="9">
        <v>2.81</v>
      </c>
      <c r="M1859" s="11">
        <v>21.08</v>
      </c>
      <c r="O1859" s="10">
        <f t="shared" si="298"/>
        <v>7.5017793594306044</v>
      </c>
      <c r="P1859" s="11">
        <f t="shared" si="299"/>
        <v>0</v>
      </c>
      <c r="Q1859" s="11">
        <f t="shared" si="300"/>
        <v>7.5017793594306044</v>
      </c>
      <c r="R1859" s="6" t="str">
        <f t="shared" si="301"/>
        <v>NO</v>
      </c>
      <c r="S1859" s="6" t="str">
        <f t="shared" si="304"/>
        <v>YES</v>
      </c>
      <c r="T1859" s="11">
        <f t="shared" si="305"/>
        <v>35.125</v>
      </c>
      <c r="U1859" s="11">
        <f t="shared" si="302"/>
        <v>21.08</v>
      </c>
      <c r="V1859" s="11">
        <f t="shared" si="303"/>
        <v>14.045000000000002</v>
      </c>
    </row>
    <row r="1860" spans="1:22" x14ac:dyDescent="0.25">
      <c r="A1860" s="6" t="s">
        <v>351</v>
      </c>
      <c r="B1860" s="6" t="s">
        <v>23</v>
      </c>
      <c r="C1860" s="6" t="s">
        <v>1510</v>
      </c>
      <c r="D1860" s="6" t="s">
        <v>1510</v>
      </c>
      <c r="E1860" s="22" t="s">
        <v>1676</v>
      </c>
      <c r="F1860" s="22" t="s">
        <v>418</v>
      </c>
      <c r="G1860" s="31" t="s">
        <v>536</v>
      </c>
      <c r="H1860" s="22" t="s">
        <v>535</v>
      </c>
      <c r="I1860" s="22" t="s">
        <v>528</v>
      </c>
      <c r="J1860" s="19" t="s">
        <v>1535</v>
      </c>
      <c r="K1860" s="11">
        <v>15</v>
      </c>
      <c r="L1860" s="9">
        <v>224.22</v>
      </c>
      <c r="M1860" s="11">
        <v>4008.3</v>
      </c>
      <c r="O1860" s="10">
        <f t="shared" si="298"/>
        <v>17.876639015252877</v>
      </c>
      <c r="P1860" s="11">
        <f t="shared" si="299"/>
        <v>0</v>
      </c>
      <c r="Q1860" s="11">
        <f t="shared" si="300"/>
        <v>17.876639015252877</v>
      </c>
      <c r="R1860" s="6" t="str">
        <f t="shared" si="301"/>
        <v>YES</v>
      </c>
      <c r="S1860" s="6" t="str">
        <f t="shared" si="304"/>
        <v>YES</v>
      </c>
      <c r="T1860" s="11">
        <f t="shared" si="305"/>
        <v>2802.75</v>
      </c>
      <c r="U1860" s="11">
        <f t="shared" si="302"/>
        <v>4008.3</v>
      </c>
      <c r="V1860" s="11">
        <f t="shared" si="303"/>
        <v>-1205.5500000000002</v>
      </c>
    </row>
    <row r="1861" spans="1:22" x14ac:dyDescent="0.25">
      <c r="A1861" s="6" t="s">
        <v>351</v>
      </c>
      <c r="B1861" s="6" t="s">
        <v>23</v>
      </c>
      <c r="C1861" s="6" t="s">
        <v>1510</v>
      </c>
      <c r="D1861" s="6" t="s">
        <v>1510</v>
      </c>
      <c r="E1861" s="22" t="s">
        <v>1676</v>
      </c>
      <c r="F1861" s="22" t="s">
        <v>418</v>
      </c>
      <c r="G1861" s="31" t="s">
        <v>536</v>
      </c>
      <c r="H1861" s="22" t="s">
        <v>535</v>
      </c>
      <c r="I1861" s="22" t="s">
        <v>528</v>
      </c>
      <c r="J1861" s="19" t="s">
        <v>1536</v>
      </c>
      <c r="K1861" s="11">
        <v>15</v>
      </c>
      <c r="L1861" s="9">
        <v>65.73</v>
      </c>
      <c r="M1861" s="11">
        <v>985.95</v>
      </c>
      <c r="O1861" s="10">
        <f t="shared" si="298"/>
        <v>15</v>
      </c>
      <c r="P1861" s="11">
        <f t="shared" si="299"/>
        <v>0</v>
      </c>
      <c r="Q1861" s="11">
        <f t="shared" si="300"/>
        <v>15</v>
      </c>
      <c r="R1861" s="6" t="str">
        <f t="shared" si="301"/>
        <v>YES</v>
      </c>
      <c r="S1861" s="6" t="str">
        <f t="shared" si="304"/>
        <v>YES</v>
      </c>
      <c r="T1861" s="11">
        <f t="shared" si="305"/>
        <v>821.625</v>
      </c>
      <c r="U1861" s="11">
        <f t="shared" si="302"/>
        <v>985.95</v>
      </c>
      <c r="V1861" s="11">
        <f t="shared" si="303"/>
        <v>-164.32500000000005</v>
      </c>
    </row>
    <row r="1862" spans="1:22" x14ac:dyDescent="0.25">
      <c r="A1862" s="6" t="s">
        <v>351</v>
      </c>
      <c r="B1862" s="6" t="s">
        <v>23</v>
      </c>
      <c r="C1862" s="6" t="s">
        <v>1510</v>
      </c>
      <c r="D1862" s="6" t="s">
        <v>1510</v>
      </c>
      <c r="E1862" s="22" t="s">
        <v>1676</v>
      </c>
      <c r="F1862" s="22" t="s">
        <v>418</v>
      </c>
      <c r="G1862" s="31" t="s">
        <v>536</v>
      </c>
      <c r="H1862" s="22" t="s">
        <v>535</v>
      </c>
      <c r="I1862" s="22" t="s">
        <v>528</v>
      </c>
      <c r="J1862" s="19" t="s">
        <v>1537</v>
      </c>
      <c r="K1862" s="11">
        <v>5</v>
      </c>
      <c r="L1862" s="9">
        <v>7.13</v>
      </c>
      <c r="M1862" s="11">
        <v>35.65</v>
      </c>
      <c r="O1862" s="10">
        <f t="shared" si="298"/>
        <v>5</v>
      </c>
      <c r="P1862" s="11">
        <f t="shared" si="299"/>
        <v>0</v>
      </c>
      <c r="Q1862" s="11">
        <f t="shared" si="300"/>
        <v>5</v>
      </c>
      <c r="R1862" s="6" t="str">
        <f t="shared" si="301"/>
        <v>NO</v>
      </c>
      <c r="S1862" s="6" t="str">
        <f t="shared" si="304"/>
        <v>YES</v>
      </c>
      <c r="T1862" s="11">
        <f t="shared" si="305"/>
        <v>89.125</v>
      </c>
      <c r="U1862" s="11">
        <f t="shared" si="302"/>
        <v>35.65</v>
      </c>
      <c r="V1862" s="11">
        <f t="shared" si="303"/>
        <v>53.475000000000001</v>
      </c>
    </row>
    <row r="1863" spans="1:22" x14ac:dyDescent="0.25">
      <c r="A1863" s="6" t="s">
        <v>351</v>
      </c>
      <c r="B1863" s="6" t="s">
        <v>23</v>
      </c>
      <c r="C1863" s="6" t="s">
        <v>1510</v>
      </c>
      <c r="D1863" s="6" t="s">
        <v>1510</v>
      </c>
      <c r="E1863" s="22" t="s">
        <v>1676</v>
      </c>
      <c r="F1863" s="22" t="s">
        <v>418</v>
      </c>
      <c r="G1863" s="31" t="s">
        <v>536</v>
      </c>
      <c r="H1863" s="22" t="s">
        <v>535</v>
      </c>
      <c r="I1863" s="22" t="s">
        <v>528</v>
      </c>
      <c r="J1863" s="19" t="s">
        <v>1538</v>
      </c>
      <c r="K1863" s="11">
        <v>6</v>
      </c>
      <c r="L1863" s="9">
        <v>107.86</v>
      </c>
      <c r="M1863" s="11">
        <v>647.16</v>
      </c>
      <c r="O1863" s="10">
        <f t="shared" si="298"/>
        <v>6</v>
      </c>
      <c r="P1863" s="11">
        <f t="shared" si="299"/>
        <v>0</v>
      </c>
      <c r="Q1863" s="11">
        <f t="shared" si="300"/>
        <v>6</v>
      </c>
      <c r="R1863" s="6" t="str">
        <f t="shared" si="301"/>
        <v>NO</v>
      </c>
      <c r="S1863" s="6" t="str">
        <f t="shared" si="304"/>
        <v>YES</v>
      </c>
      <c r="T1863" s="11">
        <f t="shared" si="305"/>
        <v>1348.25</v>
      </c>
      <c r="U1863" s="11">
        <f t="shared" si="302"/>
        <v>647.16</v>
      </c>
      <c r="V1863" s="11">
        <f t="shared" si="303"/>
        <v>701.09</v>
      </c>
    </row>
    <row r="1864" spans="1:22" x14ac:dyDescent="0.25">
      <c r="A1864" s="6" t="s">
        <v>351</v>
      </c>
      <c r="B1864" s="6" t="s">
        <v>23</v>
      </c>
      <c r="C1864" s="6" t="s">
        <v>1510</v>
      </c>
      <c r="D1864" s="6" t="s">
        <v>1510</v>
      </c>
      <c r="E1864" s="22" t="s">
        <v>1676</v>
      </c>
      <c r="F1864" s="22" t="s">
        <v>418</v>
      </c>
      <c r="G1864" s="31" t="s">
        <v>536</v>
      </c>
      <c r="H1864" s="22" t="s">
        <v>535</v>
      </c>
      <c r="I1864" s="22" t="s">
        <v>528</v>
      </c>
      <c r="J1864" s="19" t="s">
        <v>1539</v>
      </c>
      <c r="K1864" s="11">
        <v>6</v>
      </c>
      <c r="L1864" s="9">
        <v>193.32</v>
      </c>
      <c r="M1864" s="11">
        <v>1159.92</v>
      </c>
      <c r="O1864" s="10">
        <f t="shared" si="298"/>
        <v>6.0000000000000009</v>
      </c>
      <c r="P1864" s="11">
        <f t="shared" si="299"/>
        <v>0</v>
      </c>
      <c r="Q1864" s="11">
        <f t="shared" si="300"/>
        <v>6.0000000000000009</v>
      </c>
      <c r="R1864" s="6" t="str">
        <f t="shared" si="301"/>
        <v>NO</v>
      </c>
      <c r="S1864" s="6" t="str">
        <f t="shared" si="304"/>
        <v>YES</v>
      </c>
      <c r="T1864" s="11">
        <f t="shared" si="305"/>
        <v>2416.5</v>
      </c>
      <c r="U1864" s="11">
        <f t="shared" si="302"/>
        <v>1159.92</v>
      </c>
      <c r="V1864" s="11">
        <f t="shared" si="303"/>
        <v>1256.58</v>
      </c>
    </row>
    <row r="1865" spans="1:22" x14ac:dyDescent="0.25">
      <c r="A1865" s="6" t="s">
        <v>351</v>
      </c>
      <c r="B1865" s="6" t="s">
        <v>23</v>
      </c>
      <c r="C1865" s="6" t="s">
        <v>1510</v>
      </c>
      <c r="D1865" s="6" t="s">
        <v>1510</v>
      </c>
      <c r="E1865" s="22" t="s">
        <v>1676</v>
      </c>
      <c r="F1865" s="22" t="s">
        <v>418</v>
      </c>
      <c r="G1865" s="31" t="s">
        <v>536</v>
      </c>
      <c r="H1865" s="22" t="s">
        <v>535</v>
      </c>
      <c r="I1865" s="22" t="s">
        <v>528</v>
      </c>
      <c r="J1865" s="19" t="s">
        <v>1540</v>
      </c>
      <c r="K1865" s="11">
        <v>5</v>
      </c>
      <c r="L1865" s="9">
        <v>222.17</v>
      </c>
      <c r="M1865" s="11">
        <v>1110.8499999999999</v>
      </c>
      <c r="O1865" s="10">
        <f t="shared" si="298"/>
        <v>5</v>
      </c>
      <c r="P1865" s="11">
        <f t="shared" si="299"/>
        <v>0</v>
      </c>
      <c r="Q1865" s="11">
        <f t="shared" si="300"/>
        <v>5</v>
      </c>
      <c r="R1865" s="6" t="str">
        <f t="shared" si="301"/>
        <v>NO</v>
      </c>
      <c r="S1865" s="6" t="str">
        <f t="shared" si="304"/>
        <v>YES</v>
      </c>
      <c r="T1865" s="11">
        <f t="shared" si="305"/>
        <v>2777.125</v>
      </c>
      <c r="U1865" s="11">
        <f t="shared" si="302"/>
        <v>1110.8499999999999</v>
      </c>
      <c r="V1865" s="11">
        <f t="shared" si="303"/>
        <v>1666.2750000000001</v>
      </c>
    </row>
    <row r="1866" spans="1:22" x14ac:dyDescent="0.25">
      <c r="A1866" s="6" t="s">
        <v>351</v>
      </c>
      <c r="B1866" s="6" t="s">
        <v>23</v>
      </c>
      <c r="C1866" s="6" t="s">
        <v>1510</v>
      </c>
      <c r="D1866" s="6" t="s">
        <v>1510</v>
      </c>
      <c r="E1866" s="22" t="s">
        <v>1676</v>
      </c>
      <c r="F1866" s="22" t="s">
        <v>418</v>
      </c>
      <c r="G1866" s="31" t="s">
        <v>536</v>
      </c>
      <c r="H1866" s="22" t="s">
        <v>535</v>
      </c>
      <c r="I1866" s="22" t="s">
        <v>528</v>
      </c>
      <c r="J1866" s="19" t="s">
        <v>1540</v>
      </c>
      <c r="K1866" s="11">
        <v>7.5</v>
      </c>
      <c r="L1866" s="9">
        <v>0.09</v>
      </c>
      <c r="M1866" s="11">
        <v>0.68</v>
      </c>
      <c r="O1866" s="10">
        <f t="shared" si="298"/>
        <v>7.5555555555555562</v>
      </c>
      <c r="P1866" s="11">
        <f t="shared" si="299"/>
        <v>0</v>
      </c>
      <c r="Q1866" s="11">
        <f t="shared" si="300"/>
        <v>7.5555555555555562</v>
      </c>
      <c r="R1866" s="6" t="str">
        <f t="shared" si="301"/>
        <v>NO</v>
      </c>
      <c r="S1866" s="6" t="str">
        <f t="shared" si="304"/>
        <v>YES</v>
      </c>
      <c r="T1866" s="11">
        <f t="shared" si="305"/>
        <v>1.125</v>
      </c>
      <c r="U1866" s="11">
        <f t="shared" si="302"/>
        <v>0.68</v>
      </c>
      <c r="V1866" s="11">
        <f t="shared" si="303"/>
        <v>0.44499999999999995</v>
      </c>
    </row>
    <row r="1867" spans="1:22" x14ac:dyDescent="0.25">
      <c r="A1867" s="6" t="s">
        <v>351</v>
      </c>
      <c r="B1867" s="6" t="s">
        <v>23</v>
      </c>
      <c r="C1867" s="6" t="s">
        <v>1510</v>
      </c>
      <c r="D1867" s="6" t="s">
        <v>1510</v>
      </c>
      <c r="E1867" s="22" t="s">
        <v>1676</v>
      </c>
      <c r="F1867" s="22" t="s">
        <v>418</v>
      </c>
      <c r="G1867" s="31" t="s">
        <v>536</v>
      </c>
      <c r="H1867" s="22" t="s">
        <v>535</v>
      </c>
      <c r="I1867" s="22" t="s">
        <v>528</v>
      </c>
      <c r="J1867" s="19" t="s">
        <v>1541</v>
      </c>
      <c r="K1867" s="11">
        <v>6</v>
      </c>
      <c r="L1867" s="9">
        <v>259.52999999999997</v>
      </c>
      <c r="M1867" s="11">
        <v>1557.18</v>
      </c>
      <c r="O1867" s="10">
        <f t="shared" si="298"/>
        <v>6.0000000000000009</v>
      </c>
      <c r="P1867" s="11">
        <f t="shared" si="299"/>
        <v>0</v>
      </c>
      <c r="Q1867" s="11">
        <f t="shared" si="300"/>
        <v>6.0000000000000009</v>
      </c>
      <c r="R1867" s="6" t="str">
        <f t="shared" si="301"/>
        <v>NO</v>
      </c>
      <c r="S1867" s="6" t="str">
        <f t="shared" si="304"/>
        <v>YES</v>
      </c>
      <c r="T1867" s="11">
        <f t="shared" si="305"/>
        <v>3244.1249999999995</v>
      </c>
      <c r="U1867" s="11">
        <f t="shared" si="302"/>
        <v>1557.18</v>
      </c>
      <c r="V1867" s="11">
        <f t="shared" si="303"/>
        <v>1686.9449999999995</v>
      </c>
    </row>
    <row r="1868" spans="1:22" x14ac:dyDescent="0.25">
      <c r="A1868" s="6" t="s">
        <v>351</v>
      </c>
      <c r="B1868" s="6" t="s">
        <v>23</v>
      </c>
      <c r="C1868" s="6" t="s">
        <v>1510</v>
      </c>
      <c r="D1868" s="6" t="s">
        <v>1510</v>
      </c>
      <c r="E1868" s="22" t="s">
        <v>1676</v>
      </c>
      <c r="F1868" s="22" t="s">
        <v>418</v>
      </c>
      <c r="G1868" s="31" t="s">
        <v>536</v>
      </c>
      <c r="H1868" s="22" t="s">
        <v>535</v>
      </c>
      <c r="I1868" s="22" t="s">
        <v>528</v>
      </c>
      <c r="J1868" s="19" t="s">
        <v>1542</v>
      </c>
      <c r="K1868" s="11">
        <v>5</v>
      </c>
      <c r="L1868" s="9">
        <v>307.45</v>
      </c>
      <c r="M1868" s="11">
        <v>1537.25</v>
      </c>
      <c r="O1868" s="10">
        <f t="shared" si="298"/>
        <v>5</v>
      </c>
      <c r="P1868" s="11">
        <f t="shared" si="299"/>
        <v>0</v>
      </c>
      <c r="Q1868" s="11">
        <f t="shared" si="300"/>
        <v>5</v>
      </c>
      <c r="R1868" s="6" t="str">
        <f t="shared" si="301"/>
        <v>NO</v>
      </c>
      <c r="S1868" s="6" t="str">
        <f t="shared" si="304"/>
        <v>YES</v>
      </c>
      <c r="T1868" s="11">
        <f t="shared" si="305"/>
        <v>3843.125</v>
      </c>
      <c r="U1868" s="11">
        <f t="shared" si="302"/>
        <v>1537.25</v>
      </c>
      <c r="V1868" s="11">
        <f t="shared" si="303"/>
        <v>2305.875</v>
      </c>
    </row>
    <row r="1869" spans="1:22" x14ac:dyDescent="0.25">
      <c r="A1869" s="6" t="s">
        <v>351</v>
      </c>
      <c r="B1869" s="6" t="s">
        <v>23</v>
      </c>
      <c r="C1869" s="6" t="s">
        <v>1510</v>
      </c>
      <c r="D1869" s="6" t="s">
        <v>1510</v>
      </c>
      <c r="E1869" s="22" t="s">
        <v>1676</v>
      </c>
      <c r="F1869" s="22" t="s">
        <v>418</v>
      </c>
      <c r="G1869" s="31" t="s">
        <v>536</v>
      </c>
      <c r="H1869" s="22" t="s">
        <v>535</v>
      </c>
      <c r="I1869" s="22" t="s">
        <v>528</v>
      </c>
      <c r="J1869" s="19" t="s">
        <v>1542</v>
      </c>
      <c r="K1869" s="11">
        <v>7.5</v>
      </c>
      <c r="L1869" s="9">
        <v>38.74</v>
      </c>
      <c r="M1869" s="11">
        <v>290.56</v>
      </c>
      <c r="O1869" s="10">
        <f t="shared" si="298"/>
        <v>7.5002581311306145</v>
      </c>
      <c r="P1869" s="11">
        <f t="shared" si="299"/>
        <v>0</v>
      </c>
      <c r="Q1869" s="11">
        <f t="shared" si="300"/>
        <v>7.5002581311306145</v>
      </c>
      <c r="R1869" s="6" t="str">
        <f t="shared" si="301"/>
        <v>NO</v>
      </c>
      <c r="S1869" s="6" t="str">
        <f t="shared" si="304"/>
        <v>YES</v>
      </c>
      <c r="T1869" s="11">
        <f t="shared" si="305"/>
        <v>484.25</v>
      </c>
      <c r="U1869" s="11">
        <f t="shared" si="302"/>
        <v>290.56</v>
      </c>
      <c r="V1869" s="11">
        <f t="shared" si="303"/>
        <v>193.69</v>
      </c>
    </row>
    <row r="1870" spans="1:22" x14ac:dyDescent="0.25">
      <c r="A1870" s="6" t="s">
        <v>351</v>
      </c>
      <c r="B1870" s="6" t="s">
        <v>23</v>
      </c>
      <c r="C1870" s="6" t="s">
        <v>1510</v>
      </c>
      <c r="D1870" s="6" t="s">
        <v>1510</v>
      </c>
      <c r="E1870" s="22" t="s">
        <v>1676</v>
      </c>
      <c r="F1870" s="22" t="s">
        <v>418</v>
      </c>
      <c r="G1870" s="31" t="s">
        <v>536</v>
      </c>
      <c r="H1870" s="22" t="s">
        <v>535</v>
      </c>
      <c r="I1870" s="22" t="s">
        <v>528</v>
      </c>
      <c r="J1870" s="19" t="s">
        <v>1543</v>
      </c>
      <c r="K1870" s="11">
        <v>6</v>
      </c>
      <c r="L1870" s="9">
        <v>85.7</v>
      </c>
      <c r="M1870" s="11">
        <v>514.20000000000005</v>
      </c>
      <c r="O1870" s="10">
        <f t="shared" si="298"/>
        <v>6</v>
      </c>
      <c r="P1870" s="11">
        <f t="shared" si="299"/>
        <v>0</v>
      </c>
      <c r="Q1870" s="11">
        <f t="shared" si="300"/>
        <v>6</v>
      </c>
      <c r="R1870" s="6" t="str">
        <f t="shared" si="301"/>
        <v>NO</v>
      </c>
      <c r="S1870" s="6" t="str">
        <f t="shared" si="304"/>
        <v>YES</v>
      </c>
      <c r="T1870" s="11">
        <f t="shared" si="305"/>
        <v>1071.25</v>
      </c>
      <c r="U1870" s="11">
        <f t="shared" si="302"/>
        <v>514.20000000000005</v>
      </c>
      <c r="V1870" s="11">
        <f t="shared" si="303"/>
        <v>557.04999999999995</v>
      </c>
    </row>
    <row r="1871" spans="1:22" x14ac:dyDescent="0.25">
      <c r="A1871" s="6" t="s">
        <v>351</v>
      </c>
      <c r="B1871" s="6" t="s">
        <v>23</v>
      </c>
      <c r="C1871" s="6" t="s">
        <v>1510</v>
      </c>
      <c r="D1871" s="6" t="s">
        <v>1510</v>
      </c>
      <c r="E1871" s="22" t="s">
        <v>1676</v>
      </c>
      <c r="F1871" s="22" t="s">
        <v>418</v>
      </c>
      <c r="G1871" s="31" t="s">
        <v>536</v>
      </c>
      <c r="H1871" s="22" t="s">
        <v>535</v>
      </c>
      <c r="I1871" s="22" t="s">
        <v>528</v>
      </c>
      <c r="J1871" s="19" t="s">
        <v>1544</v>
      </c>
      <c r="K1871" s="11">
        <v>15</v>
      </c>
      <c r="L1871" s="9">
        <v>356.9</v>
      </c>
      <c r="M1871" s="11">
        <v>5353.5</v>
      </c>
      <c r="O1871" s="10">
        <f t="shared" si="298"/>
        <v>15.000000000000002</v>
      </c>
      <c r="P1871" s="11">
        <f t="shared" si="299"/>
        <v>0</v>
      </c>
      <c r="Q1871" s="11">
        <f t="shared" si="300"/>
        <v>15.000000000000002</v>
      </c>
      <c r="R1871" s="6" t="str">
        <f t="shared" si="301"/>
        <v>YES</v>
      </c>
      <c r="S1871" s="6" t="str">
        <f t="shared" si="304"/>
        <v>YES</v>
      </c>
      <c r="T1871" s="11">
        <f t="shared" si="305"/>
        <v>4461.25</v>
      </c>
      <c r="U1871" s="11">
        <f t="shared" si="302"/>
        <v>5353.5</v>
      </c>
      <c r="V1871" s="11">
        <f t="shared" si="303"/>
        <v>-892.25</v>
      </c>
    </row>
    <row r="1872" spans="1:22" x14ac:dyDescent="0.25">
      <c r="A1872" s="6" t="s">
        <v>351</v>
      </c>
      <c r="B1872" s="6" t="s">
        <v>23</v>
      </c>
      <c r="C1872" s="6" t="s">
        <v>1510</v>
      </c>
      <c r="D1872" s="6" t="s">
        <v>1510</v>
      </c>
      <c r="E1872" s="22" t="s">
        <v>1676</v>
      </c>
      <c r="F1872" s="22" t="s">
        <v>418</v>
      </c>
      <c r="G1872" s="31" t="s">
        <v>536</v>
      </c>
      <c r="H1872" s="22" t="s">
        <v>535</v>
      </c>
      <c r="I1872" s="22" t="s">
        <v>528</v>
      </c>
      <c r="J1872" s="19" t="s">
        <v>1544</v>
      </c>
      <c r="K1872" s="11">
        <v>7.5</v>
      </c>
      <c r="L1872" s="9">
        <v>7.7</v>
      </c>
      <c r="M1872" s="11">
        <v>57.75</v>
      </c>
      <c r="O1872" s="10">
        <f t="shared" si="298"/>
        <v>7.5</v>
      </c>
      <c r="P1872" s="11">
        <f t="shared" si="299"/>
        <v>0</v>
      </c>
      <c r="Q1872" s="11">
        <f t="shared" si="300"/>
        <v>7.5</v>
      </c>
      <c r="R1872" s="6" t="str">
        <f t="shared" si="301"/>
        <v>NO</v>
      </c>
      <c r="S1872" s="6" t="str">
        <f t="shared" si="304"/>
        <v>YES</v>
      </c>
      <c r="T1872" s="11">
        <f t="shared" si="305"/>
        <v>96.25</v>
      </c>
      <c r="U1872" s="11">
        <f t="shared" si="302"/>
        <v>57.75</v>
      </c>
      <c r="V1872" s="11">
        <f t="shared" si="303"/>
        <v>38.5</v>
      </c>
    </row>
    <row r="1873" spans="1:22" x14ac:dyDescent="0.25">
      <c r="A1873" s="6" t="s">
        <v>351</v>
      </c>
      <c r="B1873" s="6" t="s">
        <v>23</v>
      </c>
      <c r="C1873" s="6" t="s">
        <v>1510</v>
      </c>
      <c r="D1873" s="6" t="s">
        <v>1510</v>
      </c>
      <c r="E1873" s="22" t="s">
        <v>1676</v>
      </c>
      <c r="F1873" s="22" t="s">
        <v>418</v>
      </c>
      <c r="G1873" s="31" t="s">
        <v>536</v>
      </c>
      <c r="H1873" s="22" t="s">
        <v>535</v>
      </c>
      <c r="I1873" s="22" t="s">
        <v>528</v>
      </c>
      <c r="J1873" s="19" t="s">
        <v>1545</v>
      </c>
      <c r="K1873" s="11">
        <v>5</v>
      </c>
      <c r="L1873" s="9">
        <v>163.69</v>
      </c>
      <c r="M1873" s="11">
        <v>818.45</v>
      </c>
      <c r="O1873" s="10">
        <f t="shared" si="298"/>
        <v>5</v>
      </c>
      <c r="P1873" s="11">
        <f t="shared" si="299"/>
        <v>0</v>
      </c>
      <c r="Q1873" s="11">
        <f t="shared" si="300"/>
        <v>5</v>
      </c>
      <c r="R1873" s="6" t="str">
        <f t="shared" si="301"/>
        <v>NO</v>
      </c>
      <c r="S1873" s="6" t="str">
        <f t="shared" si="304"/>
        <v>YES</v>
      </c>
      <c r="T1873" s="11">
        <f t="shared" si="305"/>
        <v>2046.125</v>
      </c>
      <c r="U1873" s="11">
        <f t="shared" si="302"/>
        <v>818.45</v>
      </c>
      <c r="V1873" s="11">
        <f t="shared" si="303"/>
        <v>1227.675</v>
      </c>
    </row>
    <row r="1874" spans="1:22" x14ac:dyDescent="0.25">
      <c r="A1874" s="6" t="s">
        <v>351</v>
      </c>
      <c r="B1874" s="6" t="s">
        <v>23</v>
      </c>
      <c r="C1874" s="6" t="s">
        <v>1510</v>
      </c>
      <c r="D1874" s="6" t="s">
        <v>1510</v>
      </c>
      <c r="E1874" s="22" t="s">
        <v>1676</v>
      </c>
      <c r="F1874" s="22" t="s">
        <v>418</v>
      </c>
      <c r="G1874" s="31" t="s">
        <v>536</v>
      </c>
      <c r="H1874" s="22" t="s">
        <v>535</v>
      </c>
      <c r="I1874" s="22" t="s">
        <v>528</v>
      </c>
      <c r="J1874" s="19" t="s">
        <v>1546</v>
      </c>
      <c r="K1874" s="11">
        <v>5</v>
      </c>
      <c r="L1874" s="9">
        <v>93.04</v>
      </c>
      <c r="M1874" s="11">
        <v>465.2</v>
      </c>
      <c r="O1874" s="10">
        <f t="shared" si="298"/>
        <v>4.9999999999999991</v>
      </c>
      <c r="P1874" s="11">
        <f t="shared" si="299"/>
        <v>0</v>
      </c>
      <c r="Q1874" s="11">
        <f t="shared" si="300"/>
        <v>4.9999999999999991</v>
      </c>
      <c r="R1874" s="6" t="str">
        <f t="shared" si="301"/>
        <v>NO</v>
      </c>
      <c r="S1874" s="6" t="str">
        <f t="shared" si="304"/>
        <v>YES</v>
      </c>
      <c r="T1874" s="11">
        <f t="shared" si="305"/>
        <v>1163</v>
      </c>
      <c r="U1874" s="11">
        <f t="shared" si="302"/>
        <v>465.2</v>
      </c>
      <c r="V1874" s="11">
        <f t="shared" si="303"/>
        <v>697.8</v>
      </c>
    </row>
    <row r="1875" spans="1:22" x14ac:dyDescent="0.25">
      <c r="A1875" s="6" t="s">
        <v>351</v>
      </c>
      <c r="B1875" s="6" t="s">
        <v>23</v>
      </c>
      <c r="C1875" s="6" t="s">
        <v>1510</v>
      </c>
      <c r="D1875" s="6" t="s">
        <v>1510</v>
      </c>
      <c r="E1875" s="22" t="s">
        <v>1676</v>
      </c>
      <c r="F1875" s="22" t="s">
        <v>418</v>
      </c>
      <c r="G1875" s="31" t="s">
        <v>536</v>
      </c>
      <c r="H1875" s="22" t="s">
        <v>535</v>
      </c>
      <c r="I1875" s="22" t="s">
        <v>528</v>
      </c>
      <c r="J1875" s="19" t="s">
        <v>1547</v>
      </c>
      <c r="K1875" s="11">
        <v>6</v>
      </c>
      <c r="L1875" s="9">
        <v>46.62</v>
      </c>
      <c r="M1875" s="11">
        <v>279.72000000000003</v>
      </c>
      <c r="O1875" s="10">
        <f t="shared" ref="O1875:O1938" si="306">M1875/L1875</f>
        <v>6.0000000000000009</v>
      </c>
      <c r="P1875" s="11">
        <f t="shared" si="299"/>
        <v>0</v>
      </c>
      <c r="Q1875" s="11">
        <f t="shared" si="300"/>
        <v>6.0000000000000009</v>
      </c>
      <c r="R1875" s="6" t="str">
        <f t="shared" si="301"/>
        <v>NO</v>
      </c>
      <c r="S1875" s="6" t="str">
        <f t="shared" si="304"/>
        <v>YES</v>
      </c>
      <c r="T1875" s="11">
        <f t="shared" si="305"/>
        <v>582.75</v>
      </c>
      <c r="U1875" s="11">
        <f t="shared" si="302"/>
        <v>279.72000000000003</v>
      </c>
      <c r="V1875" s="11">
        <f t="shared" si="303"/>
        <v>303.02999999999997</v>
      </c>
    </row>
    <row r="1876" spans="1:22" x14ac:dyDescent="0.25">
      <c r="A1876" s="6" t="s">
        <v>351</v>
      </c>
      <c r="B1876" s="6" t="s">
        <v>23</v>
      </c>
      <c r="C1876" s="6" t="s">
        <v>1510</v>
      </c>
      <c r="D1876" s="6" t="s">
        <v>1510</v>
      </c>
      <c r="E1876" s="22" t="s">
        <v>1676</v>
      </c>
      <c r="F1876" s="22" t="s">
        <v>418</v>
      </c>
      <c r="G1876" s="31" t="s">
        <v>536</v>
      </c>
      <c r="H1876" s="22" t="s">
        <v>535</v>
      </c>
      <c r="I1876" s="22" t="s">
        <v>528</v>
      </c>
      <c r="J1876" s="19" t="s">
        <v>1547</v>
      </c>
      <c r="K1876" s="11">
        <v>15</v>
      </c>
      <c r="L1876" s="9">
        <v>99.86</v>
      </c>
      <c r="M1876" s="11">
        <v>1497.9</v>
      </c>
      <c r="O1876" s="10">
        <f t="shared" si="306"/>
        <v>15.000000000000002</v>
      </c>
      <c r="P1876" s="11">
        <f t="shared" si="299"/>
        <v>0</v>
      </c>
      <c r="Q1876" s="11">
        <f t="shared" si="300"/>
        <v>15.000000000000002</v>
      </c>
      <c r="R1876" s="6" t="str">
        <f t="shared" si="301"/>
        <v>YES</v>
      </c>
      <c r="S1876" s="6" t="str">
        <f t="shared" si="304"/>
        <v>YES</v>
      </c>
      <c r="T1876" s="11">
        <f t="shared" si="305"/>
        <v>1248.25</v>
      </c>
      <c r="U1876" s="11">
        <f t="shared" si="302"/>
        <v>1497.9</v>
      </c>
      <c r="V1876" s="11">
        <f t="shared" si="303"/>
        <v>-249.65000000000009</v>
      </c>
    </row>
    <row r="1877" spans="1:22" x14ac:dyDescent="0.25">
      <c r="A1877" s="6" t="s">
        <v>351</v>
      </c>
      <c r="B1877" s="6" t="s">
        <v>23</v>
      </c>
      <c r="C1877" s="6" t="s">
        <v>1510</v>
      </c>
      <c r="D1877" s="6" t="s">
        <v>1510</v>
      </c>
      <c r="E1877" s="22" t="s">
        <v>1676</v>
      </c>
      <c r="F1877" s="22" t="s">
        <v>418</v>
      </c>
      <c r="G1877" s="31" t="s">
        <v>536</v>
      </c>
      <c r="H1877" s="22" t="s">
        <v>535</v>
      </c>
      <c r="I1877" s="22" t="s">
        <v>528</v>
      </c>
      <c r="J1877" s="19" t="s">
        <v>1548</v>
      </c>
      <c r="K1877" s="11">
        <v>6</v>
      </c>
      <c r="L1877" s="9">
        <v>72.010000000000005</v>
      </c>
      <c r="M1877" s="11">
        <v>432.06</v>
      </c>
      <c r="O1877" s="10">
        <f t="shared" si="306"/>
        <v>6</v>
      </c>
      <c r="P1877" s="11">
        <f t="shared" si="299"/>
        <v>0</v>
      </c>
      <c r="Q1877" s="11">
        <f t="shared" si="300"/>
        <v>6</v>
      </c>
      <c r="R1877" s="6" t="str">
        <f t="shared" si="301"/>
        <v>NO</v>
      </c>
      <c r="S1877" s="6" t="str">
        <f t="shared" si="304"/>
        <v>YES</v>
      </c>
      <c r="T1877" s="11">
        <f t="shared" si="305"/>
        <v>900.12500000000011</v>
      </c>
      <c r="U1877" s="11">
        <f t="shared" si="302"/>
        <v>432.06</v>
      </c>
      <c r="V1877" s="11">
        <f t="shared" si="303"/>
        <v>468.06500000000011</v>
      </c>
    </row>
    <row r="1878" spans="1:22" x14ac:dyDescent="0.25">
      <c r="A1878" s="6" t="s">
        <v>351</v>
      </c>
      <c r="B1878" s="6" t="s">
        <v>23</v>
      </c>
      <c r="C1878" s="6" t="s">
        <v>1510</v>
      </c>
      <c r="D1878" s="6" t="s">
        <v>1510</v>
      </c>
      <c r="E1878" s="22" t="s">
        <v>1676</v>
      </c>
      <c r="F1878" s="22" t="s">
        <v>418</v>
      </c>
      <c r="G1878" s="31" t="s">
        <v>536</v>
      </c>
      <c r="H1878" s="22" t="s">
        <v>535</v>
      </c>
      <c r="I1878" s="22" t="s">
        <v>528</v>
      </c>
      <c r="J1878" s="19" t="s">
        <v>1548</v>
      </c>
      <c r="K1878" s="11">
        <v>15</v>
      </c>
      <c r="M1878" s="11">
        <v>210</v>
      </c>
      <c r="O1878" s="10" t="e">
        <f t="shared" si="306"/>
        <v>#DIV/0!</v>
      </c>
      <c r="P1878" s="11" t="e">
        <f t="shared" si="299"/>
        <v>#DIV/0!</v>
      </c>
      <c r="Q1878" s="11" t="e">
        <f t="shared" si="300"/>
        <v>#DIV/0!</v>
      </c>
      <c r="R1878" s="6" t="e">
        <f t="shared" si="301"/>
        <v>#DIV/0!</v>
      </c>
      <c r="S1878" s="6" t="e">
        <f t="shared" si="304"/>
        <v>#DIV/0!</v>
      </c>
      <c r="T1878" s="11">
        <f t="shared" si="305"/>
        <v>0</v>
      </c>
      <c r="U1878" s="11">
        <f t="shared" si="302"/>
        <v>210</v>
      </c>
      <c r="V1878" s="11">
        <f t="shared" si="303"/>
        <v>-210</v>
      </c>
    </row>
    <row r="1879" spans="1:22" x14ac:dyDescent="0.25">
      <c r="A1879" s="6" t="s">
        <v>351</v>
      </c>
      <c r="B1879" s="6" t="s">
        <v>23</v>
      </c>
      <c r="C1879" s="6" t="s">
        <v>1510</v>
      </c>
      <c r="D1879" s="6" t="s">
        <v>1510</v>
      </c>
      <c r="E1879" s="22" t="s">
        <v>1676</v>
      </c>
      <c r="F1879" s="22" t="s">
        <v>418</v>
      </c>
      <c r="G1879" s="31" t="s">
        <v>536</v>
      </c>
      <c r="H1879" s="22" t="s">
        <v>535</v>
      </c>
      <c r="I1879" s="22" t="s">
        <v>528</v>
      </c>
      <c r="J1879" s="19" t="s">
        <v>1549</v>
      </c>
      <c r="K1879" s="11">
        <v>5</v>
      </c>
      <c r="L1879" s="9">
        <v>14.1</v>
      </c>
      <c r="M1879" s="11">
        <v>70.5</v>
      </c>
      <c r="O1879" s="10">
        <f t="shared" si="306"/>
        <v>5</v>
      </c>
      <c r="P1879" s="11">
        <f t="shared" si="299"/>
        <v>0</v>
      </c>
      <c r="Q1879" s="11">
        <f t="shared" si="300"/>
        <v>5</v>
      </c>
      <c r="R1879" s="6" t="str">
        <f t="shared" si="301"/>
        <v>NO</v>
      </c>
      <c r="S1879" s="6" t="str">
        <f t="shared" si="304"/>
        <v>YES</v>
      </c>
      <c r="T1879" s="11">
        <f t="shared" si="305"/>
        <v>176.25</v>
      </c>
      <c r="U1879" s="11">
        <f t="shared" si="302"/>
        <v>70.5</v>
      </c>
      <c r="V1879" s="11">
        <f t="shared" si="303"/>
        <v>105.75</v>
      </c>
    </row>
    <row r="1880" spans="1:22" x14ac:dyDescent="0.25">
      <c r="A1880" s="6" t="s">
        <v>351</v>
      </c>
      <c r="B1880" s="6" t="s">
        <v>23</v>
      </c>
      <c r="C1880" s="6" t="s">
        <v>1510</v>
      </c>
      <c r="D1880" s="6" t="s">
        <v>1510</v>
      </c>
      <c r="E1880" s="22" t="s">
        <v>1676</v>
      </c>
      <c r="F1880" s="22" t="s">
        <v>418</v>
      </c>
      <c r="G1880" s="31" t="s">
        <v>536</v>
      </c>
      <c r="H1880" s="22" t="s">
        <v>535</v>
      </c>
      <c r="I1880" s="22" t="s">
        <v>528</v>
      </c>
      <c r="J1880" s="19" t="s">
        <v>1549</v>
      </c>
      <c r="K1880" s="11">
        <v>6</v>
      </c>
      <c r="L1880" s="9">
        <v>80.69</v>
      </c>
      <c r="M1880" s="11">
        <v>484.14</v>
      </c>
      <c r="O1880" s="10">
        <f t="shared" si="306"/>
        <v>6</v>
      </c>
      <c r="P1880" s="11">
        <f t="shared" si="299"/>
        <v>0</v>
      </c>
      <c r="Q1880" s="11">
        <f t="shared" si="300"/>
        <v>6</v>
      </c>
      <c r="R1880" s="6" t="str">
        <f t="shared" si="301"/>
        <v>NO</v>
      </c>
      <c r="S1880" s="6" t="str">
        <f t="shared" si="304"/>
        <v>YES</v>
      </c>
      <c r="T1880" s="11">
        <f t="shared" si="305"/>
        <v>1008.625</v>
      </c>
      <c r="U1880" s="11">
        <f t="shared" si="302"/>
        <v>484.14</v>
      </c>
      <c r="V1880" s="11">
        <f t="shared" si="303"/>
        <v>524.48500000000001</v>
      </c>
    </row>
    <row r="1881" spans="1:22" x14ac:dyDescent="0.25">
      <c r="A1881" s="6" t="s">
        <v>351</v>
      </c>
      <c r="B1881" s="6" t="s">
        <v>23</v>
      </c>
      <c r="C1881" s="6" t="s">
        <v>1510</v>
      </c>
      <c r="D1881" s="6" t="s">
        <v>1510</v>
      </c>
      <c r="E1881" s="22" t="s">
        <v>1676</v>
      </c>
      <c r="F1881" s="22" t="s">
        <v>418</v>
      </c>
      <c r="G1881" s="31" t="s">
        <v>536</v>
      </c>
      <c r="H1881" s="22" t="s">
        <v>535</v>
      </c>
      <c r="I1881" s="22" t="s">
        <v>528</v>
      </c>
      <c r="J1881" s="19" t="s">
        <v>1550</v>
      </c>
      <c r="K1881" s="11">
        <v>5</v>
      </c>
      <c r="L1881" s="9">
        <v>11.61</v>
      </c>
      <c r="M1881" s="11">
        <v>58.05</v>
      </c>
      <c r="O1881" s="10">
        <f t="shared" si="306"/>
        <v>5</v>
      </c>
      <c r="P1881" s="11">
        <f t="shared" si="299"/>
        <v>0</v>
      </c>
      <c r="Q1881" s="11">
        <f t="shared" si="300"/>
        <v>5</v>
      </c>
      <c r="R1881" s="6" t="str">
        <f t="shared" si="301"/>
        <v>NO</v>
      </c>
      <c r="S1881" s="6" t="str">
        <f t="shared" si="304"/>
        <v>YES</v>
      </c>
      <c r="T1881" s="11">
        <f t="shared" si="305"/>
        <v>145.125</v>
      </c>
      <c r="U1881" s="11">
        <f t="shared" si="302"/>
        <v>58.05</v>
      </c>
      <c r="V1881" s="11">
        <f t="shared" si="303"/>
        <v>87.075000000000003</v>
      </c>
    </row>
    <row r="1882" spans="1:22" x14ac:dyDescent="0.25">
      <c r="A1882" s="6" t="s">
        <v>351</v>
      </c>
      <c r="B1882" s="6" t="s">
        <v>23</v>
      </c>
      <c r="C1882" s="6" t="s">
        <v>1510</v>
      </c>
      <c r="D1882" s="6" t="s">
        <v>1510</v>
      </c>
      <c r="E1882" s="22" t="s">
        <v>1676</v>
      </c>
      <c r="F1882" s="22" t="s">
        <v>418</v>
      </c>
      <c r="G1882" s="31" t="s">
        <v>536</v>
      </c>
      <c r="H1882" s="22" t="s">
        <v>535</v>
      </c>
      <c r="I1882" s="22" t="s">
        <v>528</v>
      </c>
      <c r="J1882" s="19" t="s">
        <v>1551</v>
      </c>
      <c r="K1882" s="11">
        <v>5</v>
      </c>
      <c r="L1882" s="9">
        <v>115.94</v>
      </c>
      <c r="M1882" s="11">
        <v>579.70000000000005</v>
      </c>
      <c r="O1882" s="10">
        <f t="shared" si="306"/>
        <v>5.0000000000000009</v>
      </c>
      <c r="P1882" s="11">
        <f t="shared" si="299"/>
        <v>0</v>
      </c>
      <c r="Q1882" s="11">
        <f t="shared" si="300"/>
        <v>5.0000000000000009</v>
      </c>
      <c r="R1882" s="6" t="str">
        <f t="shared" si="301"/>
        <v>NO</v>
      </c>
      <c r="S1882" s="6" t="str">
        <f t="shared" si="304"/>
        <v>YES</v>
      </c>
      <c r="T1882" s="11">
        <f t="shared" si="305"/>
        <v>1449.25</v>
      </c>
      <c r="U1882" s="11">
        <f t="shared" si="302"/>
        <v>579.70000000000005</v>
      </c>
      <c r="V1882" s="11">
        <f t="shared" si="303"/>
        <v>869.55</v>
      </c>
    </row>
    <row r="1883" spans="1:22" x14ac:dyDescent="0.25">
      <c r="A1883" s="6" t="s">
        <v>351</v>
      </c>
      <c r="B1883" s="6" t="s">
        <v>23</v>
      </c>
      <c r="C1883" s="6" t="s">
        <v>1510</v>
      </c>
      <c r="D1883" s="6" t="s">
        <v>1510</v>
      </c>
      <c r="E1883" s="22" t="s">
        <v>1676</v>
      </c>
      <c r="F1883" s="22" t="s">
        <v>418</v>
      </c>
      <c r="G1883" s="31" t="s">
        <v>536</v>
      </c>
      <c r="H1883" s="22" t="s">
        <v>535</v>
      </c>
      <c r="I1883" s="22" t="s">
        <v>528</v>
      </c>
      <c r="J1883" s="19" t="s">
        <v>1552</v>
      </c>
      <c r="K1883" s="11">
        <v>6</v>
      </c>
      <c r="L1883" s="9">
        <v>8.35</v>
      </c>
      <c r="M1883" s="11">
        <v>50.1</v>
      </c>
      <c r="O1883" s="10">
        <f t="shared" si="306"/>
        <v>6</v>
      </c>
      <c r="P1883" s="11">
        <f t="shared" si="299"/>
        <v>0</v>
      </c>
      <c r="Q1883" s="11">
        <f t="shared" si="300"/>
        <v>6</v>
      </c>
      <c r="R1883" s="6" t="str">
        <f t="shared" si="301"/>
        <v>NO</v>
      </c>
      <c r="S1883" s="6" t="str">
        <f t="shared" si="304"/>
        <v>YES</v>
      </c>
      <c r="T1883" s="11">
        <f t="shared" si="305"/>
        <v>104.375</v>
      </c>
      <c r="U1883" s="11">
        <f t="shared" si="302"/>
        <v>50.1</v>
      </c>
      <c r="V1883" s="11">
        <f t="shared" si="303"/>
        <v>54.274999999999999</v>
      </c>
    </row>
    <row r="1884" spans="1:22" x14ac:dyDescent="0.25">
      <c r="A1884" s="6" t="s">
        <v>351</v>
      </c>
      <c r="B1884" s="6" t="s">
        <v>23</v>
      </c>
      <c r="C1884" s="6" t="s">
        <v>1510</v>
      </c>
      <c r="D1884" s="6" t="s">
        <v>1510</v>
      </c>
      <c r="E1884" s="22" t="s">
        <v>1676</v>
      </c>
      <c r="F1884" s="22" t="s">
        <v>418</v>
      </c>
      <c r="G1884" s="31" t="s">
        <v>536</v>
      </c>
      <c r="H1884" s="22" t="s">
        <v>535</v>
      </c>
      <c r="I1884" s="22" t="s">
        <v>528</v>
      </c>
      <c r="J1884" s="19" t="s">
        <v>1553</v>
      </c>
      <c r="K1884" s="11">
        <v>6</v>
      </c>
      <c r="L1884" s="9">
        <v>146.69</v>
      </c>
      <c r="M1884" s="11">
        <v>880.14</v>
      </c>
      <c r="O1884" s="10">
        <f t="shared" si="306"/>
        <v>6</v>
      </c>
      <c r="P1884" s="11">
        <f t="shared" si="299"/>
        <v>0</v>
      </c>
      <c r="Q1884" s="11">
        <f t="shared" si="300"/>
        <v>6</v>
      </c>
      <c r="R1884" s="6" t="str">
        <f t="shared" si="301"/>
        <v>NO</v>
      </c>
      <c r="S1884" s="6" t="str">
        <f t="shared" si="304"/>
        <v>YES</v>
      </c>
      <c r="T1884" s="11">
        <f t="shared" si="305"/>
        <v>1833.625</v>
      </c>
      <c r="U1884" s="11">
        <f t="shared" si="302"/>
        <v>880.14</v>
      </c>
      <c r="V1884" s="11">
        <f t="shared" si="303"/>
        <v>953.48500000000001</v>
      </c>
    </row>
    <row r="1885" spans="1:22" x14ac:dyDescent="0.25">
      <c r="A1885" s="6" t="s">
        <v>351</v>
      </c>
      <c r="B1885" s="6" t="s">
        <v>23</v>
      </c>
      <c r="C1885" s="6" t="s">
        <v>1510</v>
      </c>
      <c r="D1885" s="6" t="s">
        <v>1510</v>
      </c>
      <c r="E1885" s="22" t="s">
        <v>1676</v>
      </c>
      <c r="F1885" s="22" t="s">
        <v>418</v>
      </c>
      <c r="G1885" s="31" t="s">
        <v>536</v>
      </c>
      <c r="H1885" s="22" t="s">
        <v>535</v>
      </c>
      <c r="I1885" s="22" t="s">
        <v>528</v>
      </c>
      <c r="J1885" s="19" t="s">
        <v>1561</v>
      </c>
      <c r="K1885" s="11">
        <v>15</v>
      </c>
      <c r="L1885" s="9">
        <v>37.5</v>
      </c>
      <c r="M1885" s="11">
        <v>562.5</v>
      </c>
      <c r="O1885" s="10">
        <f t="shared" si="306"/>
        <v>15</v>
      </c>
      <c r="P1885" s="11">
        <f t="shared" si="299"/>
        <v>0</v>
      </c>
      <c r="Q1885" s="11">
        <f t="shared" si="300"/>
        <v>15</v>
      </c>
      <c r="R1885" s="6" t="str">
        <f t="shared" si="301"/>
        <v>YES</v>
      </c>
      <c r="S1885" s="6" t="str">
        <f t="shared" si="304"/>
        <v>YES</v>
      </c>
      <c r="T1885" s="11">
        <f t="shared" si="305"/>
        <v>468.75</v>
      </c>
      <c r="U1885" s="11">
        <f t="shared" si="302"/>
        <v>562.5</v>
      </c>
      <c r="V1885" s="11">
        <f t="shared" si="303"/>
        <v>-93.75</v>
      </c>
    </row>
    <row r="1886" spans="1:22" x14ac:dyDescent="0.25">
      <c r="A1886" s="6" t="s">
        <v>351</v>
      </c>
      <c r="B1886" s="6" t="s">
        <v>23</v>
      </c>
      <c r="C1886" s="6" t="s">
        <v>1510</v>
      </c>
      <c r="D1886" s="6" t="s">
        <v>1510</v>
      </c>
      <c r="E1886" s="22" t="s">
        <v>1676</v>
      </c>
      <c r="F1886" s="22" t="s">
        <v>418</v>
      </c>
      <c r="G1886" s="31" t="s">
        <v>536</v>
      </c>
      <c r="H1886" s="22" t="s">
        <v>535</v>
      </c>
      <c r="I1886" s="22" t="s">
        <v>528</v>
      </c>
      <c r="J1886" s="19" t="s">
        <v>1560</v>
      </c>
      <c r="K1886" s="11">
        <v>15</v>
      </c>
      <c r="L1886" s="9">
        <v>7.07</v>
      </c>
      <c r="M1886" s="11">
        <v>106.05</v>
      </c>
      <c r="O1886" s="10">
        <f t="shared" si="306"/>
        <v>14.999999999999998</v>
      </c>
      <c r="P1886" s="11">
        <f t="shared" si="299"/>
        <v>0</v>
      </c>
      <c r="Q1886" s="11">
        <f t="shared" si="300"/>
        <v>14.999999999999998</v>
      </c>
      <c r="R1886" s="6" t="str">
        <f t="shared" si="301"/>
        <v>YES</v>
      </c>
      <c r="S1886" s="6" t="str">
        <f t="shared" si="304"/>
        <v>YES</v>
      </c>
      <c r="T1886" s="11">
        <f t="shared" si="305"/>
        <v>88.375</v>
      </c>
      <c r="U1886" s="11">
        <f t="shared" si="302"/>
        <v>106.05</v>
      </c>
      <c r="V1886" s="11">
        <f t="shared" si="303"/>
        <v>-17.674999999999997</v>
      </c>
    </row>
    <row r="1887" spans="1:22" x14ac:dyDescent="0.25">
      <c r="A1887" s="6" t="s">
        <v>351</v>
      </c>
      <c r="B1887" s="6" t="s">
        <v>23</v>
      </c>
      <c r="C1887" s="6" t="s">
        <v>1510</v>
      </c>
      <c r="D1887" s="6" t="s">
        <v>1510</v>
      </c>
      <c r="E1887" s="22" t="s">
        <v>1676</v>
      </c>
      <c r="F1887" s="22" t="s">
        <v>418</v>
      </c>
      <c r="G1887" s="31" t="s">
        <v>536</v>
      </c>
      <c r="H1887" s="22" t="s">
        <v>535</v>
      </c>
      <c r="I1887" s="22" t="s">
        <v>528</v>
      </c>
      <c r="J1887" s="19" t="s">
        <v>1559</v>
      </c>
      <c r="K1887" s="11">
        <v>6</v>
      </c>
      <c r="L1887" s="9">
        <v>70.39</v>
      </c>
      <c r="M1887" s="11">
        <v>422.34</v>
      </c>
      <c r="O1887" s="10">
        <f t="shared" si="306"/>
        <v>6</v>
      </c>
      <c r="P1887" s="11">
        <f t="shared" si="299"/>
        <v>0</v>
      </c>
      <c r="Q1887" s="11">
        <f t="shared" si="300"/>
        <v>6</v>
      </c>
      <c r="R1887" s="6" t="str">
        <f t="shared" si="301"/>
        <v>NO</v>
      </c>
      <c r="S1887" s="6" t="str">
        <f t="shared" si="304"/>
        <v>YES</v>
      </c>
      <c r="T1887" s="11">
        <f t="shared" si="305"/>
        <v>879.875</v>
      </c>
      <c r="U1887" s="11">
        <f t="shared" si="302"/>
        <v>422.34</v>
      </c>
      <c r="V1887" s="11">
        <f t="shared" si="303"/>
        <v>457.53500000000003</v>
      </c>
    </row>
    <row r="1888" spans="1:22" x14ac:dyDescent="0.25">
      <c r="A1888" s="6" t="s">
        <v>351</v>
      </c>
      <c r="B1888" s="6" t="s">
        <v>23</v>
      </c>
      <c r="C1888" s="6" t="s">
        <v>1510</v>
      </c>
      <c r="D1888" s="6" t="s">
        <v>1510</v>
      </c>
      <c r="E1888" s="22" t="s">
        <v>1676</v>
      </c>
      <c r="F1888" s="22" t="s">
        <v>418</v>
      </c>
      <c r="G1888" s="31" t="s">
        <v>536</v>
      </c>
      <c r="H1888" s="22" t="s">
        <v>535</v>
      </c>
      <c r="I1888" s="22" t="s">
        <v>528</v>
      </c>
      <c r="J1888" s="22" t="s">
        <v>1559</v>
      </c>
      <c r="K1888" s="11">
        <v>15</v>
      </c>
      <c r="L1888" s="9">
        <v>12.18</v>
      </c>
      <c r="M1888" s="11">
        <v>182.7</v>
      </c>
      <c r="O1888" s="10">
        <f t="shared" si="306"/>
        <v>15</v>
      </c>
      <c r="P1888" s="11">
        <f t="shared" si="299"/>
        <v>0</v>
      </c>
      <c r="Q1888" s="11">
        <f t="shared" si="300"/>
        <v>15</v>
      </c>
      <c r="R1888" s="6" t="str">
        <f t="shared" si="301"/>
        <v>YES</v>
      </c>
      <c r="S1888" s="6" t="str">
        <f t="shared" si="304"/>
        <v>YES</v>
      </c>
      <c r="T1888" s="11">
        <f t="shared" si="305"/>
        <v>152.25</v>
      </c>
      <c r="U1888" s="11">
        <f t="shared" si="302"/>
        <v>182.7</v>
      </c>
      <c r="V1888" s="11">
        <f t="shared" si="303"/>
        <v>-30.449999999999989</v>
      </c>
    </row>
    <row r="1889" spans="1:22" x14ac:dyDescent="0.25">
      <c r="A1889" s="6" t="s">
        <v>351</v>
      </c>
      <c r="B1889" s="6" t="s">
        <v>23</v>
      </c>
      <c r="C1889" s="6" t="s">
        <v>1510</v>
      </c>
      <c r="D1889" s="6" t="s">
        <v>1510</v>
      </c>
      <c r="E1889" s="22" t="s">
        <v>1676</v>
      </c>
      <c r="F1889" s="22" t="s">
        <v>418</v>
      </c>
      <c r="G1889" s="31" t="s">
        <v>536</v>
      </c>
      <c r="H1889" s="22" t="s">
        <v>535</v>
      </c>
      <c r="I1889" s="22" t="s">
        <v>528</v>
      </c>
      <c r="J1889" s="22" t="s">
        <v>1558</v>
      </c>
      <c r="K1889" s="11">
        <v>15</v>
      </c>
      <c r="L1889" s="9">
        <v>18.899999999999999</v>
      </c>
      <c r="M1889" s="11">
        <v>283.5</v>
      </c>
      <c r="O1889" s="10">
        <f t="shared" si="306"/>
        <v>15.000000000000002</v>
      </c>
      <c r="P1889" s="11">
        <f t="shared" si="299"/>
        <v>0</v>
      </c>
      <c r="Q1889" s="11">
        <f t="shared" si="300"/>
        <v>15.000000000000002</v>
      </c>
      <c r="R1889" s="6" t="str">
        <f t="shared" si="301"/>
        <v>YES</v>
      </c>
      <c r="S1889" s="6" t="str">
        <f t="shared" si="304"/>
        <v>YES</v>
      </c>
      <c r="T1889" s="11">
        <f t="shared" si="305"/>
        <v>236.24999999999997</v>
      </c>
      <c r="U1889" s="11">
        <f t="shared" si="302"/>
        <v>283.5</v>
      </c>
      <c r="V1889" s="11">
        <f t="shared" si="303"/>
        <v>-47.250000000000028</v>
      </c>
    </row>
    <row r="1890" spans="1:22" x14ac:dyDescent="0.25">
      <c r="A1890" s="6" t="s">
        <v>351</v>
      </c>
      <c r="B1890" s="6" t="s">
        <v>23</v>
      </c>
      <c r="C1890" s="6" t="s">
        <v>1510</v>
      </c>
      <c r="D1890" s="6" t="s">
        <v>1510</v>
      </c>
      <c r="E1890" s="22" t="s">
        <v>1676</v>
      </c>
      <c r="F1890" s="22" t="s">
        <v>418</v>
      </c>
      <c r="G1890" s="31" t="s">
        <v>536</v>
      </c>
      <c r="H1890" s="22" t="s">
        <v>535</v>
      </c>
      <c r="I1890" s="22" t="s">
        <v>528</v>
      </c>
      <c r="J1890" s="22" t="s">
        <v>1558</v>
      </c>
      <c r="K1890" s="11">
        <v>6</v>
      </c>
      <c r="L1890" s="9">
        <v>53.64</v>
      </c>
      <c r="M1890" s="11">
        <v>321.83999999999997</v>
      </c>
      <c r="O1890" s="10">
        <f t="shared" si="306"/>
        <v>5.9999999999999991</v>
      </c>
      <c r="P1890" s="11">
        <f t="shared" si="299"/>
        <v>0</v>
      </c>
      <c r="Q1890" s="11">
        <f t="shared" si="300"/>
        <v>5.9999999999999991</v>
      </c>
      <c r="R1890" s="6" t="str">
        <f t="shared" si="301"/>
        <v>NO</v>
      </c>
      <c r="S1890" s="6" t="str">
        <f t="shared" si="304"/>
        <v>YES</v>
      </c>
      <c r="T1890" s="11">
        <f t="shared" si="305"/>
        <v>670.5</v>
      </c>
      <c r="U1890" s="11">
        <f t="shared" si="302"/>
        <v>321.83999999999997</v>
      </c>
      <c r="V1890" s="11">
        <f t="shared" si="303"/>
        <v>348.66</v>
      </c>
    </row>
    <row r="1891" spans="1:22" x14ac:dyDescent="0.25">
      <c r="A1891" s="6" t="s">
        <v>351</v>
      </c>
      <c r="B1891" s="6" t="s">
        <v>23</v>
      </c>
      <c r="C1891" s="6" t="s">
        <v>1510</v>
      </c>
      <c r="D1891" s="6" t="s">
        <v>1510</v>
      </c>
      <c r="E1891" s="22" t="s">
        <v>1676</v>
      </c>
      <c r="F1891" s="22" t="s">
        <v>418</v>
      </c>
      <c r="G1891" s="31" t="s">
        <v>536</v>
      </c>
      <c r="H1891" s="22" t="s">
        <v>535</v>
      </c>
      <c r="I1891" s="22" t="s">
        <v>528</v>
      </c>
      <c r="J1891" s="22" t="s">
        <v>1557</v>
      </c>
      <c r="K1891" s="11">
        <v>15</v>
      </c>
      <c r="L1891" s="9">
        <v>12.7</v>
      </c>
      <c r="M1891" s="11">
        <v>190.5</v>
      </c>
      <c r="O1891" s="10">
        <f t="shared" si="306"/>
        <v>15</v>
      </c>
      <c r="P1891" s="11">
        <f t="shared" si="299"/>
        <v>0</v>
      </c>
      <c r="Q1891" s="11">
        <f t="shared" si="300"/>
        <v>15</v>
      </c>
      <c r="R1891" s="6" t="str">
        <f t="shared" si="301"/>
        <v>YES</v>
      </c>
      <c r="S1891" s="6" t="str">
        <f t="shared" si="304"/>
        <v>YES</v>
      </c>
      <c r="T1891" s="11">
        <f t="shared" si="305"/>
        <v>158.75</v>
      </c>
      <c r="U1891" s="11">
        <f t="shared" si="302"/>
        <v>190.5</v>
      </c>
      <c r="V1891" s="11">
        <f t="shared" si="303"/>
        <v>-31.75</v>
      </c>
    </row>
    <row r="1892" spans="1:22" x14ac:dyDescent="0.25">
      <c r="A1892" s="6" t="s">
        <v>351</v>
      </c>
      <c r="B1892" s="6" t="s">
        <v>23</v>
      </c>
      <c r="C1892" s="6" t="s">
        <v>1510</v>
      </c>
      <c r="D1892" s="6" t="s">
        <v>1510</v>
      </c>
      <c r="E1892" s="22" t="s">
        <v>1676</v>
      </c>
      <c r="F1892" s="22" t="s">
        <v>418</v>
      </c>
      <c r="G1892" s="31" t="s">
        <v>536</v>
      </c>
      <c r="H1892" s="22" t="s">
        <v>535</v>
      </c>
      <c r="I1892" s="22" t="s">
        <v>528</v>
      </c>
      <c r="J1892" s="6" t="s">
        <v>1557</v>
      </c>
      <c r="K1892" s="11">
        <v>5</v>
      </c>
      <c r="L1892" s="9">
        <v>56.81</v>
      </c>
      <c r="M1892" s="11">
        <v>284.05</v>
      </c>
      <c r="O1892" s="10">
        <f t="shared" si="306"/>
        <v>5</v>
      </c>
      <c r="P1892" s="11">
        <f t="shared" si="299"/>
        <v>0</v>
      </c>
      <c r="Q1892" s="11">
        <f t="shared" si="300"/>
        <v>5</v>
      </c>
      <c r="R1892" s="6" t="str">
        <f t="shared" si="301"/>
        <v>NO</v>
      </c>
      <c r="S1892" s="6" t="str">
        <f t="shared" si="304"/>
        <v>YES</v>
      </c>
      <c r="T1892" s="11">
        <f t="shared" si="305"/>
        <v>710.125</v>
      </c>
      <c r="U1892" s="11">
        <f t="shared" si="302"/>
        <v>284.05</v>
      </c>
      <c r="V1892" s="11">
        <f t="shared" si="303"/>
        <v>426.07499999999999</v>
      </c>
    </row>
    <row r="1893" spans="1:22" x14ac:dyDescent="0.25">
      <c r="A1893" s="6" t="s">
        <v>351</v>
      </c>
      <c r="B1893" s="6" t="s">
        <v>23</v>
      </c>
      <c r="C1893" s="6" t="s">
        <v>1510</v>
      </c>
      <c r="D1893" s="6" t="s">
        <v>1510</v>
      </c>
      <c r="E1893" s="22" t="s">
        <v>1676</v>
      </c>
      <c r="F1893" s="22" t="s">
        <v>418</v>
      </c>
      <c r="G1893" s="31" t="s">
        <v>536</v>
      </c>
      <c r="H1893" s="22" t="s">
        <v>535</v>
      </c>
      <c r="I1893" s="22" t="s">
        <v>528</v>
      </c>
      <c r="J1893" s="6" t="s">
        <v>1557</v>
      </c>
      <c r="K1893" s="11">
        <v>7.5</v>
      </c>
      <c r="L1893" s="9">
        <v>7.88</v>
      </c>
      <c r="M1893" s="11">
        <v>59.1</v>
      </c>
      <c r="O1893" s="10">
        <f t="shared" si="306"/>
        <v>7.5</v>
      </c>
      <c r="P1893" s="11">
        <f t="shared" si="299"/>
        <v>0</v>
      </c>
      <c r="Q1893" s="11">
        <f t="shared" si="300"/>
        <v>7.5</v>
      </c>
      <c r="R1893" s="6" t="str">
        <f t="shared" si="301"/>
        <v>NO</v>
      </c>
      <c r="S1893" s="6" t="str">
        <f t="shared" si="304"/>
        <v>YES</v>
      </c>
      <c r="T1893" s="11">
        <f t="shared" si="305"/>
        <v>98.5</v>
      </c>
      <c r="U1893" s="11">
        <f t="shared" si="302"/>
        <v>59.1</v>
      </c>
      <c r="V1893" s="11">
        <f t="shared" si="303"/>
        <v>39.4</v>
      </c>
    </row>
    <row r="1894" spans="1:22" x14ac:dyDescent="0.25">
      <c r="A1894" s="6" t="s">
        <v>351</v>
      </c>
      <c r="B1894" s="6" t="s">
        <v>23</v>
      </c>
      <c r="C1894" s="6" t="s">
        <v>1510</v>
      </c>
      <c r="D1894" s="6" t="s">
        <v>1510</v>
      </c>
      <c r="E1894" s="22" t="s">
        <v>1676</v>
      </c>
      <c r="F1894" s="22" t="s">
        <v>418</v>
      </c>
      <c r="G1894" s="31" t="s">
        <v>536</v>
      </c>
      <c r="H1894" s="22" t="s">
        <v>535</v>
      </c>
      <c r="I1894" s="22" t="s">
        <v>528</v>
      </c>
      <c r="J1894" s="6" t="s">
        <v>1556</v>
      </c>
      <c r="K1894" s="11">
        <v>6</v>
      </c>
      <c r="L1894" s="9">
        <v>36.85</v>
      </c>
      <c r="M1894" s="11">
        <v>221.1</v>
      </c>
      <c r="O1894" s="10">
        <f t="shared" si="306"/>
        <v>6</v>
      </c>
      <c r="P1894" s="11">
        <f t="shared" si="299"/>
        <v>0</v>
      </c>
      <c r="Q1894" s="11">
        <f t="shared" si="300"/>
        <v>6</v>
      </c>
      <c r="R1894" s="6" t="str">
        <f t="shared" si="301"/>
        <v>NO</v>
      </c>
      <c r="S1894" s="6" t="str">
        <f t="shared" si="304"/>
        <v>YES</v>
      </c>
      <c r="T1894" s="11">
        <f t="shared" si="305"/>
        <v>460.625</v>
      </c>
      <c r="U1894" s="11">
        <f t="shared" si="302"/>
        <v>221.1</v>
      </c>
      <c r="V1894" s="11">
        <f t="shared" si="303"/>
        <v>239.52500000000001</v>
      </c>
    </row>
    <row r="1895" spans="1:22" x14ac:dyDescent="0.25">
      <c r="A1895" s="6" t="s">
        <v>351</v>
      </c>
      <c r="B1895" s="6" t="s">
        <v>23</v>
      </c>
      <c r="C1895" s="6" t="s">
        <v>1510</v>
      </c>
      <c r="D1895" s="6" t="s">
        <v>1510</v>
      </c>
      <c r="E1895" s="22" t="s">
        <v>1676</v>
      </c>
      <c r="F1895" s="22" t="s">
        <v>418</v>
      </c>
      <c r="G1895" s="31" t="s">
        <v>536</v>
      </c>
      <c r="H1895" s="22" t="s">
        <v>535</v>
      </c>
      <c r="I1895" s="22" t="s">
        <v>528</v>
      </c>
      <c r="J1895" s="6" t="s">
        <v>1556</v>
      </c>
      <c r="K1895" s="11">
        <v>15</v>
      </c>
      <c r="L1895" s="9">
        <v>16.670000000000002</v>
      </c>
      <c r="M1895" s="11">
        <v>250.05</v>
      </c>
      <c r="O1895" s="10">
        <f t="shared" si="306"/>
        <v>15</v>
      </c>
      <c r="P1895" s="11">
        <f t="shared" si="299"/>
        <v>0</v>
      </c>
      <c r="Q1895" s="11">
        <f t="shared" si="300"/>
        <v>15</v>
      </c>
      <c r="R1895" s="6" t="str">
        <f t="shared" si="301"/>
        <v>YES</v>
      </c>
      <c r="S1895" s="6" t="str">
        <f t="shared" si="304"/>
        <v>YES</v>
      </c>
      <c r="T1895" s="11">
        <f t="shared" si="305"/>
        <v>208.37500000000003</v>
      </c>
      <c r="U1895" s="11">
        <f t="shared" si="302"/>
        <v>250.05</v>
      </c>
      <c r="V1895" s="11">
        <f t="shared" si="303"/>
        <v>-41.674999999999983</v>
      </c>
    </row>
    <row r="1896" spans="1:22" x14ac:dyDescent="0.25">
      <c r="A1896" s="6" t="s">
        <v>351</v>
      </c>
      <c r="B1896" s="6" t="s">
        <v>23</v>
      </c>
      <c r="C1896" s="6" t="s">
        <v>1510</v>
      </c>
      <c r="D1896" s="6" t="s">
        <v>1510</v>
      </c>
      <c r="E1896" s="22" t="s">
        <v>1676</v>
      </c>
      <c r="F1896" s="22" t="s">
        <v>418</v>
      </c>
      <c r="G1896" s="31" t="s">
        <v>536</v>
      </c>
      <c r="H1896" s="22" t="s">
        <v>535</v>
      </c>
      <c r="I1896" s="22" t="s">
        <v>528</v>
      </c>
      <c r="J1896" s="6" t="s">
        <v>1555</v>
      </c>
      <c r="K1896" s="11">
        <v>6</v>
      </c>
      <c r="L1896" s="9">
        <v>8.7799999999999994</v>
      </c>
      <c r="M1896" s="11">
        <v>52.68</v>
      </c>
      <c r="O1896" s="10">
        <f t="shared" si="306"/>
        <v>6</v>
      </c>
      <c r="P1896" s="11">
        <f t="shared" si="299"/>
        <v>0</v>
      </c>
      <c r="Q1896" s="11">
        <f t="shared" si="300"/>
        <v>6</v>
      </c>
      <c r="R1896" s="6" t="str">
        <f t="shared" si="301"/>
        <v>NO</v>
      </c>
      <c r="S1896" s="6" t="str">
        <f t="shared" si="304"/>
        <v>YES</v>
      </c>
      <c r="T1896" s="11">
        <f t="shared" si="305"/>
        <v>109.74999999999999</v>
      </c>
      <c r="U1896" s="11">
        <f t="shared" si="302"/>
        <v>52.68</v>
      </c>
      <c r="V1896" s="11">
        <f t="shared" si="303"/>
        <v>57.069999999999986</v>
      </c>
    </row>
    <row r="1897" spans="1:22" x14ac:dyDescent="0.25">
      <c r="A1897" s="6" t="s">
        <v>351</v>
      </c>
      <c r="B1897" s="6" t="s">
        <v>23</v>
      </c>
      <c r="C1897" s="6" t="s">
        <v>1510</v>
      </c>
      <c r="D1897" s="6" t="s">
        <v>1510</v>
      </c>
      <c r="E1897" s="22" t="s">
        <v>1676</v>
      </c>
      <c r="F1897" s="22" t="s">
        <v>418</v>
      </c>
      <c r="G1897" s="31" t="s">
        <v>536</v>
      </c>
      <c r="H1897" s="22" t="s">
        <v>535</v>
      </c>
      <c r="I1897" s="22" t="s">
        <v>528</v>
      </c>
      <c r="J1897" s="6" t="s">
        <v>1555</v>
      </c>
      <c r="K1897" s="11">
        <v>15</v>
      </c>
      <c r="L1897" s="9">
        <v>23.39</v>
      </c>
      <c r="M1897" s="11">
        <v>350.85</v>
      </c>
      <c r="O1897" s="10">
        <f t="shared" si="306"/>
        <v>15</v>
      </c>
      <c r="P1897" s="11">
        <f t="shared" si="299"/>
        <v>0</v>
      </c>
      <c r="Q1897" s="11">
        <f t="shared" si="300"/>
        <v>15</v>
      </c>
      <c r="R1897" s="6" t="str">
        <f t="shared" si="301"/>
        <v>YES</v>
      </c>
      <c r="S1897" s="6" t="str">
        <f t="shared" si="304"/>
        <v>YES</v>
      </c>
      <c r="T1897" s="11">
        <f t="shared" si="305"/>
        <v>292.375</v>
      </c>
      <c r="U1897" s="11">
        <f t="shared" si="302"/>
        <v>350.85</v>
      </c>
      <c r="V1897" s="11">
        <f t="shared" si="303"/>
        <v>-58.475000000000023</v>
      </c>
    </row>
    <row r="1898" spans="1:22" x14ac:dyDescent="0.25">
      <c r="A1898" s="6" t="s">
        <v>351</v>
      </c>
      <c r="B1898" s="6" t="s">
        <v>23</v>
      </c>
      <c r="C1898" s="6" t="s">
        <v>1510</v>
      </c>
      <c r="D1898" s="6" t="s">
        <v>1510</v>
      </c>
      <c r="E1898" s="22" t="s">
        <v>1676</v>
      </c>
      <c r="F1898" s="22" t="s">
        <v>418</v>
      </c>
      <c r="G1898" s="31" t="s">
        <v>536</v>
      </c>
      <c r="H1898" s="22" t="s">
        <v>535</v>
      </c>
      <c r="I1898" s="22" t="s">
        <v>528</v>
      </c>
      <c r="J1898" s="6" t="s">
        <v>1554</v>
      </c>
      <c r="K1898" s="11">
        <v>15</v>
      </c>
      <c r="L1898" s="9">
        <v>26.14</v>
      </c>
      <c r="M1898" s="11">
        <v>392.1</v>
      </c>
      <c r="O1898" s="10">
        <f t="shared" si="306"/>
        <v>15</v>
      </c>
      <c r="P1898" s="11">
        <f t="shared" si="299"/>
        <v>0</v>
      </c>
      <c r="Q1898" s="11">
        <f t="shared" si="300"/>
        <v>15</v>
      </c>
      <c r="R1898" s="6" t="str">
        <f t="shared" si="301"/>
        <v>YES</v>
      </c>
      <c r="S1898" s="6" t="str">
        <f t="shared" si="304"/>
        <v>YES</v>
      </c>
      <c r="T1898" s="11">
        <f t="shared" si="305"/>
        <v>326.75</v>
      </c>
      <c r="U1898" s="11">
        <f t="shared" si="302"/>
        <v>392.1</v>
      </c>
      <c r="V1898" s="11">
        <f t="shared" si="303"/>
        <v>-65.350000000000023</v>
      </c>
    </row>
    <row r="1899" spans="1:22" x14ac:dyDescent="0.25">
      <c r="A1899" s="6" t="s">
        <v>351</v>
      </c>
      <c r="B1899" s="6" t="s">
        <v>23</v>
      </c>
      <c r="C1899" s="6" t="s">
        <v>1562</v>
      </c>
      <c r="D1899" s="6" t="s">
        <v>1562</v>
      </c>
      <c r="E1899" s="22" t="s">
        <v>1676</v>
      </c>
      <c r="F1899" s="22" t="s">
        <v>418</v>
      </c>
      <c r="G1899" s="31" t="s">
        <v>536</v>
      </c>
      <c r="H1899" s="22" t="s">
        <v>1563</v>
      </c>
      <c r="I1899" s="22" t="s">
        <v>1376</v>
      </c>
      <c r="J1899" s="22" t="s">
        <v>1564</v>
      </c>
      <c r="K1899" s="11">
        <v>9</v>
      </c>
      <c r="L1899" s="9">
        <v>6.75</v>
      </c>
      <c r="M1899" s="11">
        <v>60.75</v>
      </c>
      <c r="O1899" s="10">
        <f t="shared" ref="O1899:O1919" si="307">M1899/L1899</f>
        <v>9</v>
      </c>
      <c r="P1899" s="11">
        <f t="shared" ref="P1899:P1919" si="308">N1899/L1899</f>
        <v>0</v>
      </c>
      <c r="Q1899" s="11">
        <f t="shared" ref="Q1899:Q1919" si="309">(M1899+N1899)/L1899</f>
        <v>9</v>
      </c>
      <c r="R1899" s="6" t="str">
        <f t="shared" ref="R1899:R1919" si="310">IF(Q1899&gt;12.49,"YES","NO")</f>
        <v>NO</v>
      </c>
      <c r="S1899" s="6" t="str">
        <f t="shared" ref="S1899:S1919" si="311">IF(O1899&gt;3.32,"YES","NO")</f>
        <v>YES</v>
      </c>
      <c r="T1899" s="11">
        <f t="shared" ref="T1899:T1919" si="312">L1899*12.5</f>
        <v>84.375</v>
      </c>
      <c r="U1899" s="11">
        <f t="shared" ref="U1899:U1919" si="313">M1899+N1899</f>
        <v>60.75</v>
      </c>
      <c r="V1899" s="11">
        <f t="shared" ref="V1899:V1919" si="314">T1899-U1899</f>
        <v>23.625</v>
      </c>
    </row>
    <row r="1900" spans="1:22" x14ac:dyDescent="0.25">
      <c r="A1900" s="6" t="s">
        <v>351</v>
      </c>
      <c r="B1900" s="6" t="s">
        <v>23</v>
      </c>
      <c r="C1900" s="6" t="s">
        <v>1562</v>
      </c>
      <c r="D1900" s="6" t="s">
        <v>1562</v>
      </c>
      <c r="E1900" s="22" t="s">
        <v>1676</v>
      </c>
      <c r="F1900" s="22" t="s">
        <v>418</v>
      </c>
      <c r="G1900" s="31" t="s">
        <v>536</v>
      </c>
      <c r="H1900" s="22" t="s">
        <v>1563</v>
      </c>
      <c r="I1900" s="22" t="s">
        <v>1376</v>
      </c>
      <c r="J1900" s="22" t="s">
        <v>1565</v>
      </c>
      <c r="K1900" s="11">
        <v>7</v>
      </c>
      <c r="L1900" s="9">
        <v>101.32</v>
      </c>
      <c r="M1900" s="11">
        <v>709.24</v>
      </c>
      <c r="O1900" s="10">
        <f t="shared" si="307"/>
        <v>7.0000000000000009</v>
      </c>
      <c r="P1900" s="11">
        <f t="shared" si="308"/>
        <v>0</v>
      </c>
      <c r="Q1900" s="11">
        <f t="shared" si="309"/>
        <v>7.0000000000000009</v>
      </c>
      <c r="R1900" s="6" t="str">
        <f t="shared" si="310"/>
        <v>NO</v>
      </c>
      <c r="S1900" s="6" t="str">
        <f t="shared" si="311"/>
        <v>YES</v>
      </c>
      <c r="T1900" s="11">
        <f t="shared" si="312"/>
        <v>1266.5</v>
      </c>
      <c r="U1900" s="11">
        <f t="shared" si="313"/>
        <v>709.24</v>
      </c>
      <c r="V1900" s="11">
        <f t="shared" si="314"/>
        <v>557.26</v>
      </c>
    </row>
    <row r="1901" spans="1:22" x14ac:dyDescent="0.25">
      <c r="A1901" s="6" t="s">
        <v>351</v>
      </c>
      <c r="B1901" s="6" t="s">
        <v>23</v>
      </c>
      <c r="C1901" s="6" t="s">
        <v>1562</v>
      </c>
      <c r="D1901" s="6" t="s">
        <v>1562</v>
      </c>
      <c r="E1901" s="22" t="s">
        <v>1676</v>
      </c>
      <c r="F1901" s="22" t="s">
        <v>418</v>
      </c>
      <c r="G1901" s="31" t="s">
        <v>536</v>
      </c>
      <c r="H1901" s="22" t="s">
        <v>1563</v>
      </c>
      <c r="I1901" s="22" t="s">
        <v>1376</v>
      </c>
      <c r="J1901" s="22" t="s">
        <v>1566</v>
      </c>
      <c r="K1901" s="11">
        <v>15</v>
      </c>
      <c r="L1901" s="9">
        <v>455.63</v>
      </c>
      <c r="M1901" s="11">
        <v>6834.45</v>
      </c>
      <c r="O1901" s="10">
        <f t="shared" si="307"/>
        <v>15</v>
      </c>
      <c r="P1901" s="11">
        <f t="shared" si="308"/>
        <v>0</v>
      </c>
      <c r="Q1901" s="11">
        <f t="shared" si="309"/>
        <v>15</v>
      </c>
      <c r="R1901" s="6" t="str">
        <f t="shared" si="310"/>
        <v>YES</v>
      </c>
      <c r="S1901" s="6" t="str">
        <f t="shared" si="311"/>
        <v>YES</v>
      </c>
      <c r="T1901" s="11">
        <f t="shared" si="312"/>
        <v>5695.375</v>
      </c>
      <c r="U1901" s="11">
        <f t="shared" si="313"/>
        <v>6834.45</v>
      </c>
      <c r="V1901" s="11">
        <f t="shared" si="314"/>
        <v>-1139.0749999999998</v>
      </c>
    </row>
    <row r="1902" spans="1:22" x14ac:dyDescent="0.25">
      <c r="A1902" s="6" t="s">
        <v>351</v>
      </c>
      <c r="B1902" s="6" t="s">
        <v>23</v>
      </c>
      <c r="C1902" s="6" t="s">
        <v>1562</v>
      </c>
      <c r="D1902" s="6" t="s">
        <v>1562</v>
      </c>
      <c r="E1902" s="22" t="s">
        <v>1676</v>
      </c>
      <c r="F1902" s="22" t="s">
        <v>418</v>
      </c>
      <c r="G1902" s="31" t="s">
        <v>536</v>
      </c>
      <c r="H1902" s="22" t="s">
        <v>1563</v>
      </c>
      <c r="I1902" s="22" t="s">
        <v>1376</v>
      </c>
      <c r="J1902" s="22" t="s">
        <v>1566</v>
      </c>
      <c r="K1902" s="11">
        <v>7.5</v>
      </c>
      <c r="L1902" s="9">
        <v>18.190000000000001</v>
      </c>
      <c r="M1902" s="11">
        <v>136.43</v>
      </c>
      <c r="O1902" s="10">
        <f t="shared" si="307"/>
        <v>7.5002748763056619</v>
      </c>
      <c r="P1902" s="11">
        <f t="shared" si="308"/>
        <v>0</v>
      </c>
      <c r="Q1902" s="11">
        <f t="shared" si="309"/>
        <v>7.5002748763056619</v>
      </c>
      <c r="R1902" s="6" t="str">
        <f t="shared" si="310"/>
        <v>NO</v>
      </c>
      <c r="S1902" s="6" t="str">
        <f t="shared" si="311"/>
        <v>YES</v>
      </c>
      <c r="T1902" s="11">
        <f t="shared" si="312"/>
        <v>227.37500000000003</v>
      </c>
      <c r="U1902" s="11">
        <f t="shared" si="313"/>
        <v>136.43</v>
      </c>
      <c r="V1902" s="11">
        <f t="shared" si="314"/>
        <v>90.945000000000022</v>
      </c>
    </row>
    <row r="1903" spans="1:22" x14ac:dyDescent="0.25">
      <c r="A1903" s="6" t="s">
        <v>351</v>
      </c>
      <c r="B1903" s="6" t="s">
        <v>23</v>
      </c>
      <c r="C1903" s="6" t="s">
        <v>1562</v>
      </c>
      <c r="D1903" s="6" t="s">
        <v>1562</v>
      </c>
      <c r="E1903" s="22" t="s">
        <v>1676</v>
      </c>
      <c r="F1903" s="22" t="s">
        <v>418</v>
      </c>
      <c r="G1903" s="31" t="s">
        <v>536</v>
      </c>
      <c r="H1903" s="22" t="s">
        <v>1563</v>
      </c>
      <c r="I1903" s="22" t="s">
        <v>1376</v>
      </c>
      <c r="J1903" s="22" t="s">
        <v>1567</v>
      </c>
      <c r="K1903" s="11">
        <v>8.5</v>
      </c>
      <c r="L1903" s="9">
        <v>16.21</v>
      </c>
      <c r="M1903" s="11">
        <v>137.80000000000001</v>
      </c>
      <c r="O1903" s="10">
        <f t="shared" si="307"/>
        <v>8.5009253547193087</v>
      </c>
      <c r="P1903" s="11">
        <f t="shared" si="308"/>
        <v>0</v>
      </c>
      <c r="Q1903" s="11">
        <f t="shared" si="309"/>
        <v>8.5009253547193087</v>
      </c>
      <c r="R1903" s="6" t="str">
        <f t="shared" si="310"/>
        <v>NO</v>
      </c>
      <c r="S1903" s="6" t="str">
        <f t="shared" si="311"/>
        <v>YES</v>
      </c>
      <c r="T1903" s="11">
        <f t="shared" si="312"/>
        <v>202.625</v>
      </c>
      <c r="U1903" s="11">
        <f t="shared" si="313"/>
        <v>137.80000000000001</v>
      </c>
      <c r="V1903" s="11">
        <f t="shared" si="314"/>
        <v>64.824999999999989</v>
      </c>
    </row>
    <row r="1904" spans="1:22" x14ac:dyDescent="0.25">
      <c r="A1904" s="6" t="s">
        <v>351</v>
      </c>
      <c r="B1904" s="6" t="s">
        <v>23</v>
      </c>
      <c r="C1904" s="6" t="s">
        <v>1562</v>
      </c>
      <c r="D1904" s="6" t="s">
        <v>1562</v>
      </c>
      <c r="E1904" s="22" t="s">
        <v>1676</v>
      </c>
      <c r="F1904" s="22" t="s">
        <v>418</v>
      </c>
      <c r="G1904" s="31" t="s">
        <v>536</v>
      </c>
      <c r="H1904" s="22" t="s">
        <v>1563</v>
      </c>
      <c r="I1904" s="22" t="s">
        <v>1376</v>
      </c>
      <c r="J1904" s="22" t="s">
        <v>1568</v>
      </c>
      <c r="K1904" s="11">
        <v>15</v>
      </c>
      <c r="L1904" s="9">
        <v>397.96</v>
      </c>
      <c r="M1904" s="11">
        <v>137.80000000000001</v>
      </c>
      <c r="O1904" s="10">
        <f t="shared" si="307"/>
        <v>0.34626595637752544</v>
      </c>
      <c r="P1904" s="11">
        <f t="shared" si="308"/>
        <v>0</v>
      </c>
      <c r="Q1904" s="11">
        <f t="shared" si="309"/>
        <v>0.34626595637752544</v>
      </c>
      <c r="R1904" s="6" t="str">
        <f t="shared" si="310"/>
        <v>NO</v>
      </c>
      <c r="S1904" s="6" t="str">
        <f t="shared" si="311"/>
        <v>NO</v>
      </c>
      <c r="T1904" s="11">
        <f t="shared" si="312"/>
        <v>4974.5</v>
      </c>
      <c r="U1904" s="11">
        <f t="shared" si="313"/>
        <v>137.80000000000001</v>
      </c>
      <c r="V1904" s="11">
        <f t="shared" si="314"/>
        <v>4836.7</v>
      </c>
    </row>
    <row r="1905" spans="1:22" x14ac:dyDescent="0.25">
      <c r="A1905" s="6" t="s">
        <v>351</v>
      </c>
      <c r="B1905" s="6" t="s">
        <v>23</v>
      </c>
      <c r="C1905" s="6" t="s">
        <v>1562</v>
      </c>
      <c r="D1905" s="6" t="s">
        <v>1562</v>
      </c>
      <c r="E1905" s="22" t="s">
        <v>1676</v>
      </c>
      <c r="F1905" s="22" t="s">
        <v>418</v>
      </c>
      <c r="G1905" s="31" t="s">
        <v>536</v>
      </c>
      <c r="H1905" s="22" t="s">
        <v>1563</v>
      </c>
      <c r="I1905" s="22" t="s">
        <v>1376</v>
      </c>
      <c r="J1905" s="22" t="s">
        <v>1568</v>
      </c>
      <c r="K1905" s="11">
        <v>7.5</v>
      </c>
      <c r="L1905" s="9">
        <v>13.78</v>
      </c>
      <c r="M1905" s="11">
        <v>6449.4</v>
      </c>
      <c r="O1905" s="10">
        <f t="shared" si="307"/>
        <v>468.02612481857767</v>
      </c>
      <c r="P1905" s="11">
        <f t="shared" si="308"/>
        <v>0</v>
      </c>
      <c r="Q1905" s="11">
        <f t="shared" si="309"/>
        <v>468.02612481857767</v>
      </c>
      <c r="R1905" s="6" t="str">
        <f t="shared" si="310"/>
        <v>YES</v>
      </c>
      <c r="S1905" s="6" t="str">
        <f t="shared" si="311"/>
        <v>YES</v>
      </c>
      <c r="T1905" s="11">
        <f t="shared" si="312"/>
        <v>172.25</v>
      </c>
      <c r="U1905" s="11">
        <f t="shared" si="313"/>
        <v>6449.4</v>
      </c>
      <c r="V1905" s="11">
        <f t="shared" si="314"/>
        <v>-6277.15</v>
      </c>
    </row>
    <row r="1906" spans="1:22" x14ac:dyDescent="0.25">
      <c r="A1906" s="6" t="s">
        <v>351</v>
      </c>
      <c r="B1906" s="6" t="s">
        <v>23</v>
      </c>
      <c r="C1906" s="6" t="s">
        <v>1562</v>
      </c>
      <c r="D1906" s="6" t="s">
        <v>1562</v>
      </c>
      <c r="E1906" s="22" t="s">
        <v>1676</v>
      </c>
      <c r="F1906" s="22" t="s">
        <v>418</v>
      </c>
      <c r="G1906" s="31" t="s">
        <v>536</v>
      </c>
      <c r="H1906" s="22" t="s">
        <v>1563</v>
      </c>
      <c r="I1906" s="22" t="s">
        <v>1376</v>
      </c>
      <c r="J1906" s="22" t="s">
        <v>1569</v>
      </c>
      <c r="K1906" s="11">
        <v>8</v>
      </c>
      <c r="L1906" s="9">
        <v>32.07</v>
      </c>
      <c r="M1906" s="11">
        <v>103.35</v>
      </c>
      <c r="O1906" s="10">
        <f t="shared" si="307"/>
        <v>3.2226379794200186</v>
      </c>
      <c r="P1906" s="11">
        <f t="shared" si="308"/>
        <v>0</v>
      </c>
      <c r="Q1906" s="11">
        <f t="shared" si="309"/>
        <v>3.2226379794200186</v>
      </c>
      <c r="R1906" s="6" t="str">
        <f t="shared" si="310"/>
        <v>NO</v>
      </c>
      <c r="S1906" s="6" t="str">
        <f t="shared" si="311"/>
        <v>NO</v>
      </c>
      <c r="T1906" s="11">
        <f t="shared" si="312"/>
        <v>400.875</v>
      </c>
      <c r="U1906" s="11">
        <f t="shared" si="313"/>
        <v>103.35</v>
      </c>
      <c r="V1906" s="11">
        <f t="shared" si="314"/>
        <v>297.52499999999998</v>
      </c>
    </row>
    <row r="1907" spans="1:22" x14ac:dyDescent="0.25">
      <c r="A1907" s="6" t="s">
        <v>351</v>
      </c>
      <c r="B1907" s="6" t="s">
        <v>23</v>
      </c>
      <c r="C1907" s="6" t="s">
        <v>1562</v>
      </c>
      <c r="D1907" s="6" t="s">
        <v>1562</v>
      </c>
      <c r="E1907" s="22" t="s">
        <v>1676</v>
      </c>
      <c r="F1907" s="22" t="s">
        <v>418</v>
      </c>
      <c r="G1907" s="31" t="s">
        <v>536</v>
      </c>
      <c r="H1907" s="22" t="s">
        <v>1563</v>
      </c>
      <c r="I1907" s="22" t="s">
        <v>1376</v>
      </c>
      <c r="J1907" s="22" t="s">
        <v>1570</v>
      </c>
      <c r="K1907" s="11">
        <v>7</v>
      </c>
      <c r="L1907" s="9">
        <v>395.5</v>
      </c>
      <c r="M1907" s="11">
        <v>256.56</v>
      </c>
      <c r="O1907" s="10">
        <f t="shared" si="307"/>
        <v>0.64869785082174458</v>
      </c>
      <c r="P1907" s="11">
        <f t="shared" si="308"/>
        <v>0</v>
      </c>
      <c r="Q1907" s="11">
        <f t="shared" si="309"/>
        <v>0.64869785082174458</v>
      </c>
      <c r="R1907" s="6" t="str">
        <f t="shared" si="310"/>
        <v>NO</v>
      </c>
      <c r="S1907" s="6" t="str">
        <f t="shared" si="311"/>
        <v>NO</v>
      </c>
      <c r="T1907" s="11">
        <f t="shared" si="312"/>
        <v>4943.75</v>
      </c>
      <c r="U1907" s="11">
        <f t="shared" si="313"/>
        <v>256.56</v>
      </c>
      <c r="V1907" s="11">
        <f t="shared" si="314"/>
        <v>4687.1899999999996</v>
      </c>
    </row>
    <row r="1908" spans="1:22" x14ac:dyDescent="0.25">
      <c r="A1908" s="6" t="s">
        <v>351</v>
      </c>
      <c r="B1908" s="6" t="s">
        <v>23</v>
      </c>
      <c r="C1908" s="6" t="s">
        <v>1562</v>
      </c>
      <c r="D1908" s="6" t="s">
        <v>1562</v>
      </c>
      <c r="E1908" s="22" t="s">
        <v>1676</v>
      </c>
      <c r="F1908" s="22" t="s">
        <v>418</v>
      </c>
      <c r="G1908" s="31" t="s">
        <v>536</v>
      </c>
      <c r="H1908" s="22" t="s">
        <v>1563</v>
      </c>
      <c r="I1908" s="22" t="s">
        <v>1376</v>
      </c>
      <c r="J1908" s="22" t="s">
        <v>1571</v>
      </c>
      <c r="K1908" s="11">
        <v>7</v>
      </c>
      <c r="L1908" s="9">
        <v>434.41</v>
      </c>
      <c r="M1908" s="11">
        <v>2768.5</v>
      </c>
      <c r="O1908" s="10">
        <f t="shared" si="307"/>
        <v>6.3730116710020486</v>
      </c>
      <c r="P1908" s="11">
        <f t="shared" si="308"/>
        <v>0</v>
      </c>
      <c r="Q1908" s="11">
        <f t="shared" si="309"/>
        <v>6.3730116710020486</v>
      </c>
      <c r="R1908" s="6" t="str">
        <f t="shared" si="310"/>
        <v>NO</v>
      </c>
      <c r="S1908" s="6" t="str">
        <f t="shared" si="311"/>
        <v>YES</v>
      </c>
      <c r="T1908" s="11">
        <f t="shared" si="312"/>
        <v>5430.125</v>
      </c>
      <c r="U1908" s="11">
        <f t="shared" si="313"/>
        <v>2768.5</v>
      </c>
      <c r="V1908" s="11">
        <f t="shared" si="314"/>
        <v>2661.625</v>
      </c>
    </row>
    <row r="1909" spans="1:22" x14ac:dyDescent="0.25">
      <c r="A1909" s="6" t="s">
        <v>351</v>
      </c>
      <c r="B1909" s="6" t="s">
        <v>23</v>
      </c>
      <c r="C1909" s="6" t="s">
        <v>1562</v>
      </c>
      <c r="D1909" s="6" t="s">
        <v>1562</v>
      </c>
      <c r="E1909" s="22" t="s">
        <v>1676</v>
      </c>
      <c r="F1909" s="22" t="s">
        <v>418</v>
      </c>
      <c r="G1909" s="31" t="s">
        <v>536</v>
      </c>
      <c r="H1909" s="22" t="s">
        <v>1563</v>
      </c>
      <c r="I1909" s="22" t="s">
        <v>1376</v>
      </c>
      <c r="J1909" s="22" t="s">
        <v>1571</v>
      </c>
      <c r="K1909" s="11">
        <v>7.5</v>
      </c>
      <c r="L1909" s="9">
        <v>80.989999999999995</v>
      </c>
      <c r="M1909" s="11">
        <v>3040.87</v>
      </c>
      <c r="O1909" s="10">
        <f t="shared" si="307"/>
        <v>37.546240276577358</v>
      </c>
      <c r="P1909" s="11">
        <f t="shared" si="308"/>
        <v>0</v>
      </c>
      <c r="Q1909" s="11">
        <f t="shared" si="309"/>
        <v>37.546240276577358</v>
      </c>
      <c r="R1909" s="6" t="str">
        <f t="shared" si="310"/>
        <v>YES</v>
      </c>
      <c r="S1909" s="6" t="str">
        <f t="shared" si="311"/>
        <v>YES</v>
      </c>
      <c r="T1909" s="11">
        <f t="shared" si="312"/>
        <v>1012.3749999999999</v>
      </c>
      <c r="U1909" s="11">
        <f t="shared" si="313"/>
        <v>3040.87</v>
      </c>
      <c r="V1909" s="11">
        <f t="shared" si="314"/>
        <v>-2028.4949999999999</v>
      </c>
    </row>
    <row r="1910" spans="1:22" x14ac:dyDescent="0.25">
      <c r="A1910" s="6" t="s">
        <v>351</v>
      </c>
      <c r="B1910" s="6" t="s">
        <v>23</v>
      </c>
      <c r="C1910" s="6" t="s">
        <v>1562</v>
      </c>
      <c r="D1910" s="6" t="s">
        <v>1562</v>
      </c>
      <c r="E1910" s="22" t="s">
        <v>1676</v>
      </c>
      <c r="F1910" s="22" t="s">
        <v>418</v>
      </c>
      <c r="G1910" s="31" t="s">
        <v>536</v>
      </c>
      <c r="H1910" s="22" t="s">
        <v>1563</v>
      </c>
      <c r="I1910" s="22" t="s">
        <v>1376</v>
      </c>
      <c r="J1910" s="22" t="s">
        <v>1571</v>
      </c>
      <c r="K1910" s="11">
        <v>15</v>
      </c>
      <c r="L1910" s="9">
        <v>87.44</v>
      </c>
      <c r="M1910" s="11">
        <v>1311.6</v>
      </c>
      <c r="O1910" s="10">
        <f t="shared" si="307"/>
        <v>15</v>
      </c>
      <c r="P1910" s="11">
        <f t="shared" si="308"/>
        <v>0</v>
      </c>
      <c r="Q1910" s="11">
        <f t="shared" si="309"/>
        <v>15</v>
      </c>
      <c r="R1910" s="6" t="str">
        <f t="shared" si="310"/>
        <v>YES</v>
      </c>
      <c r="S1910" s="6" t="str">
        <f t="shared" si="311"/>
        <v>YES</v>
      </c>
      <c r="T1910" s="11">
        <f t="shared" si="312"/>
        <v>1093</v>
      </c>
      <c r="U1910" s="11">
        <f t="shared" si="313"/>
        <v>1311.6</v>
      </c>
      <c r="V1910" s="11">
        <f t="shared" si="314"/>
        <v>-218.59999999999991</v>
      </c>
    </row>
    <row r="1911" spans="1:22" x14ac:dyDescent="0.25">
      <c r="A1911" s="6" t="s">
        <v>351</v>
      </c>
      <c r="B1911" s="6" t="s">
        <v>23</v>
      </c>
      <c r="C1911" s="6" t="s">
        <v>1562</v>
      </c>
      <c r="D1911" s="6" t="s">
        <v>1562</v>
      </c>
      <c r="E1911" s="22" t="s">
        <v>1676</v>
      </c>
      <c r="F1911" s="22" t="s">
        <v>418</v>
      </c>
      <c r="G1911" s="31" t="s">
        <v>536</v>
      </c>
      <c r="H1911" s="22" t="s">
        <v>1563</v>
      </c>
      <c r="I1911" s="22" t="s">
        <v>1376</v>
      </c>
      <c r="J1911" s="22" t="s">
        <v>1572</v>
      </c>
      <c r="K1911" s="11">
        <v>8.75</v>
      </c>
      <c r="L1911" s="9">
        <v>3.81</v>
      </c>
      <c r="M1911" s="11">
        <v>33.340000000000003</v>
      </c>
      <c r="O1911" s="10">
        <f t="shared" si="307"/>
        <v>8.7506561679790043</v>
      </c>
      <c r="P1911" s="11">
        <f t="shared" si="308"/>
        <v>0</v>
      </c>
      <c r="Q1911" s="11">
        <f t="shared" si="309"/>
        <v>8.7506561679790043</v>
      </c>
      <c r="R1911" s="6" t="str">
        <f t="shared" si="310"/>
        <v>NO</v>
      </c>
      <c r="S1911" s="6" t="str">
        <f t="shared" si="311"/>
        <v>YES</v>
      </c>
      <c r="T1911" s="11">
        <f t="shared" si="312"/>
        <v>47.625</v>
      </c>
      <c r="U1911" s="11">
        <f t="shared" si="313"/>
        <v>33.340000000000003</v>
      </c>
      <c r="V1911" s="11">
        <f t="shared" si="314"/>
        <v>14.284999999999997</v>
      </c>
    </row>
    <row r="1912" spans="1:22" x14ac:dyDescent="0.25">
      <c r="A1912" s="6" t="s">
        <v>351</v>
      </c>
      <c r="B1912" s="6" t="s">
        <v>23</v>
      </c>
      <c r="C1912" s="6" t="s">
        <v>1562</v>
      </c>
      <c r="D1912" s="6" t="s">
        <v>1562</v>
      </c>
      <c r="E1912" s="22" t="s">
        <v>1676</v>
      </c>
      <c r="F1912" s="22" t="s">
        <v>418</v>
      </c>
      <c r="G1912" s="31" t="s">
        <v>536</v>
      </c>
      <c r="H1912" s="22" t="s">
        <v>1563</v>
      </c>
      <c r="I1912" s="22" t="s">
        <v>1376</v>
      </c>
      <c r="J1912" s="22" t="s">
        <v>1573</v>
      </c>
      <c r="K1912" s="11">
        <v>5</v>
      </c>
      <c r="L1912" s="9">
        <v>172.78</v>
      </c>
      <c r="M1912" s="11">
        <v>863.9</v>
      </c>
      <c r="O1912" s="10">
        <f t="shared" si="307"/>
        <v>5</v>
      </c>
      <c r="P1912" s="11">
        <f t="shared" si="308"/>
        <v>0</v>
      </c>
      <c r="Q1912" s="11">
        <f t="shared" si="309"/>
        <v>5</v>
      </c>
      <c r="R1912" s="6" t="str">
        <f t="shared" si="310"/>
        <v>NO</v>
      </c>
      <c r="S1912" s="6" t="str">
        <f t="shared" si="311"/>
        <v>YES</v>
      </c>
      <c r="T1912" s="11">
        <f t="shared" si="312"/>
        <v>2159.75</v>
      </c>
      <c r="U1912" s="11">
        <f t="shared" si="313"/>
        <v>863.9</v>
      </c>
      <c r="V1912" s="11">
        <f t="shared" si="314"/>
        <v>1295.8499999999999</v>
      </c>
    </row>
    <row r="1913" spans="1:22" x14ac:dyDescent="0.25">
      <c r="A1913" s="6" t="s">
        <v>351</v>
      </c>
      <c r="B1913" s="6" t="s">
        <v>23</v>
      </c>
      <c r="C1913" s="6" t="s">
        <v>1562</v>
      </c>
      <c r="D1913" s="6" t="s">
        <v>1562</v>
      </c>
      <c r="E1913" s="22" t="s">
        <v>1676</v>
      </c>
      <c r="F1913" s="22" t="s">
        <v>418</v>
      </c>
      <c r="G1913" s="31" t="s">
        <v>536</v>
      </c>
      <c r="H1913" s="22" t="s">
        <v>1563</v>
      </c>
      <c r="I1913" s="22" t="s">
        <v>1376</v>
      </c>
      <c r="J1913" s="22" t="s">
        <v>1573</v>
      </c>
      <c r="K1913" s="11">
        <v>7</v>
      </c>
      <c r="L1913" s="9">
        <v>48.51</v>
      </c>
      <c r="M1913" s="11">
        <v>339.57</v>
      </c>
      <c r="O1913" s="10">
        <f t="shared" si="307"/>
        <v>7</v>
      </c>
      <c r="P1913" s="11">
        <f t="shared" si="308"/>
        <v>0</v>
      </c>
      <c r="Q1913" s="11">
        <f t="shared" si="309"/>
        <v>7</v>
      </c>
      <c r="R1913" s="6" t="str">
        <f t="shared" si="310"/>
        <v>NO</v>
      </c>
      <c r="S1913" s="6" t="str">
        <f t="shared" si="311"/>
        <v>YES</v>
      </c>
      <c r="T1913" s="11">
        <f t="shared" si="312"/>
        <v>606.375</v>
      </c>
      <c r="U1913" s="11">
        <f t="shared" si="313"/>
        <v>339.57</v>
      </c>
      <c r="V1913" s="11">
        <f t="shared" si="314"/>
        <v>266.80500000000001</v>
      </c>
    </row>
    <row r="1914" spans="1:22" x14ac:dyDescent="0.25">
      <c r="A1914" s="6" t="s">
        <v>351</v>
      </c>
      <c r="B1914" s="6" t="s">
        <v>23</v>
      </c>
      <c r="C1914" s="6" t="s">
        <v>1562</v>
      </c>
      <c r="D1914" s="6" t="s">
        <v>1562</v>
      </c>
      <c r="E1914" s="22" t="s">
        <v>1676</v>
      </c>
      <c r="F1914" s="22" t="s">
        <v>418</v>
      </c>
      <c r="G1914" s="31" t="s">
        <v>536</v>
      </c>
      <c r="H1914" s="22" t="s">
        <v>1563</v>
      </c>
      <c r="I1914" s="22" t="s">
        <v>1376</v>
      </c>
      <c r="J1914" s="22" t="s">
        <v>1573</v>
      </c>
      <c r="K1914" s="11">
        <v>15</v>
      </c>
      <c r="M1914" s="11">
        <v>315</v>
      </c>
      <c r="O1914" s="10" t="e">
        <f t="shared" si="307"/>
        <v>#DIV/0!</v>
      </c>
      <c r="P1914" s="11" t="e">
        <f t="shared" si="308"/>
        <v>#DIV/0!</v>
      </c>
      <c r="Q1914" s="11" t="e">
        <f t="shared" si="309"/>
        <v>#DIV/0!</v>
      </c>
      <c r="R1914" s="6" t="e">
        <f t="shared" si="310"/>
        <v>#DIV/0!</v>
      </c>
      <c r="S1914" s="6" t="e">
        <f t="shared" si="311"/>
        <v>#DIV/0!</v>
      </c>
      <c r="T1914" s="11">
        <f t="shared" si="312"/>
        <v>0</v>
      </c>
      <c r="U1914" s="11">
        <f t="shared" si="313"/>
        <v>315</v>
      </c>
      <c r="V1914" s="11">
        <f t="shared" si="314"/>
        <v>-315</v>
      </c>
    </row>
    <row r="1915" spans="1:22" x14ac:dyDescent="0.25">
      <c r="A1915" s="6" t="s">
        <v>351</v>
      </c>
      <c r="B1915" s="6" t="s">
        <v>23</v>
      </c>
      <c r="C1915" s="6" t="s">
        <v>1562</v>
      </c>
      <c r="D1915" s="6" t="s">
        <v>1562</v>
      </c>
      <c r="E1915" s="22" t="s">
        <v>1676</v>
      </c>
      <c r="F1915" s="22" t="s">
        <v>418</v>
      </c>
      <c r="G1915" s="31" t="s">
        <v>536</v>
      </c>
      <c r="H1915" s="22" t="s">
        <v>1563</v>
      </c>
      <c r="I1915" s="22" t="s">
        <v>1376</v>
      </c>
      <c r="J1915" s="22" t="s">
        <v>1573</v>
      </c>
      <c r="K1915" s="11">
        <v>6</v>
      </c>
      <c r="L1915" s="9">
        <v>17.28</v>
      </c>
      <c r="M1915" s="11">
        <v>103.68</v>
      </c>
      <c r="O1915" s="10">
        <f t="shared" si="307"/>
        <v>6</v>
      </c>
      <c r="P1915" s="11">
        <f t="shared" si="308"/>
        <v>0</v>
      </c>
      <c r="Q1915" s="11">
        <f t="shared" si="309"/>
        <v>6</v>
      </c>
      <c r="R1915" s="6" t="str">
        <f t="shared" si="310"/>
        <v>NO</v>
      </c>
      <c r="S1915" s="6" t="str">
        <f t="shared" si="311"/>
        <v>YES</v>
      </c>
      <c r="T1915" s="11">
        <f t="shared" si="312"/>
        <v>216</v>
      </c>
      <c r="U1915" s="11">
        <f t="shared" si="313"/>
        <v>103.68</v>
      </c>
      <c r="V1915" s="11">
        <f t="shared" si="314"/>
        <v>112.32</v>
      </c>
    </row>
    <row r="1916" spans="1:22" x14ac:dyDescent="0.25">
      <c r="A1916" s="6" t="s">
        <v>351</v>
      </c>
      <c r="B1916" s="6" t="s">
        <v>23</v>
      </c>
      <c r="C1916" s="6" t="s">
        <v>1562</v>
      </c>
      <c r="D1916" s="6" t="s">
        <v>1562</v>
      </c>
      <c r="E1916" s="22" t="s">
        <v>1676</v>
      </c>
      <c r="F1916" s="22" t="s">
        <v>418</v>
      </c>
      <c r="G1916" s="31" t="s">
        <v>536</v>
      </c>
      <c r="H1916" s="22" t="s">
        <v>1563</v>
      </c>
      <c r="I1916" s="22" t="s">
        <v>1376</v>
      </c>
      <c r="J1916" s="22" t="s">
        <v>1574</v>
      </c>
      <c r="K1916" s="11">
        <v>15</v>
      </c>
      <c r="M1916" s="11">
        <v>525</v>
      </c>
      <c r="O1916" s="10" t="e">
        <f t="shared" si="307"/>
        <v>#DIV/0!</v>
      </c>
      <c r="P1916" s="11" t="e">
        <f t="shared" si="308"/>
        <v>#DIV/0!</v>
      </c>
      <c r="Q1916" s="11" t="e">
        <f t="shared" si="309"/>
        <v>#DIV/0!</v>
      </c>
      <c r="R1916" s="6" t="e">
        <f t="shared" si="310"/>
        <v>#DIV/0!</v>
      </c>
      <c r="S1916" s="6" t="e">
        <f t="shared" si="311"/>
        <v>#DIV/0!</v>
      </c>
      <c r="T1916" s="11">
        <f t="shared" si="312"/>
        <v>0</v>
      </c>
      <c r="U1916" s="11">
        <f t="shared" si="313"/>
        <v>525</v>
      </c>
      <c r="V1916" s="11">
        <f t="shared" si="314"/>
        <v>-525</v>
      </c>
    </row>
    <row r="1917" spans="1:22" x14ac:dyDescent="0.25">
      <c r="A1917" s="6" t="s">
        <v>351</v>
      </c>
      <c r="B1917" s="6" t="s">
        <v>23</v>
      </c>
      <c r="C1917" s="6" t="s">
        <v>1562</v>
      </c>
      <c r="D1917" s="6" t="s">
        <v>1562</v>
      </c>
      <c r="E1917" s="22" t="s">
        <v>1676</v>
      </c>
      <c r="F1917" s="22" t="s">
        <v>418</v>
      </c>
      <c r="G1917" s="31" t="s">
        <v>536</v>
      </c>
      <c r="H1917" s="22" t="s">
        <v>1563</v>
      </c>
      <c r="I1917" s="22" t="s">
        <v>1376</v>
      </c>
      <c r="J1917" s="22" t="s">
        <v>1574</v>
      </c>
      <c r="K1917" s="11">
        <v>5</v>
      </c>
      <c r="L1917" s="9">
        <v>209.18</v>
      </c>
      <c r="M1917" s="11">
        <v>1045.9000000000001</v>
      </c>
      <c r="O1917" s="10">
        <f t="shared" si="307"/>
        <v>5</v>
      </c>
      <c r="P1917" s="11">
        <f t="shared" si="308"/>
        <v>0</v>
      </c>
      <c r="Q1917" s="11">
        <f t="shared" si="309"/>
        <v>5</v>
      </c>
      <c r="R1917" s="6" t="str">
        <f t="shared" si="310"/>
        <v>NO</v>
      </c>
      <c r="S1917" s="6" t="str">
        <f t="shared" si="311"/>
        <v>YES</v>
      </c>
      <c r="T1917" s="11">
        <f t="shared" si="312"/>
        <v>2614.75</v>
      </c>
      <c r="U1917" s="11">
        <f t="shared" si="313"/>
        <v>1045.9000000000001</v>
      </c>
      <c r="V1917" s="11">
        <f t="shared" si="314"/>
        <v>1568.85</v>
      </c>
    </row>
    <row r="1918" spans="1:22" x14ac:dyDescent="0.25">
      <c r="A1918" s="6" t="s">
        <v>351</v>
      </c>
      <c r="B1918" s="6" t="s">
        <v>23</v>
      </c>
      <c r="C1918" s="6" t="s">
        <v>1562</v>
      </c>
      <c r="D1918" s="6" t="s">
        <v>1562</v>
      </c>
      <c r="E1918" s="22" t="s">
        <v>1676</v>
      </c>
      <c r="F1918" s="22" t="s">
        <v>418</v>
      </c>
      <c r="G1918" s="31" t="s">
        <v>536</v>
      </c>
      <c r="H1918" s="22" t="s">
        <v>1563</v>
      </c>
      <c r="I1918" s="22" t="s">
        <v>1376</v>
      </c>
      <c r="J1918" s="22" t="s">
        <v>1575</v>
      </c>
      <c r="K1918" s="11">
        <v>8.5</v>
      </c>
      <c r="L1918" s="9">
        <v>88.06</v>
      </c>
      <c r="M1918" s="11">
        <v>748.52</v>
      </c>
      <c r="O1918" s="10">
        <f t="shared" si="307"/>
        <v>8.5001135589370875</v>
      </c>
      <c r="P1918" s="11">
        <f t="shared" si="308"/>
        <v>0</v>
      </c>
      <c r="Q1918" s="11">
        <f t="shared" si="309"/>
        <v>8.5001135589370875</v>
      </c>
      <c r="R1918" s="6" t="str">
        <f t="shared" si="310"/>
        <v>NO</v>
      </c>
      <c r="S1918" s="6" t="str">
        <f t="shared" si="311"/>
        <v>YES</v>
      </c>
      <c r="T1918" s="11">
        <f t="shared" si="312"/>
        <v>1100.75</v>
      </c>
      <c r="U1918" s="11">
        <f t="shared" si="313"/>
        <v>748.52</v>
      </c>
      <c r="V1918" s="11">
        <f t="shared" si="314"/>
        <v>352.23</v>
      </c>
    </row>
    <row r="1919" spans="1:22" x14ac:dyDescent="0.25">
      <c r="A1919" s="6" t="s">
        <v>351</v>
      </c>
      <c r="B1919" s="6" t="s">
        <v>23</v>
      </c>
      <c r="C1919" s="6" t="s">
        <v>1562</v>
      </c>
      <c r="D1919" s="6" t="s">
        <v>1562</v>
      </c>
      <c r="E1919" s="22" t="s">
        <v>1676</v>
      </c>
      <c r="F1919" s="22" t="s">
        <v>418</v>
      </c>
      <c r="G1919" s="31" t="s">
        <v>536</v>
      </c>
      <c r="H1919" s="22" t="s">
        <v>1563</v>
      </c>
      <c r="I1919" s="22" t="s">
        <v>1376</v>
      </c>
      <c r="J1919" s="22" t="s">
        <v>1575</v>
      </c>
      <c r="K1919" s="11">
        <v>8.4</v>
      </c>
      <c r="L1919" s="9">
        <v>11.9</v>
      </c>
      <c r="M1919" s="11">
        <v>99.96</v>
      </c>
      <c r="O1919" s="10">
        <f t="shared" si="307"/>
        <v>8.3999999999999986</v>
      </c>
      <c r="P1919" s="11">
        <f t="shared" si="308"/>
        <v>0</v>
      </c>
      <c r="Q1919" s="11">
        <f t="shared" si="309"/>
        <v>8.3999999999999986</v>
      </c>
      <c r="R1919" s="6" t="str">
        <f t="shared" si="310"/>
        <v>NO</v>
      </c>
      <c r="S1919" s="6" t="str">
        <f t="shared" si="311"/>
        <v>YES</v>
      </c>
      <c r="T1919" s="11">
        <f t="shared" si="312"/>
        <v>148.75</v>
      </c>
      <c r="U1919" s="11">
        <f t="shared" si="313"/>
        <v>99.96</v>
      </c>
      <c r="V1919" s="11">
        <f t="shared" si="314"/>
        <v>48.790000000000006</v>
      </c>
    </row>
    <row r="1920" spans="1:22" x14ac:dyDescent="0.25">
      <c r="A1920" s="6" t="s">
        <v>351</v>
      </c>
      <c r="B1920" s="6" t="s">
        <v>23</v>
      </c>
      <c r="C1920" s="6" t="s">
        <v>1562</v>
      </c>
      <c r="D1920" s="6" t="s">
        <v>1562</v>
      </c>
      <c r="E1920" s="22" t="s">
        <v>1676</v>
      </c>
      <c r="F1920" s="22" t="s">
        <v>418</v>
      </c>
      <c r="G1920" s="31" t="s">
        <v>536</v>
      </c>
      <c r="H1920" s="22" t="s">
        <v>1563</v>
      </c>
      <c r="I1920" s="22" t="s">
        <v>1376</v>
      </c>
      <c r="J1920" s="22" t="s">
        <v>1575</v>
      </c>
      <c r="K1920" s="11">
        <v>8.43</v>
      </c>
      <c r="L1920" s="9">
        <v>8.9700000000000006</v>
      </c>
      <c r="M1920" s="11">
        <v>75.62</v>
      </c>
      <c r="O1920" s="10">
        <f t="shared" si="306"/>
        <v>8.4303232998885171</v>
      </c>
      <c r="P1920" s="11">
        <f t="shared" ref="P1920:P1976" si="315">N1920/L1920</f>
        <v>0</v>
      </c>
      <c r="Q1920" s="11">
        <f t="shared" ref="Q1920:Q1976" si="316">(M1920+N1920)/L1920</f>
        <v>8.4303232998885171</v>
      </c>
      <c r="R1920" s="6" t="str">
        <f t="shared" ref="R1920:R1976" si="317">IF(Q1920&gt;12.49,"YES","NO")</f>
        <v>NO</v>
      </c>
      <c r="S1920" s="6" t="str">
        <f t="shared" ref="S1920:S1978" si="318">IF(O1920&gt;3.32,"YES","NO")</f>
        <v>YES</v>
      </c>
      <c r="T1920" s="11">
        <f t="shared" ref="T1920:T1978" si="319">L1920*12.5</f>
        <v>112.12500000000001</v>
      </c>
      <c r="U1920" s="11">
        <f t="shared" ref="U1920:U1976" si="320">M1920+N1920</f>
        <v>75.62</v>
      </c>
      <c r="V1920" s="11">
        <f t="shared" ref="V1920:V1976" si="321">T1920-U1920</f>
        <v>36.50500000000001</v>
      </c>
    </row>
    <row r="1921" spans="1:22" x14ac:dyDescent="0.25">
      <c r="A1921" s="6" t="s">
        <v>351</v>
      </c>
      <c r="B1921" s="6" t="s">
        <v>23</v>
      </c>
      <c r="C1921" s="6" t="s">
        <v>1562</v>
      </c>
      <c r="D1921" s="6" t="s">
        <v>1562</v>
      </c>
      <c r="E1921" s="22" t="s">
        <v>1676</v>
      </c>
      <c r="F1921" s="22" t="s">
        <v>418</v>
      </c>
      <c r="G1921" s="31" t="s">
        <v>536</v>
      </c>
      <c r="H1921" s="22" t="s">
        <v>1563</v>
      </c>
      <c r="I1921" s="22" t="s">
        <v>1376</v>
      </c>
      <c r="J1921" s="22" t="s">
        <v>671</v>
      </c>
      <c r="K1921" s="11">
        <v>15</v>
      </c>
      <c r="L1921" s="9">
        <v>374.51</v>
      </c>
      <c r="M1921" s="11">
        <v>5617.65</v>
      </c>
      <c r="O1921" s="10">
        <f t="shared" si="306"/>
        <v>15</v>
      </c>
      <c r="P1921" s="11">
        <f t="shared" si="315"/>
        <v>0</v>
      </c>
      <c r="Q1921" s="11">
        <f t="shared" si="316"/>
        <v>15</v>
      </c>
      <c r="R1921" s="6" t="str">
        <f t="shared" si="317"/>
        <v>YES</v>
      </c>
      <c r="S1921" s="6" t="str">
        <f t="shared" si="318"/>
        <v>YES</v>
      </c>
      <c r="T1921" s="11">
        <f t="shared" si="319"/>
        <v>4681.375</v>
      </c>
      <c r="U1921" s="11">
        <f t="shared" si="320"/>
        <v>5617.65</v>
      </c>
      <c r="V1921" s="11">
        <f t="shared" si="321"/>
        <v>-936.27499999999964</v>
      </c>
    </row>
    <row r="1922" spans="1:22" x14ac:dyDescent="0.25">
      <c r="A1922" s="6" t="s">
        <v>351</v>
      </c>
      <c r="B1922" s="6" t="s">
        <v>23</v>
      </c>
      <c r="C1922" s="6" t="s">
        <v>1562</v>
      </c>
      <c r="D1922" s="6" t="s">
        <v>1562</v>
      </c>
      <c r="E1922" s="22" t="s">
        <v>1676</v>
      </c>
      <c r="F1922" s="22" t="s">
        <v>418</v>
      </c>
      <c r="G1922" s="31" t="s">
        <v>536</v>
      </c>
      <c r="H1922" s="22" t="s">
        <v>1563</v>
      </c>
      <c r="I1922" s="22" t="s">
        <v>1376</v>
      </c>
      <c r="J1922" s="22" t="s">
        <v>671</v>
      </c>
      <c r="K1922" s="11">
        <v>7.64</v>
      </c>
      <c r="L1922" s="9">
        <v>4.93</v>
      </c>
      <c r="M1922" s="11">
        <v>37.67</v>
      </c>
      <c r="O1922" s="10">
        <f t="shared" si="306"/>
        <v>7.6409736308316436</v>
      </c>
      <c r="P1922" s="11">
        <f t="shared" si="315"/>
        <v>0</v>
      </c>
      <c r="Q1922" s="11">
        <f t="shared" si="316"/>
        <v>7.6409736308316436</v>
      </c>
      <c r="R1922" s="6" t="str">
        <f t="shared" si="317"/>
        <v>NO</v>
      </c>
      <c r="S1922" s="6" t="str">
        <f t="shared" si="318"/>
        <v>YES</v>
      </c>
      <c r="T1922" s="11">
        <f t="shared" si="319"/>
        <v>61.625</v>
      </c>
      <c r="U1922" s="11">
        <f t="shared" si="320"/>
        <v>37.67</v>
      </c>
      <c r="V1922" s="11">
        <f t="shared" si="321"/>
        <v>23.954999999999998</v>
      </c>
    </row>
    <row r="1923" spans="1:22" x14ac:dyDescent="0.25">
      <c r="A1923" s="6" t="s">
        <v>351</v>
      </c>
      <c r="B1923" s="6" t="s">
        <v>23</v>
      </c>
      <c r="C1923" s="6" t="s">
        <v>1562</v>
      </c>
      <c r="D1923" s="6" t="s">
        <v>1562</v>
      </c>
      <c r="E1923" s="22" t="s">
        <v>1676</v>
      </c>
      <c r="F1923" s="22" t="s">
        <v>418</v>
      </c>
      <c r="G1923" s="31" t="s">
        <v>536</v>
      </c>
      <c r="H1923" s="22" t="s">
        <v>1563</v>
      </c>
      <c r="I1923" s="22" t="s">
        <v>1376</v>
      </c>
      <c r="J1923" s="22" t="s">
        <v>671</v>
      </c>
      <c r="K1923" s="11">
        <v>7.5</v>
      </c>
      <c r="L1923" s="9">
        <v>1.01</v>
      </c>
      <c r="M1923" s="11">
        <v>7.58</v>
      </c>
      <c r="O1923" s="10">
        <f t="shared" si="306"/>
        <v>7.5049504950495045</v>
      </c>
      <c r="P1923" s="11">
        <f t="shared" si="315"/>
        <v>0</v>
      </c>
      <c r="Q1923" s="11">
        <f t="shared" si="316"/>
        <v>7.5049504950495045</v>
      </c>
      <c r="R1923" s="6" t="str">
        <f t="shared" si="317"/>
        <v>NO</v>
      </c>
      <c r="S1923" s="6" t="str">
        <f t="shared" si="318"/>
        <v>YES</v>
      </c>
      <c r="T1923" s="11">
        <f t="shared" si="319"/>
        <v>12.625</v>
      </c>
      <c r="U1923" s="11">
        <f t="shared" si="320"/>
        <v>7.58</v>
      </c>
      <c r="V1923" s="11">
        <f t="shared" si="321"/>
        <v>5.0449999999999999</v>
      </c>
    </row>
    <row r="1924" spans="1:22" x14ac:dyDescent="0.25">
      <c r="A1924" s="6" t="s">
        <v>351</v>
      </c>
      <c r="B1924" s="6" t="s">
        <v>23</v>
      </c>
      <c r="C1924" s="6" t="s">
        <v>1562</v>
      </c>
      <c r="D1924" s="6" t="s">
        <v>1562</v>
      </c>
      <c r="E1924" s="22" t="s">
        <v>1676</v>
      </c>
      <c r="F1924" s="22" t="s">
        <v>418</v>
      </c>
      <c r="G1924" s="31" t="s">
        <v>536</v>
      </c>
      <c r="H1924" s="22" t="s">
        <v>1563</v>
      </c>
      <c r="I1924" s="22" t="s">
        <v>1376</v>
      </c>
      <c r="J1924" s="22" t="s">
        <v>671</v>
      </c>
      <c r="K1924" s="11">
        <v>7.58</v>
      </c>
      <c r="L1924" s="9">
        <v>5.83</v>
      </c>
      <c r="M1924" s="11">
        <v>44.19</v>
      </c>
      <c r="O1924" s="10">
        <f t="shared" si="306"/>
        <v>7.5797598627787304</v>
      </c>
      <c r="P1924" s="11">
        <f t="shared" si="315"/>
        <v>0</v>
      </c>
      <c r="Q1924" s="11">
        <f t="shared" si="316"/>
        <v>7.5797598627787304</v>
      </c>
      <c r="R1924" s="6" t="str">
        <f t="shared" si="317"/>
        <v>NO</v>
      </c>
      <c r="S1924" s="6" t="str">
        <f t="shared" si="318"/>
        <v>YES</v>
      </c>
      <c r="T1924" s="11">
        <f t="shared" si="319"/>
        <v>72.875</v>
      </c>
      <c r="U1924" s="11">
        <f t="shared" si="320"/>
        <v>44.19</v>
      </c>
      <c r="V1924" s="11">
        <f t="shared" si="321"/>
        <v>28.685000000000002</v>
      </c>
    </row>
    <row r="1925" spans="1:22" x14ac:dyDescent="0.25">
      <c r="A1925" s="6" t="s">
        <v>351</v>
      </c>
      <c r="B1925" s="6" t="s">
        <v>23</v>
      </c>
      <c r="C1925" s="6" t="s">
        <v>1562</v>
      </c>
      <c r="D1925" s="6" t="s">
        <v>1562</v>
      </c>
      <c r="E1925" s="22" t="s">
        <v>1676</v>
      </c>
      <c r="F1925" s="22" t="s">
        <v>418</v>
      </c>
      <c r="G1925" s="31" t="s">
        <v>536</v>
      </c>
      <c r="H1925" s="22" t="s">
        <v>1563</v>
      </c>
      <c r="I1925" s="22" t="s">
        <v>1376</v>
      </c>
      <c r="J1925" s="22" t="s">
        <v>671</v>
      </c>
      <c r="K1925" s="11">
        <v>7.65</v>
      </c>
      <c r="L1925" s="9">
        <v>4.5199999999999996</v>
      </c>
      <c r="M1925" s="11">
        <v>34.58</v>
      </c>
      <c r="O1925" s="10">
        <f t="shared" si="306"/>
        <v>7.6504424778761067</v>
      </c>
      <c r="P1925" s="11">
        <f t="shared" si="315"/>
        <v>0</v>
      </c>
      <c r="Q1925" s="11">
        <f t="shared" si="316"/>
        <v>7.6504424778761067</v>
      </c>
      <c r="R1925" s="6" t="str">
        <f t="shared" si="317"/>
        <v>NO</v>
      </c>
      <c r="S1925" s="6" t="str">
        <f t="shared" si="318"/>
        <v>YES</v>
      </c>
      <c r="T1925" s="11">
        <f t="shared" si="319"/>
        <v>56.499999999999993</v>
      </c>
      <c r="U1925" s="11">
        <f t="shared" si="320"/>
        <v>34.58</v>
      </c>
      <c r="V1925" s="11">
        <f t="shared" si="321"/>
        <v>21.919999999999995</v>
      </c>
    </row>
    <row r="1926" spans="1:22" x14ac:dyDescent="0.25">
      <c r="A1926" s="6" t="s">
        <v>351</v>
      </c>
      <c r="B1926" s="6" t="s">
        <v>23</v>
      </c>
      <c r="C1926" s="6" t="s">
        <v>1562</v>
      </c>
      <c r="D1926" s="6" t="s">
        <v>1562</v>
      </c>
      <c r="E1926" s="22" t="s">
        <v>1676</v>
      </c>
      <c r="F1926" s="22" t="s">
        <v>418</v>
      </c>
      <c r="G1926" s="31" t="s">
        <v>536</v>
      </c>
      <c r="H1926" s="22" t="s">
        <v>1563</v>
      </c>
      <c r="I1926" s="22" t="s">
        <v>1376</v>
      </c>
      <c r="J1926" s="22" t="s">
        <v>671</v>
      </c>
      <c r="K1926" s="11">
        <v>7.71</v>
      </c>
      <c r="L1926" s="9">
        <v>23.48</v>
      </c>
      <c r="M1926" s="11">
        <v>181.03</v>
      </c>
      <c r="O1926" s="10">
        <f t="shared" si="306"/>
        <v>7.7099659284497442</v>
      </c>
      <c r="P1926" s="11">
        <f t="shared" si="315"/>
        <v>0</v>
      </c>
      <c r="Q1926" s="11">
        <f t="shared" si="316"/>
        <v>7.7099659284497442</v>
      </c>
      <c r="R1926" s="6" t="str">
        <f t="shared" si="317"/>
        <v>NO</v>
      </c>
      <c r="S1926" s="6" t="str">
        <f t="shared" si="318"/>
        <v>YES</v>
      </c>
      <c r="T1926" s="11">
        <f t="shared" si="319"/>
        <v>293.5</v>
      </c>
      <c r="U1926" s="11">
        <f t="shared" si="320"/>
        <v>181.03</v>
      </c>
      <c r="V1926" s="11">
        <f t="shared" si="321"/>
        <v>112.47</v>
      </c>
    </row>
    <row r="1927" spans="1:22" x14ac:dyDescent="0.25">
      <c r="A1927" s="6" t="s">
        <v>351</v>
      </c>
      <c r="B1927" s="6" t="s">
        <v>23</v>
      </c>
      <c r="C1927" s="6" t="s">
        <v>1562</v>
      </c>
      <c r="D1927" s="6" t="s">
        <v>1562</v>
      </c>
      <c r="E1927" s="22" t="s">
        <v>1676</v>
      </c>
      <c r="F1927" s="22" t="s">
        <v>418</v>
      </c>
      <c r="G1927" s="31" t="s">
        <v>536</v>
      </c>
      <c r="H1927" s="22" t="s">
        <v>1563</v>
      </c>
      <c r="I1927" s="22" t="s">
        <v>1376</v>
      </c>
      <c r="J1927" s="22" t="s">
        <v>671</v>
      </c>
      <c r="K1927" s="11">
        <v>7.78</v>
      </c>
      <c r="L1927" s="9">
        <v>4.24</v>
      </c>
      <c r="M1927" s="11">
        <v>32.99</v>
      </c>
      <c r="O1927" s="10">
        <f t="shared" si="306"/>
        <v>7.7806603773584904</v>
      </c>
      <c r="P1927" s="11">
        <f t="shared" si="315"/>
        <v>0</v>
      </c>
      <c r="Q1927" s="11">
        <f t="shared" si="316"/>
        <v>7.7806603773584904</v>
      </c>
      <c r="R1927" s="6" t="str">
        <f t="shared" si="317"/>
        <v>NO</v>
      </c>
      <c r="S1927" s="6" t="str">
        <f t="shared" si="318"/>
        <v>YES</v>
      </c>
      <c r="T1927" s="11">
        <f t="shared" si="319"/>
        <v>53</v>
      </c>
      <c r="U1927" s="11">
        <f t="shared" si="320"/>
        <v>32.99</v>
      </c>
      <c r="V1927" s="11">
        <f t="shared" si="321"/>
        <v>20.009999999999998</v>
      </c>
    </row>
    <row r="1928" spans="1:22" x14ac:dyDescent="0.25">
      <c r="A1928" s="6" t="s">
        <v>351</v>
      </c>
      <c r="B1928" s="6" t="s">
        <v>23</v>
      </c>
      <c r="C1928" s="6" t="s">
        <v>1562</v>
      </c>
      <c r="D1928" s="6" t="s">
        <v>1562</v>
      </c>
      <c r="E1928" s="22" t="s">
        <v>1676</v>
      </c>
      <c r="F1928" s="22" t="s">
        <v>418</v>
      </c>
      <c r="G1928" s="31" t="s">
        <v>536</v>
      </c>
      <c r="H1928" s="22" t="s">
        <v>1563</v>
      </c>
      <c r="I1928" s="22" t="s">
        <v>1376</v>
      </c>
      <c r="J1928" s="22" t="s">
        <v>1576</v>
      </c>
      <c r="K1928" s="11">
        <v>5</v>
      </c>
      <c r="L1928" s="9">
        <v>3.92</v>
      </c>
      <c r="M1928" s="11">
        <v>19.600000000000001</v>
      </c>
      <c r="O1928" s="10">
        <f t="shared" si="306"/>
        <v>5.0000000000000009</v>
      </c>
      <c r="P1928" s="11">
        <f t="shared" si="315"/>
        <v>0</v>
      </c>
      <c r="Q1928" s="11">
        <f t="shared" si="316"/>
        <v>5.0000000000000009</v>
      </c>
      <c r="R1928" s="6" t="str">
        <f t="shared" si="317"/>
        <v>NO</v>
      </c>
      <c r="S1928" s="6" t="str">
        <f t="shared" si="318"/>
        <v>YES</v>
      </c>
      <c r="T1928" s="11">
        <f t="shared" si="319"/>
        <v>49</v>
      </c>
      <c r="U1928" s="11">
        <f t="shared" si="320"/>
        <v>19.600000000000001</v>
      </c>
      <c r="V1928" s="11">
        <f t="shared" si="321"/>
        <v>29.4</v>
      </c>
    </row>
    <row r="1929" spans="1:22" x14ac:dyDescent="0.25">
      <c r="A1929" s="6" t="s">
        <v>351</v>
      </c>
      <c r="B1929" s="6" t="s">
        <v>23</v>
      </c>
      <c r="C1929" s="6" t="s">
        <v>1562</v>
      </c>
      <c r="D1929" s="6" t="s">
        <v>1562</v>
      </c>
      <c r="E1929" s="22" t="s">
        <v>1676</v>
      </c>
      <c r="F1929" s="22" t="s">
        <v>418</v>
      </c>
      <c r="G1929" s="31" t="s">
        <v>536</v>
      </c>
      <c r="H1929" s="22" t="s">
        <v>1563</v>
      </c>
      <c r="I1929" s="22" t="s">
        <v>1376</v>
      </c>
      <c r="J1929" s="22" t="s">
        <v>1577</v>
      </c>
      <c r="K1929" s="11">
        <v>5</v>
      </c>
      <c r="L1929" s="9">
        <v>89.29</v>
      </c>
      <c r="M1929" s="11">
        <v>446.45</v>
      </c>
      <c r="O1929" s="10">
        <f t="shared" si="306"/>
        <v>4.9999999999999991</v>
      </c>
      <c r="P1929" s="11">
        <f t="shared" si="315"/>
        <v>0</v>
      </c>
      <c r="Q1929" s="11">
        <f t="shared" si="316"/>
        <v>4.9999999999999991</v>
      </c>
      <c r="R1929" s="6" t="str">
        <f t="shared" si="317"/>
        <v>NO</v>
      </c>
      <c r="S1929" s="6" t="str">
        <f t="shared" si="318"/>
        <v>YES</v>
      </c>
      <c r="T1929" s="11">
        <f t="shared" si="319"/>
        <v>1116.125</v>
      </c>
      <c r="U1929" s="11">
        <f t="shared" si="320"/>
        <v>446.45</v>
      </c>
      <c r="V1929" s="11">
        <f t="shared" si="321"/>
        <v>669.67499999999995</v>
      </c>
    </row>
    <row r="1930" spans="1:22" x14ac:dyDescent="0.25">
      <c r="A1930" s="6" t="s">
        <v>351</v>
      </c>
      <c r="B1930" s="6" t="s">
        <v>23</v>
      </c>
      <c r="C1930" s="6" t="s">
        <v>1562</v>
      </c>
      <c r="D1930" s="6" t="s">
        <v>1562</v>
      </c>
      <c r="E1930" s="22" t="s">
        <v>1676</v>
      </c>
      <c r="F1930" s="22" t="s">
        <v>418</v>
      </c>
      <c r="G1930" s="31" t="s">
        <v>536</v>
      </c>
      <c r="H1930" s="22" t="s">
        <v>1563</v>
      </c>
      <c r="I1930" s="22" t="s">
        <v>1376</v>
      </c>
      <c r="J1930" s="22" t="s">
        <v>1577</v>
      </c>
      <c r="K1930" s="11">
        <v>7.5</v>
      </c>
      <c r="L1930" s="9">
        <v>0.38</v>
      </c>
      <c r="M1930" s="11">
        <v>2.85</v>
      </c>
      <c r="O1930" s="10">
        <f t="shared" si="306"/>
        <v>7.5</v>
      </c>
      <c r="P1930" s="11">
        <f t="shared" si="315"/>
        <v>0</v>
      </c>
      <c r="Q1930" s="11">
        <f t="shared" si="316"/>
        <v>7.5</v>
      </c>
      <c r="R1930" s="6" t="str">
        <f t="shared" si="317"/>
        <v>NO</v>
      </c>
      <c r="S1930" s="6" t="str">
        <f t="shared" si="318"/>
        <v>YES</v>
      </c>
      <c r="T1930" s="11">
        <f t="shared" si="319"/>
        <v>4.75</v>
      </c>
      <c r="U1930" s="11">
        <f t="shared" si="320"/>
        <v>2.85</v>
      </c>
      <c r="V1930" s="11">
        <f t="shared" si="321"/>
        <v>1.9</v>
      </c>
    </row>
    <row r="1931" spans="1:22" x14ac:dyDescent="0.25">
      <c r="A1931" s="6" t="s">
        <v>351</v>
      </c>
      <c r="B1931" s="6" t="s">
        <v>23</v>
      </c>
      <c r="C1931" s="6" t="s">
        <v>1562</v>
      </c>
      <c r="D1931" s="6" t="s">
        <v>1562</v>
      </c>
      <c r="E1931" s="22" t="s">
        <v>1676</v>
      </c>
      <c r="F1931" s="22" t="s">
        <v>418</v>
      </c>
      <c r="G1931" s="31" t="s">
        <v>536</v>
      </c>
      <c r="H1931" s="22" t="s">
        <v>1563</v>
      </c>
      <c r="I1931" s="22" t="s">
        <v>1376</v>
      </c>
      <c r="J1931" s="22" t="s">
        <v>1578</v>
      </c>
      <c r="K1931" s="11">
        <v>5</v>
      </c>
      <c r="L1931" s="9">
        <v>196.2</v>
      </c>
      <c r="M1931" s="11">
        <v>981</v>
      </c>
      <c r="O1931" s="10">
        <f t="shared" si="306"/>
        <v>5</v>
      </c>
      <c r="P1931" s="11">
        <f t="shared" si="315"/>
        <v>0</v>
      </c>
      <c r="Q1931" s="11">
        <f t="shared" si="316"/>
        <v>5</v>
      </c>
      <c r="R1931" s="6" t="str">
        <f t="shared" si="317"/>
        <v>NO</v>
      </c>
      <c r="S1931" s="6" t="str">
        <f t="shared" si="318"/>
        <v>YES</v>
      </c>
      <c r="T1931" s="11">
        <f t="shared" si="319"/>
        <v>2452.5</v>
      </c>
      <c r="U1931" s="11">
        <f t="shared" si="320"/>
        <v>981</v>
      </c>
      <c r="V1931" s="11">
        <f t="shared" si="321"/>
        <v>1471.5</v>
      </c>
    </row>
    <row r="1932" spans="1:22" x14ac:dyDescent="0.25">
      <c r="A1932" s="6" t="s">
        <v>351</v>
      </c>
      <c r="B1932" s="6" t="s">
        <v>23</v>
      </c>
      <c r="C1932" s="6" t="s">
        <v>1562</v>
      </c>
      <c r="D1932" s="6" t="s">
        <v>1562</v>
      </c>
      <c r="E1932" s="22" t="s">
        <v>1676</v>
      </c>
      <c r="F1932" s="22" t="s">
        <v>418</v>
      </c>
      <c r="G1932" s="31" t="s">
        <v>536</v>
      </c>
      <c r="H1932" s="22" t="s">
        <v>1563</v>
      </c>
      <c r="I1932" s="22" t="s">
        <v>1376</v>
      </c>
      <c r="J1932" s="22" t="s">
        <v>1579</v>
      </c>
      <c r="K1932" s="11">
        <v>8.5</v>
      </c>
      <c r="L1932" s="9">
        <v>4.41</v>
      </c>
      <c r="M1932" s="11">
        <v>37.49</v>
      </c>
      <c r="O1932" s="10">
        <f t="shared" si="306"/>
        <v>8.5011337868480723</v>
      </c>
      <c r="P1932" s="11">
        <f t="shared" si="315"/>
        <v>0</v>
      </c>
      <c r="Q1932" s="11">
        <f t="shared" si="316"/>
        <v>8.5011337868480723</v>
      </c>
      <c r="R1932" s="6" t="str">
        <f t="shared" si="317"/>
        <v>NO</v>
      </c>
      <c r="S1932" s="6" t="str">
        <f t="shared" si="318"/>
        <v>YES</v>
      </c>
      <c r="T1932" s="11">
        <f t="shared" si="319"/>
        <v>55.125</v>
      </c>
      <c r="U1932" s="11">
        <f t="shared" si="320"/>
        <v>37.49</v>
      </c>
      <c r="V1932" s="11">
        <f t="shared" si="321"/>
        <v>17.634999999999998</v>
      </c>
    </row>
    <row r="1933" spans="1:22" x14ac:dyDescent="0.25">
      <c r="A1933" s="6" t="s">
        <v>351</v>
      </c>
      <c r="B1933" s="6" t="s">
        <v>23</v>
      </c>
      <c r="C1933" s="6" t="s">
        <v>1562</v>
      </c>
      <c r="D1933" s="6" t="s">
        <v>1562</v>
      </c>
      <c r="E1933" s="22" t="s">
        <v>1676</v>
      </c>
      <c r="F1933" s="22" t="s">
        <v>418</v>
      </c>
      <c r="G1933" s="31" t="s">
        <v>536</v>
      </c>
      <c r="H1933" s="22" t="s">
        <v>1563</v>
      </c>
      <c r="I1933" s="22" t="s">
        <v>1376</v>
      </c>
      <c r="J1933" s="22" t="s">
        <v>1580</v>
      </c>
      <c r="K1933" s="11">
        <v>5</v>
      </c>
      <c r="L1933" s="9">
        <v>6.83</v>
      </c>
      <c r="M1933" s="11">
        <v>34.15</v>
      </c>
      <c r="O1933" s="10">
        <f t="shared" si="306"/>
        <v>5</v>
      </c>
      <c r="P1933" s="11">
        <f t="shared" si="315"/>
        <v>0</v>
      </c>
      <c r="Q1933" s="11">
        <f t="shared" si="316"/>
        <v>5</v>
      </c>
      <c r="R1933" s="6" t="str">
        <f t="shared" si="317"/>
        <v>NO</v>
      </c>
      <c r="S1933" s="6" t="str">
        <f t="shared" si="318"/>
        <v>YES</v>
      </c>
      <c r="T1933" s="11">
        <f t="shared" si="319"/>
        <v>85.375</v>
      </c>
      <c r="U1933" s="11">
        <f t="shared" si="320"/>
        <v>34.15</v>
      </c>
      <c r="V1933" s="11">
        <f t="shared" si="321"/>
        <v>51.225000000000001</v>
      </c>
    </row>
    <row r="1934" spans="1:22" x14ac:dyDescent="0.25">
      <c r="A1934" s="6" t="s">
        <v>351</v>
      </c>
      <c r="B1934" s="6" t="s">
        <v>23</v>
      </c>
      <c r="C1934" s="6" t="s">
        <v>1562</v>
      </c>
      <c r="D1934" s="6" t="s">
        <v>1562</v>
      </c>
      <c r="E1934" s="22" t="s">
        <v>1676</v>
      </c>
      <c r="F1934" s="22" t="s">
        <v>418</v>
      </c>
      <c r="G1934" s="31" t="s">
        <v>536</v>
      </c>
      <c r="H1934" s="22" t="s">
        <v>1563</v>
      </c>
      <c r="I1934" s="22" t="s">
        <v>1376</v>
      </c>
      <c r="J1934" s="22" t="s">
        <v>1581</v>
      </c>
      <c r="K1934" s="11">
        <v>5</v>
      </c>
      <c r="L1934" s="9">
        <v>21.77</v>
      </c>
      <c r="M1934" s="11">
        <v>108.85</v>
      </c>
      <c r="O1934" s="10">
        <f t="shared" si="306"/>
        <v>5</v>
      </c>
      <c r="P1934" s="11">
        <f t="shared" si="315"/>
        <v>0</v>
      </c>
      <c r="Q1934" s="11">
        <f t="shared" si="316"/>
        <v>5</v>
      </c>
      <c r="R1934" s="6" t="str">
        <f t="shared" si="317"/>
        <v>NO</v>
      </c>
      <c r="S1934" s="6" t="str">
        <f t="shared" si="318"/>
        <v>YES</v>
      </c>
      <c r="T1934" s="11">
        <f t="shared" si="319"/>
        <v>272.125</v>
      </c>
      <c r="U1934" s="11">
        <f t="shared" si="320"/>
        <v>108.85</v>
      </c>
      <c r="V1934" s="11">
        <f t="shared" si="321"/>
        <v>163.27500000000001</v>
      </c>
    </row>
    <row r="1935" spans="1:22" x14ac:dyDescent="0.25">
      <c r="A1935" s="6" t="s">
        <v>351</v>
      </c>
      <c r="B1935" s="6" t="s">
        <v>23</v>
      </c>
      <c r="C1935" s="6" t="s">
        <v>1562</v>
      </c>
      <c r="D1935" s="6" t="s">
        <v>1562</v>
      </c>
      <c r="E1935" s="22" t="s">
        <v>1676</v>
      </c>
      <c r="F1935" s="22" t="s">
        <v>418</v>
      </c>
      <c r="G1935" s="31" t="s">
        <v>536</v>
      </c>
      <c r="H1935" s="22" t="s">
        <v>1563</v>
      </c>
      <c r="I1935" s="22" t="s">
        <v>1376</v>
      </c>
      <c r="J1935" s="22" t="s">
        <v>1589</v>
      </c>
      <c r="K1935" s="11">
        <v>5</v>
      </c>
      <c r="L1935" s="9">
        <v>254.2</v>
      </c>
      <c r="M1935" s="11">
        <v>1271</v>
      </c>
      <c r="O1935" s="10">
        <f t="shared" si="306"/>
        <v>5</v>
      </c>
      <c r="P1935" s="11">
        <f t="shared" si="315"/>
        <v>0</v>
      </c>
      <c r="Q1935" s="11">
        <f t="shared" si="316"/>
        <v>5</v>
      </c>
      <c r="R1935" s="6" t="str">
        <f t="shared" si="317"/>
        <v>NO</v>
      </c>
      <c r="S1935" s="6" t="str">
        <f t="shared" si="318"/>
        <v>YES</v>
      </c>
      <c r="T1935" s="11">
        <f t="shared" si="319"/>
        <v>3177.5</v>
      </c>
      <c r="U1935" s="11">
        <f t="shared" si="320"/>
        <v>1271</v>
      </c>
      <c r="V1935" s="11">
        <f t="shared" si="321"/>
        <v>1906.5</v>
      </c>
    </row>
    <row r="1936" spans="1:22" x14ac:dyDescent="0.25">
      <c r="A1936" s="6" t="s">
        <v>351</v>
      </c>
      <c r="B1936" s="6" t="s">
        <v>23</v>
      </c>
      <c r="C1936" s="6" t="s">
        <v>1562</v>
      </c>
      <c r="D1936" s="6" t="s">
        <v>1562</v>
      </c>
      <c r="E1936" s="22" t="s">
        <v>1676</v>
      </c>
      <c r="F1936" s="22" t="s">
        <v>418</v>
      </c>
      <c r="G1936" s="31" t="s">
        <v>536</v>
      </c>
      <c r="H1936" s="22" t="s">
        <v>1563</v>
      </c>
      <c r="I1936" s="22" t="s">
        <v>1376</v>
      </c>
      <c r="J1936" s="6" t="s">
        <v>1589</v>
      </c>
      <c r="K1936" s="11">
        <v>7.5</v>
      </c>
      <c r="L1936" s="9">
        <v>0.12</v>
      </c>
      <c r="M1936" s="11">
        <v>0.9</v>
      </c>
      <c r="O1936" s="10">
        <f t="shared" si="306"/>
        <v>7.5000000000000009</v>
      </c>
      <c r="P1936" s="11">
        <f t="shared" si="315"/>
        <v>0</v>
      </c>
      <c r="Q1936" s="11">
        <f t="shared" si="316"/>
        <v>7.5000000000000009</v>
      </c>
      <c r="R1936" s="6" t="str">
        <f t="shared" si="317"/>
        <v>NO</v>
      </c>
      <c r="S1936" s="6" t="str">
        <f t="shared" si="318"/>
        <v>YES</v>
      </c>
      <c r="T1936" s="11">
        <f t="shared" si="319"/>
        <v>1.5</v>
      </c>
      <c r="U1936" s="11">
        <f t="shared" si="320"/>
        <v>0.9</v>
      </c>
      <c r="V1936" s="11">
        <f t="shared" si="321"/>
        <v>0.6</v>
      </c>
    </row>
    <row r="1937" spans="1:22" x14ac:dyDescent="0.25">
      <c r="A1937" s="6" t="s">
        <v>351</v>
      </c>
      <c r="B1937" s="6" t="s">
        <v>23</v>
      </c>
      <c r="C1937" s="6" t="s">
        <v>1562</v>
      </c>
      <c r="D1937" s="6" t="s">
        <v>1562</v>
      </c>
      <c r="E1937" s="22" t="s">
        <v>1676</v>
      </c>
      <c r="F1937" s="22" t="s">
        <v>418</v>
      </c>
      <c r="G1937" s="31" t="s">
        <v>536</v>
      </c>
      <c r="H1937" s="22" t="s">
        <v>1563</v>
      </c>
      <c r="I1937" s="22" t="s">
        <v>1376</v>
      </c>
      <c r="J1937" s="6" t="s">
        <v>1588</v>
      </c>
      <c r="K1937" s="11">
        <v>15</v>
      </c>
      <c r="L1937" s="9">
        <v>258.31</v>
      </c>
      <c r="M1937" s="11">
        <v>3874.65</v>
      </c>
      <c r="O1937" s="10">
        <f t="shared" si="306"/>
        <v>15</v>
      </c>
      <c r="P1937" s="11">
        <f t="shared" si="315"/>
        <v>0</v>
      </c>
      <c r="Q1937" s="11">
        <f t="shared" si="316"/>
        <v>15</v>
      </c>
      <c r="R1937" s="6" t="str">
        <f t="shared" si="317"/>
        <v>YES</v>
      </c>
      <c r="S1937" s="6" t="str">
        <f t="shared" si="318"/>
        <v>YES</v>
      </c>
      <c r="T1937" s="11">
        <f t="shared" si="319"/>
        <v>3228.875</v>
      </c>
      <c r="U1937" s="11">
        <f t="shared" si="320"/>
        <v>3874.65</v>
      </c>
      <c r="V1937" s="11">
        <f t="shared" si="321"/>
        <v>-645.77500000000009</v>
      </c>
    </row>
    <row r="1938" spans="1:22" x14ac:dyDescent="0.25">
      <c r="A1938" s="6" t="s">
        <v>351</v>
      </c>
      <c r="B1938" s="6" t="s">
        <v>23</v>
      </c>
      <c r="C1938" s="6" t="s">
        <v>1562</v>
      </c>
      <c r="D1938" s="6" t="s">
        <v>1562</v>
      </c>
      <c r="E1938" s="22" t="s">
        <v>1676</v>
      </c>
      <c r="F1938" s="22" t="s">
        <v>418</v>
      </c>
      <c r="G1938" s="31" t="s">
        <v>536</v>
      </c>
      <c r="H1938" s="22" t="s">
        <v>1563</v>
      </c>
      <c r="I1938" s="22" t="s">
        <v>1376</v>
      </c>
      <c r="J1938" s="6" t="s">
        <v>1587</v>
      </c>
      <c r="K1938" s="11">
        <v>8.5</v>
      </c>
      <c r="L1938" s="9">
        <v>7.96</v>
      </c>
      <c r="M1938" s="11">
        <v>67.67</v>
      </c>
      <c r="O1938" s="10">
        <f t="shared" si="306"/>
        <v>8.501256281407036</v>
      </c>
      <c r="P1938" s="11">
        <f t="shared" si="315"/>
        <v>0</v>
      </c>
      <c r="Q1938" s="11">
        <f t="shared" si="316"/>
        <v>8.501256281407036</v>
      </c>
      <c r="R1938" s="6" t="str">
        <f t="shared" si="317"/>
        <v>NO</v>
      </c>
      <c r="S1938" s="6" t="str">
        <f t="shared" si="318"/>
        <v>YES</v>
      </c>
      <c r="T1938" s="11">
        <f t="shared" si="319"/>
        <v>99.5</v>
      </c>
      <c r="U1938" s="11">
        <f t="shared" si="320"/>
        <v>67.67</v>
      </c>
      <c r="V1938" s="11">
        <f t="shared" si="321"/>
        <v>31.83</v>
      </c>
    </row>
    <row r="1939" spans="1:22" x14ac:dyDescent="0.25">
      <c r="A1939" s="6" t="s">
        <v>351</v>
      </c>
      <c r="B1939" s="6" t="s">
        <v>23</v>
      </c>
      <c r="C1939" s="6" t="s">
        <v>1562</v>
      </c>
      <c r="D1939" s="6" t="s">
        <v>1562</v>
      </c>
      <c r="E1939" s="22" t="s">
        <v>1676</v>
      </c>
      <c r="F1939" s="22" t="s">
        <v>418</v>
      </c>
      <c r="G1939" s="31" t="s">
        <v>536</v>
      </c>
      <c r="H1939" s="22" t="s">
        <v>1563</v>
      </c>
      <c r="I1939" s="22" t="s">
        <v>1376</v>
      </c>
      <c r="J1939" s="6" t="s">
        <v>1586</v>
      </c>
      <c r="K1939" s="11">
        <v>15</v>
      </c>
      <c r="L1939" s="9">
        <v>24.43</v>
      </c>
      <c r="M1939" s="11">
        <v>366.45</v>
      </c>
      <c r="O1939" s="10">
        <f t="shared" ref="O1939:O2002" si="322">M1939/L1939</f>
        <v>15</v>
      </c>
      <c r="P1939" s="11">
        <f t="shared" si="315"/>
        <v>0</v>
      </c>
      <c r="Q1939" s="11">
        <f t="shared" si="316"/>
        <v>15</v>
      </c>
      <c r="R1939" s="6" t="str">
        <f t="shared" si="317"/>
        <v>YES</v>
      </c>
      <c r="S1939" s="6" t="str">
        <f t="shared" si="318"/>
        <v>YES</v>
      </c>
      <c r="T1939" s="11">
        <f t="shared" si="319"/>
        <v>305.375</v>
      </c>
      <c r="U1939" s="11">
        <f t="shared" si="320"/>
        <v>366.45</v>
      </c>
      <c r="V1939" s="11">
        <f t="shared" si="321"/>
        <v>-61.074999999999989</v>
      </c>
    </row>
    <row r="1940" spans="1:22" x14ac:dyDescent="0.25">
      <c r="A1940" s="6" t="s">
        <v>351</v>
      </c>
      <c r="B1940" s="6" t="s">
        <v>23</v>
      </c>
      <c r="C1940" s="6" t="s">
        <v>1562</v>
      </c>
      <c r="D1940" s="6" t="s">
        <v>1562</v>
      </c>
      <c r="E1940" s="22" t="s">
        <v>1676</v>
      </c>
      <c r="F1940" s="22" t="s">
        <v>418</v>
      </c>
      <c r="G1940" s="31" t="s">
        <v>536</v>
      </c>
      <c r="H1940" s="22" t="s">
        <v>1563</v>
      </c>
      <c r="I1940" s="22" t="s">
        <v>1376</v>
      </c>
      <c r="J1940" s="6" t="s">
        <v>1586</v>
      </c>
      <c r="K1940" s="11">
        <v>5</v>
      </c>
      <c r="L1940" s="9">
        <v>10.4</v>
      </c>
      <c r="M1940" s="11">
        <v>52</v>
      </c>
      <c r="O1940" s="10">
        <f t="shared" si="322"/>
        <v>5</v>
      </c>
      <c r="P1940" s="11">
        <f t="shared" si="315"/>
        <v>0</v>
      </c>
      <c r="Q1940" s="11">
        <f t="shared" si="316"/>
        <v>5</v>
      </c>
      <c r="R1940" s="6" t="str">
        <f t="shared" si="317"/>
        <v>NO</v>
      </c>
      <c r="S1940" s="6" t="str">
        <f t="shared" si="318"/>
        <v>YES</v>
      </c>
      <c r="T1940" s="11">
        <f t="shared" si="319"/>
        <v>130</v>
      </c>
      <c r="U1940" s="11">
        <f t="shared" si="320"/>
        <v>52</v>
      </c>
      <c r="V1940" s="11">
        <f t="shared" si="321"/>
        <v>78</v>
      </c>
    </row>
    <row r="1941" spans="1:22" x14ac:dyDescent="0.25">
      <c r="A1941" s="6" t="s">
        <v>351</v>
      </c>
      <c r="B1941" s="6" t="s">
        <v>23</v>
      </c>
      <c r="C1941" s="6" t="s">
        <v>1562</v>
      </c>
      <c r="D1941" s="6" t="s">
        <v>1562</v>
      </c>
      <c r="E1941" s="22" t="s">
        <v>1676</v>
      </c>
      <c r="F1941" s="22" t="s">
        <v>418</v>
      </c>
      <c r="G1941" s="31" t="s">
        <v>536</v>
      </c>
      <c r="H1941" s="22" t="s">
        <v>1563</v>
      </c>
      <c r="I1941" s="22" t="s">
        <v>1376</v>
      </c>
      <c r="J1941" s="6" t="s">
        <v>1585</v>
      </c>
      <c r="K1941" s="11">
        <v>15</v>
      </c>
      <c r="L1941" s="9">
        <v>23.82</v>
      </c>
      <c r="M1941" s="11">
        <v>357.3</v>
      </c>
      <c r="O1941" s="10">
        <f t="shared" si="322"/>
        <v>15</v>
      </c>
      <c r="P1941" s="11">
        <f t="shared" si="315"/>
        <v>0</v>
      </c>
      <c r="Q1941" s="11">
        <f t="shared" si="316"/>
        <v>15</v>
      </c>
      <c r="R1941" s="6" t="str">
        <f t="shared" si="317"/>
        <v>YES</v>
      </c>
      <c r="S1941" s="6" t="str">
        <f t="shared" si="318"/>
        <v>YES</v>
      </c>
      <c r="T1941" s="11">
        <f t="shared" si="319"/>
        <v>297.75</v>
      </c>
      <c r="U1941" s="11">
        <f t="shared" si="320"/>
        <v>357.3</v>
      </c>
      <c r="V1941" s="11">
        <f t="shared" si="321"/>
        <v>-59.550000000000011</v>
      </c>
    </row>
    <row r="1942" spans="1:22" x14ac:dyDescent="0.25">
      <c r="A1942" s="6" t="s">
        <v>351</v>
      </c>
      <c r="B1942" s="6" t="s">
        <v>23</v>
      </c>
      <c r="C1942" s="6" t="s">
        <v>1562</v>
      </c>
      <c r="D1942" s="6" t="s">
        <v>1562</v>
      </c>
      <c r="E1942" s="22" t="s">
        <v>1676</v>
      </c>
      <c r="F1942" s="22" t="s">
        <v>418</v>
      </c>
      <c r="G1942" s="31" t="s">
        <v>536</v>
      </c>
      <c r="H1942" s="22" t="s">
        <v>1563</v>
      </c>
      <c r="I1942" s="22" t="s">
        <v>1376</v>
      </c>
      <c r="J1942" s="6" t="s">
        <v>1585</v>
      </c>
      <c r="K1942" s="11">
        <v>5</v>
      </c>
      <c r="L1942" s="9">
        <v>28.99</v>
      </c>
      <c r="M1942" s="11">
        <v>144.94999999999999</v>
      </c>
      <c r="O1942" s="10">
        <f t="shared" si="322"/>
        <v>5</v>
      </c>
      <c r="P1942" s="11">
        <f t="shared" si="315"/>
        <v>0</v>
      </c>
      <c r="Q1942" s="11">
        <f t="shared" si="316"/>
        <v>5</v>
      </c>
      <c r="R1942" s="6" t="str">
        <f t="shared" si="317"/>
        <v>NO</v>
      </c>
      <c r="S1942" s="6" t="str">
        <f t="shared" si="318"/>
        <v>YES</v>
      </c>
      <c r="T1942" s="11">
        <f t="shared" si="319"/>
        <v>362.375</v>
      </c>
      <c r="U1942" s="11">
        <f t="shared" si="320"/>
        <v>144.94999999999999</v>
      </c>
      <c r="V1942" s="11">
        <f t="shared" si="321"/>
        <v>217.42500000000001</v>
      </c>
    </row>
    <row r="1943" spans="1:22" x14ac:dyDescent="0.25">
      <c r="A1943" s="6" t="s">
        <v>351</v>
      </c>
      <c r="B1943" s="6" t="s">
        <v>23</v>
      </c>
      <c r="C1943" s="6" t="s">
        <v>1562</v>
      </c>
      <c r="D1943" s="6" t="s">
        <v>1562</v>
      </c>
      <c r="E1943" s="22" t="s">
        <v>1676</v>
      </c>
      <c r="F1943" s="22" t="s">
        <v>418</v>
      </c>
      <c r="G1943" s="31" t="s">
        <v>536</v>
      </c>
      <c r="H1943" s="22" t="s">
        <v>1563</v>
      </c>
      <c r="I1943" s="22" t="s">
        <v>1376</v>
      </c>
      <c r="J1943" s="6" t="s">
        <v>1584</v>
      </c>
      <c r="K1943" s="11">
        <v>5</v>
      </c>
      <c r="L1943" s="9">
        <v>89.56</v>
      </c>
      <c r="M1943" s="11">
        <v>447.8</v>
      </c>
      <c r="O1943" s="10">
        <f t="shared" si="322"/>
        <v>5</v>
      </c>
      <c r="P1943" s="11">
        <f t="shared" si="315"/>
        <v>0</v>
      </c>
      <c r="Q1943" s="11">
        <f t="shared" si="316"/>
        <v>5</v>
      </c>
      <c r="R1943" s="6" t="str">
        <f t="shared" si="317"/>
        <v>NO</v>
      </c>
      <c r="S1943" s="6" t="str">
        <f t="shared" si="318"/>
        <v>YES</v>
      </c>
      <c r="T1943" s="11">
        <f t="shared" si="319"/>
        <v>1119.5</v>
      </c>
      <c r="U1943" s="11">
        <f t="shared" si="320"/>
        <v>447.8</v>
      </c>
      <c r="V1943" s="11">
        <f t="shared" si="321"/>
        <v>671.7</v>
      </c>
    </row>
    <row r="1944" spans="1:22" x14ac:dyDescent="0.25">
      <c r="A1944" s="6" t="s">
        <v>351</v>
      </c>
      <c r="B1944" s="6" t="s">
        <v>23</v>
      </c>
      <c r="C1944" s="6" t="s">
        <v>1562</v>
      </c>
      <c r="D1944" s="6" t="s">
        <v>1562</v>
      </c>
      <c r="E1944" s="22" t="s">
        <v>1676</v>
      </c>
      <c r="F1944" s="22" t="s">
        <v>418</v>
      </c>
      <c r="G1944" s="31" t="s">
        <v>536</v>
      </c>
      <c r="H1944" s="22" t="s">
        <v>1563</v>
      </c>
      <c r="I1944" s="22" t="s">
        <v>1376</v>
      </c>
      <c r="J1944" s="6" t="s">
        <v>1584</v>
      </c>
      <c r="K1944" s="11">
        <v>15</v>
      </c>
      <c r="L1944" s="9">
        <v>27.87</v>
      </c>
      <c r="M1944" s="11">
        <v>418.05</v>
      </c>
      <c r="O1944" s="10">
        <f t="shared" si="322"/>
        <v>15</v>
      </c>
      <c r="P1944" s="11">
        <f t="shared" si="315"/>
        <v>0</v>
      </c>
      <c r="Q1944" s="11">
        <f t="shared" si="316"/>
        <v>15</v>
      </c>
      <c r="R1944" s="6" t="str">
        <f t="shared" si="317"/>
        <v>YES</v>
      </c>
      <c r="S1944" s="6" t="str">
        <f t="shared" si="318"/>
        <v>YES</v>
      </c>
      <c r="T1944" s="11">
        <f t="shared" si="319"/>
        <v>348.375</v>
      </c>
      <c r="U1944" s="11">
        <f t="shared" si="320"/>
        <v>418.05</v>
      </c>
      <c r="V1944" s="11">
        <f t="shared" si="321"/>
        <v>-69.675000000000011</v>
      </c>
    </row>
    <row r="1945" spans="1:22" x14ac:dyDescent="0.25">
      <c r="A1945" s="6" t="s">
        <v>351</v>
      </c>
      <c r="B1945" s="6" t="s">
        <v>23</v>
      </c>
      <c r="C1945" s="6" t="s">
        <v>1562</v>
      </c>
      <c r="D1945" s="6" t="s">
        <v>1562</v>
      </c>
      <c r="E1945" s="22" t="s">
        <v>1676</v>
      </c>
      <c r="F1945" s="22" t="s">
        <v>418</v>
      </c>
      <c r="G1945" s="31" t="s">
        <v>536</v>
      </c>
      <c r="H1945" s="22" t="s">
        <v>1563</v>
      </c>
      <c r="I1945" s="22" t="s">
        <v>1376</v>
      </c>
      <c r="J1945" s="6" t="s">
        <v>1583</v>
      </c>
      <c r="K1945" s="11">
        <v>15</v>
      </c>
      <c r="L1945" s="9">
        <v>15.67</v>
      </c>
      <c r="M1945" s="11">
        <v>235.05</v>
      </c>
      <c r="O1945" s="10">
        <f t="shared" si="322"/>
        <v>15</v>
      </c>
      <c r="P1945" s="11">
        <f t="shared" si="315"/>
        <v>0</v>
      </c>
      <c r="Q1945" s="11">
        <f t="shared" si="316"/>
        <v>15</v>
      </c>
      <c r="R1945" s="6" t="str">
        <f t="shared" si="317"/>
        <v>YES</v>
      </c>
      <c r="S1945" s="6" t="str">
        <f t="shared" si="318"/>
        <v>YES</v>
      </c>
      <c r="T1945" s="11">
        <f t="shared" si="319"/>
        <v>195.875</v>
      </c>
      <c r="U1945" s="11">
        <f t="shared" si="320"/>
        <v>235.05</v>
      </c>
      <c r="V1945" s="11">
        <f t="shared" si="321"/>
        <v>-39.175000000000011</v>
      </c>
    </row>
    <row r="1946" spans="1:22" x14ac:dyDescent="0.25">
      <c r="A1946" s="6" t="s">
        <v>351</v>
      </c>
      <c r="B1946" s="6" t="s">
        <v>23</v>
      </c>
      <c r="C1946" s="6" t="s">
        <v>1562</v>
      </c>
      <c r="D1946" s="6" t="s">
        <v>1562</v>
      </c>
      <c r="E1946" s="22" t="s">
        <v>1676</v>
      </c>
      <c r="F1946" s="22" t="s">
        <v>418</v>
      </c>
      <c r="G1946" s="31" t="s">
        <v>536</v>
      </c>
      <c r="H1946" s="22" t="s">
        <v>1563</v>
      </c>
      <c r="I1946" s="22" t="s">
        <v>1376</v>
      </c>
      <c r="J1946" s="6" t="s">
        <v>1583</v>
      </c>
      <c r="K1946" s="11">
        <v>5</v>
      </c>
      <c r="L1946" s="9">
        <v>45.38</v>
      </c>
      <c r="M1946" s="11">
        <v>226.9</v>
      </c>
      <c r="O1946" s="10">
        <f t="shared" si="322"/>
        <v>5</v>
      </c>
      <c r="P1946" s="11">
        <f t="shared" si="315"/>
        <v>0</v>
      </c>
      <c r="Q1946" s="11">
        <f t="shared" si="316"/>
        <v>5</v>
      </c>
      <c r="R1946" s="6" t="str">
        <f t="shared" si="317"/>
        <v>NO</v>
      </c>
      <c r="S1946" s="6" t="str">
        <f t="shared" si="318"/>
        <v>YES</v>
      </c>
      <c r="T1946" s="11">
        <f t="shared" si="319"/>
        <v>567.25</v>
      </c>
      <c r="U1946" s="11">
        <f t="shared" si="320"/>
        <v>226.9</v>
      </c>
      <c r="V1946" s="11">
        <f t="shared" si="321"/>
        <v>340.35</v>
      </c>
    </row>
    <row r="1947" spans="1:22" x14ac:dyDescent="0.25">
      <c r="A1947" s="6" t="s">
        <v>351</v>
      </c>
      <c r="B1947" s="6" t="s">
        <v>23</v>
      </c>
      <c r="C1947" s="6" t="s">
        <v>1562</v>
      </c>
      <c r="D1947" s="6" t="s">
        <v>1562</v>
      </c>
      <c r="E1947" s="22" t="s">
        <v>1676</v>
      </c>
      <c r="F1947" s="22" t="s">
        <v>418</v>
      </c>
      <c r="G1947" s="31" t="s">
        <v>536</v>
      </c>
      <c r="H1947" s="22" t="s">
        <v>1563</v>
      </c>
      <c r="I1947" s="22" t="s">
        <v>1376</v>
      </c>
      <c r="J1947" s="6" t="s">
        <v>1582</v>
      </c>
      <c r="K1947" s="11">
        <v>8</v>
      </c>
      <c r="L1947" s="9">
        <v>0.41</v>
      </c>
      <c r="M1947" s="11">
        <v>3.28</v>
      </c>
      <c r="O1947" s="10">
        <f t="shared" si="322"/>
        <v>8</v>
      </c>
      <c r="P1947" s="11">
        <f t="shared" si="315"/>
        <v>0</v>
      </c>
      <c r="Q1947" s="11">
        <f t="shared" si="316"/>
        <v>8</v>
      </c>
      <c r="R1947" s="6" t="str">
        <f t="shared" si="317"/>
        <v>NO</v>
      </c>
      <c r="S1947" s="6" t="str">
        <f t="shared" si="318"/>
        <v>YES</v>
      </c>
      <c r="T1947" s="11">
        <f t="shared" si="319"/>
        <v>5.125</v>
      </c>
      <c r="U1947" s="11">
        <f t="shared" si="320"/>
        <v>3.28</v>
      </c>
      <c r="V1947" s="11">
        <f t="shared" si="321"/>
        <v>1.8450000000000002</v>
      </c>
    </row>
    <row r="1948" spans="1:22" x14ac:dyDescent="0.25">
      <c r="A1948" s="6" t="s">
        <v>351</v>
      </c>
      <c r="B1948" s="6" t="s">
        <v>23</v>
      </c>
      <c r="C1948" s="6" t="s">
        <v>1590</v>
      </c>
      <c r="D1948" s="6" t="s">
        <v>1590</v>
      </c>
      <c r="E1948" s="22" t="s">
        <v>1676</v>
      </c>
      <c r="F1948" s="22" t="s">
        <v>418</v>
      </c>
      <c r="G1948" s="31" t="s">
        <v>1591</v>
      </c>
      <c r="H1948" s="22" t="s">
        <v>535</v>
      </c>
      <c r="I1948" s="22" t="s">
        <v>528</v>
      </c>
      <c r="J1948" s="22" t="s">
        <v>1592</v>
      </c>
      <c r="K1948" s="11">
        <v>8</v>
      </c>
      <c r="L1948" s="9">
        <v>22.2</v>
      </c>
      <c r="M1948" s="11">
        <v>177.6</v>
      </c>
      <c r="O1948" s="10">
        <f t="shared" si="322"/>
        <v>8</v>
      </c>
      <c r="P1948" s="11">
        <f t="shared" si="315"/>
        <v>0</v>
      </c>
      <c r="Q1948" s="11">
        <f t="shared" si="316"/>
        <v>8</v>
      </c>
      <c r="R1948" s="6" t="str">
        <f t="shared" si="317"/>
        <v>NO</v>
      </c>
      <c r="S1948" s="6" t="str">
        <f t="shared" si="318"/>
        <v>YES</v>
      </c>
      <c r="T1948" s="11">
        <f t="shared" si="319"/>
        <v>277.5</v>
      </c>
      <c r="U1948" s="11">
        <f t="shared" si="320"/>
        <v>177.6</v>
      </c>
      <c r="V1948" s="11">
        <f t="shared" si="321"/>
        <v>99.9</v>
      </c>
    </row>
    <row r="1949" spans="1:22" x14ac:dyDescent="0.25">
      <c r="A1949" s="6" t="s">
        <v>351</v>
      </c>
      <c r="B1949" s="6" t="s">
        <v>23</v>
      </c>
      <c r="C1949" s="6" t="s">
        <v>1590</v>
      </c>
      <c r="D1949" s="6" t="s">
        <v>1590</v>
      </c>
      <c r="E1949" s="22" t="s">
        <v>1676</v>
      </c>
      <c r="F1949" s="22" t="s">
        <v>418</v>
      </c>
      <c r="G1949" s="31" t="s">
        <v>1591</v>
      </c>
      <c r="H1949" s="22" t="s">
        <v>535</v>
      </c>
      <c r="I1949" s="22" t="s">
        <v>528</v>
      </c>
      <c r="J1949" s="22" t="s">
        <v>1593</v>
      </c>
      <c r="K1949" s="11">
        <v>5</v>
      </c>
      <c r="L1949" s="9">
        <v>59.4</v>
      </c>
      <c r="M1949" s="11">
        <v>297</v>
      </c>
      <c r="O1949" s="10">
        <f t="shared" si="322"/>
        <v>5</v>
      </c>
      <c r="P1949" s="11">
        <f t="shared" si="315"/>
        <v>0</v>
      </c>
      <c r="Q1949" s="11">
        <f t="shared" si="316"/>
        <v>5</v>
      </c>
      <c r="R1949" s="6" t="str">
        <f t="shared" si="317"/>
        <v>NO</v>
      </c>
      <c r="S1949" s="6" t="str">
        <f t="shared" si="318"/>
        <v>YES</v>
      </c>
      <c r="T1949" s="11">
        <f t="shared" si="319"/>
        <v>742.5</v>
      </c>
      <c r="U1949" s="11">
        <f t="shared" si="320"/>
        <v>297</v>
      </c>
      <c r="V1949" s="11">
        <f t="shared" si="321"/>
        <v>445.5</v>
      </c>
    </row>
    <row r="1950" spans="1:22" x14ac:dyDescent="0.25">
      <c r="A1950" s="6" t="s">
        <v>351</v>
      </c>
      <c r="B1950" s="6" t="s">
        <v>23</v>
      </c>
      <c r="C1950" s="6" t="s">
        <v>1590</v>
      </c>
      <c r="D1950" s="6" t="s">
        <v>1590</v>
      </c>
      <c r="E1950" s="22" t="s">
        <v>1676</v>
      </c>
      <c r="F1950" s="22" t="s">
        <v>418</v>
      </c>
      <c r="G1950" s="31" t="s">
        <v>1591</v>
      </c>
      <c r="H1950" s="22" t="s">
        <v>535</v>
      </c>
      <c r="I1950" s="22" t="s">
        <v>528</v>
      </c>
      <c r="J1950" s="22" t="s">
        <v>1593</v>
      </c>
      <c r="K1950" s="11">
        <v>6</v>
      </c>
      <c r="L1950" s="9">
        <v>381.4</v>
      </c>
      <c r="M1950" s="11">
        <v>2288.64</v>
      </c>
      <c r="O1950" s="10">
        <f t="shared" si="322"/>
        <v>6.0006292606187728</v>
      </c>
      <c r="P1950" s="11">
        <f t="shared" si="315"/>
        <v>0</v>
      </c>
      <c r="Q1950" s="11">
        <f t="shared" si="316"/>
        <v>6.0006292606187728</v>
      </c>
      <c r="R1950" s="6" t="str">
        <f t="shared" si="317"/>
        <v>NO</v>
      </c>
      <c r="S1950" s="6" t="str">
        <f t="shared" si="318"/>
        <v>YES</v>
      </c>
      <c r="T1950" s="11">
        <f t="shared" si="319"/>
        <v>4767.5</v>
      </c>
      <c r="U1950" s="11">
        <f t="shared" si="320"/>
        <v>2288.64</v>
      </c>
      <c r="V1950" s="11">
        <f t="shared" si="321"/>
        <v>2478.86</v>
      </c>
    </row>
    <row r="1951" spans="1:22" x14ac:dyDescent="0.25">
      <c r="A1951" s="6" t="s">
        <v>351</v>
      </c>
      <c r="B1951" s="6" t="s">
        <v>23</v>
      </c>
      <c r="C1951" s="6" t="s">
        <v>1590</v>
      </c>
      <c r="D1951" s="6" t="s">
        <v>1590</v>
      </c>
      <c r="E1951" s="22" t="s">
        <v>1676</v>
      </c>
      <c r="F1951" s="22" t="s">
        <v>418</v>
      </c>
      <c r="G1951" s="31" t="s">
        <v>1591</v>
      </c>
      <c r="H1951" s="22" t="s">
        <v>535</v>
      </c>
      <c r="I1951" s="22" t="s">
        <v>528</v>
      </c>
      <c r="J1951" s="22" t="s">
        <v>1593</v>
      </c>
      <c r="K1951" s="11">
        <v>7.5</v>
      </c>
      <c r="L1951" s="9">
        <v>10.34</v>
      </c>
      <c r="M1951" s="11">
        <v>77.56</v>
      </c>
      <c r="O1951" s="10">
        <f t="shared" si="322"/>
        <v>7.5009671179883952</v>
      </c>
      <c r="P1951" s="11">
        <f t="shared" si="315"/>
        <v>0</v>
      </c>
      <c r="Q1951" s="11">
        <f t="shared" si="316"/>
        <v>7.5009671179883952</v>
      </c>
      <c r="R1951" s="6" t="str">
        <f t="shared" si="317"/>
        <v>NO</v>
      </c>
      <c r="S1951" s="6" t="str">
        <f t="shared" si="318"/>
        <v>YES</v>
      </c>
      <c r="T1951" s="11">
        <f t="shared" si="319"/>
        <v>129.25</v>
      </c>
      <c r="U1951" s="11">
        <f t="shared" si="320"/>
        <v>77.56</v>
      </c>
      <c r="V1951" s="11">
        <f t="shared" si="321"/>
        <v>51.69</v>
      </c>
    </row>
    <row r="1952" spans="1:22" x14ac:dyDescent="0.25">
      <c r="A1952" s="6" t="s">
        <v>351</v>
      </c>
      <c r="B1952" s="6" t="s">
        <v>23</v>
      </c>
      <c r="C1952" s="6" t="s">
        <v>1590</v>
      </c>
      <c r="D1952" s="6" t="s">
        <v>1590</v>
      </c>
      <c r="E1952" s="22" t="s">
        <v>1676</v>
      </c>
      <c r="F1952" s="22" t="s">
        <v>418</v>
      </c>
      <c r="G1952" s="31" t="s">
        <v>1591</v>
      </c>
      <c r="H1952" s="22" t="s">
        <v>535</v>
      </c>
      <c r="I1952" s="22" t="s">
        <v>528</v>
      </c>
      <c r="J1952" s="22" t="s">
        <v>1594</v>
      </c>
      <c r="K1952" s="11">
        <v>5</v>
      </c>
      <c r="L1952" s="9">
        <v>7.28</v>
      </c>
      <c r="M1952" s="11">
        <v>36.4</v>
      </c>
      <c r="O1952" s="10">
        <f t="shared" si="322"/>
        <v>5</v>
      </c>
      <c r="P1952" s="11">
        <f t="shared" si="315"/>
        <v>0</v>
      </c>
      <c r="Q1952" s="11">
        <f t="shared" si="316"/>
        <v>5</v>
      </c>
      <c r="R1952" s="6" t="str">
        <f t="shared" si="317"/>
        <v>NO</v>
      </c>
      <c r="S1952" s="6" t="str">
        <f t="shared" si="318"/>
        <v>YES</v>
      </c>
      <c r="T1952" s="11">
        <f t="shared" si="319"/>
        <v>91</v>
      </c>
      <c r="U1952" s="11">
        <f t="shared" si="320"/>
        <v>36.4</v>
      </c>
      <c r="V1952" s="11">
        <f t="shared" si="321"/>
        <v>54.6</v>
      </c>
    </row>
    <row r="1953" spans="1:22" x14ac:dyDescent="0.25">
      <c r="A1953" s="6" t="s">
        <v>351</v>
      </c>
      <c r="B1953" s="6" t="s">
        <v>23</v>
      </c>
      <c r="C1953" s="6" t="s">
        <v>1590</v>
      </c>
      <c r="D1953" s="6" t="s">
        <v>1590</v>
      </c>
      <c r="E1953" s="22" t="s">
        <v>1676</v>
      </c>
      <c r="F1953" s="22" t="s">
        <v>418</v>
      </c>
      <c r="G1953" s="31" t="s">
        <v>1591</v>
      </c>
      <c r="H1953" s="22" t="s">
        <v>535</v>
      </c>
      <c r="I1953" s="22" t="s">
        <v>528</v>
      </c>
      <c r="J1953" s="22" t="s">
        <v>1594</v>
      </c>
      <c r="K1953" s="11">
        <v>6</v>
      </c>
      <c r="L1953" s="9">
        <v>101.05</v>
      </c>
      <c r="M1953" s="11">
        <v>606.29999999999995</v>
      </c>
      <c r="O1953" s="10">
        <f t="shared" si="322"/>
        <v>6</v>
      </c>
      <c r="P1953" s="11">
        <f t="shared" si="315"/>
        <v>0</v>
      </c>
      <c r="Q1953" s="11">
        <f t="shared" si="316"/>
        <v>6</v>
      </c>
      <c r="R1953" s="6" t="str">
        <f t="shared" si="317"/>
        <v>NO</v>
      </c>
      <c r="S1953" s="6" t="str">
        <f t="shared" si="318"/>
        <v>YES</v>
      </c>
      <c r="T1953" s="11">
        <f t="shared" si="319"/>
        <v>1263.125</v>
      </c>
      <c r="U1953" s="11">
        <f t="shared" si="320"/>
        <v>606.29999999999995</v>
      </c>
      <c r="V1953" s="11">
        <f t="shared" si="321"/>
        <v>656.82500000000005</v>
      </c>
    </row>
    <row r="1954" spans="1:22" x14ac:dyDescent="0.25">
      <c r="A1954" s="6" t="s">
        <v>351</v>
      </c>
      <c r="B1954" s="6" t="s">
        <v>23</v>
      </c>
      <c r="C1954" s="6" t="s">
        <v>1590</v>
      </c>
      <c r="D1954" s="6" t="s">
        <v>1590</v>
      </c>
      <c r="E1954" s="22" t="s">
        <v>1676</v>
      </c>
      <c r="F1954" s="22" t="s">
        <v>418</v>
      </c>
      <c r="G1954" s="31" t="s">
        <v>1591</v>
      </c>
      <c r="H1954" s="22" t="s">
        <v>535</v>
      </c>
      <c r="I1954" s="22" t="s">
        <v>528</v>
      </c>
      <c r="J1954" s="22" t="s">
        <v>1595</v>
      </c>
      <c r="K1954" s="11">
        <v>5</v>
      </c>
      <c r="L1954" s="9">
        <v>62.57</v>
      </c>
      <c r="M1954" s="11">
        <v>312.85000000000002</v>
      </c>
      <c r="O1954" s="10">
        <f t="shared" si="322"/>
        <v>5</v>
      </c>
      <c r="P1954" s="11">
        <f t="shared" si="315"/>
        <v>0</v>
      </c>
      <c r="Q1954" s="11">
        <f t="shared" si="316"/>
        <v>5</v>
      </c>
      <c r="R1954" s="6" t="str">
        <f t="shared" si="317"/>
        <v>NO</v>
      </c>
      <c r="S1954" s="6" t="str">
        <f t="shared" si="318"/>
        <v>YES</v>
      </c>
      <c r="T1954" s="11">
        <f t="shared" si="319"/>
        <v>782.125</v>
      </c>
      <c r="U1954" s="11">
        <f t="shared" si="320"/>
        <v>312.85000000000002</v>
      </c>
      <c r="V1954" s="11">
        <f t="shared" si="321"/>
        <v>469.27499999999998</v>
      </c>
    </row>
    <row r="1955" spans="1:22" x14ac:dyDescent="0.25">
      <c r="A1955" s="6" t="s">
        <v>351</v>
      </c>
      <c r="B1955" s="6" t="s">
        <v>23</v>
      </c>
      <c r="C1955" s="6" t="s">
        <v>1590</v>
      </c>
      <c r="D1955" s="6" t="s">
        <v>1590</v>
      </c>
      <c r="E1955" s="22" t="s">
        <v>1676</v>
      </c>
      <c r="F1955" s="22" t="s">
        <v>418</v>
      </c>
      <c r="G1955" s="31" t="s">
        <v>1591</v>
      </c>
      <c r="H1955" s="22" t="s">
        <v>535</v>
      </c>
      <c r="I1955" s="22" t="s">
        <v>528</v>
      </c>
      <c r="J1955" s="22" t="s">
        <v>1595</v>
      </c>
      <c r="K1955" s="11">
        <v>6</v>
      </c>
      <c r="L1955" s="9">
        <v>270.017</v>
      </c>
      <c r="M1955" s="11">
        <v>1620.42</v>
      </c>
      <c r="O1955" s="10">
        <f t="shared" si="322"/>
        <v>6.0011777036260687</v>
      </c>
      <c r="P1955" s="11">
        <f t="shared" si="315"/>
        <v>0</v>
      </c>
      <c r="Q1955" s="11">
        <f t="shared" si="316"/>
        <v>6.0011777036260687</v>
      </c>
      <c r="R1955" s="6" t="str">
        <f t="shared" si="317"/>
        <v>NO</v>
      </c>
      <c r="S1955" s="6" t="str">
        <f t="shared" si="318"/>
        <v>YES</v>
      </c>
      <c r="T1955" s="11">
        <f t="shared" si="319"/>
        <v>3375.2125000000001</v>
      </c>
      <c r="U1955" s="11">
        <f t="shared" si="320"/>
        <v>1620.42</v>
      </c>
      <c r="V1955" s="11">
        <f t="shared" si="321"/>
        <v>1754.7925</v>
      </c>
    </row>
    <row r="1956" spans="1:22" x14ac:dyDescent="0.25">
      <c r="A1956" s="6" t="s">
        <v>351</v>
      </c>
      <c r="B1956" s="6" t="s">
        <v>23</v>
      </c>
      <c r="C1956" s="6" t="s">
        <v>1590</v>
      </c>
      <c r="D1956" s="6" t="s">
        <v>1590</v>
      </c>
      <c r="E1956" s="22" t="s">
        <v>1676</v>
      </c>
      <c r="F1956" s="22" t="s">
        <v>418</v>
      </c>
      <c r="G1956" s="31" t="s">
        <v>1591</v>
      </c>
      <c r="H1956" s="22" t="s">
        <v>535</v>
      </c>
      <c r="I1956" s="22" t="s">
        <v>528</v>
      </c>
      <c r="J1956" s="22" t="s">
        <v>1596</v>
      </c>
      <c r="K1956" s="11">
        <v>7</v>
      </c>
      <c r="L1956" s="9">
        <v>424.93</v>
      </c>
      <c r="M1956" s="11">
        <v>3974.51</v>
      </c>
      <c r="O1956" s="10">
        <f t="shared" si="322"/>
        <v>9.3533287835643524</v>
      </c>
      <c r="P1956" s="11">
        <f t="shared" si="315"/>
        <v>0</v>
      </c>
      <c r="Q1956" s="11">
        <f t="shared" si="316"/>
        <v>9.3533287835643524</v>
      </c>
      <c r="R1956" s="6" t="str">
        <f t="shared" si="317"/>
        <v>NO</v>
      </c>
      <c r="S1956" s="6" t="str">
        <f t="shared" si="318"/>
        <v>YES</v>
      </c>
      <c r="T1956" s="11">
        <f t="shared" si="319"/>
        <v>5311.625</v>
      </c>
      <c r="U1956" s="11">
        <f t="shared" si="320"/>
        <v>3974.51</v>
      </c>
      <c r="V1956" s="11">
        <f t="shared" si="321"/>
        <v>1337.1149999999998</v>
      </c>
    </row>
    <row r="1957" spans="1:22" x14ac:dyDescent="0.25">
      <c r="A1957" s="6" t="s">
        <v>351</v>
      </c>
      <c r="B1957" s="6" t="s">
        <v>23</v>
      </c>
      <c r="C1957" s="6" t="s">
        <v>1590</v>
      </c>
      <c r="D1957" s="6" t="s">
        <v>1590</v>
      </c>
      <c r="E1957" s="22" t="s">
        <v>1676</v>
      </c>
      <c r="F1957" s="22" t="s">
        <v>418</v>
      </c>
      <c r="G1957" s="31" t="s">
        <v>1591</v>
      </c>
      <c r="H1957" s="22" t="s">
        <v>535</v>
      </c>
      <c r="I1957" s="22" t="s">
        <v>528</v>
      </c>
      <c r="J1957" s="22" t="s">
        <v>1597</v>
      </c>
      <c r="K1957" s="11">
        <v>8</v>
      </c>
      <c r="L1957" s="9">
        <v>9.07</v>
      </c>
      <c r="M1957" s="11">
        <v>72.56</v>
      </c>
      <c r="O1957" s="10">
        <f t="shared" si="322"/>
        <v>8</v>
      </c>
      <c r="P1957" s="11">
        <f t="shared" si="315"/>
        <v>0</v>
      </c>
      <c r="Q1957" s="11">
        <f t="shared" si="316"/>
        <v>8</v>
      </c>
      <c r="R1957" s="6" t="str">
        <f t="shared" si="317"/>
        <v>NO</v>
      </c>
      <c r="S1957" s="6" t="str">
        <f t="shared" si="318"/>
        <v>YES</v>
      </c>
      <c r="T1957" s="11">
        <f t="shared" si="319"/>
        <v>113.375</v>
      </c>
      <c r="U1957" s="11">
        <f t="shared" si="320"/>
        <v>72.56</v>
      </c>
      <c r="V1957" s="11">
        <f t="shared" si="321"/>
        <v>40.814999999999998</v>
      </c>
    </row>
    <row r="1958" spans="1:22" x14ac:dyDescent="0.25">
      <c r="A1958" s="6" t="s">
        <v>351</v>
      </c>
      <c r="B1958" s="6" t="s">
        <v>23</v>
      </c>
      <c r="C1958" s="6" t="s">
        <v>1590</v>
      </c>
      <c r="D1958" s="6" t="s">
        <v>1590</v>
      </c>
      <c r="E1958" s="22" t="s">
        <v>1676</v>
      </c>
      <c r="F1958" s="22" t="s">
        <v>418</v>
      </c>
      <c r="G1958" s="31" t="s">
        <v>1591</v>
      </c>
      <c r="H1958" s="22" t="s">
        <v>535</v>
      </c>
      <c r="I1958" s="22" t="s">
        <v>528</v>
      </c>
      <c r="J1958" s="22" t="s">
        <v>1598</v>
      </c>
      <c r="K1958" s="11">
        <v>15</v>
      </c>
      <c r="L1958" s="9">
        <v>119.58</v>
      </c>
      <c r="M1958" s="11">
        <v>2843.7</v>
      </c>
      <c r="O1958" s="10">
        <f t="shared" si="322"/>
        <v>23.780732563973906</v>
      </c>
      <c r="P1958" s="11">
        <f t="shared" si="315"/>
        <v>0</v>
      </c>
      <c r="Q1958" s="11">
        <f t="shared" si="316"/>
        <v>23.780732563973906</v>
      </c>
      <c r="R1958" s="6" t="str">
        <f t="shared" si="317"/>
        <v>YES</v>
      </c>
      <c r="S1958" s="6" t="str">
        <f t="shared" si="318"/>
        <v>YES</v>
      </c>
      <c r="T1958" s="11">
        <f t="shared" si="319"/>
        <v>1494.75</v>
      </c>
      <c r="U1958" s="11">
        <f t="shared" si="320"/>
        <v>2843.7</v>
      </c>
      <c r="V1958" s="11">
        <f t="shared" si="321"/>
        <v>-1348.9499999999998</v>
      </c>
    </row>
    <row r="1959" spans="1:22" x14ac:dyDescent="0.25">
      <c r="A1959" s="6" t="s">
        <v>351</v>
      </c>
      <c r="B1959" s="6" t="s">
        <v>23</v>
      </c>
      <c r="C1959" s="6" t="s">
        <v>1590</v>
      </c>
      <c r="D1959" s="6" t="s">
        <v>1590</v>
      </c>
      <c r="E1959" s="22" t="s">
        <v>1676</v>
      </c>
      <c r="F1959" s="22" t="s">
        <v>418</v>
      </c>
      <c r="G1959" s="31" t="s">
        <v>1591</v>
      </c>
      <c r="H1959" s="22" t="s">
        <v>535</v>
      </c>
      <c r="I1959" s="22" t="s">
        <v>528</v>
      </c>
      <c r="J1959" s="22" t="s">
        <v>1599</v>
      </c>
      <c r="K1959" s="11">
        <v>6</v>
      </c>
      <c r="L1959" s="9">
        <v>169.03</v>
      </c>
      <c r="M1959" s="11">
        <v>1014.18</v>
      </c>
      <c r="O1959" s="10">
        <f t="shared" si="322"/>
        <v>6</v>
      </c>
      <c r="P1959" s="11">
        <f t="shared" si="315"/>
        <v>0</v>
      </c>
      <c r="Q1959" s="11">
        <f t="shared" si="316"/>
        <v>6</v>
      </c>
      <c r="R1959" s="6" t="str">
        <f t="shared" si="317"/>
        <v>NO</v>
      </c>
      <c r="S1959" s="6" t="str">
        <f t="shared" si="318"/>
        <v>YES</v>
      </c>
      <c r="T1959" s="11">
        <f t="shared" si="319"/>
        <v>2112.875</v>
      </c>
      <c r="U1959" s="11">
        <f t="shared" si="320"/>
        <v>1014.18</v>
      </c>
      <c r="V1959" s="11">
        <f t="shared" si="321"/>
        <v>1098.6950000000002</v>
      </c>
    </row>
    <row r="1960" spans="1:22" x14ac:dyDescent="0.25">
      <c r="A1960" s="6" t="s">
        <v>351</v>
      </c>
      <c r="B1960" s="6" t="s">
        <v>23</v>
      </c>
      <c r="C1960" s="6" t="s">
        <v>1590</v>
      </c>
      <c r="D1960" s="6" t="s">
        <v>1590</v>
      </c>
      <c r="E1960" s="22" t="s">
        <v>1676</v>
      </c>
      <c r="F1960" s="22" t="s">
        <v>418</v>
      </c>
      <c r="G1960" s="31" t="s">
        <v>1591</v>
      </c>
      <c r="H1960" s="22" t="s">
        <v>535</v>
      </c>
      <c r="I1960" s="22" t="s">
        <v>528</v>
      </c>
      <c r="J1960" s="22" t="s">
        <v>1599</v>
      </c>
      <c r="K1960" s="11">
        <v>5</v>
      </c>
      <c r="L1960" s="9">
        <v>47.52</v>
      </c>
      <c r="M1960" s="11">
        <v>237.6</v>
      </c>
      <c r="O1960" s="10">
        <f t="shared" si="322"/>
        <v>4.9999999999999991</v>
      </c>
      <c r="P1960" s="11">
        <f t="shared" si="315"/>
        <v>0</v>
      </c>
      <c r="Q1960" s="11">
        <f t="shared" si="316"/>
        <v>4.9999999999999991</v>
      </c>
      <c r="R1960" s="6" t="str">
        <f t="shared" si="317"/>
        <v>NO</v>
      </c>
      <c r="S1960" s="6" t="str">
        <f t="shared" si="318"/>
        <v>YES</v>
      </c>
      <c r="T1960" s="11">
        <f t="shared" si="319"/>
        <v>594</v>
      </c>
      <c r="U1960" s="11">
        <f t="shared" si="320"/>
        <v>237.6</v>
      </c>
      <c r="V1960" s="11">
        <f t="shared" si="321"/>
        <v>356.4</v>
      </c>
    </row>
    <row r="1961" spans="1:22" x14ac:dyDescent="0.25">
      <c r="A1961" s="6" t="s">
        <v>351</v>
      </c>
      <c r="B1961" s="6" t="s">
        <v>23</v>
      </c>
      <c r="C1961" s="6" t="s">
        <v>1590</v>
      </c>
      <c r="D1961" s="6" t="s">
        <v>1590</v>
      </c>
      <c r="E1961" s="22" t="s">
        <v>1676</v>
      </c>
      <c r="F1961" s="22" t="s">
        <v>418</v>
      </c>
      <c r="G1961" s="31" t="s">
        <v>1591</v>
      </c>
      <c r="H1961" s="22" t="s">
        <v>535</v>
      </c>
      <c r="I1961" s="22" t="s">
        <v>528</v>
      </c>
      <c r="J1961" s="22" t="s">
        <v>1600</v>
      </c>
      <c r="K1961" s="11">
        <v>9.5</v>
      </c>
      <c r="L1961" s="9">
        <v>61.49</v>
      </c>
      <c r="M1961" s="11">
        <v>584.17999999999995</v>
      </c>
      <c r="O1961" s="10">
        <f t="shared" si="322"/>
        <v>9.500406570174011</v>
      </c>
      <c r="P1961" s="11">
        <f t="shared" si="315"/>
        <v>0</v>
      </c>
      <c r="Q1961" s="11">
        <f t="shared" si="316"/>
        <v>9.500406570174011</v>
      </c>
      <c r="R1961" s="6" t="str">
        <f t="shared" si="317"/>
        <v>NO</v>
      </c>
      <c r="S1961" s="6" t="str">
        <f t="shared" si="318"/>
        <v>YES</v>
      </c>
      <c r="T1961" s="11">
        <f t="shared" si="319"/>
        <v>768.625</v>
      </c>
      <c r="U1961" s="11">
        <f t="shared" si="320"/>
        <v>584.17999999999995</v>
      </c>
      <c r="V1961" s="11">
        <f t="shared" si="321"/>
        <v>184.44500000000005</v>
      </c>
    </row>
    <row r="1962" spans="1:22" x14ac:dyDescent="0.25">
      <c r="A1962" s="6" t="s">
        <v>351</v>
      </c>
      <c r="B1962" s="6" t="s">
        <v>23</v>
      </c>
      <c r="C1962" s="6" t="s">
        <v>1590</v>
      </c>
      <c r="D1962" s="6" t="s">
        <v>1590</v>
      </c>
      <c r="E1962" s="22" t="s">
        <v>1676</v>
      </c>
      <c r="F1962" s="22" t="s">
        <v>418</v>
      </c>
      <c r="G1962" s="31" t="s">
        <v>1591</v>
      </c>
      <c r="H1962" s="22" t="s">
        <v>535</v>
      </c>
      <c r="I1962" s="22" t="s">
        <v>528</v>
      </c>
      <c r="J1962" s="22" t="s">
        <v>1601</v>
      </c>
      <c r="K1962" s="11">
        <v>7</v>
      </c>
      <c r="L1962" s="9">
        <v>348.99</v>
      </c>
      <c r="M1962" s="11">
        <v>2442.9299999999998</v>
      </c>
      <c r="O1962" s="10">
        <f t="shared" si="322"/>
        <v>6.9999999999999991</v>
      </c>
      <c r="P1962" s="11">
        <f t="shared" si="315"/>
        <v>0</v>
      </c>
      <c r="Q1962" s="11">
        <f t="shared" si="316"/>
        <v>6.9999999999999991</v>
      </c>
      <c r="R1962" s="6" t="str">
        <f t="shared" si="317"/>
        <v>NO</v>
      </c>
      <c r="S1962" s="6" t="str">
        <f t="shared" si="318"/>
        <v>YES</v>
      </c>
      <c r="T1962" s="11">
        <f t="shared" si="319"/>
        <v>4362.375</v>
      </c>
      <c r="U1962" s="11">
        <f t="shared" si="320"/>
        <v>2442.9299999999998</v>
      </c>
      <c r="V1962" s="11">
        <f t="shared" si="321"/>
        <v>1919.4450000000002</v>
      </c>
    </row>
    <row r="1963" spans="1:22" x14ac:dyDescent="0.25">
      <c r="A1963" s="6" t="s">
        <v>351</v>
      </c>
      <c r="B1963" s="6" t="s">
        <v>23</v>
      </c>
      <c r="C1963" s="6" t="s">
        <v>1590</v>
      </c>
      <c r="D1963" s="6" t="s">
        <v>1590</v>
      </c>
      <c r="E1963" s="22" t="s">
        <v>1676</v>
      </c>
      <c r="F1963" s="22" t="s">
        <v>418</v>
      </c>
      <c r="G1963" s="31" t="s">
        <v>1591</v>
      </c>
      <c r="H1963" s="22" t="s">
        <v>535</v>
      </c>
      <c r="I1963" s="22" t="s">
        <v>528</v>
      </c>
      <c r="J1963" s="22" t="s">
        <v>1602</v>
      </c>
      <c r="K1963" s="11">
        <v>8</v>
      </c>
      <c r="L1963" s="9">
        <v>23.92</v>
      </c>
      <c r="M1963" s="11">
        <v>191.36</v>
      </c>
      <c r="O1963" s="10">
        <f t="shared" si="322"/>
        <v>8</v>
      </c>
      <c r="P1963" s="11">
        <f t="shared" si="315"/>
        <v>0</v>
      </c>
      <c r="Q1963" s="11">
        <f t="shared" si="316"/>
        <v>8</v>
      </c>
      <c r="R1963" s="6" t="str">
        <f t="shared" si="317"/>
        <v>NO</v>
      </c>
      <c r="S1963" s="6" t="str">
        <f t="shared" si="318"/>
        <v>YES</v>
      </c>
      <c r="T1963" s="11">
        <f t="shared" si="319"/>
        <v>299</v>
      </c>
      <c r="U1963" s="11">
        <f t="shared" si="320"/>
        <v>191.36</v>
      </c>
      <c r="V1963" s="11">
        <f t="shared" si="321"/>
        <v>107.63999999999999</v>
      </c>
    </row>
    <row r="1964" spans="1:22" x14ac:dyDescent="0.25">
      <c r="A1964" s="6" t="s">
        <v>351</v>
      </c>
      <c r="B1964" s="6" t="s">
        <v>23</v>
      </c>
      <c r="C1964" s="6" t="s">
        <v>1590</v>
      </c>
      <c r="D1964" s="6" t="s">
        <v>1590</v>
      </c>
      <c r="E1964" s="22" t="s">
        <v>1676</v>
      </c>
      <c r="F1964" s="22" t="s">
        <v>418</v>
      </c>
      <c r="G1964" s="31" t="s">
        <v>1591</v>
      </c>
      <c r="H1964" s="22" t="s">
        <v>535</v>
      </c>
      <c r="I1964" s="22" t="s">
        <v>528</v>
      </c>
      <c r="J1964" s="22" t="s">
        <v>1603</v>
      </c>
      <c r="K1964" s="11">
        <v>9.5</v>
      </c>
      <c r="L1964" s="9">
        <v>179.25</v>
      </c>
      <c r="M1964" s="11">
        <v>1702.88</v>
      </c>
      <c r="O1964" s="10">
        <f t="shared" si="322"/>
        <v>9.5000278940027894</v>
      </c>
      <c r="P1964" s="11">
        <f t="shared" si="315"/>
        <v>0</v>
      </c>
      <c r="Q1964" s="11">
        <f t="shared" si="316"/>
        <v>9.5000278940027894</v>
      </c>
      <c r="R1964" s="6" t="str">
        <f t="shared" si="317"/>
        <v>NO</v>
      </c>
      <c r="S1964" s="6" t="str">
        <f t="shared" si="318"/>
        <v>YES</v>
      </c>
      <c r="T1964" s="11">
        <f t="shared" si="319"/>
        <v>2240.625</v>
      </c>
      <c r="U1964" s="11">
        <f t="shared" si="320"/>
        <v>1702.88</v>
      </c>
      <c r="V1964" s="11">
        <f t="shared" si="321"/>
        <v>537.74499999999989</v>
      </c>
    </row>
    <row r="1965" spans="1:22" x14ac:dyDescent="0.25">
      <c r="A1965" s="6" t="s">
        <v>351</v>
      </c>
      <c r="B1965" s="6" t="s">
        <v>23</v>
      </c>
      <c r="C1965" s="6" t="s">
        <v>1590</v>
      </c>
      <c r="D1965" s="6" t="s">
        <v>1590</v>
      </c>
      <c r="E1965" s="22" t="s">
        <v>1676</v>
      </c>
      <c r="F1965" s="22" t="s">
        <v>418</v>
      </c>
      <c r="G1965" s="31" t="s">
        <v>1591</v>
      </c>
      <c r="H1965" s="22" t="s">
        <v>535</v>
      </c>
      <c r="I1965" s="22" t="s">
        <v>528</v>
      </c>
      <c r="J1965" s="22" t="s">
        <v>1472</v>
      </c>
      <c r="K1965" s="11">
        <v>8</v>
      </c>
      <c r="L1965" s="9">
        <v>116.81</v>
      </c>
      <c r="M1965" s="11">
        <v>934.48</v>
      </c>
      <c r="O1965" s="10">
        <f t="shared" si="322"/>
        <v>8</v>
      </c>
      <c r="P1965" s="11">
        <f t="shared" si="315"/>
        <v>0</v>
      </c>
      <c r="Q1965" s="11">
        <f t="shared" si="316"/>
        <v>8</v>
      </c>
      <c r="R1965" s="6" t="str">
        <f t="shared" si="317"/>
        <v>NO</v>
      </c>
      <c r="S1965" s="6" t="str">
        <f t="shared" si="318"/>
        <v>YES</v>
      </c>
      <c r="T1965" s="11">
        <f t="shared" si="319"/>
        <v>1460.125</v>
      </c>
      <c r="U1965" s="11">
        <f t="shared" si="320"/>
        <v>934.48</v>
      </c>
      <c r="V1965" s="11">
        <f t="shared" si="321"/>
        <v>525.64499999999998</v>
      </c>
    </row>
    <row r="1966" spans="1:22" x14ac:dyDescent="0.25">
      <c r="A1966" s="6" t="s">
        <v>351</v>
      </c>
      <c r="B1966" s="6" t="s">
        <v>23</v>
      </c>
      <c r="C1966" s="6" t="s">
        <v>1590</v>
      </c>
      <c r="D1966" s="6" t="s">
        <v>1590</v>
      </c>
      <c r="E1966" s="22" t="s">
        <v>1676</v>
      </c>
      <c r="F1966" s="22" t="s">
        <v>418</v>
      </c>
      <c r="G1966" s="31" t="s">
        <v>1591</v>
      </c>
      <c r="H1966" s="22" t="s">
        <v>535</v>
      </c>
      <c r="I1966" s="22" t="s">
        <v>528</v>
      </c>
      <c r="J1966" s="22" t="s">
        <v>1604</v>
      </c>
      <c r="K1966" s="11">
        <v>5</v>
      </c>
      <c r="L1966" s="9">
        <v>251.88</v>
      </c>
      <c r="M1966" s="11">
        <v>1259.4000000000001</v>
      </c>
      <c r="O1966" s="10">
        <f t="shared" si="322"/>
        <v>5.0000000000000009</v>
      </c>
      <c r="P1966" s="11">
        <f t="shared" si="315"/>
        <v>0</v>
      </c>
      <c r="Q1966" s="11">
        <f t="shared" si="316"/>
        <v>5.0000000000000009</v>
      </c>
      <c r="R1966" s="6" t="str">
        <f t="shared" si="317"/>
        <v>NO</v>
      </c>
      <c r="S1966" s="6" t="str">
        <f t="shared" si="318"/>
        <v>YES</v>
      </c>
      <c r="T1966" s="11">
        <f t="shared" si="319"/>
        <v>3148.5</v>
      </c>
      <c r="U1966" s="11">
        <f t="shared" si="320"/>
        <v>1259.4000000000001</v>
      </c>
      <c r="V1966" s="11">
        <f t="shared" si="321"/>
        <v>1889.1</v>
      </c>
    </row>
    <row r="1967" spans="1:22" x14ac:dyDescent="0.25">
      <c r="A1967" s="6" t="s">
        <v>351</v>
      </c>
      <c r="B1967" s="6" t="s">
        <v>23</v>
      </c>
      <c r="C1967" s="6" t="s">
        <v>1590</v>
      </c>
      <c r="D1967" s="6" t="s">
        <v>1590</v>
      </c>
      <c r="E1967" s="22" t="s">
        <v>1676</v>
      </c>
      <c r="F1967" s="22" t="s">
        <v>418</v>
      </c>
      <c r="G1967" s="31" t="s">
        <v>1591</v>
      </c>
      <c r="H1967" s="22" t="s">
        <v>535</v>
      </c>
      <c r="I1967" s="22" t="s">
        <v>528</v>
      </c>
      <c r="J1967" s="22" t="s">
        <v>1604</v>
      </c>
      <c r="K1967" s="11">
        <v>7</v>
      </c>
      <c r="L1967" s="9">
        <v>78.8</v>
      </c>
      <c r="M1967" s="11">
        <v>551.6</v>
      </c>
      <c r="O1967" s="10">
        <f t="shared" si="322"/>
        <v>7.0000000000000009</v>
      </c>
      <c r="P1967" s="11">
        <f t="shared" si="315"/>
        <v>0</v>
      </c>
      <c r="Q1967" s="11">
        <f t="shared" si="316"/>
        <v>7.0000000000000009</v>
      </c>
      <c r="R1967" s="6" t="str">
        <f t="shared" si="317"/>
        <v>NO</v>
      </c>
      <c r="S1967" s="6" t="str">
        <f t="shared" si="318"/>
        <v>YES</v>
      </c>
      <c r="T1967" s="11">
        <f t="shared" si="319"/>
        <v>985</v>
      </c>
      <c r="U1967" s="11">
        <f t="shared" si="320"/>
        <v>551.6</v>
      </c>
      <c r="V1967" s="11">
        <f t="shared" si="321"/>
        <v>433.4</v>
      </c>
    </row>
    <row r="1968" spans="1:22" x14ac:dyDescent="0.25">
      <c r="A1968" s="6" t="s">
        <v>351</v>
      </c>
      <c r="B1968" s="6" t="s">
        <v>23</v>
      </c>
      <c r="C1968" s="6" t="s">
        <v>1590</v>
      </c>
      <c r="D1968" s="6" t="s">
        <v>1590</v>
      </c>
      <c r="E1968" s="22" t="s">
        <v>1676</v>
      </c>
      <c r="F1968" s="22" t="s">
        <v>418</v>
      </c>
      <c r="G1968" s="31" t="s">
        <v>1591</v>
      </c>
      <c r="H1968" s="22" t="s">
        <v>535</v>
      </c>
      <c r="I1968" s="22" t="s">
        <v>528</v>
      </c>
      <c r="J1968" s="22" t="s">
        <v>1604</v>
      </c>
      <c r="K1968" s="11">
        <v>7.5</v>
      </c>
      <c r="L1968" s="9">
        <v>9.84</v>
      </c>
      <c r="M1968" s="11">
        <v>73.8</v>
      </c>
      <c r="O1968" s="10">
        <f t="shared" si="322"/>
        <v>7.5</v>
      </c>
      <c r="P1968" s="11">
        <f t="shared" si="315"/>
        <v>0</v>
      </c>
      <c r="Q1968" s="11">
        <f t="shared" si="316"/>
        <v>7.5</v>
      </c>
      <c r="R1968" s="6" t="str">
        <f t="shared" si="317"/>
        <v>NO</v>
      </c>
      <c r="S1968" s="6" t="str">
        <f t="shared" si="318"/>
        <v>YES</v>
      </c>
      <c r="T1968" s="11">
        <f t="shared" si="319"/>
        <v>123</v>
      </c>
      <c r="U1968" s="11">
        <f t="shared" si="320"/>
        <v>73.8</v>
      </c>
      <c r="V1968" s="11">
        <f t="shared" si="321"/>
        <v>49.2</v>
      </c>
    </row>
    <row r="1969" spans="1:22" x14ac:dyDescent="0.25">
      <c r="A1969" s="6" t="s">
        <v>351</v>
      </c>
      <c r="B1969" s="6" t="s">
        <v>23</v>
      </c>
      <c r="C1969" s="6" t="s">
        <v>1590</v>
      </c>
      <c r="D1969" s="6" t="s">
        <v>1590</v>
      </c>
      <c r="E1969" s="22" t="s">
        <v>1676</v>
      </c>
      <c r="F1969" s="22" t="s">
        <v>418</v>
      </c>
      <c r="G1969" s="31" t="s">
        <v>1591</v>
      </c>
      <c r="H1969" s="22" t="s">
        <v>535</v>
      </c>
      <c r="I1969" s="22" t="s">
        <v>528</v>
      </c>
      <c r="J1969" s="22" t="s">
        <v>1605</v>
      </c>
      <c r="K1969" s="11">
        <v>5</v>
      </c>
      <c r="L1969" s="9">
        <v>153.61000000000001</v>
      </c>
      <c r="M1969" s="11">
        <v>768.05</v>
      </c>
      <c r="O1969" s="10">
        <f t="shared" si="322"/>
        <v>4.9999999999999991</v>
      </c>
      <c r="P1969" s="11">
        <f t="shared" si="315"/>
        <v>0</v>
      </c>
      <c r="Q1969" s="11">
        <f t="shared" si="316"/>
        <v>4.9999999999999991</v>
      </c>
      <c r="R1969" s="6" t="str">
        <f t="shared" si="317"/>
        <v>NO</v>
      </c>
      <c r="S1969" s="6" t="str">
        <f t="shared" si="318"/>
        <v>YES</v>
      </c>
      <c r="T1969" s="11">
        <f t="shared" si="319"/>
        <v>1920.1250000000002</v>
      </c>
      <c r="U1969" s="11">
        <f t="shared" si="320"/>
        <v>768.05</v>
      </c>
      <c r="V1969" s="11">
        <f t="shared" si="321"/>
        <v>1152.0750000000003</v>
      </c>
    </row>
    <row r="1970" spans="1:22" x14ac:dyDescent="0.25">
      <c r="A1970" s="6" t="s">
        <v>351</v>
      </c>
      <c r="B1970" s="6" t="s">
        <v>23</v>
      </c>
      <c r="C1970" s="6" t="s">
        <v>1590</v>
      </c>
      <c r="D1970" s="6" t="s">
        <v>1590</v>
      </c>
      <c r="E1970" s="22" t="s">
        <v>1676</v>
      </c>
      <c r="F1970" s="22" t="s">
        <v>418</v>
      </c>
      <c r="G1970" s="31" t="s">
        <v>1591</v>
      </c>
      <c r="H1970" s="22" t="s">
        <v>535</v>
      </c>
      <c r="I1970" s="22" t="s">
        <v>528</v>
      </c>
      <c r="J1970" s="22" t="s">
        <v>1605</v>
      </c>
      <c r="K1970" s="11">
        <v>15</v>
      </c>
      <c r="L1970" s="9">
        <v>53.96</v>
      </c>
      <c r="M1970" s="11">
        <v>809.4</v>
      </c>
      <c r="O1970" s="10">
        <f t="shared" si="322"/>
        <v>15</v>
      </c>
      <c r="P1970" s="11">
        <f t="shared" si="315"/>
        <v>0</v>
      </c>
      <c r="Q1970" s="11">
        <f t="shared" si="316"/>
        <v>15</v>
      </c>
      <c r="R1970" s="6" t="str">
        <f t="shared" si="317"/>
        <v>YES</v>
      </c>
      <c r="S1970" s="6" t="str">
        <f t="shared" si="318"/>
        <v>YES</v>
      </c>
      <c r="T1970" s="11">
        <f t="shared" si="319"/>
        <v>674.5</v>
      </c>
      <c r="U1970" s="11">
        <f t="shared" si="320"/>
        <v>809.4</v>
      </c>
      <c r="V1970" s="11">
        <f t="shared" si="321"/>
        <v>-134.89999999999998</v>
      </c>
    </row>
    <row r="1971" spans="1:22" x14ac:dyDescent="0.25">
      <c r="A1971" s="6" t="s">
        <v>351</v>
      </c>
      <c r="B1971" s="6" t="s">
        <v>23</v>
      </c>
      <c r="C1971" s="6" t="s">
        <v>1590</v>
      </c>
      <c r="D1971" s="6" t="s">
        <v>1590</v>
      </c>
      <c r="E1971" s="22" t="s">
        <v>1676</v>
      </c>
      <c r="F1971" s="22" t="s">
        <v>418</v>
      </c>
      <c r="G1971" s="31" t="s">
        <v>1591</v>
      </c>
      <c r="H1971" s="22" t="s">
        <v>535</v>
      </c>
      <c r="I1971" s="22" t="s">
        <v>528</v>
      </c>
      <c r="J1971" s="22" t="s">
        <v>1605</v>
      </c>
      <c r="K1971" s="11">
        <v>7</v>
      </c>
      <c r="L1971" s="9">
        <v>5.8</v>
      </c>
      <c r="M1971" s="11">
        <v>40.6</v>
      </c>
      <c r="O1971" s="10">
        <f t="shared" si="322"/>
        <v>7.0000000000000009</v>
      </c>
      <c r="P1971" s="11">
        <f t="shared" si="315"/>
        <v>0</v>
      </c>
      <c r="Q1971" s="11">
        <f t="shared" si="316"/>
        <v>7.0000000000000009</v>
      </c>
      <c r="R1971" s="6" t="str">
        <f t="shared" si="317"/>
        <v>NO</v>
      </c>
      <c r="S1971" s="6" t="str">
        <f t="shared" si="318"/>
        <v>YES</v>
      </c>
      <c r="T1971" s="11">
        <f t="shared" si="319"/>
        <v>72.5</v>
      </c>
      <c r="U1971" s="11">
        <f t="shared" si="320"/>
        <v>40.6</v>
      </c>
      <c r="V1971" s="11">
        <f t="shared" si="321"/>
        <v>31.9</v>
      </c>
    </row>
    <row r="1972" spans="1:22" x14ac:dyDescent="0.25">
      <c r="A1972" s="6" t="s">
        <v>351</v>
      </c>
      <c r="B1972" s="6" t="s">
        <v>23</v>
      </c>
      <c r="C1972" s="6" t="s">
        <v>1590</v>
      </c>
      <c r="D1972" s="6" t="s">
        <v>1590</v>
      </c>
      <c r="E1972" s="22" t="s">
        <v>1676</v>
      </c>
      <c r="F1972" s="22" t="s">
        <v>418</v>
      </c>
      <c r="G1972" s="31" t="s">
        <v>1591</v>
      </c>
      <c r="H1972" s="22" t="s">
        <v>535</v>
      </c>
      <c r="I1972" s="22" t="s">
        <v>528</v>
      </c>
      <c r="J1972" s="22" t="s">
        <v>1606</v>
      </c>
      <c r="K1972" s="11">
        <v>15</v>
      </c>
      <c r="M1972" s="11">
        <v>1050</v>
      </c>
      <c r="O1972" s="10" t="e">
        <f t="shared" si="322"/>
        <v>#DIV/0!</v>
      </c>
      <c r="P1972" s="11" t="e">
        <f t="shared" si="315"/>
        <v>#DIV/0!</v>
      </c>
      <c r="Q1972" s="11" t="e">
        <f t="shared" si="316"/>
        <v>#DIV/0!</v>
      </c>
      <c r="R1972" s="6" t="e">
        <f t="shared" si="317"/>
        <v>#DIV/0!</v>
      </c>
      <c r="S1972" s="6" t="e">
        <f t="shared" si="318"/>
        <v>#DIV/0!</v>
      </c>
      <c r="T1972" s="11">
        <f t="shared" si="319"/>
        <v>0</v>
      </c>
      <c r="U1972" s="11">
        <f t="shared" si="320"/>
        <v>1050</v>
      </c>
      <c r="V1972" s="11">
        <f t="shared" si="321"/>
        <v>-1050</v>
      </c>
    </row>
    <row r="1973" spans="1:22" x14ac:dyDescent="0.25">
      <c r="A1973" s="6" t="s">
        <v>351</v>
      </c>
      <c r="B1973" s="6" t="s">
        <v>23</v>
      </c>
      <c r="C1973" s="6" t="s">
        <v>1590</v>
      </c>
      <c r="D1973" s="6" t="s">
        <v>1590</v>
      </c>
      <c r="E1973" s="22" t="s">
        <v>1676</v>
      </c>
      <c r="F1973" s="22" t="s">
        <v>418</v>
      </c>
      <c r="G1973" s="31" t="s">
        <v>1591</v>
      </c>
      <c r="H1973" s="22" t="s">
        <v>535</v>
      </c>
      <c r="I1973" s="22" t="s">
        <v>528</v>
      </c>
      <c r="J1973" s="22" t="s">
        <v>1607</v>
      </c>
      <c r="K1973" s="11">
        <v>8.75</v>
      </c>
      <c r="L1973" s="9">
        <v>90.87</v>
      </c>
      <c r="M1973" s="11">
        <v>795.13</v>
      </c>
      <c r="O1973" s="10">
        <f t="shared" si="322"/>
        <v>8.7501925828106089</v>
      </c>
      <c r="P1973" s="11">
        <f t="shared" si="315"/>
        <v>0</v>
      </c>
      <c r="Q1973" s="11">
        <f t="shared" si="316"/>
        <v>8.7501925828106089</v>
      </c>
      <c r="R1973" s="6" t="str">
        <f t="shared" si="317"/>
        <v>NO</v>
      </c>
      <c r="S1973" s="6" t="str">
        <f t="shared" si="318"/>
        <v>YES</v>
      </c>
      <c r="T1973" s="11">
        <f t="shared" si="319"/>
        <v>1135.875</v>
      </c>
      <c r="U1973" s="11">
        <f t="shared" si="320"/>
        <v>795.13</v>
      </c>
      <c r="V1973" s="11">
        <f t="shared" si="321"/>
        <v>340.745</v>
      </c>
    </row>
    <row r="1974" spans="1:22" x14ac:dyDescent="0.25">
      <c r="A1974" s="6" t="s">
        <v>351</v>
      </c>
      <c r="B1974" s="6" t="s">
        <v>23</v>
      </c>
      <c r="C1974" s="6" t="s">
        <v>1590</v>
      </c>
      <c r="D1974" s="6" t="s">
        <v>1590</v>
      </c>
      <c r="E1974" s="22" t="s">
        <v>1676</v>
      </c>
      <c r="F1974" s="22" t="s">
        <v>418</v>
      </c>
      <c r="G1974" s="31" t="s">
        <v>1591</v>
      </c>
      <c r="H1974" s="22" t="s">
        <v>535</v>
      </c>
      <c r="I1974" s="22" t="s">
        <v>528</v>
      </c>
      <c r="J1974" s="22" t="s">
        <v>1608</v>
      </c>
      <c r="K1974" s="11">
        <v>5</v>
      </c>
      <c r="L1974" s="9">
        <v>116.85</v>
      </c>
      <c r="M1974" s="11">
        <v>584.25</v>
      </c>
      <c r="O1974" s="10">
        <f t="shared" si="322"/>
        <v>5</v>
      </c>
      <c r="P1974" s="11">
        <f t="shared" si="315"/>
        <v>0</v>
      </c>
      <c r="Q1974" s="11">
        <f t="shared" si="316"/>
        <v>5</v>
      </c>
      <c r="R1974" s="6" t="str">
        <f t="shared" si="317"/>
        <v>NO</v>
      </c>
      <c r="S1974" s="6" t="str">
        <f t="shared" si="318"/>
        <v>YES</v>
      </c>
      <c r="T1974" s="11">
        <f t="shared" si="319"/>
        <v>1460.625</v>
      </c>
      <c r="U1974" s="11">
        <f t="shared" si="320"/>
        <v>584.25</v>
      </c>
      <c r="V1974" s="11">
        <f t="shared" si="321"/>
        <v>876.375</v>
      </c>
    </row>
    <row r="1975" spans="1:22" x14ac:dyDescent="0.25">
      <c r="A1975" s="6" t="s">
        <v>351</v>
      </c>
      <c r="B1975" s="6" t="s">
        <v>23</v>
      </c>
      <c r="C1975" s="6" t="s">
        <v>1590</v>
      </c>
      <c r="D1975" s="6" t="s">
        <v>1590</v>
      </c>
      <c r="E1975" s="22" t="s">
        <v>1676</v>
      </c>
      <c r="F1975" s="22" t="s">
        <v>418</v>
      </c>
      <c r="G1975" s="31" t="s">
        <v>1591</v>
      </c>
      <c r="H1975" s="22" t="s">
        <v>535</v>
      </c>
      <c r="I1975" s="22" t="s">
        <v>528</v>
      </c>
      <c r="J1975" s="22" t="s">
        <v>1609</v>
      </c>
      <c r="K1975" s="11">
        <v>5</v>
      </c>
      <c r="L1975" s="9">
        <v>103.88</v>
      </c>
      <c r="M1975" s="11">
        <v>519.4</v>
      </c>
      <c r="O1975" s="10">
        <f t="shared" si="322"/>
        <v>5</v>
      </c>
      <c r="P1975" s="11">
        <f t="shared" si="315"/>
        <v>0</v>
      </c>
      <c r="Q1975" s="11">
        <f t="shared" si="316"/>
        <v>5</v>
      </c>
      <c r="R1975" s="6" t="str">
        <f t="shared" si="317"/>
        <v>NO</v>
      </c>
      <c r="S1975" s="6" t="str">
        <f t="shared" si="318"/>
        <v>YES</v>
      </c>
      <c r="T1975" s="11">
        <f t="shared" si="319"/>
        <v>1298.5</v>
      </c>
      <c r="U1975" s="11">
        <f t="shared" si="320"/>
        <v>519.4</v>
      </c>
      <c r="V1975" s="11">
        <f t="shared" si="321"/>
        <v>779.1</v>
      </c>
    </row>
    <row r="1976" spans="1:22" x14ac:dyDescent="0.25">
      <c r="A1976" s="6" t="s">
        <v>351</v>
      </c>
      <c r="B1976" s="6" t="s">
        <v>23</v>
      </c>
      <c r="C1976" s="6" t="s">
        <v>1590</v>
      </c>
      <c r="D1976" s="6" t="s">
        <v>1590</v>
      </c>
      <c r="E1976" s="22" t="s">
        <v>1676</v>
      </c>
      <c r="F1976" s="22" t="s">
        <v>418</v>
      </c>
      <c r="G1976" s="31" t="s">
        <v>1591</v>
      </c>
      <c r="H1976" s="22" t="s">
        <v>535</v>
      </c>
      <c r="I1976" s="22" t="s">
        <v>528</v>
      </c>
      <c r="J1976" s="22" t="s">
        <v>1609</v>
      </c>
      <c r="K1976" s="11">
        <v>7</v>
      </c>
      <c r="L1976" s="9">
        <v>151.63</v>
      </c>
      <c r="M1976" s="11">
        <v>1061.4100000000001</v>
      </c>
      <c r="O1976" s="10">
        <f t="shared" si="322"/>
        <v>7.0000000000000009</v>
      </c>
      <c r="P1976" s="11">
        <f t="shared" si="315"/>
        <v>0</v>
      </c>
      <c r="Q1976" s="11">
        <f t="shared" si="316"/>
        <v>7.0000000000000009</v>
      </c>
      <c r="R1976" s="6" t="str">
        <f t="shared" si="317"/>
        <v>NO</v>
      </c>
      <c r="S1976" s="6" t="str">
        <f t="shared" si="318"/>
        <v>YES</v>
      </c>
      <c r="T1976" s="11">
        <f t="shared" si="319"/>
        <v>1895.375</v>
      </c>
      <c r="U1976" s="11">
        <f t="shared" si="320"/>
        <v>1061.4100000000001</v>
      </c>
      <c r="V1976" s="11">
        <f t="shared" si="321"/>
        <v>833.96499999999992</v>
      </c>
    </row>
    <row r="1977" spans="1:22" x14ac:dyDescent="0.25">
      <c r="A1977" s="6" t="s">
        <v>351</v>
      </c>
      <c r="B1977" s="6" t="s">
        <v>23</v>
      </c>
      <c r="C1977" s="6" t="s">
        <v>1590</v>
      </c>
      <c r="D1977" s="6" t="s">
        <v>1590</v>
      </c>
      <c r="E1977" s="22" t="s">
        <v>1676</v>
      </c>
      <c r="F1977" s="22" t="s">
        <v>418</v>
      </c>
      <c r="G1977" s="31" t="s">
        <v>1591</v>
      </c>
      <c r="H1977" s="22" t="s">
        <v>535</v>
      </c>
      <c r="I1977" s="22" t="s">
        <v>528</v>
      </c>
      <c r="J1977" s="22" t="s">
        <v>1610</v>
      </c>
      <c r="K1977" s="11">
        <v>8</v>
      </c>
      <c r="L1977" s="9">
        <v>62.26</v>
      </c>
      <c r="M1977" s="11">
        <v>498.08</v>
      </c>
      <c r="O1977" s="10">
        <f t="shared" si="322"/>
        <v>8</v>
      </c>
      <c r="P1977" s="11">
        <f t="shared" ref="P1977:P2040" si="323">N1977/L1977</f>
        <v>0</v>
      </c>
      <c r="Q1977" s="11">
        <f t="shared" ref="Q1977:Q2040" si="324">(M1977+N1977)/L1977</f>
        <v>8</v>
      </c>
      <c r="R1977" s="6" t="str">
        <f t="shared" ref="R1977:R2040" si="325">IF(Q1977&gt;12.49,"YES","NO")</f>
        <v>NO</v>
      </c>
      <c r="S1977" s="6" t="str">
        <f t="shared" si="318"/>
        <v>YES</v>
      </c>
      <c r="T1977" s="11">
        <f t="shared" si="319"/>
        <v>778.25</v>
      </c>
      <c r="U1977" s="11">
        <f t="shared" ref="U1977:U2040" si="326">M1977+N1977</f>
        <v>498.08</v>
      </c>
      <c r="V1977" s="11">
        <f t="shared" ref="V1977:V2040" si="327">T1977-U1977</f>
        <v>280.17</v>
      </c>
    </row>
    <row r="1978" spans="1:22" x14ac:dyDescent="0.25">
      <c r="A1978" s="6" t="s">
        <v>351</v>
      </c>
      <c r="B1978" s="6" t="s">
        <v>23</v>
      </c>
      <c r="C1978" s="6" t="s">
        <v>1590</v>
      </c>
      <c r="D1978" s="6" t="s">
        <v>1590</v>
      </c>
      <c r="E1978" s="22" t="s">
        <v>1676</v>
      </c>
      <c r="F1978" s="22" t="s">
        <v>418</v>
      </c>
      <c r="G1978" s="31" t="s">
        <v>1591</v>
      </c>
      <c r="H1978" s="22" t="s">
        <v>535</v>
      </c>
      <c r="I1978" s="22" t="s">
        <v>528</v>
      </c>
      <c r="J1978" s="22" t="s">
        <v>1537</v>
      </c>
      <c r="K1978" s="11">
        <v>5</v>
      </c>
      <c r="L1978" s="9">
        <v>116.38</v>
      </c>
      <c r="M1978" s="11">
        <v>581.9</v>
      </c>
      <c r="O1978" s="10">
        <f t="shared" si="322"/>
        <v>5</v>
      </c>
      <c r="P1978" s="11">
        <f t="shared" si="323"/>
        <v>0</v>
      </c>
      <c r="Q1978" s="11">
        <f t="shared" si="324"/>
        <v>5</v>
      </c>
      <c r="R1978" s="6" t="str">
        <f t="shared" si="325"/>
        <v>NO</v>
      </c>
      <c r="S1978" s="6" t="str">
        <f t="shared" si="318"/>
        <v>YES</v>
      </c>
      <c r="T1978" s="11">
        <f t="shared" si="319"/>
        <v>1454.75</v>
      </c>
      <c r="U1978" s="11">
        <f t="shared" si="326"/>
        <v>581.9</v>
      </c>
      <c r="V1978" s="11">
        <f t="shared" si="327"/>
        <v>872.85</v>
      </c>
    </row>
    <row r="1979" spans="1:22" x14ac:dyDescent="0.25">
      <c r="A1979" s="6" t="s">
        <v>351</v>
      </c>
      <c r="B1979" s="6" t="s">
        <v>23</v>
      </c>
      <c r="C1979" s="6" t="s">
        <v>1590</v>
      </c>
      <c r="D1979" s="6" t="s">
        <v>1590</v>
      </c>
      <c r="E1979" s="22" t="s">
        <v>1676</v>
      </c>
      <c r="F1979" s="22" t="s">
        <v>418</v>
      </c>
      <c r="G1979" s="31" t="s">
        <v>1591</v>
      </c>
      <c r="H1979" s="22" t="s">
        <v>535</v>
      </c>
      <c r="I1979" s="22" t="s">
        <v>528</v>
      </c>
      <c r="J1979" s="22" t="s">
        <v>1537</v>
      </c>
      <c r="K1979" s="11">
        <v>6</v>
      </c>
      <c r="L1979" s="9">
        <v>171.8</v>
      </c>
      <c r="M1979" s="11">
        <v>1030.8</v>
      </c>
      <c r="O1979" s="10">
        <f t="shared" si="322"/>
        <v>5.9999999999999991</v>
      </c>
      <c r="P1979" s="11">
        <f t="shared" si="323"/>
        <v>0</v>
      </c>
      <c r="Q1979" s="11">
        <f t="shared" si="324"/>
        <v>5.9999999999999991</v>
      </c>
      <c r="R1979" s="6" t="str">
        <f t="shared" si="325"/>
        <v>NO</v>
      </c>
      <c r="S1979" s="6" t="str">
        <f t="shared" ref="S1979:S2042" si="328">IF(O1979&gt;3.32,"YES","NO")</f>
        <v>YES</v>
      </c>
      <c r="T1979" s="11">
        <f t="shared" ref="T1979:T2042" si="329">L1979*12.5</f>
        <v>2147.5</v>
      </c>
      <c r="U1979" s="11">
        <f t="shared" si="326"/>
        <v>1030.8</v>
      </c>
      <c r="V1979" s="11">
        <f t="shared" si="327"/>
        <v>1116.7</v>
      </c>
    </row>
    <row r="1980" spans="1:22" x14ac:dyDescent="0.25">
      <c r="A1980" s="6" t="s">
        <v>351</v>
      </c>
      <c r="B1980" s="6" t="s">
        <v>23</v>
      </c>
      <c r="C1980" s="6" t="s">
        <v>1590</v>
      </c>
      <c r="D1980" s="6" t="s">
        <v>1590</v>
      </c>
      <c r="E1980" s="22" t="s">
        <v>1676</v>
      </c>
      <c r="F1980" s="22" t="s">
        <v>418</v>
      </c>
      <c r="G1980" s="31" t="s">
        <v>1591</v>
      </c>
      <c r="H1980" s="22" t="s">
        <v>535</v>
      </c>
      <c r="I1980" s="22" t="s">
        <v>528</v>
      </c>
      <c r="J1980" s="22" t="s">
        <v>1537</v>
      </c>
      <c r="K1980" s="11">
        <v>7.5</v>
      </c>
      <c r="L1980" s="9">
        <v>15.58</v>
      </c>
      <c r="M1980" s="11">
        <v>116.86</v>
      </c>
      <c r="O1980" s="10">
        <f t="shared" si="322"/>
        <v>7.500641848523748</v>
      </c>
      <c r="P1980" s="11">
        <f t="shared" si="323"/>
        <v>0</v>
      </c>
      <c r="Q1980" s="11">
        <f t="shared" si="324"/>
        <v>7.500641848523748</v>
      </c>
      <c r="R1980" s="6" t="str">
        <f t="shared" si="325"/>
        <v>NO</v>
      </c>
      <c r="S1980" s="6" t="str">
        <f t="shared" si="328"/>
        <v>YES</v>
      </c>
      <c r="T1980" s="11">
        <f t="shared" si="329"/>
        <v>194.75</v>
      </c>
      <c r="U1980" s="11">
        <f t="shared" si="326"/>
        <v>116.86</v>
      </c>
      <c r="V1980" s="11">
        <f t="shared" si="327"/>
        <v>77.89</v>
      </c>
    </row>
    <row r="1981" spans="1:22" x14ac:dyDescent="0.25">
      <c r="A1981" s="6" t="s">
        <v>351</v>
      </c>
      <c r="B1981" s="6" t="s">
        <v>23</v>
      </c>
      <c r="C1981" s="6" t="s">
        <v>1590</v>
      </c>
      <c r="D1981" s="6" t="s">
        <v>1590</v>
      </c>
      <c r="E1981" s="22" t="s">
        <v>1676</v>
      </c>
      <c r="F1981" s="22" t="s">
        <v>418</v>
      </c>
      <c r="G1981" s="31" t="s">
        <v>1591</v>
      </c>
      <c r="H1981" s="22" t="s">
        <v>535</v>
      </c>
      <c r="I1981" s="22" t="s">
        <v>528</v>
      </c>
      <c r="J1981" s="22" t="s">
        <v>1611</v>
      </c>
      <c r="K1981" s="11">
        <v>7</v>
      </c>
      <c r="L1981" s="9">
        <v>168.7</v>
      </c>
      <c r="M1981" s="11">
        <v>1180.9000000000001</v>
      </c>
      <c r="O1981" s="10">
        <f t="shared" si="322"/>
        <v>7.0000000000000009</v>
      </c>
      <c r="P1981" s="11">
        <f t="shared" si="323"/>
        <v>0</v>
      </c>
      <c r="Q1981" s="11">
        <f t="shared" si="324"/>
        <v>7.0000000000000009</v>
      </c>
      <c r="R1981" s="6" t="str">
        <f t="shared" si="325"/>
        <v>NO</v>
      </c>
      <c r="S1981" s="6" t="str">
        <f t="shared" si="328"/>
        <v>YES</v>
      </c>
      <c r="T1981" s="11">
        <f t="shared" si="329"/>
        <v>2108.75</v>
      </c>
      <c r="U1981" s="11">
        <f t="shared" si="326"/>
        <v>1180.9000000000001</v>
      </c>
      <c r="V1981" s="11">
        <f t="shared" si="327"/>
        <v>927.84999999999991</v>
      </c>
    </row>
    <row r="1982" spans="1:22" x14ac:dyDescent="0.25">
      <c r="A1982" s="6" t="s">
        <v>351</v>
      </c>
      <c r="B1982" s="6" t="s">
        <v>23</v>
      </c>
      <c r="C1982" s="6" t="s">
        <v>1590</v>
      </c>
      <c r="D1982" s="6" t="s">
        <v>1590</v>
      </c>
      <c r="E1982" s="22" t="s">
        <v>1676</v>
      </c>
      <c r="F1982" s="22" t="s">
        <v>418</v>
      </c>
      <c r="G1982" s="31" t="s">
        <v>1591</v>
      </c>
      <c r="H1982" s="22" t="s">
        <v>535</v>
      </c>
      <c r="I1982" s="22" t="s">
        <v>528</v>
      </c>
      <c r="J1982" s="22" t="s">
        <v>1611</v>
      </c>
      <c r="K1982" s="11">
        <v>15</v>
      </c>
      <c r="L1982" s="9">
        <v>74.03</v>
      </c>
      <c r="M1982" s="11">
        <v>1110.45</v>
      </c>
      <c r="O1982" s="10">
        <f t="shared" si="322"/>
        <v>15</v>
      </c>
      <c r="P1982" s="11">
        <f t="shared" si="323"/>
        <v>0</v>
      </c>
      <c r="Q1982" s="11">
        <f t="shared" si="324"/>
        <v>15</v>
      </c>
      <c r="R1982" s="6" t="str">
        <f t="shared" si="325"/>
        <v>YES</v>
      </c>
      <c r="S1982" s="6" t="str">
        <f t="shared" si="328"/>
        <v>YES</v>
      </c>
      <c r="T1982" s="11">
        <f t="shared" si="329"/>
        <v>925.375</v>
      </c>
      <c r="U1982" s="11">
        <f t="shared" si="326"/>
        <v>1110.45</v>
      </c>
      <c r="V1982" s="11">
        <f t="shared" si="327"/>
        <v>-185.07500000000005</v>
      </c>
    </row>
    <row r="1983" spans="1:22" x14ac:dyDescent="0.25">
      <c r="A1983" s="6" t="s">
        <v>351</v>
      </c>
      <c r="B1983" s="6" t="s">
        <v>23</v>
      </c>
      <c r="C1983" s="6" t="s">
        <v>1590</v>
      </c>
      <c r="D1983" s="6" t="s">
        <v>1590</v>
      </c>
      <c r="E1983" s="22" t="s">
        <v>1676</v>
      </c>
      <c r="F1983" s="22" t="s">
        <v>418</v>
      </c>
      <c r="G1983" s="31" t="s">
        <v>1591</v>
      </c>
      <c r="H1983" s="22" t="s">
        <v>535</v>
      </c>
      <c r="I1983" s="22" t="s">
        <v>528</v>
      </c>
      <c r="J1983" s="22" t="s">
        <v>1612</v>
      </c>
      <c r="K1983" s="11">
        <v>6</v>
      </c>
      <c r="L1983" s="9">
        <v>144.6</v>
      </c>
      <c r="M1983" s="11">
        <v>867.6</v>
      </c>
      <c r="O1983" s="10">
        <f t="shared" si="322"/>
        <v>6</v>
      </c>
      <c r="P1983" s="11">
        <f t="shared" si="323"/>
        <v>0</v>
      </c>
      <c r="Q1983" s="11">
        <f t="shared" si="324"/>
        <v>6</v>
      </c>
      <c r="R1983" s="6" t="str">
        <f t="shared" si="325"/>
        <v>NO</v>
      </c>
      <c r="S1983" s="6" t="str">
        <f t="shared" si="328"/>
        <v>YES</v>
      </c>
      <c r="T1983" s="11">
        <f t="shared" si="329"/>
        <v>1807.5</v>
      </c>
      <c r="U1983" s="11">
        <f t="shared" si="326"/>
        <v>867.6</v>
      </c>
      <c r="V1983" s="11">
        <f t="shared" si="327"/>
        <v>939.9</v>
      </c>
    </row>
    <row r="1984" spans="1:22" x14ac:dyDescent="0.25">
      <c r="A1984" s="6" t="s">
        <v>351</v>
      </c>
      <c r="B1984" s="6" t="s">
        <v>23</v>
      </c>
      <c r="C1984" s="6" t="s">
        <v>1590</v>
      </c>
      <c r="D1984" s="6" t="s">
        <v>1590</v>
      </c>
      <c r="E1984" s="22" t="s">
        <v>1676</v>
      </c>
      <c r="F1984" s="22" t="s">
        <v>418</v>
      </c>
      <c r="G1984" s="31" t="s">
        <v>1591</v>
      </c>
      <c r="H1984" s="22" t="s">
        <v>535</v>
      </c>
      <c r="I1984" s="22" t="s">
        <v>528</v>
      </c>
      <c r="J1984" s="22" t="s">
        <v>1612</v>
      </c>
      <c r="K1984" s="11">
        <v>5</v>
      </c>
      <c r="L1984" s="9">
        <v>13.51</v>
      </c>
      <c r="M1984" s="11">
        <v>67.55</v>
      </c>
      <c r="O1984" s="10">
        <f t="shared" si="322"/>
        <v>5</v>
      </c>
      <c r="P1984" s="11">
        <f t="shared" si="323"/>
        <v>0</v>
      </c>
      <c r="Q1984" s="11">
        <f t="shared" si="324"/>
        <v>5</v>
      </c>
      <c r="R1984" s="6" t="str">
        <f t="shared" si="325"/>
        <v>NO</v>
      </c>
      <c r="S1984" s="6" t="str">
        <f t="shared" si="328"/>
        <v>YES</v>
      </c>
      <c r="T1984" s="11">
        <f t="shared" si="329"/>
        <v>168.875</v>
      </c>
      <c r="U1984" s="11">
        <f t="shared" si="326"/>
        <v>67.55</v>
      </c>
      <c r="V1984" s="11">
        <f t="shared" si="327"/>
        <v>101.325</v>
      </c>
    </row>
    <row r="1985" spans="1:22" x14ac:dyDescent="0.25">
      <c r="A1985" s="6" t="s">
        <v>351</v>
      </c>
      <c r="B1985" s="6" t="s">
        <v>23</v>
      </c>
      <c r="C1985" s="6" t="s">
        <v>1590</v>
      </c>
      <c r="D1985" s="6" t="s">
        <v>1590</v>
      </c>
      <c r="E1985" s="22" t="s">
        <v>1676</v>
      </c>
      <c r="F1985" s="22" t="s">
        <v>418</v>
      </c>
      <c r="G1985" s="31" t="s">
        <v>1591</v>
      </c>
      <c r="H1985" s="22" t="s">
        <v>535</v>
      </c>
      <c r="I1985" s="22" t="s">
        <v>528</v>
      </c>
      <c r="J1985" s="22" t="s">
        <v>1613</v>
      </c>
      <c r="K1985" s="11">
        <v>5</v>
      </c>
      <c r="L1985" s="9">
        <v>199.12</v>
      </c>
      <c r="M1985" s="11">
        <v>995.6</v>
      </c>
      <c r="O1985" s="10">
        <f t="shared" si="322"/>
        <v>5</v>
      </c>
      <c r="P1985" s="11">
        <f t="shared" si="323"/>
        <v>0</v>
      </c>
      <c r="Q1985" s="11">
        <f t="shared" si="324"/>
        <v>5</v>
      </c>
      <c r="R1985" s="6" t="str">
        <f t="shared" si="325"/>
        <v>NO</v>
      </c>
      <c r="S1985" s="6" t="str">
        <f t="shared" si="328"/>
        <v>YES</v>
      </c>
      <c r="T1985" s="11">
        <f t="shared" si="329"/>
        <v>2489</v>
      </c>
      <c r="U1985" s="11">
        <f t="shared" si="326"/>
        <v>995.6</v>
      </c>
      <c r="V1985" s="11">
        <f t="shared" si="327"/>
        <v>1493.4</v>
      </c>
    </row>
    <row r="1986" spans="1:22" x14ac:dyDescent="0.25">
      <c r="A1986" s="6" t="s">
        <v>351</v>
      </c>
      <c r="B1986" s="6" t="s">
        <v>23</v>
      </c>
      <c r="C1986" s="6" t="s">
        <v>1590</v>
      </c>
      <c r="D1986" s="6" t="s">
        <v>1590</v>
      </c>
      <c r="E1986" s="22" t="s">
        <v>1676</v>
      </c>
      <c r="F1986" s="22" t="s">
        <v>418</v>
      </c>
      <c r="G1986" s="31" t="s">
        <v>1591</v>
      </c>
      <c r="H1986" s="22" t="s">
        <v>535</v>
      </c>
      <c r="I1986" s="22" t="s">
        <v>528</v>
      </c>
      <c r="J1986" s="22" t="s">
        <v>1614</v>
      </c>
      <c r="K1986" s="11">
        <v>7.5</v>
      </c>
      <c r="L1986" s="9">
        <v>5.07</v>
      </c>
      <c r="M1986" s="11">
        <v>38.03</v>
      </c>
      <c r="O1986" s="10">
        <f t="shared" si="322"/>
        <v>7.5009861932938851</v>
      </c>
      <c r="P1986" s="11">
        <f t="shared" si="323"/>
        <v>0</v>
      </c>
      <c r="Q1986" s="11">
        <f t="shared" si="324"/>
        <v>7.5009861932938851</v>
      </c>
      <c r="R1986" s="6" t="str">
        <f t="shared" si="325"/>
        <v>NO</v>
      </c>
      <c r="S1986" s="6" t="str">
        <f t="shared" si="328"/>
        <v>YES</v>
      </c>
      <c r="T1986" s="11">
        <f t="shared" si="329"/>
        <v>63.375</v>
      </c>
      <c r="U1986" s="11">
        <f t="shared" si="326"/>
        <v>38.03</v>
      </c>
      <c r="V1986" s="11">
        <f t="shared" si="327"/>
        <v>25.344999999999999</v>
      </c>
    </row>
    <row r="1987" spans="1:22" x14ac:dyDescent="0.25">
      <c r="A1987" s="6" t="s">
        <v>351</v>
      </c>
      <c r="B1987" s="6" t="s">
        <v>23</v>
      </c>
      <c r="C1987" s="6" t="s">
        <v>1590</v>
      </c>
      <c r="D1987" s="6" t="s">
        <v>1590</v>
      </c>
      <c r="E1987" s="22" t="s">
        <v>1676</v>
      </c>
      <c r="F1987" s="22" t="s">
        <v>418</v>
      </c>
      <c r="G1987" s="31" t="s">
        <v>1591</v>
      </c>
      <c r="H1987" s="22" t="s">
        <v>535</v>
      </c>
      <c r="I1987" s="22" t="s">
        <v>528</v>
      </c>
      <c r="J1987" s="22" t="s">
        <v>1614</v>
      </c>
      <c r="K1987" s="11">
        <v>15</v>
      </c>
      <c r="L1987" s="9">
        <v>367.08</v>
      </c>
      <c r="M1987" s="11">
        <v>5506.2</v>
      </c>
      <c r="O1987" s="10">
        <f t="shared" si="322"/>
        <v>15</v>
      </c>
      <c r="P1987" s="11">
        <f t="shared" si="323"/>
        <v>0</v>
      </c>
      <c r="Q1987" s="11">
        <f t="shared" si="324"/>
        <v>15</v>
      </c>
      <c r="R1987" s="6" t="str">
        <f t="shared" si="325"/>
        <v>YES</v>
      </c>
      <c r="S1987" s="6" t="str">
        <f t="shared" si="328"/>
        <v>YES</v>
      </c>
      <c r="T1987" s="11">
        <f t="shared" si="329"/>
        <v>4588.5</v>
      </c>
      <c r="U1987" s="11">
        <f t="shared" si="326"/>
        <v>5506.2</v>
      </c>
      <c r="V1987" s="11">
        <f t="shared" si="327"/>
        <v>-917.69999999999982</v>
      </c>
    </row>
    <row r="1988" spans="1:22" x14ac:dyDescent="0.25">
      <c r="A1988" s="6" t="s">
        <v>351</v>
      </c>
      <c r="B1988" s="6" t="s">
        <v>23</v>
      </c>
      <c r="C1988" s="6" t="s">
        <v>1590</v>
      </c>
      <c r="D1988" s="6" t="s">
        <v>1590</v>
      </c>
      <c r="E1988" s="22" t="s">
        <v>1676</v>
      </c>
      <c r="F1988" s="22" t="s">
        <v>418</v>
      </c>
      <c r="G1988" s="31" t="s">
        <v>1591</v>
      </c>
      <c r="H1988" s="22" t="s">
        <v>535</v>
      </c>
      <c r="I1988" s="22" t="s">
        <v>528</v>
      </c>
      <c r="J1988" s="22" t="s">
        <v>1615</v>
      </c>
      <c r="K1988" s="11">
        <v>8.5</v>
      </c>
      <c r="L1988" s="9">
        <v>1.53</v>
      </c>
      <c r="M1988" s="11">
        <v>13.01</v>
      </c>
      <c r="O1988" s="10">
        <f t="shared" si="322"/>
        <v>8.5032679738562091</v>
      </c>
      <c r="P1988" s="11">
        <f t="shared" si="323"/>
        <v>0</v>
      </c>
      <c r="Q1988" s="11">
        <f t="shared" si="324"/>
        <v>8.5032679738562091</v>
      </c>
      <c r="R1988" s="6" t="str">
        <f t="shared" si="325"/>
        <v>NO</v>
      </c>
      <c r="S1988" s="6" t="str">
        <f t="shared" si="328"/>
        <v>YES</v>
      </c>
      <c r="T1988" s="11">
        <f t="shared" si="329"/>
        <v>19.125</v>
      </c>
      <c r="U1988" s="11">
        <f t="shared" si="326"/>
        <v>13.01</v>
      </c>
      <c r="V1988" s="11">
        <f t="shared" si="327"/>
        <v>6.1150000000000002</v>
      </c>
    </row>
    <row r="1989" spans="1:22" x14ac:dyDescent="0.25">
      <c r="A1989" s="6" t="s">
        <v>351</v>
      </c>
      <c r="B1989" s="6" t="s">
        <v>23</v>
      </c>
      <c r="C1989" s="6" t="s">
        <v>1590</v>
      </c>
      <c r="D1989" s="6" t="s">
        <v>1590</v>
      </c>
      <c r="E1989" s="22" t="s">
        <v>1676</v>
      </c>
      <c r="F1989" s="22" t="s">
        <v>418</v>
      </c>
      <c r="G1989" s="31" t="s">
        <v>1591</v>
      </c>
      <c r="H1989" s="22" t="s">
        <v>535</v>
      </c>
      <c r="I1989" s="22" t="s">
        <v>528</v>
      </c>
      <c r="J1989" s="22" t="s">
        <v>1616</v>
      </c>
      <c r="K1989" s="11">
        <v>15</v>
      </c>
      <c r="L1989" s="9">
        <v>154.83000000000001</v>
      </c>
      <c r="M1989" s="11">
        <v>2322.4499999999998</v>
      </c>
      <c r="O1989" s="10">
        <f t="shared" si="322"/>
        <v>14.999999999999998</v>
      </c>
      <c r="P1989" s="11">
        <f t="shared" si="323"/>
        <v>0</v>
      </c>
      <c r="Q1989" s="11">
        <f t="shared" si="324"/>
        <v>14.999999999999998</v>
      </c>
      <c r="R1989" s="6" t="str">
        <f t="shared" si="325"/>
        <v>YES</v>
      </c>
      <c r="S1989" s="6" t="str">
        <f t="shared" si="328"/>
        <v>YES</v>
      </c>
      <c r="T1989" s="11">
        <f t="shared" si="329"/>
        <v>1935.3750000000002</v>
      </c>
      <c r="U1989" s="11">
        <f t="shared" si="326"/>
        <v>2322.4499999999998</v>
      </c>
      <c r="V1989" s="11">
        <f t="shared" si="327"/>
        <v>-387.07499999999959</v>
      </c>
    </row>
    <row r="1990" spans="1:22" x14ac:dyDescent="0.25">
      <c r="A1990" s="6" t="s">
        <v>351</v>
      </c>
      <c r="B1990" s="6" t="s">
        <v>23</v>
      </c>
      <c r="C1990" s="6" t="s">
        <v>1590</v>
      </c>
      <c r="D1990" s="6" t="s">
        <v>1590</v>
      </c>
      <c r="E1990" s="22" t="s">
        <v>1676</v>
      </c>
      <c r="F1990" s="22" t="s">
        <v>418</v>
      </c>
      <c r="G1990" s="31" t="s">
        <v>1591</v>
      </c>
      <c r="H1990" s="22" t="s">
        <v>535</v>
      </c>
      <c r="I1990" s="22" t="s">
        <v>528</v>
      </c>
      <c r="J1990" s="22" t="s">
        <v>1617</v>
      </c>
      <c r="K1990" s="11">
        <v>15</v>
      </c>
      <c r="L1990" s="9">
        <v>371.02</v>
      </c>
      <c r="M1990" s="11">
        <v>5565.3</v>
      </c>
      <c r="O1990" s="10">
        <f t="shared" si="322"/>
        <v>15.000000000000002</v>
      </c>
      <c r="P1990" s="11">
        <f t="shared" si="323"/>
        <v>0</v>
      </c>
      <c r="Q1990" s="11">
        <f t="shared" si="324"/>
        <v>15.000000000000002</v>
      </c>
      <c r="R1990" s="6" t="str">
        <f t="shared" si="325"/>
        <v>YES</v>
      </c>
      <c r="S1990" s="6" t="str">
        <f t="shared" si="328"/>
        <v>YES</v>
      </c>
      <c r="T1990" s="11">
        <f t="shared" si="329"/>
        <v>4637.75</v>
      </c>
      <c r="U1990" s="11">
        <f t="shared" si="326"/>
        <v>5565.3</v>
      </c>
      <c r="V1990" s="11">
        <f t="shared" si="327"/>
        <v>-927.55000000000018</v>
      </c>
    </row>
    <row r="1991" spans="1:22" x14ac:dyDescent="0.25">
      <c r="A1991" s="6" t="s">
        <v>351</v>
      </c>
      <c r="B1991" s="6" t="s">
        <v>23</v>
      </c>
      <c r="C1991" s="6" t="s">
        <v>1590</v>
      </c>
      <c r="D1991" s="6" t="s">
        <v>1590</v>
      </c>
      <c r="E1991" s="22" t="s">
        <v>1676</v>
      </c>
      <c r="F1991" s="22" t="s">
        <v>418</v>
      </c>
      <c r="G1991" s="31" t="s">
        <v>1591</v>
      </c>
      <c r="H1991" s="22" t="s">
        <v>535</v>
      </c>
      <c r="I1991" s="22" t="s">
        <v>528</v>
      </c>
      <c r="J1991" s="22" t="s">
        <v>1618</v>
      </c>
      <c r="K1991" s="11">
        <v>5</v>
      </c>
      <c r="L1991" s="9">
        <v>33.68</v>
      </c>
      <c r="M1991" s="11">
        <v>168.4</v>
      </c>
      <c r="O1991" s="10">
        <f t="shared" si="322"/>
        <v>5</v>
      </c>
      <c r="P1991" s="11">
        <f t="shared" si="323"/>
        <v>0</v>
      </c>
      <c r="Q1991" s="11">
        <f t="shared" si="324"/>
        <v>5</v>
      </c>
      <c r="R1991" s="6" t="str">
        <f t="shared" si="325"/>
        <v>NO</v>
      </c>
      <c r="S1991" s="6" t="str">
        <f t="shared" si="328"/>
        <v>YES</v>
      </c>
      <c r="T1991" s="11">
        <f t="shared" si="329"/>
        <v>421</v>
      </c>
      <c r="U1991" s="11">
        <f t="shared" si="326"/>
        <v>168.4</v>
      </c>
      <c r="V1991" s="11">
        <f t="shared" si="327"/>
        <v>252.6</v>
      </c>
    </row>
    <row r="1992" spans="1:22" x14ac:dyDescent="0.25">
      <c r="A1992" s="6" t="s">
        <v>351</v>
      </c>
      <c r="B1992" s="6" t="s">
        <v>23</v>
      </c>
      <c r="C1992" s="6" t="s">
        <v>1619</v>
      </c>
      <c r="D1992" s="6" t="s">
        <v>1619</v>
      </c>
      <c r="E1992" s="22" t="s">
        <v>1676</v>
      </c>
      <c r="F1992" s="22" t="s">
        <v>418</v>
      </c>
      <c r="G1992" s="31" t="s">
        <v>1620</v>
      </c>
      <c r="H1992" s="22" t="s">
        <v>1621</v>
      </c>
      <c r="I1992" s="22" t="s">
        <v>1125</v>
      </c>
      <c r="J1992" s="22" t="s">
        <v>1622</v>
      </c>
      <c r="K1992" s="11">
        <v>15</v>
      </c>
      <c r="L1992" s="9">
        <v>29.46</v>
      </c>
      <c r="M1992" s="11">
        <v>441.9</v>
      </c>
      <c r="O1992" s="10">
        <f t="shared" si="322"/>
        <v>14.999999999999998</v>
      </c>
      <c r="P1992" s="11">
        <f t="shared" si="323"/>
        <v>0</v>
      </c>
      <c r="Q1992" s="11">
        <f t="shared" si="324"/>
        <v>14.999999999999998</v>
      </c>
      <c r="R1992" s="6" t="str">
        <f t="shared" si="325"/>
        <v>YES</v>
      </c>
      <c r="S1992" s="6" t="str">
        <f t="shared" si="328"/>
        <v>YES</v>
      </c>
      <c r="T1992" s="11">
        <f t="shared" si="329"/>
        <v>368.25</v>
      </c>
      <c r="U1992" s="11">
        <f t="shared" si="326"/>
        <v>441.9</v>
      </c>
      <c r="V1992" s="11">
        <f t="shared" si="327"/>
        <v>-73.649999999999977</v>
      </c>
    </row>
    <row r="1993" spans="1:22" x14ac:dyDescent="0.25">
      <c r="A1993" s="6" t="s">
        <v>351</v>
      </c>
      <c r="B1993" s="6" t="s">
        <v>23</v>
      </c>
      <c r="C1993" s="6" t="s">
        <v>1619</v>
      </c>
      <c r="D1993" s="6" t="s">
        <v>1619</v>
      </c>
      <c r="E1993" s="22" t="s">
        <v>1676</v>
      </c>
      <c r="F1993" s="22" t="s">
        <v>418</v>
      </c>
      <c r="G1993" s="31" t="s">
        <v>1620</v>
      </c>
      <c r="H1993" s="22" t="s">
        <v>1621</v>
      </c>
      <c r="I1993" s="22" t="s">
        <v>1125</v>
      </c>
      <c r="J1993" s="22" t="s">
        <v>1623</v>
      </c>
      <c r="K1993" s="11">
        <v>15</v>
      </c>
      <c r="L1993" s="9">
        <v>75.12</v>
      </c>
      <c r="M1993" s="11">
        <v>1126.8</v>
      </c>
      <c r="O1993" s="10">
        <f t="shared" si="322"/>
        <v>14.999999999999998</v>
      </c>
      <c r="P1993" s="11">
        <f t="shared" si="323"/>
        <v>0</v>
      </c>
      <c r="Q1993" s="11">
        <f t="shared" si="324"/>
        <v>14.999999999999998</v>
      </c>
      <c r="R1993" s="6" t="str">
        <f t="shared" si="325"/>
        <v>YES</v>
      </c>
      <c r="S1993" s="6" t="str">
        <f t="shared" si="328"/>
        <v>YES</v>
      </c>
      <c r="T1993" s="11">
        <f t="shared" si="329"/>
        <v>939</v>
      </c>
      <c r="U1993" s="11">
        <f t="shared" si="326"/>
        <v>1126.8</v>
      </c>
      <c r="V1993" s="11">
        <f t="shared" si="327"/>
        <v>-187.79999999999995</v>
      </c>
    </row>
    <row r="1994" spans="1:22" x14ac:dyDescent="0.25">
      <c r="A1994" s="6" t="s">
        <v>351</v>
      </c>
      <c r="B1994" s="6" t="s">
        <v>23</v>
      </c>
      <c r="C1994" s="6" t="s">
        <v>1619</v>
      </c>
      <c r="D1994" s="6" t="s">
        <v>1619</v>
      </c>
      <c r="E1994" s="22" t="s">
        <v>1676</v>
      </c>
      <c r="F1994" s="22" t="s">
        <v>418</v>
      </c>
      <c r="G1994" s="31" t="s">
        <v>1620</v>
      </c>
      <c r="H1994" s="22" t="s">
        <v>1621</v>
      </c>
      <c r="I1994" s="22" t="s">
        <v>1125</v>
      </c>
      <c r="J1994" s="22" t="s">
        <v>1624</v>
      </c>
      <c r="K1994" s="11">
        <v>15</v>
      </c>
      <c r="L1994" s="9">
        <v>35.950000000000003</v>
      </c>
      <c r="M1994" s="11">
        <v>539.25</v>
      </c>
      <c r="O1994" s="10">
        <f t="shared" si="322"/>
        <v>14.999999999999998</v>
      </c>
      <c r="P1994" s="11">
        <f t="shared" si="323"/>
        <v>0</v>
      </c>
      <c r="Q1994" s="11">
        <f t="shared" si="324"/>
        <v>14.999999999999998</v>
      </c>
      <c r="R1994" s="6" t="str">
        <f t="shared" si="325"/>
        <v>YES</v>
      </c>
      <c r="S1994" s="6" t="str">
        <f t="shared" si="328"/>
        <v>YES</v>
      </c>
      <c r="T1994" s="11">
        <f t="shared" si="329"/>
        <v>449.37500000000006</v>
      </c>
      <c r="U1994" s="11">
        <f t="shared" si="326"/>
        <v>539.25</v>
      </c>
      <c r="V1994" s="11">
        <f t="shared" si="327"/>
        <v>-89.874999999999943</v>
      </c>
    </row>
    <row r="1995" spans="1:22" x14ac:dyDescent="0.25">
      <c r="A1995" s="6" t="s">
        <v>351</v>
      </c>
      <c r="B1995" s="6" t="s">
        <v>23</v>
      </c>
      <c r="C1995" s="6" t="s">
        <v>1619</v>
      </c>
      <c r="D1995" s="6" t="s">
        <v>1619</v>
      </c>
      <c r="E1995" s="22" t="s">
        <v>1676</v>
      </c>
      <c r="F1995" s="22" t="s">
        <v>418</v>
      </c>
      <c r="G1995" s="31" t="s">
        <v>1620</v>
      </c>
      <c r="H1995" s="22" t="s">
        <v>1621</v>
      </c>
      <c r="I1995" s="22" t="s">
        <v>1125</v>
      </c>
      <c r="J1995" s="22" t="s">
        <v>1625</v>
      </c>
      <c r="K1995" s="11">
        <v>15</v>
      </c>
      <c r="L1995" s="9">
        <v>64.39</v>
      </c>
      <c r="M1995" s="11">
        <v>965.85</v>
      </c>
      <c r="O1995" s="10">
        <f t="shared" si="322"/>
        <v>15</v>
      </c>
      <c r="P1995" s="11">
        <f t="shared" si="323"/>
        <v>0</v>
      </c>
      <c r="Q1995" s="11">
        <f t="shared" si="324"/>
        <v>15</v>
      </c>
      <c r="R1995" s="6" t="str">
        <f t="shared" si="325"/>
        <v>YES</v>
      </c>
      <c r="S1995" s="6" t="str">
        <f t="shared" si="328"/>
        <v>YES</v>
      </c>
      <c r="T1995" s="11">
        <f t="shared" si="329"/>
        <v>804.875</v>
      </c>
      <c r="U1995" s="11">
        <f t="shared" si="326"/>
        <v>965.85</v>
      </c>
      <c r="V1995" s="11">
        <f t="shared" si="327"/>
        <v>-160.97500000000002</v>
      </c>
    </row>
    <row r="1996" spans="1:22" x14ac:dyDescent="0.25">
      <c r="A1996" s="6" t="s">
        <v>351</v>
      </c>
      <c r="B1996" s="6" t="s">
        <v>23</v>
      </c>
      <c r="C1996" s="6" t="s">
        <v>1619</v>
      </c>
      <c r="D1996" s="6" t="s">
        <v>1619</v>
      </c>
      <c r="E1996" s="22" t="s">
        <v>1676</v>
      </c>
      <c r="F1996" s="22" t="s">
        <v>418</v>
      </c>
      <c r="G1996" s="31" t="s">
        <v>1620</v>
      </c>
      <c r="H1996" s="22" t="s">
        <v>1621</v>
      </c>
      <c r="I1996" s="22" t="s">
        <v>1125</v>
      </c>
      <c r="J1996" s="22" t="s">
        <v>1626</v>
      </c>
      <c r="K1996" s="11">
        <v>15</v>
      </c>
      <c r="L1996" s="9">
        <v>21.13</v>
      </c>
      <c r="M1996" s="11">
        <v>316.95</v>
      </c>
      <c r="O1996" s="10">
        <f t="shared" si="322"/>
        <v>15</v>
      </c>
      <c r="P1996" s="11">
        <f t="shared" si="323"/>
        <v>0</v>
      </c>
      <c r="Q1996" s="11">
        <f t="shared" si="324"/>
        <v>15</v>
      </c>
      <c r="R1996" s="6" t="str">
        <f t="shared" si="325"/>
        <v>YES</v>
      </c>
      <c r="S1996" s="6" t="str">
        <f t="shared" si="328"/>
        <v>YES</v>
      </c>
      <c r="T1996" s="11">
        <f t="shared" si="329"/>
        <v>264.125</v>
      </c>
      <c r="U1996" s="11">
        <f t="shared" si="326"/>
        <v>316.95</v>
      </c>
      <c r="V1996" s="11">
        <f t="shared" si="327"/>
        <v>-52.824999999999989</v>
      </c>
    </row>
    <row r="1997" spans="1:22" x14ac:dyDescent="0.25">
      <c r="A1997" s="6" t="s">
        <v>351</v>
      </c>
      <c r="B1997" s="6" t="s">
        <v>23</v>
      </c>
      <c r="C1997" s="6" t="s">
        <v>1619</v>
      </c>
      <c r="D1997" s="6" t="s">
        <v>1619</v>
      </c>
      <c r="E1997" s="22" t="s">
        <v>1676</v>
      </c>
      <c r="F1997" s="22" t="s">
        <v>418</v>
      </c>
      <c r="G1997" s="31" t="s">
        <v>1620</v>
      </c>
      <c r="H1997" s="22" t="s">
        <v>1621</v>
      </c>
      <c r="I1997" s="22" t="s">
        <v>1125</v>
      </c>
      <c r="J1997" s="22" t="s">
        <v>1627</v>
      </c>
      <c r="K1997" s="11">
        <v>15</v>
      </c>
      <c r="L1997" s="9">
        <v>14.76</v>
      </c>
      <c r="M1997" s="11">
        <v>221.4</v>
      </c>
      <c r="O1997" s="10">
        <f t="shared" si="322"/>
        <v>15</v>
      </c>
      <c r="P1997" s="11">
        <f t="shared" si="323"/>
        <v>0</v>
      </c>
      <c r="Q1997" s="11">
        <f t="shared" si="324"/>
        <v>15</v>
      </c>
      <c r="R1997" s="6" t="str">
        <f t="shared" si="325"/>
        <v>YES</v>
      </c>
      <c r="S1997" s="6" t="str">
        <f t="shared" si="328"/>
        <v>YES</v>
      </c>
      <c r="T1997" s="11">
        <f t="shared" si="329"/>
        <v>184.5</v>
      </c>
      <c r="U1997" s="11">
        <f t="shared" si="326"/>
        <v>221.4</v>
      </c>
      <c r="V1997" s="11">
        <f t="shared" si="327"/>
        <v>-36.900000000000006</v>
      </c>
    </row>
    <row r="1998" spans="1:22" x14ac:dyDescent="0.25">
      <c r="A1998" s="6" t="s">
        <v>351</v>
      </c>
      <c r="B1998" s="6" t="s">
        <v>23</v>
      </c>
      <c r="C1998" s="6" t="s">
        <v>1619</v>
      </c>
      <c r="D1998" s="6" t="s">
        <v>1619</v>
      </c>
      <c r="E1998" s="22" t="s">
        <v>1676</v>
      </c>
      <c r="F1998" s="22" t="s">
        <v>418</v>
      </c>
      <c r="G1998" s="31" t="s">
        <v>1620</v>
      </c>
      <c r="H1998" s="22" t="s">
        <v>1621</v>
      </c>
      <c r="I1998" s="22" t="s">
        <v>1125</v>
      </c>
      <c r="J1998" s="22" t="s">
        <v>1628</v>
      </c>
      <c r="K1998" s="11">
        <v>15</v>
      </c>
      <c r="L1998" s="9">
        <v>20.350000000000001</v>
      </c>
      <c r="M1998" s="11">
        <v>305.25</v>
      </c>
      <c r="O1998" s="10">
        <f t="shared" si="322"/>
        <v>14.999999999999998</v>
      </c>
      <c r="P1998" s="11">
        <f t="shared" si="323"/>
        <v>0</v>
      </c>
      <c r="Q1998" s="11">
        <f t="shared" si="324"/>
        <v>14.999999999999998</v>
      </c>
      <c r="R1998" s="6" t="str">
        <f t="shared" si="325"/>
        <v>YES</v>
      </c>
      <c r="S1998" s="6" t="str">
        <f t="shared" si="328"/>
        <v>YES</v>
      </c>
      <c r="T1998" s="11">
        <f t="shared" si="329"/>
        <v>254.37500000000003</v>
      </c>
      <c r="U1998" s="11">
        <f t="shared" si="326"/>
        <v>305.25</v>
      </c>
      <c r="V1998" s="11">
        <f t="shared" si="327"/>
        <v>-50.874999999999972</v>
      </c>
    </row>
    <row r="1999" spans="1:22" x14ac:dyDescent="0.25">
      <c r="A1999" s="6" t="s">
        <v>351</v>
      </c>
      <c r="B1999" s="6" t="s">
        <v>23</v>
      </c>
      <c r="C1999" s="6" t="s">
        <v>1619</v>
      </c>
      <c r="D1999" s="6" t="s">
        <v>1619</v>
      </c>
      <c r="E1999" s="22" t="s">
        <v>1676</v>
      </c>
      <c r="F1999" s="22" t="s">
        <v>418</v>
      </c>
      <c r="G1999" s="31" t="s">
        <v>1620</v>
      </c>
      <c r="H1999" s="22" t="s">
        <v>1621</v>
      </c>
      <c r="I1999" s="22" t="s">
        <v>1125</v>
      </c>
      <c r="J1999" s="22" t="s">
        <v>1629</v>
      </c>
      <c r="K1999" s="11">
        <v>15</v>
      </c>
      <c r="L1999" s="9">
        <v>19.760000000000002</v>
      </c>
      <c r="M1999" s="11">
        <v>296.39999999999998</v>
      </c>
      <c r="O1999" s="10">
        <f t="shared" si="322"/>
        <v>14.999999999999998</v>
      </c>
      <c r="P1999" s="11">
        <f t="shared" si="323"/>
        <v>0</v>
      </c>
      <c r="Q1999" s="11">
        <f t="shared" si="324"/>
        <v>14.999999999999998</v>
      </c>
      <c r="R1999" s="6" t="str">
        <f t="shared" si="325"/>
        <v>YES</v>
      </c>
      <c r="S1999" s="6" t="str">
        <f t="shared" si="328"/>
        <v>YES</v>
      </c>
      <c r="T1999" s="11">
        <f t="shared" si="329"/>
        <v>247.00000000000003</v>
      </c>
      <c r="U1999" s="11">
        <f t="shared" si="326"/>
        <v>296.39999999999998</v>
      </c>
      <c r="V1999" s="11">
        <f t="shared" si="327"/>
        <v>-49.399999999999949</v>
      </c>
    </row>
    <row r="2000" spans="1:22" x14ac:dyDescent="0.25">
      <c r="A2000" s="6" t="s">
        <v>351</v>
      </c>
      <c r="B2000" s="6" t="s">
        <v>23</v>
      </c>
      <c r="C2000" s="6" t="s">
        <v>1619</v>
      </c>
      <c r="D2000" s="6" t="s">
        <v>1619</v>
      </c>
      <c r="E2000" s="22" t="s">
        <v>1676</v>
      </c>
      <c r="F2000" s="22" t="s">
        <v>418</v>
      </c>
      <c r="G2000" s="31" t="s">
        <v>1620</v>
      </c>
      <c r="H2000" s="22" t="s">
        <v>1621</v>
      </c>
      <c r="I2000" s="22" t="s">
        <v>1125</v>
      </c>
      <c r="J2000" s="22" t="s">
        <v>1630</v>
      </c>
      <c r="K2000" s="11">
        <v>15</v>
      </c>
      <c r="L2000" s="9">
        <v>50.46</v>
      </c>
      <c r="M2000" s="11">
        <v>756.9</v>
      </c>
      <c r="O2000" s="10">
        <f t="shared" si="322"/>
        <v>15</v>
      </c>
      <c r="P2000" s="11">
        <f t="shared" si="323"/>
        <v>0</v>
      </c>
      <c r="Q2000" s="11">
        <f t="shared" si="324"/>
        <v>15</v>
      </c>
      <c r="R2000" s="6" t="str">
        <f t="shared" si="325"/>
        <v>YES</v>
      </c>
      <c r="S2000" s="6" t="str">
        <f t="shared" si="328"/>
        <v>YES</v>
      </c>
      <c r="T2000" s="11">
        <f t="shared" si="329"/>
        <v>630.75</v>
      </c>
      <c r="U2000" s="11">
        <f t="shared" si="326"/>
        <v>756.9</v>
      </c>
      <c r="V2000" s="11">
        <f t="shared" si="327"/>
        <v>-126.14999999999998</v>
      </c>
    </row>
    <row r="2001" spans="1:22" x14ac:dyDescent="0.25">
      <c r="A2001" s="6" t="s">
        <v>351</v>
      </c>
      <c r="B2001" s="6" t="s">
        <v>23</v>
      </c>
      <c r="C2001" s="6" t="s">
        <v>1619</v>
      </c>
      <c r="D2001" s="6" t="s">
        <v>1619</v>
      </c>
      <c r="E2001" s="22" t="s">
        <v>1676</v>
      </c>
      <c r="F2001" s="22" t="s">
        <v>418</v>
      </c>
      <c r="G2001" s="31" t="s">
        <v>1620</v>
      </c>
      <c r="H2001" s="22" t="s">
        <v>1621</v>
      </c>
      <c r="I2001" s="22" t="s">
        <v>1125</v>
      </c>
      <c r="J2001" s="22" t="s">
        <v>1631</v>
      </c>
      <c r="K2001" s="11">
        <v>15</v>
      </c>
      <c r="L2001" s="9">
        <v>31.25</v>
      </c>
      <c r="M2001" s="11">
        <v>468.75</v>
      </c>
      <c r="O2001" s="10">
        <f t="shared" si="322"/>
        <v>15</v>
      </c>
      <c r="P2001" s="11">
        <f t="shared" si="323"/>
        <v>0</v>
      </c>
      <c r="Q2001" s="11">
        <f t="shared" si="324"/>
        <v>15</v>
      </c>
      <c r="R2001" s="6" t="str">
        <f t="shared" si="325"/>
        <v>YES</v>
      </c>
      <c r="S2001" s="6" t="str">
        <f t="shared" si="328"/>
        <v>YES</v>
      </c>
      <c r="T2001" s="11">
        <f t="shared" si="329"/>
        <v>390.625</v>
      </c>
      <c r="U2001" s="11">
        <f t="shared" si="326"/>
        <v>468.75</v>
      </c>
      <c r="V2001" s="11">
        <f t="shared" si="327"/>
        <v>-78.125</v>
      </c>
    </row>
    <row r="2002" spans="1:22" x14ac:dyDescent="0.25">
      <c r="A2002" s="6" t="s">
        <v>351</v>
      </c>
      <c r="B2002" s="6" t="s">
        <v>23</v>
      </c>
      <c r="C2002" s="6" t="s">
        <v>1619</v>
      </c>
      <c r="D2002" s="6" t="s">
        <v>1619</v>
      </c>
      <c r="E2002" s="22" t="s">
        <v>1676</v>
      </c>
      <c r="F2002" s="22" t="s">
        <v>418</v>
      </c>
      <c r="G2002" s="31" t="s">
        <v>1620</v>
      </c>
      <c r="H2002" s="22" t="s">
        <v>1621</v>
      </c>
      <c r="I2002" s="22" t="s">
        <v>1125</v>
      </c>
      <c r="J2002" s="22" t="s">
        <v>1632</v>
      </c>
      <c r="K2002" s="11">
        <v>15</v>
      </c>
      <c r="L2002" s="9">
        <v>25.55</v>
      </c>
      <c r="M2002" s="11">
        <v>383.25</v>
      </c>
      <c r="O2002" s="10">
        <f t="shared" si="322"/>
        <v>15</v>
      </c>
      <c r="P2002" s="11">
        <f t="shared" si="323"/>
        <v>0</v>
      </c>
      <c r="Q2002" s="11">
        <f t="shared" si="324"/>
        <v>15</v>
      </c>
      <c r="R2002" s="6" t="str">
        <f t="shared" si="325"/>
        <v>YES</v>
      </c>
      <c r="S2002" s="6" t="str">
        <f t="shared" si="328"/>
        <v>YES</v>
      </c>
      <c r="T2002" s="11">
        <f t="shared" si="329"/>
        <v>319.375</v>
      </c>
      <c r="U2002" s="11">
        <f t="shared" si="326"/>
        <v>383.25</v>
      </c>
      <c r="V2002" s="11">
        <f t="shared" si="327"/>
        <v>-63.875</v>
      </c>
    </row>
    <row r="2003" spans="1:22" x14ac:dyDescent="0.25">
      <c r="A2003" s="6" t="s">
        <v>351</v>
      </c>
      <c r="B2003" s="6" t="s">
        <v>23</v>
      </c>
      <c r="C2003" s="6" t="s">
        <v>1619</v>
      </c>
      <c r="D2003" s="6" t="s">
        <v>1619</v>
      </c>
      <c r="E2003" s="22" t="s">
        <v>1676</v>
      </c>
      <c r="F2003" s="22" t="s">
        <v>418</v>
      </c>
      <c r="G2003" s="31" t="s">
        <v>1620</v>
      </c>
      <c r="H2003" s="22" t="s">
        <v>1621</v>
      </c>
      <c r="I2003" s="22" t="s">
        <v>1125</v>
      </c>
      <c r="J2003" s="22" t="s">
        <v>1633</v>
      </c>
      <c r="K2003" s="11">
        <v>15</v>
      </c>
      <c r="L2003" s="9">
        <v>32.22</v>
      </c>
      <c r="M2003" s="11">
        <v>483.3</v>
      </c>
      <c r="O2003" s="10">
        <f t="shared" ref="O2003:O2063" si="330">M2003/L2003</f>
        <v>15</v>
      </c>
      <c r="P2003" s="11">
        <f t="shared" si="323"/>
        <v>0</v>
      </c>
      <c r="Q2003" s="11">
        <f t="shared" si="324"/>
        <v>15</v>
      </c>
      <c r="R2003" s="6" t="str">
        <f t="shared" si="325"/>
        <v>YES</v>
      </c>
      <c r="S2003" s="6" t="str">
        <f t="shared" si="328"/>
        <v>YES</v>
      </c>
      <c r="T2003" s="11">
        <f t="shared" si="329"/>
        <v>402.75</v>
      </c>
      <c r="U2003" s="11">
        <f t="shared" si="326"/>
        <v>483.3</v>
      </c>
      <c r="V2003" s="11">
        <f t="shared" si="327"/>
        <v>-80.550000000000011</v>
      </c>
    </row>
    <row r="2004" spans="1:22" x14ac:dyDescent="0.25">
      <c r="A2004" s="6" t="s">
        <v>351</v>
      </c>
      <c r="B2004" s="6" t="s">
        <v>23</v>
      </c>
      <c r="C2004" s="6" t="s">
        <v>1619</v>
      </c>
      <c r="D2004" s="6" t="s">
        <v>1619</v>
      </c>
      <c r="E2004" s="22" t="s">
        <v>1676</v>
      </c>
      <c r="F2004" s="22" t="s">
        <v>418</v>
      </c>
      <c r="G2004" s="31" t="s">
        <v>1620</v>
      </c>
      <c r="H2004" s="22" t="s">
        <v>1621</v>
      </c>
      <c r="I2004" s="22" t="s">
        <v>1125</v>
      </c>
      <c r="J2004" s="22" t="s">
        <v>1634</v>
      </c>
      <c r="K2004" s="11">
        <v>15</v>
      </c>
      <c r="L2004" s="9">
        <v>24.54</v>
      </c>
      <c r="M2004" s="11">
        <v>368.1</v>
      </c>
      <c r="O2004" s="10">
        <f t="shared" si="330"/>
        <v>15.000000000000002</v>
      </c>
      <c r="P2004" s="11">
        <f t="shared" si="323"/>
        <v>0</v>
      </c>
      <c r="Q2004" s="11">
        <f t="shared" si="324"/>
        <v>15.000000000000002</v>
      </c>
      <c r="R2004" s="6" t="str">
        <f t="shared" si="325"/>
        <v>YES</v>
      </c>
      <c r="S2004" s="6" t="str">
        <f t="shared" si="328"/>
        <v>YES</v>
      </c>
      <c r="T2004" s="11">
        <f t="shared" si="329"/>
        <v>306.75</v>
      </c>
      <c r="U2004" s="11">
        <f t="shared" si="326"/>
        <v>368.1</v>
      </c>
      <c r="V2004" s="11">
        <f t="shared" si="327"/>
        <v>-61.350000000000023</v>
      </c>
    </row>
    <row r="2005" spans="1:22" x14ac:dyDescent="0.25">
      <c r="A2005" s="6" t="s">
        <v>351</v>
      </c>
      <c r="B2005" s="6" t="s">
        <v>23</v>
      </c>
      <c r="C2005" s="6" t="s">
        <v>1619</v>
      </c>
      <c r="D2005" s="6" t="s">
        <v>1619</v>
      </c>
      <c r="E2005" s="22" t="s">
        <v>1676</v>
      </c>
      <c r="F2005" s="22" t="s">
        <v>418</v>
      </c>
      <c r="G2005" s="31" t="s">
        <v>1620</v>
      </c>
      <c r="H2005" s="22" t="s">
        <v>1621</v>
      </c>
      <c r="I2005" s="22" t="s">
        <v>1125</v>
      </c>
      <c r="J2005" s="22" t="s">
        <v>1635</v>
      </c>
      <c r="K2005" s="11">
        <v>15</v>
      </c>
      <c r="L2005" s="9">
        <v>14.02</v>
      </c>
      <c r="M2005" s="11">
        <v>210.3</v>
      </c>
      <c r="O2005" s="10">
        <f t="shared" si="330"/>
        <v>15.000000000000002</v>
      </c>
      <c r="P2005" s="11">
        <f t="shared" si="323"/>
        <v>0</v>
      </c>
      <c r="Q2005" s="11">
        <f t="shared" si="324"/>
        <v>15.000000000000002</v>
      </c>
      <c r="R2005" s="6" t="str">
        <f t="shared" si="325"/>
        <v>YES</v>
      </c>
      <c r="S2005" s="6" t="str">
        <f t="shared" si="328"/>
        <v>YES</v>
      </c>
      <c r="T2005" s="11">
        <f t="shared" si="329"/>
        <v>175.25</v>
      </c>
      <c r="U2005" s="11">
        <f t="shared" si="326"/>
        <v>210.3</v>
      </c>
      <c r="V2005" s="11">
        <f t="shared" si="327"/>
        <v>-35.050000000000011</v>
      </c>
    </row>
    <row r="2006" spans="1:22" x14ac:dyDescent="0.25">
      <c r="A2006" s="6" t="s">
        <v>351</v>
      </c>
      <c r="B2006" s="6" t="s">
        <v>23</v>
      </c>
      <c r="C2006" s="6" t="s">
        <v>1619</v>
      </c>
      <c r="D2006" s="6" t="s">
        <v>1619</v>
      </c>
      <c r="E2006" s="22" t="s">
        <v>1676</v>
      </c>
      <c r="F2006" s="22" t="s">
        <v>418</v>
      </c>
      <c r="G2006" s="31" t="s">
        <v>1620</v>
      </c>
      <c r="H2006" s="22" t="s">
        <v>1621</v>
      </c>
      <c r="I2006" s="22" t="s">
        <v>1125</v>
      </c>
      <c r="J2006" s="22" t="s">
        <v>1636</v>
      </c>
      <c r="K2006" s="11">
        <v>15</v>
      </c>
      <c r="L2006" s="9">
        <v>30.26</v>
      </c>
      <c r="M2006" s="11">
        <v>453.9</v>
      </c>
      <c r="O2006" s="10">
        <f t="shared" si="330"/>
        <v>14.999999999999998</v>
      </c>
      <c r="P2006" s="11">
        <f t="shared" si="323"/>
        <v>0</v>
      </c>
      <c r="Q2006" s="11">
        <f t="shared" si="324"/>
        <v>14.999999999999998</v>
      </c>
      <c r="R2006" s="6" t="str">
        <f t="shared" si="325"/>
        <v>YES</v>
      </c>
      <c r="S2006" s="6" t="str">
        <f t="shared" si="328"/>
        <v>YES</v>
      </c>
      <c r="T2006" s="11">
        <f t="shared" si="329"/>
        <v>378.25</v>
      </c>
      <c r="U2006" s="11">
        <f t="shared" si="326"/>
        <v>453.9</v>
      </c>
      <c r="V2006" s="11">
        <f t="shared" si="327"/>
        <v>-75.649999999999977</v>
      </c>
    </row>
    <row r="2007" spans="1:22" x14ac:dyDescent="0.25">
      <c r="A2007" s="6" t="s">
        <v>351</v>
      </c>
      <c r="B2007" s="6" t="s">
        <v>23</v>
      </c>
      <c r="C2007" s="6" t="s">
        <v>1619</v>
      </c>
      <c r="D2007" s="6" t="s">
        <v>1619</v>
      </c>
      <c r="E2007" s="22" t="s">
        <v>1676</v>
      </c>
      <c r="F2007" s="22" t="s">
        <v>418</v>
      </c>
      <c r="G2007" s="31" t="s">
        <v>1620</v>
      </c>
      <c r="H2007" s="22" t="s">
        <v>1621</v>
      </c>
      <c r="I2007" s="22" t="s">
        <v>1125</v>
      </c>
      <c r="J2007" s="22" t="s">
        <v>1637</v>
      </c>
      <c r="K2007" s="11">
        <v>15</v>
      </c>
      <c r="L2007" s="9">
        <v>4.0599999999999996</v>
      </c>
      <c r="M2007" s="11">
        <v>60.9</v>
      </c>
      <c r="O2007" s="10">
        <f t="shared" si="330"/>
        <v>15.000000000000002</v>
      </c>
      <c r="P2007" s="11">
        <f t="shared" si="323"/>
        <v>0</v>
      </c>
      <c r="Q2007" s="11">
        <f t="shared" si="324"/>
        <v>15.000000000000002</v>
      </c>
      <c r="R2007" s="6" t="str">
        <f t="shared" si="325"/>
        <v>YES</v>
      </c>
      <c r="S2007" s="6" t="str">
        <f t="shared" si="328"/>
        <v>YES</v>
      </c>
      <c r="T2007" s="11">
        <f t="shared" si="329"/>
        <v>50.749999999999993</v>
      </c>
      <c r="U2007" s="11">
        <f t="shared" si="326"/>
        <v>60.9</v>
      </c>
      <c r="V2007" s="11">
        <f t="shared" si="327"/>
        <v>-10.150000000000006</v>
      </c>
    </row>
    <row r="2008" spans="1:22" x14ac:dyDescent="0.25">
      <c r="A2008" s="6" t="s">
        <v>351</v>
      </c>
      <c r="B2008" s="6" t="s">
        <v>23</v>
      </c>
      <c r="C2008" s="6" t="s">
        <v>1619</v>
      </c>
      <c r="D2008" s="6" t="s">
        <v>1619</v>
      </c>
      <c r="E2008" s="22" t="s">
        <v>1676</v>
      </c>
      <c r="F2008" s="22" t="s">
        <v>418</v>
      </c>
      <c r="G2008" s="31" t="s">
        <v>1620</v>
      </c>
      <c r="H2008" s="22" t="s">
        <v>1621</v>
      </c>
      <c r="I2008" s="22" t="s">
        <v>1125</v>
      </c>
      <c r="J2008" s="22" t="s">
        <v>1638</v>
      </c>
      <c r="K2008" s="11">
        <v>15</v>
      </c>
      <c r="L2008" s="9">
        <v>10.71</v>
      </c>
      <c r="M2008" s="11">
        <v>160.65</v>
      </c>
      <c r="O2008" s="10">
        <f t="shared" si="330"/>
        <v>15</v>
      </c>
      <c r="P2008" s="11">
        <f t="shared" si="323"/>
        <v>0</v>
      </c>
      <c r="Q2008" s="11">
        <f t="shared" si="324"/>
        <v>15</v>
      </c>
      <c r="R2008" s="6" t="str">
        <f t="shared" si="325"/>
        <v>YES</v>
      </c>
      <c r="S2008" s="6" t="str">
        <f t="shared" si="328"/>
        <v>YES</v>
      </c>
      <c r="T2008" s="11">
        <f t="shared" si="329"/>
        <v>133.875</v>
      </c>
      <c r="U2008" s="11">
        <f t="shared" si="326"/>
        <v>160.65</v>
      </c>
      <c r="V2008" s="11">
        <f t="shared" si="327"/>
        <v>-26.775000000000006</v>
      </c>
    </row>
    <row r="2009" spans="1:22" x14ac:dyDescent="0.25">
      <c r="A2009" s="6" t="s">
        <v>351</v>
      </c>
      <c r="B2009" s="6" t="s">
        <v>23</v>
      </c>
      <c r="C2009" s="6" t="s">
        <v>1619</v>
      </c>
      <c r="D2009" s="6" t="s">
        <v>1619</v>
      </c>
      <c r="E2009" s="22" t="s">
        <v>1676</v>
      </c>
      <c r="F2009" s="22" t="s">
        <v>418</v>
      </c>
      <c r="G2009" s="31" t="s">
        <v>1620</v>
      </c>
      <c r="H2009" s="22" t="s">
        <v>1621</v>
      </c>
      <c r="I2009" s="22" t="s">
        <v>1125</v>
      </c>
      <c r="J2009" s="22" t="s">
        <v>1639</v>
      </c>
      <c r="K2009" s="11">
        <v>15</v>
      </c>
      <c r="L2009" s="9">
        <v>30.26</v>
      </c>
      <c r="M2009" s="11">
        <v>453.9</v>
      </c>
      <c r="O2009" s="10">
        <f t="shared" si="330"/>
        <v>14.999999999999998</v>
      </c>
      <c r="P2009" s="11">
        <f t="shared" si="323"/>
        <v>0</v>
      </c>
      <c r="Q2009" s="11">
        <f t="shared" si="324"/>
        <v>14.999999999999998</v>
      </c>
      <c r="R2009" s="6" t="str">
        <f t="shared" si="325"/>
        <v>YES</v>
      </c>
      <c r="S2009" s="6" t="str">
        <f t="shared" si="328"/>
        <v>YES</v>
      </c>
      <c r="T2009" s="11">
        <f t="shared" si="329"/>
        <v>378.25</v>
      </c>
      <c r="U2009" s="11">
        <f t="shared" si="326"/>
        <v>453.9</v>
      </c>
      <c r="V2009" s="11">
        <f t="shared" si="327"/>
        <v>-75.649999999999977</v>
      </c>
    </row>
    <row r="2010" spans="1:22" x14ac:dyDescent="0.25">
      <c r="A2010" s="6" t="s">
        <v>351</v>
      </c>
      <c r="B2010" s="6" t="s">
        <v>23</v>
      </c>
      <c r="C2010" s="6" t="s">
        <v>1619</v>
      </c>
      <c r="D2010" s="6" t="s">
        <v>1619</v>
      </c>
      <c r="E2010" s="22" t="s">
        <v>1676</v>
      </c>
      <c r="F2010" s="22" t="s">
        <v>418</v>
      </c>
      <c r="G2010" s="31" t="s">
        <v>1620</v>
      </c>
      <c r="H2010" s="22" t="s">
        <v>1621</v>
      </c>
      <c r="I2010" s="22" t="s">
        <v>1125</v>
      </c>
      <c r="J2010" s="22" t="s">
        <v>1640</v>
      </c>
      <c r="K2010" s="11">
        <v>15</v>
      </c>
      <c r="L2010" s="9">
        <v>15.29</v>
      </c>
      <c r="M2010" s="11">
        <v>229.35</v>
      </c>
      <c r="O2010" s="10">
        <f t="shared" si="330"/>
        <v>15</v>
      </c>
      <c r="P2010" s="11">
        <f t="shared" si="323"/>
        <v>0</v>
      </c>
      <c r="Q2010" s="11">
        <f t="shared" si="324"/>
        <v>15</v>
      </c>
      <c r="R2010" s="6" t="str">
        <f t="shared" si="325"/>
        <v>YES</v>
      </c>
      <c r="S2010" s="6" t="str">
        <f t="shared" si="328"/>
        <v>YES</v>
      </c>
      <c r="T2010" s="11">
        <f t="shared" si="329"/>
        <v>191.125</v>
      </c>
      <c r="U2010" s="11">
        <f t="shared" si="326"/>
        <v>229.35</v>
      </c>
      <c r="V2010" s="11">
        <f t="shared" si="327"/>
        <v>-38.224999999999994</v>
      </c>
    </row>
    <row r="2011" spans="1:22" x14ac:dyDescent="0.25">
      <c r="A2011" s="6" t="s">
        <v>351</v>
      </c>
      <c r="B2011" s="6" t="s">
        <v>23</v>
      </c>
      <c r="C2011" s="6" t="s">
        <v>1619</v>
      </c>
      <c r="D2011" s="6" t="s">
        <v>1619</v>
      </c>
      <c r="E2011" s="22" t="s">
        <v>1676</v>
      </c>
      <c r="F2011" s="22" t="s">
        <v>418</v>
      </c>
      <c r="G2011" s="31" t="s">
        <v>1620</v>
      </c>
      <c r="H2011" s="22" t="s">
        <v>1621</v>
      </c>
      <c r="I2011" s="22" t="s">
        <v>1125</v>
      </c>
      <c r="J2011" s="22" t="s">
        <v>1641</v>
      </c>
      <c r="K2011" s="11">
        <v>15</v>
      </c>
      <c r="L2011" s="9">
        <v>5.05</v>
      </c>
      <c r="M2011" s="11">
        <v>75.75</v>
      </c>
      <c r="O2011" s="10">
        <f t="shared" si="330"/>
        <v>15</v>
      </c>
      <c r="P2011" s="11">
        <f t="shared" si="323"/>
        <v>0</v>
      </c>
      <c r="Q2011" s="11">
        <f t="shared" si="324"/>
        <v>15</v>
      </c>
      <c r="R2011" s="6" t="str">
        <f t="shared" si="325"/>
        <v>YES</v>
      </c>
      <c r="S2011" s="6" t="str">
        <f t="shared" si="328"/>
        <v>YES</v>
      </c>
      <c r="T2011" s="11">
        <f t="shared" si="329"/>
        <v>63.125</v>
      </c>
      <c r="U2011" s="11">
        <f t="shared" si="326"/>
        <v>75.75</v>
      </c>
      <c r="V2011" s="11">
        <f t="shared" si="327"/>
        <v>-12.625</v>
      </c>
    </row>
    <row r="2012" spans="1:22" x14ac:dyDescent="0.25">
      <c r="A2012" s="6" t="s">
        <v>351</v>
      </c>
      <c r="B2012" s="6" t="s">
        <v>23</v>
      </c>
      <c r="C2012" s="6" t="s">
        <v>1619</v>
      </c>
      <c r="D2012" s="6" t="s">
        <v>1619</v>
      </c>
      <c r="E2012" s="22" t="s">
        <v>1676</v>
      </c>
      <c r="F2012" s="22" t="s">
        <v>418</v>
      </c>
      <c r="G2012" s="31" t="s">
        <v>1620</v>
      </c>
      <c r="H2012" s="22" t="s">
        <v>1621</v>
      </c>
      <c r="I2012" s="22" t="s">
        <v>1125</v>
      </c>
      <c r="J2012" s="22" t="s">
        <v>1642</v>
      </c>
      <c r="K2012" s="11">
        <v>15</v>
      </c>
      <c r="L2012" s="9">
        <v>35.76</v>
      </c>
      <c r="M2012" s="11">
        <v>536.4</v>
      </c>
      <c r="O2012" s="10">
        <f t="shared" si="330"/>
        <v>15</v>
      </c>
      <c r="P2012" s="11">
        <f t="shared" si="323"/>
        <v>0</v>
      </c>
      <c r="Q2012" s="11">
        <f t="shared" si="324"/>
        <v>15</v>
      </c>
      <c r="R2012" s="6" t="str">
        <f t="shared" si="325"/>
        <v>YES</v>
      </c>
      <c r="S2012" s="6" t="str">
        <f t="shared" si="328"/>
        <v>YES</v>
      </c>
      <c r="T2012" s="11">
        <f t="shared" si="329"/>
        <v>447</v>
      </c>
      <c r="U2012" s="11">
        <f t="shared" si="326"/>
        <v>536.4</v>
      </c>
      <c r="V2012" s="11">
        <f t="shared" si="327"/>
        <v>-89.399999999999977</v>
      </c>
    </row>
    <row r="2013" spans="1:22" x14ac:dyDescent="0.25">
      <c r="A2013" s="6" t="s">
        <v>351</v>
      </c>
      <c r="B2013" s="6" t="s">
        <v>23</v>
      </c>
      <c r="C2013" s="6" t="s">
        <v>1619</v>
      </c>
      <c r="D2013" s="6" t="s">
        <v>1619</v>
      </c>
      <c r="E2013" s="22" t="s">
        <v>1676</v>
      </c>
      <c r="F2013" s="22" t="s">
        <v>418</v>
      </c>
      <c r="G2013" s="31" t="s">
        <v>1620</v>
      </c>
      <c r="H2013" s="22" t="s">
        <v>1621</v>
      </c>
      <c r="I2013" s="22" t="s">
        <v>1125</v>
      </c>
      <c r="J2013" s="22" t="s">
        <v>1643</v>
      </c>
      <c r="K2013" s="11">
        <v>15</v>
      </c>
      <c r="L2013" s="9">
        <v>484.31</v>
      </c>
      <c r="M2013" s="11">
        <v>7504.65</v>
      </c>
      <c r="O2013" s="10">
        <f t="shared" si="330"/>
        <v>15.495550370630381</v>
      </c>
      <c r="P2013" s="11">
        <f t="shared" si="323"/>
        <v>0</v>
      </c>
      <c r="Q2013" s="11">
        <f t="shared" si="324"/>
        <v>15.495550370630381</v>
      </c>
      <c r="R2013" s="6" t="str">
        <f t="shared" si="325"/>
        <v>YES</v>
      </c>
      <c r="S2013" s="6" t="str">
        <f t="shared" si="328"/>
        <v>YES</v>
      </c>
      <c r="T2013" s="11">
        <f t="shared" si="329"/>
        <v>6053.875</v>
      </c>
      <c r="U2013" s="11">
        <f t="shared" si="326"/>
        <v>7504.65</v>
      </c>
      <c r="V2013" s="11">
        <f t="shared" si="327"/>
        <v>-1450.7749999999996</v>
      </c>
    </row>
    <row r="2014" spans="1:22" x14ac:dyDescent="0.25">
      <c r="A2014" s="6" t="s">
        <v>351</v>
      </c>
      <c r="B2014" s="6" t="s">
        <v>23</v>
      </c>
      <c r="C2014" s="6" t="s">
        <v>1619</v>
      </c>
      <c r="D2014" s="6" t="s">
        <v>1619</v>
      </c>
      <c r="E2014" s="22" t="s">
        <v>1676</v>
      </c>
      <c r="F2014" s="22" t="s">
        <v>418</v>
      </c>
      <c r="G2014" s="31" t="s">
        <v>1620</v>
      </c>
      <c r="H2014" s="22" t="s">
        <v>1621</v>
      </c>
      <c r="I2014" s="22" t="s">
        <v>1125</v>
      </c>
      <c r="J2014" s="22" t="s">
        <v>1644</v>
      </c>
      <c r="K2014" s="11">
        <v>15</v>
      </c>
      <c r="L2014" s="9">
        <v>479.07</v>
      </c>
      <c r="M2014" s="11">
        <v>7186.05</v>
      </c>
      <c r="O2014" s="10">
        <f t="shared" si="330"/>
        <v>15</v>
      </c>
      <c r="P2014" s="11">
        <f t="shared" si="323"/>
        <v>0</v>
      </c>
      <c r="Q2014" s="11">
        <f t="shared" si="324"/>
        <v>15</v>
      </c>
      <c r="R2014" s="6" t="str">
        <f t="shared" si="325"/>
        <v>YES</v>
      </c>
      <c r="S2014" s="6" t="str">
        <f t="shared" si="328"/>
        <v>YES</v>
      </c>
      <c r="T2014" s="11">
        <f t="shared" si="329"/>
        <v>5988.375</v>
      </c>
      <c r="U2014" s="11">
        <f t="shared" si="326"/>
        <v>7186.05</v>
      </c>
      <c r="V2014" s="11">
        <f t="shared" si="327"/>
        <v>-1197.6750000000002</v>
      </c>
    </row>
    <row r="2015" spans="1:22" x14ac:dyDescent="0.25">
      <c r="A2015" s="6" t="s">
        <v>351</v>
      </c>
      <c r="B2015" s="6" t="s">
        <v>23</v>
      </c>
      <c r="C2015" s="6" t="s">
        <v>1647</v>
      </c>
      <c r="D2015" s="6" t="s">
        <v>1647</v>
      </c>
      <c r="E2015" s="22" t="s">
        <v>1676</v>
      </c>
      <c r="F2015" s="22" t="s">
        <v>418</v>
      </c>
      <c r="G2015" s="31"/>
      <c r="H2015" s="22" t="s">
        <v>1646</v>
      </c>
      <c r="I2015" s="22" t="s">
        <v>1645</v>
      </c>
      <c r="J2015" s="22" t="s">
        <v>1648</v>
      </c>
      <c r="K2015" s="11">
        <v>5</v>
      </c>
      <c r="L2015" s="9">
        <v>21.09</v>
      </c>
      <c r="M2015" s="11">
        <v>255.45</v>
      </c>
      <c r="N2015" s="11">
        <v>1872.87</v>
      </c>
      <c r="O2015" s="10">
        <f t="shared" si="330"/>
        <v>12.112375533428164</v>
      </c>
      <c r="P2015" s="11">
        <f t="shared" si="323"/>
        <v>88.803698435277383</v>
      </c>
      <c r="Q2015" s="11">
        <f t="shared" si="324"/>
        <v>100.91607396870553</v>
      </c>
      <c r="R2015" s="6" t="str">
        <f t="shared" si="325"/>
        <v>YES</v>
      </c>
      <c r="S2015" s="6" t="str">
        <f t="shared" si="328"/>
        <v>YES</v>
      </c>
      <c r="T2015" s="11">
        <f t="shared" si="329"/>
        <v>263.625</v>
      </c>
      <c r="U2015" s="11">
        <f t="shared" si="326"/>
        <v>2128.3199999999997</v>
      </c>
      <c r="V2015" s="11">
        <f t="shared" si="327"/>
        <v>-1864.6949999999997</v>
      </c>
    </row>
    <row r="2016" spans="1:22" x14ac:dyDescent="0.25">
      <c r="A2016" s="6" t="s">
        <v>351</v>
      </c>
      <c r="B2016" s="6" t="s">
        <v>23</v>
      </c>
      <c r="C2016" s="6" t="s">
        <v>1647</v>
      </c>
      <c r="D2016" s="6" t="s">
        <v>1647</v>
      </c>
      <c r="E2016" s="22" t="s">
        <v>1676</v>
      </c>
      <c r="F2016" s="22" t="s">
        <v>418</v>
      </c>
      <c r="G2016" s="31"/>
      <c r="H2016" s="22" t="s">
        <v>1646</v>
      </c>
      <c r="I2016" s="22" t="s">
        <v>1645</v>
      </c>
      <c r="J2016" s="22" t="s">
        <v>1649</v>
      </c>
      <c r="K2016" s="11">
        <v>5</v>
      </c>
      <c r="O2016" s="10" t="e">
        <f t="shared" si="330"/>
        <v>#DIV/0!</v>
      </c>
      <c r="P2016" s="11" t="e">
        <f t="shared" si="323"/>
        <v>#DIV/0!</v>
      </c>
      <c r="Q2016" s="11" t="e">
        <f t="shared" si="324"/>
        <v>#DIV/0!</v>
      </c>
      <c r="R2016" s="6" t="e">
        <f t="shared" si="325"/>
        <v>#DIV/0!</v>
      </c>
      <c r="S2016" s="6" t="e">
        <f t="shared" si="328"/>
        <v>#DIV/0!</v>
      </c>
      <c r="T2016" s="11">
        <f t="shared" si="329"/>
        <v>0</v>
      </c>
      <c r="U2016" s="11">
        <f t="shared" si="326"/>
        <v>0</v>
      </c>
      <c r="V2016" s="11">
        <f t="shared" si="327"/>
        <v>0</v>
      </c>
    </row>
    <row r="2017" spans="1:22" x14ac:dyDescent="0.25">
      <c r="A2017" s="6" t="s">
        <v>351</v>
      </c>
      <c r="B2017" s="6" t="s">
        <v>23</v>
      </c>
      <c r="C2017" s="6" t="s">
        <v>1647</v>
      </c>
      <c r="D2017" s="6" t="s">
        <v>1647</v>
      </c>
      <c r="E2017" s="22" t="s">
        <v>1676</v>
      </c>
      <c r="F2017" s="22" t="s">
        <v>418</v>
      </c>
      <c r="G2017" s="31"/>
      <c r="H2017" s="22" t="s">
        <v>1646</v>
      </c>
      <c r="I2017" s="22" t="s">
        <v>1645</v>
      </c>
      <c r="J2017" s="22" t="s">
        <v>1650</v>
      </c>
      <c r="K2017" s="11">
        <v>5</v>
      </c>
      <c r="O2017" s="10" t="e">
        <f t="shared" si="330"/>
        <v>#DIV/0!</v>
      </c>
      <c r="P2017" s="11" t="e">
        <f t="shared" si="323"/>
        <v>#DIV/0!</v>
      </c>
      <c r="Q2017" s="11" t="e">
        <f t="shared" si="324"/>
        <v>#DIV/0!</v>
      </c>
      <c r="R2017" s="6" t="e">
        <f t="shared" si="325"/>
        <v>#DIV/0!</v>
      </c>
      <c r="S2017" s="6" t="e">
        <f t="shared" si="328"/>
        <v>#DIV/0!</v>
      </c>
      <c r="T2017" s="11">
        <f t="shared" si="329"/>
        <v>0</v>
      </c>
      <c r="U2017" s="11">
        <f t="shared" si="326"/>
        <v>0</v>
      </c>
      <c r="V2017" s="11">
        <f t="shared" si="327"/>
        <v>0</v>
      </c>
    </row>
    <row r="2018" spans="1:22" x14ac:dyDescent="0.25">
      <c r="A2018" s="6" t="s">
        <v>351</v>
      </c>
      <c r="B2018" s="6" t="s">
        <v>23</v>
      </c>
      <c r="C2018" s="6" t="s">
        <v>1647</v>
      </c>
      <c r="D2018" s="6" t="s">
        <v>1647</v>
      </c>
      <c r="E2018" s="22" t="s">
        <v>1676</v>
      </c>
      <c r="F2018" s="22" t="s">
        <v>418</v>
      </c>
      <c r="G2018" s="31"/>
      <c r="H2018" s="22" t="s">
        <v>1646</v>
      </c>
      <c r="I2018" s="22" t="s">
        <v>1645</v>
      </c>
      <c r="J2018" s="22" t="s">
        <v>1651</v>
      </c>
      <c r="K2018" s="11">
        <v>5</v>
      </c>
      <c r="L2018" s="9">
        <v>30.75</v>
      </c>
      <c r="M2018" s="11">
        <v>153.75</v>
      </c>
      <c r="N2018" s="11">
        <v>1108.78</v>
      </c>
      <c r="O2018" s="10">
        <f t="shared" si="330"/>
        <v>5</v>
      </c>
      <c r="P2018" s="11">
        <f t="shared" si="323"/>
        <v>36.057886178861786</v>
      </c>
      <c r="Q2018" s="11">
        <f t="shared" si="324"/>
        <v>41.057886178861786</v>
      </c>
      <c r="R2018" s="6" t="str">
        <f t="shared" si="325"/>
        <v>YES</v>
      </c>
      <c r="S2018" s="6" t="str">
        <f t="shared" si="328"/>
        <v>YES</v>
      </c>
      <c r="T2018" s="11">
        <f t="shared" si="329"/>
        <v>384.375</v>
      </c>
      <c r="U2018" s="11">
        <f t="shared" si="326"/>
        <v>1262.53</v>
      </c>
      <c r="V2018" s="11">
        <f t="shared" si="327"/>
        <v>-878.15499999999997</v>
      </c>
    </row>
    <row r="2019" spans="1:22" x14ac:dyDescent="0.25">
      <c r="A2019" s="6" t="s">
        <v>351</v>
      </c>
      <c r="B2019" s="6" t="s">
        <v>23</v>
      </c>
      <c r="C2019" s="6" t="s">
        <v>1647</v>
      </c>
      <c r="D2019" s="6" t="s">
        <v>1647</v>
      </c>
      <c r="E2019" s="22" t="s">
        <v>1676</v>
      </c>
      <c r="F2019" s="22" t="s">
        <v>418</v>
      </c>
      <c r="G2019" s="31"/>
      <c r="H2019" s="22" t="s">
        <v>1646</v>
      </c>
      <c r="I2019" s="22" t="s">
        <v>1645</v>
      </c>
      <c r="J2019" s="22" t="s">
        <v>1652</v>
      </c>
      <c r="K2019" s="11">
        <v>5</v>
      </c>
      <c r="L2019" s="9">
        <v>158.47999999999999</v>
      </c>
      <c r="M2019" s="11">
        <v>792.4</v>
      </c>
      <c r="N2019" s="11">
        <v>6109.36</v>
      </c>
      <c r="O2019" s="10">
        <f t="shared" si="330"/>
        <v>5</v>
      </c>
      <c r="P2019" s="11">
        <f t="shared" si="323"/>
        <v>38.549722362443212</v>
      </c>
      <c r="Q2019" s="11">
        <f t="shared" si="324"/>
        <v>43.549722362443212</v>
      </c>
      <c r="R2019" s="6" t="str">
        <f t="shared" si="325"/>
        <v>YES</v>
      </c>
      <c r="S2019" s="6" t="str">
        <f t="shared" si="328"/>
        <v>YES</v>
      </c>
      <c r="T2019" s="11">
        <f t="shared" si="329"/>
        <v>1980.9999999999998</v>
      </c>
      <c r="U2019" s="11">
        <f t="shared" si="326"/>
        <v>6901.7599999999993</v>
      </c>
      <c r="V2019" s="11">
        <f t="shared" si="327"/>
        <v>-4920.7599999999993</v>
      </c>
    </row>
    <row r="2020" spans="1:22" x14ac:dyDescent="0.25">
      <c r="A2020" s="6" t="s">
        <v>351</v>
      </c>
      <c r="B2020" s="6" t="s">
        <v>23</v>
      </c>
      <c r="C2020" s="6" t="s">
        <v>1647</v>
      </c>
      <c r="D2020" s="6" t="s">
        <v>1647</v>
      </c>
      <c r="E2020" s="22" t="s">
        <v>1676</v>
      </c>
      <c r="F2020" s="22" t="s">
        <v>418</v>
      </c>
      <c r="G2020" s="31"/>
      <c r="H2020" s="22" t="s">
        <v>1646</v>
      </c>
      <c r="I2020" s="22" t="s">
        <v>1645</v>
      </c>
      <c r="J2020" s="22" t="s">
        <v>1652</v>
      </c>
      <c r="K2020" s="11">
        <v>15</v>
      </c>
      <c r="L2020" s="9">
        <v>0.28000000000000003</v>
      </c>
      <c r="M2020" s="11">
        <v>4.2</v>
      </c>
      <c r="O2020" s="10">
        <f t="shared" si="330"/>
        <v>15</v>
      </c>
      <c r="P2020" s="11">
        <f t="shared" si="323"/>
        <v>0</v>
      </c>
      <c r="Q2020" s="11">
        <f t="shared" si="324"/>
        <v>15</v>
      </c>
      <c r="R2020" s="6" t="str">
        <f t="shared" si="325"/>
        <v>YES</v>
      </c>
      <c r="S2020" s="6" t="str">
        <f t="shared" si="328"/>
        <v>YES</v>
      </c>
      <c r="T2020" s="11">
        <f t="shared" si="329"/>
        <v>3.5000000000000004</v>
      </c>
      <c r="U2020" s="11">
        <f t="shared" si="326"/>
        <v>4.2</v>
      </c>
      <c r="V2020" s="11">
        <f t="shared" si="327"/>
        <v>-0.69999999999999973</v>
      </c>
    </row>
    <row r="2021" spans="1:22" x14ac:dyDescent="0.25">
      <c r="A2021" s="6" t="s">
        <v>351</v>
      </c>
      <c r="B2021" s="6" t="s">
        <v>23</v>
      </c>
      <c r="C2021" s="6" t="s">
        <v>1647</v>
      </c>
      <c r="D2021" s="6" t="s">
        <v>1647</v>
      </c>
      <c r="E2021" s="22" t="s">
        <v>1676</v>
      </c>
      <c r="F2021" s="22" t="s">
        <v>418</v>
      </c>
      <c r="G2021" s="31"/>
      <c r="H2021" s="22" t="s">
        <v>1646</v>
      </c>
      <c r="I2021" s="22" t="s">
        <v>1645</v>
      </c>
      <c r="J2021" s="22" t="s">
        <v>1653</v>
      </c>
      <c r="K2021" s="11">
        <v>13.5</v>
      </c>
      <c r="O2021" s="10" t="e">
        <f t="shared" si="330"/>
        <v>#DIV/0!</v>
      </c>
      <c r="P2021" s="11" t="e">
        <f t="shared" si="323"/>
        <v>#DIV/0!</v>
      </c>
      <c r="Q2021" s="11" t="e">
        <f t="shared" si="324"/>
        <v>#DIV/0!</v>
      </c>
      <c r="R2021" s="6" t="e">
        <f t="shared" si="325"/>
        <v>#DIV/0!</v>
      </c>
      <c r="S2021" s="6" t="e">
        <f t="shared" si="328"/>
        <v>#DIV/0!</v>
      </c>
      <c r="T2021" s="11">
        <f t="shared" si="329"/>
        <v>0</v>
      </c>
      <c r="U2021" s="11">
        <f t="shared" si="326"/>
        <v>0</v>
      </c>
      <c r="V2021" s="11">
        <f t="shared" si="327"/>
        <v>0</v>
      </c>
    </row>
    <row r="2022" spans="1:22" x14ac:dyDescent="0.25">
      <c r="A2022" s="6" t="s">
        <v>351</v>
      </c>
      <c r="B2022" s="6" t="s">
        <v>23</v>
      </c>
      <c r="C2022" s="6" t="s">
        <v>1647</v>
      </c>
      <c r="D2022" s="6" t="s">
        <v>1647</v>
      </c>
      <c r="E2022" s="22" t="s">
        <v>1676</v>
      </c>
      <c r="F2022" s="22" t="s">
        <v>418</v>
      </c>
      <c r="G2022" s="31"/>
      <c r="H2022" s="22" t="s">
        <v>1646</v>
      </c>
      <c r="I2022" s="22" t="s">
        <v>1645</v>
      </c>
      <c r="J2022" s="22" t="s">
        <v>1654</v>
      </c>
      <c r="K2022" s="11">
        <v>5</v>
      </c>
      <c r="L2022" s="9">
        <v>93.97</v>
      </c>
      <c r="M2022" s="11">
        <v>469.85</v>
      </c>
      <c r="N2022" s="11">
        <v>2293.2600000000002</v>
      </c>
      <c r="O2022" s="10">
        <f t="shared" si="330"/>
        <v>5</v>
      </c>
      <c r="P2022" s="11">
        <f t="shared" si="323"/>
        <v>24.404171544109825</v>
      </c>
      <c r="Q2022" s="11">
        <f t="shared" si="324"/>
        <v>29.404171544109825</v>
      </c>
      <c r="R2022" s="6" t="str">
        <f t="shared" si="325"/>
        <v>YES</v>
      </c>
      <c r="S2022" s="6" t="str">
        <f t="shared" si="328"/>
        <v>YES</v>
      </c>
      <c r="T2022" s="11">
        <f t="shared" si="329"/>
        <v>1174.625</v>
      </c>
      <c r="U2022" s="11">
        <f t="shared" si="326"/>
        <v>2763.11</v>
      </c>
      <c r="V2022" s="11">
        <f t="shared" si="327"/>
        <v>-1588.4850000000001</v>
      </c>
    </row>
    <row r="2023" spans="1:22" x14ac:dyDescent="0.25">
      <c r="A2023" s="6" t="s">
        <v>351</v>
      </c>
      <c r="B2023" s="6" t="s">
        <v>23</v>
      </c>
      <c r="C2023" s="6" t="s">
        <v>1647</v>
      </c>
      <c r="D2023" s="6" t="s">
        <v>1647</v>
      </c>
      <c r="E2023" s="22" t="s">
        <v>1676</v>
      </c>
      <c r="F2023" s="22" t="s">
        <v>418</v>
      </c>
      <c r="G2023" s="31"/>
      <c r="H2023" s="22" t="s">
        <v>1646</v>
      </c>
      <c r="I2023" s="22" t="s">
        <v>1645</v>
      </c>
      <c r="J2023" s="22" t="s">
        <v>1654</v>
      </c>
      <c r="K2023" s="11">
        <v>0.1</v>
      </c>
      <c r="L2023" s="9">
        <v>93.97</v>
      </c>
      <c r="M2023" s="11">
        <v>9.42</v>
      </c>
      <c r="O2023" s="10">
        <f t="shared" si="330"/>
        <v>0.10024475896562733</v>
      </c>
      <c r="P2023" s="11">
        <f t="shared" si="323"/>
        <v>0</v>
      </c>
      <c r="Q2023" s="11">
        <f t="shared" si="324"/>
        <v>0.10024475896562733</v>
      </c>
      <c r="R2023" s="6" t="str">
        <f t="shared" si="325"/>
        <v>NO</v>
      </c>
      <c r="S2023" s="6" t="str">
        <f t="shared" si="328"/>
        <v>NO</v>
      </c>
      <c r="T2023" s="11">
        <f t="shared" si="329"/>
        <v>1174.625</v>
      </c>
      <c r="U2023" s="11">
        <f t="shared" si="326"/>
        <v>9.42</v>
      </c>
      <c r="V2023" s="11">
        <f t="shared" si="327"/>
        <v>1165.2049999999999</v>
      </c>
    </row>
    <row r="2024" spans="1:22" x14ac:dyDescent="0.25">
      <c r="A2024" s="6" t="s">
        <v>351</v>
      </c>
      <c r="B2024" s="6" t="s">
        <v>23</v>
      </c>
      <c r="C2024" s="6" t="s">
        <v>1647</v>
      </c>
      <c r="D2024" s="6" t="s">
        <v>1647</v>
      </c>
      <c r="E2024" s="22" t="s">
        <v>1676</v>
      </c>
      <c r="F2024" s="22" t="s">
        <v>418</v>
      </c>
      <c r="G2024" s="31"/>
      <c r="H2024" s="22" t="s">
        <v>1646</v>
      </c>
      <c r="I2024" s="22" t="s">
        <v>1645</v>
      </c>
      <c r="J2024" s="22" t="s">
        <v>1655</v>
      </c>
      <c r="K2024" s="11">
        <v>5</v>
      </c>
      <c r="O2024" s="10" t="e">
        <f t="shared" si="330"/>
        <v>#DIV/0!</v>
      </c>
      <c r="P2024" s="11" t="e">
        <f t="shared" si="323"/>
        <v>#DIV/0!</v>
      </c>
      <c r="Q2024" s="11" t="e">
        <f t="shared" si="324"/>
        <v>#DIV/0!</v>
      </c>
      <c r="R2024" s="6" t="e">
        <f t="shared" si="325"/>
        <v>#DIV/0!</v>
      </c>
      <c r="S2024" s="6" t="e">
        <f t="shared" si="328"/>
        <v>#DIV/0!</v>
      </c>
      <c r="T2024" s="11">
        <f t="shared" si="329"/>
        <v>0</v>
      </c>
      <c r="U2024" s="11">
        <f t="shared" si="326"/>
        <v>0</v>
      </c>
      <c r="V2024" s="11">
        <f t="shared" si="327"/>
        <v>0</v>
      </c>
    </row>
    <row r="2025" spans="1:22" x14ac:dyDescent="0.25">
      <c r="A2025" s="6" t="s">
        <v>351</v>
      </c>
      <c r="B2025" s="6" t="s">
        <v>23</v>
      </c>
      <c r="C2025" s="6" t="s">
        <v>1647</v>
      </c>
      <c r="D2025" s="6" t="s">
        <v>1647</v>
      </c>
      <c r="E2025" s="22" t="s">
        <v>1676</v>
      </c>
      <c r="F2025" s="22" t="s">
        <v>418</v>
      </c>
      <c r="G2025" s="31"/>
      <c r="H2025" s="22" t="s">
        <v>1646</v>
      </c>
      <c r="I2025" s="22" t="s">
        <v>1645</v>
      </c>
      <c r="J2025" s="22" t="s">
        <v>1656</v>
      </c>
      <c r="K2025" s="11">
        <v>5</v>
      </c>
      <c r="O2025" s="10" t="e">
        <f t="shared" si="330"/>
        <v>#DIV/0!</v>
      </c>
      <c r="P2025" s="11" t="e">
        <f t="shared" si="323"/>
        <v>#DIV/0!</v>
      </c>
      <c r="Q2025" s="11" t="e">
        <f t="shared" si="324"/>
        <v>#DIV/0!</v>
      </c>
      <c r="R2025" s="6" t="e">
        <f t="shared" si="325"/>
        <v>#DIV/0!</v>
      </c>
      <c r="S2025" s="6" t="e">
        <f t="shared" si="328"/>
        <v>#DIV/0!</v>
      </c>
      <c r="T2025" s="11">
        <f t="shared" si="329"/>
        <v>0</v>
      </c>
      <c r="U2025" s="11">
        <f t="shared" si="326"/>
        <v>0</v>
      </c>
      <c r="V2025" s="11">
        <f t="shared" si="327"/>
        <v>0</v>
      </c>
    </row>
    <row r="2026" spans="1:22" x14ac:dyDescent="0.25">
      <c r="A2026" s="6" t="s">
        <v>351</v>
      </c>
      <c r="B2026" s="6" t="s">
        <v>23</v>
      </c>
      <c r="C2026" s="6" t="s">
        <v>1647</v>
      </c>
      <c r="D2026" s="6" t="s">
        <v>1647</v>
      </c>
      <c r="E2026" s="22" t="s">
        <v>1676</v>
      </c>
      <c r="F2026" s="22" t="s">
        <v>418</v>
      </c>
      <c r="G2026" s="31"/>
      <c r="H2026" s="22" t="s">
        <v>1646</v>
      </c>
      <c r="I2026" s="22" t="s">
        <v>1645</v>
      </c>
      <c r="J2026" s="22" t="s">
        <v>1657</v>
      </c>
      <c r="K2026" s="11">
        <v>5</v>
      </c>
      <c r="L2026" s="9">
        <v>248.2</v>
      </c>
      <c r="M2026" s="11">
        <v>1241</v>
      </c>
      <c r="N2026" s="11">
        <v>9542.0300000000007</v>
      </c>
      <c r="O2026" s="10">
        <f t="shared" si="330"/>
        <v>5</v>
      </c>
      <c r="P2026" s="11">
        <f t="shared" si="323"/>
        <v>38.444923448831595</v>
      </c>
      <c r="Q2026" s="11">
        <f t="shared" si="324"/>
        <v>43.444923448831595</v>
      </c>
      <c r="R2026" s="6" t="str">
        <f t="shared" si="325"/>
        <v>YES</v>
      </c>
      <c r="S2026" s="6" t="str">
        <f t="shared" si="328"/>
        <v>YES</v>
      </c>
      <c r="T2026" s="11">
        <f t="shared" si="329"/>
        <v>3102.5</v>
      </c>
      <c r="U2026" s="11">
        <f t="shared" si="326"/>
        <v>10783.03</v>
      </c>
      <c r="V2026" s="11">
        <f t="shared" si="327"/>
        <v>-7680.5300000000007</v>
      </c>
    </row>
    <row r="2027" spans="1:22" x14ac:dyDescent="0.25">
      <c r="A2027" s="6" t="s">
        <v>351</v>
      </c>
      <c r="B2027" s="6" t="s">
        <v>23</v>
      </c>
      <c r="C2027" s="6" t="s">
        <v>1647</v>
      </c>
      <c r="D2027" s="6" t="s">
        <v>1647</v>
      </c>
      <c r="E2027" s="22" t="s">
        <v>1676</v>
      </c>
      <c r="F2027" s="22" t="s">
        <v>418</v>
      </c>
      <c r="G2027" s="31"/>
      <c r="H2027" s="22" t="s">
        <v>1646</v>
      </c>
      <c r="I2027" s="22" t="s">
        <v>1645</v>
      </c>
      <c r="J2027" s="22" t="s">
        <v>1657</v>
      </c>
      <c r="K2027" s="11">
        <v>15</v>
      </c>
      <c r="L2027" s="9">
        <v>0.28000000000000003</v>
      </c>
      <c r="M2027" s="11">
        <v>4.2</v>
      </c>
      <c r="O2027" s="10">
        <f t="shared" si="330"/>
        <v>15</v>
      </c>
      <c r="P2027" s="11">
        <f t="shared" si="323"/>
        <v>0</v>
      </c>
      <c r="Q2027" s="11">
        <f t="shared" si="324"/>
        <v>15</v>
      </c>
      <c r="R2027" s="6" t="str">
        <f t="shared" si="325"/>
        <v>YES</v>
      </c>
      <c r="S2027" s="6" t="str">
        <f t="shared" si="328"/>
        <v>YES</v>
      </c>
      <c r="T2027" s="11">
        <f t="shared" si="329"/>
        <v>3.5000000000000004</v>
      </c>
      <c r="U2027" s="11">
        <f t="shared" si="326"/>
        <v>4.2</v>
      </c>
      <c r="V2027" s="11">
        <f t="shared" si="327"/>
        <v>-0.69999999999999973</v>
      </c>
    </row>
    <row r="2028" spans="1:22" x14ac:dyDescent="0.25">
      <c r="A2028" s="6" t="s">
        <v>351</v>
      </c>
      <c r="B2028" s="6" t="s">
        <v>23</v>
      </c>
      <c r="C2028" s="6" t="s">
        <v>1647</v>
      </c>
      <c r="D2028" s="6" t="s">
        <v>1647</v>
      </c>
      <c r="E2028" s="22" t="s">
        <v>1676</v>
      </c>
      <c r="F2028" s="22" t="s">
        <v>418</v>
      </c>
      <c r="G2028" s="31"/>
      <c r="H2028" s="22" t="s">
        <v>1646</v>
      </c>
      <c r="I2028" s="22" t="s">
        <v>1645</v>
      </c>
      <c r="J2028" s="22" t="s">
        <v>1658</v>
      </c>
      <c r="K2028" s="11">
        <v>15</v>
      </c>
      <c r="L2028" s="9">
        <v>0.15</v>
      </c>
      <c r="M2028" s="11">
        <v>2.25</v>
      </c>
      <c r="O2028" s="10">
        <f t="shared" si="330"/>
        <v>15</v>
      </c>
      <c r="P2028" s="11">
        <f t="shared" si="323"/>
        <v>0</v>
      </c>
      <c r="Q2028" s="11">
        <f t="shared" si="324"/>
        <v>15</v>
      </c>
      <c r="R2028" s="6" t="str">
        <f t="shared" si="325"/>
        <v>YES</v>
      </c>
      <c r="S2028" s="6" t="str">
        <f t="shared" si="328"/>
        <v>YES</v>
      </c>
      <c r="T2028" s="11">
        <f t="shared" si="329"/>
        <v>1.875</v>
      </c>
      <c r="U2028" s="11">
        <f t="shared" si="326"/>
        <v>2.25</v>
      </c>
      <c r="V2028" s="11">
        <f t="shared" si="327"/>
        <v>-0.375</v>
      </c>
    </row>
    <row r="2029" spans="1:22" x14ac:dyDescent="0.25">
      <c r="A2029" s="6" t="s">
        <v>351</v>
      </c>
      <c r="B2029" s="6" t="s">
        <v>23</v>
      </c>
      <c r="C2029" s="6" t="s">
        <v>1647</v>
      </c>
      <c r="D2029" s="6" t="s">
        <v>1647</v>
      </c>
      <c r="E2029" s="22" t="s">
        <v>1676</v>
      </c>
      <c r="F2029" s="22" t="s">
        <v>418</v>
      </c>
      <c r="G2029" s="31"/>
      <c r="H2029" s="22" t="s">
        <v>1646</v>
      </c>
      <c r="I2029" s="22" t="s">
        <v>1645</v>
      </c>
      <c r="J2029" s="22" t="s">
        <v>1659</v>
      </c>
      <c r="K2029" s="11">
        <v>15</v>
      </c>
      <c r="L2029" s="9">
        <v>226.87</v>
      </c>
      <c r="M2029" s="11">
        <v>3403.05</v>
      </c>
      <c r="O2029" s="10">
        <f t="shared" si="330"/>
        <v>15</v>
      </c>
      <c r="P2029" s="11">
        <f t="shared" si="323"/>
        <v>0</v>
      </c>
      <c r="Q2029" s="11">
        <f t="shared" si="324"/>
        <v>15</v>
      </c>
      <c r="R2029" s="6" t="str">
        <f t="shared" si="325"/>
        <v>YES</v>
      </c>
      <c r="S2029" s="6" t="str">
        <f t="shared" si="328"/>
        <v>YES</v>
      </c>
      <c r="T2029" s="11">
        <f t="shared" si="329"/>
        <v>2835.875</v>
      </c>
      <c r="U2029" s="11">
        <f t="shared" si="326"/>
        <v>3403.05</v>
      </c>
      <c r="V2029" s="11">
        <f t="shared" si="327"/>
        <v>-567.17500000000018</v>
      </c>
    </row>
    <row r="2030" spans="1:22" x14ac:dyDescent="0.25">
      <c r="A2030" s="6" t="s">
        <v>351</v>
      </c>
      <c r="B2030" s="6" t="s">
        <v>23</v>
      </c>
      <c r="C2030" s="6" t="s">
        <v>1647</v>
      </c>
      <c r="D2030" s="6" t="s">
        <v>1647</v>
      </c>
      <c r="E2030" s="22" t="s">
        <v>1676</v>
      </c>
      <c r="F2030" s="22" t="s">
        <v>418</v>
      </c>
      <c r="G2030" s="31"/>
      <c r="H2030" s="22" t="s">
        <v>1646</v>
      </c>
      <c r="I2030" s="22" t="s">
        <v>1645</v>
      </c>
      <c r="J2030" s="22" t="s">
        <v>1660</v>
      </c>
      <c r="K2030" s="11">
        <v>15</v>
      </c>
      <c r="L2030" s="9">
        <v>1.43</v>
      </c>
      <c r="M2030" s="11">
        <v>21.45</v>
      </c>
      <c r="O2030" s="10">
        <f t="shared" si="330"/>
        <v>15</v>
      </c>
      <c r="P2030" s="11">
        <f t="shared" si="323"/>
        <v>0</v>
      </c>
      <c r="Q2030" s="11">
        <f t="shared" si="324"/>
        <v>15</v>
      </c>
      <c r="R2030" s="6" t="str">
        <f t="shared" si="325"/>
        <v>YES</v>
      </c>
      <c r="S2030" s="6" t="str">
        <f t="shared" si="328"/>
        <v>YES</v>
      </c>
      <c r="T2030" s="11">
        <f t="shared" si="329"/>
        <v>17.875</v>
      </c>
      <c r="U2030" s="11">
        <f t="shared" si="326"/>
        <v>21.45</v>
      </c>
      <c r="V2030" s="11">
        <f t="shared" si="327"/>
        <v>-3.5749999999999993</v>
      </c>
    </row>
    <row r="2031" spans="1:22" x14ac:dyDescent="0.25">
      <c r="A2031" s="6" t="s">
        <v>351</v>
      </c>
      <c r="B2031" s="6" t="s">
        <v>23</v>
      </c>
      <c r="C2031" s="6" t="s">
        <v>1647</v>
      </c>
      <c r="D2031" s="6" t="s">
        <v>1647</v>
      </c>
      <c r="E2031" s="22" t="s">
        <v>1676</v>
      </c>
      <c r="F2031" s="22" t="s">
        <v>418</v>
      </c>
      <c r="G2031" s="31"/>
      <c r="H2031" s="22" t="s">
        <v>1646</v>
      </c>
      <c r="I2031" s="22" t="s">
        <v>1645</v>
      </c>
      <c r="J2031" s="22" t="s">
        <v>1661</v>
      </c>
      <c r="K2031" s="11">
        <v>15</v>
      </c>
      <c r="L2031" s="9">
        <v>4.83</v>
      </c>
      <c r="M2031" s="11">
        <v>72.45</v>
      </c>
      <c r="O2031" s="10">
        <f t="shared" si="330"/>
        <v>15</v>
      </c>
      <c r="P2031" s="11">
        <f t="shared" si="323"/>
        <v>0</v>
      </c>
      <c r="Q2031" s="11">
        <f t="shared" si="324"/>
        <v>15</v>
      </c>
      <c r="R2031" s="6" t="str">
        <f t="shared" si="325"/>
        <v>YES</v>
      </c>
      <c r="S2031" s="6" t="str">
        <f t="shared" si="328"/>
        <v>YES</v>
      </c>
      <c r="T2031" s="11">
        <f t="shared" si="329"/>
        <v>60.375</v>
      </c>
      <c r="U2031" s="11">
        <f t="shared" si="326"/>
        <v>72.45</v>
      </c>
      <c r="V2031" s="11">
        <f t="shared" si="327"/>
        <v>-12.075000000000003</v>
      </c>
    </row>
    <row r="2032" spans="1:22" x14ac:dyDescent="0.25">
      <c r="A2032" s="6" t="s">
        <v>351</v>
      </c>
      <c r="B2032" s="6" t="s">
        <v>23</v>
      </c>
      <c r="C2032" s="6" t="s">
        <v>1647</v>
      </c>
      <c r="D2032" s="6" t="s">
        <v>1647</v>
      </c>
      <c r="E2032" s="22" t="s">
        <v>1676</v>
      </c>
      <c r="F2032" s="22" t="s">
        <v>418</v>
      </c>
      <c r="G2032" s="31"/>
      <c r="H2032" s="22" t="s">
        <v>1646</v>
      </c>
      <c r="I2032" s="22" t="s">
        <v>1645</v>
      </c>
      <c r="J2032" s="22" t="s">
        <v>1662</v>
      </c>
      <c r="K2032" s="11">
        <v>15</v>
      </c>
      <c r="L2032" s="9">
        <v>0.17</v>
      </c>
      <c r="M2032" s="11">
        <v>2.5499999999999998</v>
      </c>
      <c r="O2032" s="10">
        <f t="shared" si="330"/>
        <v>14.999999999999998</v>
      </c>
      <c r="P2032" s="11">
        <f t="shared" si="323"/>
        <v>0</v>
      </c>
      <c r="Q2032" s="11">
        <f t="shared" si="324"/>
        <v>14.999999999999998</v>
      </c>
      <c r="R2032" s="6" t="str">
        <f t="shared" si="325"/>
        <v>YES</v>
      </c>
      <c r="S2032" s="6" t="str">
        <f t="shared" si="328"/>
        <v>YES</v>
      </c>
      <c r="T2032" s="11">
        <f t="shared" si="329"/>
        <v>2.125</v>
      </c>
      <c r="U2032" s="11">
        <f t="shared" si="326"/>
        <v>2.5499999999999998</v>
      </c>
      <c r="V2032" s="11">
        <f t="shared" si="327"/>
        <v>-0.42499999999999982</v>
      </c>
    </row>
    <row r="2033" spans="1:22" x14ac:dyDescent="0.25">
      <c r="A2033" s="6" t="s">
        <v>351</v>
      </c>
      <c r="B2033" s="6" t="s">
        <v>23</v>
      </c>
      <c r="C2033" s="6" t="s">
        <v>1647</v>
      </c>
      <c r="D2033" s="6" t="s">
        <v>1647</v>
      </c>
      <c r="E2033" s="22" t="s">
        <v>1676</v>
      </c>
      <c r="F2033" s="22" t="s">
        <v>418</v>
      </c>
      <c r="G2033" s="31"/>
      <c r="H2033" s="22" t="s">
        <v>1646</v>
      </c>
      <c r="I2033" s="22" t="s">
        <v>1645</v>
      </c>
      <c r="J2033" s="22" t="s">
        <v>1663</v>
      </c>
      <c r="K2033" s="11">
        <v>15</v>
      </c>
      <c r="L2033" s="9">
        <v>221.94</v>
      </c>
      <c r="M2033" s="11">
        <v>3329.1</v>
      </c>
      <c r="O2033" s="10">
        <f t="shared" si="330"/>
        <v>15</v>
      </c>
      <c r="P2033" s="11">
        <f t="shared" si="323"/>
        <v>0</v>
      </c>
      <c r="Q2033" s="11">
        <f t="shared" si="324"/>
        <v>15</v>
      </c>
      <c r="R2033" s="6" t="str">
        <f t="shared" si="325"/>
        <v>YES</v>
      </c>
      <c r="S2033" s="6" t="str">
        <f t="shared" si="328"/>
        <v>YES</v>
      </c>
      <c r="T2033" s="11">
        <f t="shared" si="329"/>
        <v>2774.25</v>
      </c>
      <c r="U2033" s="11">
        <f t="shared" si="326"/>
        <v>3329.1</v>
      </c>
      <c r="V2033" s="11">
        <f t="shared" si="327"/>
        <v>-554.84999999999991</v>
      </c>
    </row>
    <row r="2034" spans="1:22" x14ac:dyDescent="0.25">
      <c r="A2034" s="6" t="s">
        <v>351</v>
      </c>
      <c r="B2034" s="6" t="s">
        <v>23</v>
      </c>
      <c r="C2034" s="6" t="s">
        <v>1647</v>
      </c>
      <c r="D2034" s="6" t="s">
        <v>1647</v>
      </c>
      <c r="E2034" s="22" t="s">
        <v>1676</v>
      </c>
      <c r="F2034" s="22" t="s">
        <v>418</v>
      </c>
      <c r="G2034" s="31"/>
      <c r="H2034" s="22" t="s">
        <v>1646</v>
      </c>
      <c r="I2034" s="22" t="s">
        <v>1645</v>
      </c>
      <c r="J2034" s="22" t="s">
        <v>1664</v>
      </c>
      <c r="K2034" s="11">
        <v>5</v>
      </c>
      <c r="L2034" s="9">
        <v>218.2</v>
      </c>
      <c r="M2034" s="11">
        <v>1092.5999999999999</v>
      </c>
      <c r="N2034" s="11">
        <v>3187.72</v>
      </c>
      <c r="O2034" s="10">
        <f t="shared" si="330"/>
        <v>5.0073327222731434</v>
      </c>
      <c r="P2034" s="11">
        <f t="shared" si="323"/>
        <v>14.609165902841429</v>
      </c>
      <c r="Q2034" s="11">
        <f t="shared" si="324"/>
        <v>19.616498625114573</v>
      </c>
      <c r="R2034" s="6" t="str">
        <f t="shared" si="325"/>
        <v>YES</v>
      </c>
      <c r="S2034" s="6" t="str">
        <f t="shared" si="328"/>
        <v>YES</v>
      </c>
      <c r="T2034" s="11">
        <f t="shared" si="329"/>
        <v>2727.5</v>
      </c>
      <c r="U2034" s="11">
        <f t="shared" si="326"/>
        <v>4280.32</v>
      </c>
      <c r="V2034" s="11">
        <f t="shared" si="327"/>
        <v>-1552.8199999999997</v>
      </c>
    </row>
    <row r="2035" spans="1:22" x14ac:dyDescent="0.25">
      <c r="A2035" s="6" t="s">
        <v>351</v>
      </c>
      <c r="B2035" s="6" t="s">
        <v>23</v>
      </c>
      <c r="C2035" s="6" t="s">
        <v>1647</v>
      </c>
      <c r="D2035" s="6" t="s">
        <v>1647</v>
      </c>
      <c r="E2035" s="22" t="s">
        <v>1676</v>
      </c>
      <c r="F2035" s="22" t="s">
        <v>418</v>
      </c>
      <c r="G2035" s="31"/>
      <c r="H2035" s="22" t="s">
        <v>1646</v>
      </c>
      <c r="I2035" s="22" t="s">
        <v>1645</v>
      </c>
      <c r="J2035" s="22" t="s">
        <v>1664</v>
      </c>
      <c r="K2035" s="11">
        <v>0.1</v>
      </c>
      <c r="L2035" s="9">
        <v>24.34</v>
      </c>
      <c r="M2035" s="11">
        <v>2.4300000000000002</v>
      </c>
      <c r="O2035" s="10">
        <f t="shared" si="330"/>
        <v>9.9835661462612996E-2</v>
      </c>
      <c r="P2035" s="11">
        <f t="shared" si="323"/>
        <v>0</v>
      </c>
      <c r="Q2035" s="11">
        <f t="shared" si="324"/>
        <v>9.9835661462612996E-2</v>
      </c>
      <c r="R2035" s="6" t="str">
        <f t="shared" si="325"/>
        <v>NO</v>
      </c>
      <c r="S2035" s="6" t="str">
        <f t="shared" si="328"/>
        <v>NO</v>
      </c>
      <c r="T2035" s="11">
        <f t="shared" si="329"/>
        <v>304.25</v>
      </c>
      <c r="U2035" s="11">
        <f t="shared" si="326"/>
        <v>2.4300000000000002</v>
      </c>
      <c r="V2035" s="11">
        <f t="shared" si="327"/>
        <v>301.82</v>
      </c>
    </row>
    <row r="2036" spans="1:22" x14ac:dyDescent="0.25">
      <c r="A2036" s="6" t="s">
        <v>351</v>
      </c>
      <c r="B2036" s="6" t="s">
        <v>23</v>
      </c>
      <c r="C2036" s="6" t="s">
        <v>1647</v>
      </c>
      <c r="D2036" s="6" t="s">
        <v>1647</v>
      </c>
      <c r="E2036" s="22" t="s">
        <v>1676</v>
      </c>
      <c r="F2036" s="22" t="s">
        <v>418</v>
      </c>
      <c r="G2036" s="31"/>
      <c r="H2036" s="22" t="s">
        <v>1646</v>
      </c>
      <c r="I2036" s="22" t="s">
        <v>1645</v>
      </c>
      <c r="J2036" s="22" t="s">
        <v>1665</v>
      </c>
      <c r="K2036" s="11">
        <v>5</v>
      </c>
      <c r="L2036" s="9">
        <v>208.05</v>
      </c>
      <c r="M2036" s="11">
        <v>1040.25</v>
      </c>
      <c r="N2036" s="11">
        <v>3246.57</v>
      </c>
      <c r="O2036" s="10">
        <f t="shared" si="330"/>
        <v>5</v>
      </c>
      <c r="P2036" s="11">
        <f t="shared" si="323"/>
        <v>15.604758471521269</v>
      </c>
      <c r="Q2036" s="11">
        <f t="shared" si="324"/>
        <v>20.604758471521265</v>
      </c>
      <c r="R2036" s="6" t="str">
        <f t="shared" si="325"/>
        <v>YES</v>
      </c>
      <c r="S2036" s="6" t="str">
        <f t="shared" si="328"/>
        <v>YES</v>
      </c>
      <c r="T2036" s="11">
        <f t="shared" si="329"/>
        <v>2600.625</v>
      </c>
      <c r="U2036" s="11">
        <f t="shared" si="326"/>
        <v>4286.82</v>
      </c>
      <c r="V2036" s="11">
        <f t="shared" si="327"/>
        <v>-1686.1949999999997</v>
      </c>
    </row>
    <row r="2037" spans="1:22" x14ac:dyDescent="0.25">
      <c r="A2037" s="6" t="s">
        <v>351</v>
      </c>
      <c r="B2037" s="6" t="s">
        <v>23</v>
      </c>
      <c r="C2037" s="6" t="s">
        <v>1647</v>
      </c>
      <c r="D2037" s="6" t="s">
        <v>1647</v>
      </c>
      <c r="E2037" s="22" t="s">
        <v>1676</v>
      </c>
      <c r="F2037" s="22" t="s">
        <v>418</v>
      </c>
      <c r="G2037" s="31"/>
      <c r="H2037" s="22" t="s">
        <v>1646</v>
      </c>
      <c r="I2037" s="22" t="s">
        <v>1645</v>
      </c>
      <c r="J2037" s="22" t="s">
        <v>1665</v>
      </c>
      <c r="K2037" s="11">
        <v>15</v>
      </c>
      <c r="M2037" s="11">
        <v>90</v>
      </c>
      <c r="O2037" s="10" t="e">
        <f t="shared" si="330"/>
        <v>#DIV/0!</v>
      </c>
      <c r="P2037" s="11" t="e">
        <f t="shared" si="323"/>
        <v>#DIV/0!</v>
      </c>
      <c r="Q2037" s="11" t="e">
        <f t="shared" si="324"/>
        <v>#DIV/0!</v>
      </c>
      <c r="R2037" s="6" t="e">
        <f t="shared" si="325"/>
        <v>#DIV/0!</v>
      </c>
      <c r="S2037" s="6" t="e">
        <f t="shared" si="328"/>
        <v>#DIV/0!</v>
      </c>
      <c r="T2037" s="11">
        <f t="shared" si="329"/>
        <v>0</v>
      </c>
      <c r="U2037" s="11">
        <f t="shared" si="326"/>
        <v>90</v>
      </c>
      <c r="V2037" s="11">
        <f t="shared" si="327"/>
        <v>-90</v>
      </c>
    </row>
    <row r="2038" spans="1:22" x14ac:dyDescent="0.25">
      <c r="A2038" s="6" t="s">
        <v>351</v>
      </c>
      <c r="B2038" s="6" t="s">
        <v>23</v>
      </c>
      <c r="C2038" s="6" t="s">
        <v>1647</v>
      </c>
      <c r="D2038" s="6" t="s">
        <v>1647</v>
      </c>
      <c r="E2038" s="22" t="s">
        <v>1676</v>
      </c>
      <c r="F2038" s="22" t="s">
        <v>418</v>
      </c>
      <c r="G2038" s="31"/>
      <c r="H2038" s="22" t="s">
        <v>1646</v>
      </c>
      <c r="I2038" s="22" t="s">
        <v>1645</v>
      </c>
      <c r="J2038" s="22" t="s">
        <v>1665</v>
      </c>
      <c r="K2038" s="11">
        <v>0.1</v>
      </c>
      <c r="L2038" s="9">
        <v>28.67</v>
      </c>
      <c r="M2038" s="11">
        <v>2.87</v>
      </c>
      <c r="O2038" s="10">
        <f t="shared" si="330"/>
        <v>0.10010463899546564</v>
      </c>
      <c r="P2038" s="11">
        <f t="shared" si="323"/>
        <v>0</v>
      </c>
      <c r="Q2038" s="11">
        <f t="shared" si="324"/>
        <v>0.10010463899546564</v>
      </c>
      <c r="R2038" s="6" t="str">
        <f t="shared" si="325"/>
        <v>NO</v>
      </c>
      <c r="S2038" s="6" t="str">
        <f t="shared" si="328"/>
        <v>NO</v>
      </c>
      <c r="T2038" s="11">
        <f t="shared" si="329"/>
        <v>358.375</v>
      </c>
      <c r="U2038" s="11">
        <f t="shared" si="326"/>
        <v>2.87</v>
      </c>
      <c r="V2038" s="11">
        <f t="shared" si="327"/>
        <v>355.505</v>
      </c>
    </row>
    <row r="2039" spans="1:22" x14ac:dyDescent="0.25">
      <c r="A2039" s="6" t="s">
        <v>351</v>
      </c>
      <c r="B2039" s="6" t="s">
        <v>23</v>
      </c>
      <c r="C2039" s="6" t="s">
        <v>1647</v>
      </c>
      <c r="D2039" s="6" t="s">
        <v>1647</v>
      </c>
      <c r="E2039" s="22" t="s">
        <v>1676</v>
      </c>
      <c r="F2039" s="22" t="s">
        <v>418</v>
      </c>
      <c r="G2039" s="31"/>
      <c r="H2039" s="22" t="s">
        <v>1646</v>
      </c>
      <c r="I2039" s="22" t="s">
        <v>1645</v>
      </c>
      <c r="J2039" s="22" t="s">
        <v>1666</v>
      </c>
      <c r="K2039" s="11">
        <v>5</v>
      </c>
      <c r="L2039" s="9">
        <v>94.97</v>
      </c>
      <c r="M2039" s="11">
        <v>474.85</v>
      </c>
      <c r="N2039" s="11">
        <v>2959.78</v>
      </c>
      <c r="O2039" s="10">
        <f t="shared" si="330"/>
        <v>5</v>
      </c>
      <c r="P2039" s="11">
        <f t="shared" si="323"/>
        <v>31.165420659155526</v>
      </c>
      <c r="Q2039" s="11">
        <f t="shared" si="324"/>
        <v>36.165420659155522</v>
      </c>
      <c r="R2039" s="6" t="str">
        <f t="shared" si="325"/>
        <v>YES</v>
      </c>
      <c r="S2039" s="6" t="str">
        <f t="shared" si="328"/>
        <v>YES</v>
      </c>
      <c r="T2039" s="11">
        <f t="shared" si="329"/>
        <v>1187.125</v>
      </c>
      <c r="U2039" s="11">
        <f t="shared" si="326"/>
        <v>3434.63</v>
      </c>
      <c r="V2039" s="11">
        <f t="shared" si="327"/>
        <v>-2247.5050000000001</v>
      </c>
    </row>
    <row r="2040" spans="1:22" x14ac:dyDescent="0.25">
      <c r="A2040" s="6" t="s">
        <v>351</v>
      </c>
      <c r="B2040" s="6" t="s">
        <v>23</v>
      </c>
      <c r="C2040" s="6" t="s">
        <v>1647</v>
      </c>
      <c r="D2040" s="6" t="s">
        <v>1647</v>
      </c>
      <c r="E2040" s="22" t="s">
        <v>1676</v>
      </c>
      <c r="F2040" s="22" t="s">
        <v>418</v>
      </c>
      <c r="G2040" s="31"/>
      <c r="H2040" s="22" t="s">
        <v>1646</v>
      </c>
      <c r="I2040" s="22" t="s">
        <v>1645</v>
      </c>
      <c r="J2040" s="22" t="s">
        <v>1666</v>
      </c>
      <c r="K2040" s="11">
        <v>15</v>
      </c>
      <c r="L2040" s="9">
        <v>0.23</v>
      </c>
      <c r="M2040" s="11">
        <v>3.45</v>
      </c>
      <c r="O2040" s="10">
        <f t="shared" si="330"/>
        <v>15</v>
      </c>
      <c r="P2040" s="11">
        <f t="shared" si="323"/>
        <v>0</v>
      </c>
      <c r="Q2040" s="11">
        <f t="shared" si="324"/>
        <v>15</v>
      </c>
      <c r="R2040" s="6" t="str">
        <f t="shared" si="325"/>
        <v>YES</v>
      </c>
      <c r="S2040" s="6" t="str">
        <f t="shared" si="328"/>
        <v>YES</v>
      </c>
      <c r="T2040" s="11">
        <f t="shared" si="329"/>
        <v>2.875</v>
      </c>
      <c r="U2040" s="11">
        <f t="shared" si="326"/>
        <v>3.45</v>
      </c>
      <c r="V2040" s="11">
        <f t="shared" si="327"/>
        <v>-0.57500000000000018</v>
      </c>
    </row>
    <row r="2041" spans="1:22" x14ac:dyDescent="0.25">
      <c r="A2041" s="6" t="s">
        <v>351</v>
      </c>
      <c r="B2041" s="6" t="s">
        <v>23</v>
      </c>
      <c r="C2041" s="6" t="s">
        <v>1647</v>
      </c>
      <c r="D2041" s="6" t="s">
        <v>1647</v>
      </c>
      <c r="E2041" s="22" t="s">
        <v>1676</v>
      </c>
      <c r="F2041" s="22" t="s">
        <v>418</v>
      </c>
      <c r="G2041" s="31"/>
      <c r="H2041" s="22" t="s">
        <v>1646</v>
      </c>
      <c r="I2041" s="22" t="s">
        <v>1645</v>
      </c>
      <c r="J2041" s="22" t="s">
        <v>1667</v>
      </c>
      <c r="K2041" s="11">
        <v>5</v>
      </c>
      <c r="O2041" s="10" t="e">
        <f t="shared" si="330"/>
        <v>#DIV/0!</v>
      </c>
      <c r="P2041" s="11" t="e">
        <f t="shared" ref="P2041:P2101" si="331">N2041/L2041</f>
        <v>#DIV/0!</v>
      </c>
      <c r="Q2041" s="11" t="e">
        <f t="shared" ref="Q2041:Q2101" si="332">(M2041+N2041)/L2041</f>
        <v>#DIV/0!</v>
      </c>
      <c r="R2041" s="6" t="e">
        <f t="shared" ref="R2041:R2101" si="333">IF(Q2041&gt;12.49,"YES","NO")</f>
        <v>#DIV/0!</v>
      </c>
      <c r="S2041" s="6" t="e">
        <f t="shared" si="328"/>
        <v>#DIV/0!</v>
      </c>
      <c r="T2041" s="11">
        <f t="shared" si="329"/>
        <v>0</v>
      </c>
      <c r="U2041" s="11">
        <f t="shared" ref="U2041:U2101" si="334">M2041+N2041</f>
        <v>0</v>
      </c>
      <c r="V2041" s="11">
        <f t="shared" ref="V2041:V2101" si="335">T2041-U2041</f>
        <v>0</v>
      </c>
    </row>
    <row r="2042" spans="1:22" x14ac:dyDescent="0.25">
      <c r="A2042" s="6" t="s">
        <v>351</v>
      </c>
      <c r="B2042" s="6" t="s">
        <v>23</v>
      </c>
      <c r="C2042" s="6" t="s">
        <v>1647</v>
      </c>
      <c r="D2042" s="6" t="s">
        <v>1647</v>
      </c>
      <c r="E2042" s="22" t="s">
        <v>1676</v>
      </c>
      <c r="F2042" s="22" t="s">
        <v>418</v>
      </c>
      <c r="G2042" s="31"/>
      <c r="H2042" s="22" t="s">
        <v>1646</v>
      </c>
      <c r="I2042" s="22" t="s">
        <v>1645</v>
      </c>
      <c r="J2042" s="22" t="s">
        <v>1668</v>
      </c>
      <c r="K2042" s="11">
        <v>5</v>
      </c>
      <c r="L2042" s="9">
        <v>195.36</v>
      </c>
      <c r="M2042" s="11">
        <v>976.8</v>
      </c>
      <c r="N2042" s="11">
        <v>3351.06</v>
      </c>
      <c r="O2042" s="10">
        <f t="shared" si="330"/>
        <v>4.9999999999999991</v>
      </c>
      <c r="P2042" s="11">
        <f t="shared" si="331"/>
        <v>17.153255528255528</v>
      </c>
      <c r="Q2042" s="11">
        <f t="shared" si="332"/>
        <v>22.153255528255524</v>
      </c>
      <c r="R2042" s="6" t="str">
        <f t="shared" si="333"/>
        <v>YES</v>
      </c>
      <c r="S2042" s="6" t="str">
        <f t="shared" si="328"/>
        <v>YES</v>
      </c>
      <c r="T2042" s="11">
        <f t="shared" si="329"/>
        <v>2442</v>
      </c>
      <c r="U2042" s="11">
        <f t="shared" si="334"/>
        <v>4327.8599999999997</v>
      </c>
      <c r="V2042" s="11">
        <f t="shared" si="335"/>
        <v>-1885.8599999999997</v>
      </c>
    </row>
    <row r="2043" spans="1:22" x14ac:dyDescent="0.25">
      <c r="A2043" s="6" t="s">
        <v>351</v>
      </c>
      <c r="B2043" s="6" t="s">
        <v>23</v>
      </c>
      <c r="C2043" s="6" t="s">
        <v>1647</v>
      </c>
      <c r="D2043" s="6" t="s">
        <v>1647</v>
      </c>
      <c r="E2043" s="22" t="s">
        <v>1676</v>
      </c>
      <c r="F2043" s="22" t="s">
        <v>418</v>
      </c>
      <c r="G2043" s="31"/>
      <c r="H2043" s="22" t="s">
        <v>1646</v>
      </c>
      <c r="I2043" s="22" t="s">
        <v>1645</v>
      </c>
      <c r="J2043" s="22" t="s">
        <v>1668</v>
      </c>
      <c r="K2043" s="11">
        <v>0.1</v>
      </c>
      <c r="L2043" s="9">
        <v>195.36</v>
      </c>
      <c r="M2043" s="11">
        <v>19.55</v>
      </c>
      <c r="O2043" s="10">
        <f t="shared" si="330"/>
        <v>0.10007166257166257</v>
      </c>
      <c r="P2043" s="11">
        <f t="shared" si="331"/>
        <v>0</v>
      </c>
      <c r="Q2043" s="11">
        <f t="shared" si="332"/>
        <v>0.10007166257166257</v>
      </c>
      <c r="R2043" s="6" t="str">
        <f t="shared" si="333"/>
        <v>NO</v>
      </c>
      <c r="S2043" s="6" t="str">
        <f t="shared" ref="S2043:S2103" si="336">IF(O2043&gt;3.32,"YES","NO")</f>
        <v>NO</v>
      </c>
      <c r="T2043" s="11">
        <f t="shared" ref="T2043:T2103" si="337">L2043*12.5</f>
        <v>2442</v>
      </c>
      <c r="U2043" s="11">
        <f t="shared" si="334"/>
        <v>19.55</v>
      </c>
      <c r="V2043" s="11">
        <f t="shared" si="335"/>
        <v>2422.4499999999998</v>
      </c>
    </row>
    <row r="2044" spans="1:22" x14ac:dyDescent="0.25">
      <c r="A2044" s="6" t="s">
        <v>351</v>
      </c>
      <c r="B2044" s="6" t="s">
        <v>23</v>
      </c>
      <c r="C2044" s="6" t="s">
        <v>1647</v>
      </c>
      <c r="D2044" s="6" t="s">
        <v>1647</v>
      </c>
      <c r="E2044" s="22" t="s">
        <v>1676</v>
      </c>
      <c r="F2044" s="22" t="s">
        <v>418</v>
      </c>
      <c r="G2044" s="31"/>
      <c r="H2044" s="22" t="s">
        <v>1646</v>
      </c>
      <c r="I2044" s="22" t="s">
        <v>1645</v>
      </c>
      <c r="J2044" s="22" t="s">
        <v>1669</v>
      </c>
      <c r="K2044" s="11">
        <v>5</v>
      </c>
      <c r="O2044" s="10" t="e">
        <f t="shared" si="330"/>
        <v>#DIV/0!</v>
      </c>
      <c r="P2044" s="11" t="e">
        <f t="shared" si="331"/>
        <v>#DIV/0!</v>
      </c>
      <c r="Q2044" s="11" t="e">
        <f t="shared" si="332"/>
        <v>#DIV/0!</v>
      </c>
      <c r="R2044" s="6" t="e">
        <f t="shared" si="333"/>
        <v>#DIV/0!</v>
      </c>
      <c r="S2044" s="6" t="e">
        <f t="shared" si="336"/>
        <v>#DIV/0!</v>
      </c>
      <c r="T2044" s="11">
        <f t="shared" si="337"/>
        <v>0</v>
      </c>
      <c r="U2044" s="11">
        <f t="shared" si="334"/>
        <v>0</v>
      </c>
      <c r="V2044" s="11">
        <f t="shared" si="335"/>
        <v>0</v>
      </c>
    </row>
    <row r="2045" spans="1:22" x14ac:dyDescent="0.25">
      <c r="A2045" s="6" t="s">
        <v>351</v>
      </c>
      <c r="B2045" s="6" t="s">
        <v>23</v>
      </c>
      <c r="C2045" s="6" t="s">
        <v>1647</v>
      </c>
      <c r="D2045" s="6" t="s">
        <v>1647</v>
      </c>
      <c r="E2045" s="22" t="s">
        <v>1676</v>
      </c>
      <c r="F2045" s="22" t="s">
        <v>418</v>
      </c>
      <c r="G2045" s="31"/>
      <c r="H2045" s="22" t="s">
        <v>1646</v>
      </c>
      <c r="I2045" s="22" t="s">
        <v>1645</v>
      </c>
      <c r="J2045" s="22" t="s">
        <v>1670</v>
      </c>
      <c r="K2045" s="11">
        <v>5</v>
      </c>
      <c r="L2045" s="9">
        <v>237.31</v>
      </c>
      <c r="M2045" s="11">
        <v>1186.55</v>
      </c>
      <c r="N2045" s="11">
        <v>8938.74</v>
      </c>
      <c r="O2045" s="10">
        <f t="shared" si="330"/>
        <v>5</v>
      </c>
      <c r="P2045" s="11">
        <f t="shared" si="331"/>
        <v>37.66693354683747</v>
      </c>
      <c r="Q2045" s="11">
        <f t="shared" si="332"/>
        <v>42.666933546837463</v>
      </c>
      <c r="R2045" s="6" t="str">
        <f t="shared" si="333"/>
        <v>YES</v>
      </c>
      <c r="S2045" s="6" t="str">
        <f t="shared" si="336"/>
        <v>YES</v>
      </c>
      <c r="T2045" s="11">
        <f t="shared" si="337"/>
        <v>2966.375</v>
      </c>
      <c r="U2045" s="11">
        <f t="shared" si="334"/>
        <v>10125.289999999999</v>
      </c>
      <c r="V2045" s="11">
        <f t="shared" si="335"/>
        <v>-7158.9149999999991</v>
      </c>
    </row>
    <row r="2046" spans="1:22" x14ac:dyDescent="0.25">
      <c r="A2046" s="6" t="s">
        <v>351</v>
      </c>
      <c r="B2046" s="6" t="s">
        <v>23</v>
      </c>
      <c r="C2046" s="6" t="s">
        <v>1647</v>
      </c>
      <c r="D2046" s="6" t="s">
        <v>1647</v>
      </c>
      <c r="E2046" s="22" t="s">
        <v>1676</v>
      </c>
      <c r="F2046" s="22" t="s">
        <v>418</v>
      </c>
      <c r="G2046" s="31"/>
      <c r="H2046" s="22" t="s">
        <v>1646</v>
      </c>
      <c r="I2046" s="22" t="s">
        <v>1645</v>
      </c>
      <c r="J2046" s="22" t="s">
        <v>1671</v>
      </c>
      <c r="K2046" s="11">
        <v>5</v>
      </c>
      <c r="L2046" s="9">
        <v>133.38</v>
      </c>
      <c r="M2046" s="11">
        <v>666.9</v>
      </c>
      <c r="N2046" s="11">
        <v>3679.12</v>
      </c>
      <c r="O2046" s="10">
        <f t="shared" si="330"/>
        <v>5</v>
      </c>
      <c r="P2046" s="11">
        <f t="shared" si="331"/>
        <v>27.583745689008847</v>
      </c>
      <c r="Q2046" s="11">
        <f t="shared" si="332"/>
        <v>32.583745689008843</v>
      </c>
      <c r="R2046" s="6" t="str">
        <f t="shared" si="333"/>
        <v>YES</v>
      </c>
      <c r="S2046" s="6" t="str">
        <f t="shared" si="336"/>
        <v>YES</v>
      </c>
      <c r="T2046" s="11">
        <f t="shared" si="337"/>
        <v>1667.25</v>
      </c>
      <c r="U2046" s="11">
        <f t="shared" si="334"/>
        <v>4346.0199999999995</v>
      </c>
      <c r="V2046" s="11">
        <f t="shared" si="335"/>
        <v>-2678.7699999999995</v>
      </c>
    </row>
    <row r="2047" spans="1:22" x14ac:dyDescent="0.25">
      <c r="A2047" s="6" t="s">
        <v>351</v>
      </c>
      <c r="B2047" s="6" t="s">
        <v>23</v>
      </c>
      <c r="C2047" s="6" t="s">
        <v>1647</v>
      </c>
      <c r="D2047" s="6" t="s">
        <v>1647</v>
      </c>
      <c r="E2047" s="22" t="s">
        <v>1676</v>
      </c>
      <c r="F2047" s="22" t="s">
        <v>418</v>
      </c>
      <c r="G2047" s="31"/>
      <c r="H2047" s="22" t="s">
        <v>1646</v>
      </c>
      <c r="I2047" s="22" t="s">
        <v>1645</v>
      </c>
      <c r="J2047" s="22" t="s">
        <v>1671</v>
      </c>
      <c r="K2047" s="11">
        <v>15</v>
      </c>
      <c r="L2047" s="9">
        <v>2.5499999999999998</v>
      </c>
      <c r="M2047" s="11">
        <v>38.25</v>
      </c>
      <c r="O2047" s="10">
        <f t="shared" si="330"/>
        <v>15.000000000000002</v>
      </c>
      <c r="P2047" s="11">
        <f t="shared" si="331"/>
        <v>0</v>
      </c>
      <c r="Q2047" s="11">
        <f t="shared" si="332"/>
        <v>15.000000000000002</v>
      </c>
      <c r="R2047" s="6" t="str">
        <f t="shared" si="333"/>
        <v>YES</v>
      </c>
      <c r="S2047" s="6" t="str">
        <f t="shared" si="336"/>
        <v>YES</v>
      </c>
      <c r="T2047" s="11">
        <f t="shared" si="337"/>
        <v>31.874999999999996</v>
      </c>
      <c r="U2047" s="11">
        <f t="shared" si="334"/>
        <v>38.25</v>
      </c>
      <c r="V2047" s="11">
        <f t="shared" si="335"/>
        <v>-6.3750000000000036</v>
      </c>
    </row>
    <row r="2048" spans="1:22" x14ac:dyDescent="0.25">
      <c r="A2048" s="6" t="s">
        <v>351</v>
      </c>
      <c r="B2048" s="6" t="s">
        <v>23</v>
      </c>
      <c r="C2048" s="6" t="s">
        <v>1647</v>
      </c>
      <c r="D2048" s="6" t="s">
        <v>1647</v>
      </c>
      <c r="E2048" s="22" t="s">
        <v>1676</v>
      </c>
      <c r="F2048" s="22" t="s">
        <v>418</v>
      </c>
      <c r="G2048" s="31"/>
      <c r="H2048" s="22" t="s">
        <v>1646</v>
      </c>
      <c r="I2048" s="22" t="s">
        <v>1645</v>
      </c>
      <c r="J2048" s="22" t="s">
        <v>1672</v>
      </c>
      <c r="K2048" s="11">
        <v>5</v>
      </c>
      <c r="O2048" s="10" t="e">
        <f t="shared" si="330"/>
        <v>#DIV/0!</v>
      </c>
      <c r="P2048" s="11" t="e">
        <f t="shared" si="331"/>
        <v>#DIV/0!</v>
      </c>
      <c r="Q2048" s="11" t="e">
        <f t="shared" si="332"/>
        <v>#DIV/0!</v>
      </c>
      <c r="R2048" s="6" t="e">
        <f t="shared" si="333"/>
        <v>#DIV/0!</v>
      </c>
      <c r="S2048" s="6" t="e">
        <f t="shared" si="336"/>
        <v>#DIV/0!</v>
      </c>
      <c r="T2048" s="11">
        <f t="shared" si="337"/>
        <v>0</v>
      </c>
      <c r="U2048" s="11">
        <f t="shared" si="334"/>
        <v>0</v>
      </c>
      <c r="V2048" s="11">
        <f t="shared" si="335"/>
        <v>0</v>
      </c>
    </row>
    <row r="2049" spans="1:22" x14ac:dyDescent="0.25">
      <c r="A2049" s="6" t="s">
        <v>351</v>
      </c>
      <c r="B2049" s="6" t="s">
        <v>23</v>
      </c>
      <c r="C2049" s="6" t="s">
        <v>1647</v>
      </c>
      <c r="D2049" s="6" t="s">
        <v>1647</v>
      </c>
      <c r="E2049" s="22" t="s">
        <v>1676</v>
      </c>
      <c r="F2049" s="22" t="s">
        <v>418</v>
      </c>
      <c r="G2049" s="31"/>
      <c r="H2049" s="22" t="s">
        <v>1646</v>
      </c>
      <c r="I2049" s="22" t="s">
        <v>1645</v>
      </c>
      <c r="J2049" s="22" t="s">
        <v>1673</v>
      </c>
      <c r="K2049" s="11">
        <v>5</v>
      </c>
      <c r="O2049" s="10" t="e">
        <f t="shared" si="330"/>
        <v>#DIV/0!</v>
      </c>
      <c r="P2049" s="11" t="e">
        <f t="shared" si="331"/>
        <v>#DIV/0!</v>
      </c>
      <c r="Q2049" s="11" t="e">
        <f t="shared" si="332"/>
        <v>#DIV/0!</v>
      </c>
      <c r="R2049" s="6" t="e">
        <f t="shared" si="333"/>
        <v>#DIV/0!</v>
      </c>
      <c r="S2049" s="6" t="e">
        <f t="shared" si="336"/>
        <v>#DIV/0!</v>
      </c>
      <c r="T2049" s="11">
        <f t="shared" si="337"/>
        <v>0</v>
      </c>
      <c r="U2049" s="11">
        <f t="shared" si="334"/>
        <v>0</v>
      </c>
      <c r="V2049" s="11">
        <f t="shared" si="335"/>
        <v>0</v>
      </c>
    </row>
    <row r="2050" spans="1:22" x14ac:dyDescent="0.25">
      <c r="A2050" s="6" t="s">
        <v>351</v>
      </c>
      <c r="B2050" s="6" t="s">
        <v>23</v>
      </c>
      <c r="C2050" s="6" t="s">
        <v>1647</v>
      </c>
      <c r="D2050" s="6" t="s">
        <v>1647</v>
      </c>
      <c r="E2050" s="22" t="s">
        <v>1676</v>
      </c>
      <c r="F2050" s="22" t="s">
        <v>418</v>
      </c>
      <c r="G2050" s="31"/>
      <c r="H2050" s="22" t="s">
        <v>1646</v>
      </c>
      <c r="I2050" s="22" t="s">
        <v>1645</v>
      </c>
      <c r="J2050" s="22" t="s">
        <v>1674</v>
      </c>
      <c r="K2050" s="11">
        <v>7</v>
      </c>
      <c r="L2050" s="9">
        <v>120.55</v>
      </c>
      <c r="M2050" s="11">
        <v>843.85</v>
      </c>
      <c r="N2050" s="11">
        <v>2506.69</v>
      </c>
      <c r="O2050" s="10">
        <f t="shared" si="330"/>
        <v>7</v>
      </c>
      <c r="P2050" s="11">
        <f t="shared" si="331"/>
        <v>20.793778515138946</v>
      </c>
      <c r="Q2050" s="11">
        <f t="shared" si="332"/>
        <v>27.793778515138946</v>
      </c>
      <c r="R2050" s="6" t="str">
        <f t="shared" si="333"/>
        <v>YES</v>
      </c>
      <c r="S2050" s="6" t="str">
        <f t="shared" si="336"/>
        <v>YES</v>
      </c>
      <c r="T2050" s="11">
        <f t="shared" si="337"/>
        <v>1506.875</v>
      </c>
      <c r="U2050" s="11">
        <f t="shared" si="334"/>
        <v>3350.54</v>
      </c>
      <c r="V2050" s="11">
        <f t="shared" si="335"/>
        <v>-1843.665</v>
      </c>
    </row>
    <row r="2051" spans="1:22" x14ac:dyDescent="0.25">
      <c r="A2051" s="6" t="s">
        <v>351</v>
      </c>
      <c r="B2051" s="6" t="s">
        <v>23</v>
      </c>
      <c r="C2051" s="6" t="s">
        <v>1647</v>
      </c>
      <c r="D2051" s="6" t="s">
        <v>1647</v>
      </c>
      <c r="E2051" s="22" t="s">
        <v>1676</v>
      </c>
      <c r="F2051" s="22" t="s">
        <v>418</v>
      </c>
      <c r="G2051" s="31"/>
      <c r="H2051" s="22" t="s">
        <v>1646</v>
      </c>
      <c r="I2051" s="22" t="s">
        <v>1645</v>
      </c>
      <c r="J2051" s="22" t="s">
        <v>1674</v>
      </c>
      <c r="K2051" s="11">
        <v>0.1</v>
      </c>
      <c r="L2051" s="9">
        <v>120.55</v>
      </c>
      <c r="M2051" s="11">
        <v>12.06</v>
      </c>
      <c r="O2051" s="10">
        <f t="shared" si="330"/>
        <v>0.10004147656574036</v>
      </c>
      <c r="P2051" s="11">
        <f t="shared" si="331"/>
        <v>0</v>
      </c>
      <c r="Q2051" s="11">
        <f t="shared" si="332"/>
        <v>0.10004147656574036</v>
      </c>
      <c r="R2051" s="6" t="str">
        <f t="shared" si="333"/>
        <v>NO</v>
      </c>
      <c r="S2051" s="6" t="str">
        <f t="shared" si="336"/>
        <v>NO</v>
      </c>
      <c r="T2051" s="11">
        <f t="shared" si="337"/>
        <v>1506.875</v>
      </c>
      <c r="U2051" s="11">
        <f t="shared" si="334"/>
        <v>12.06</v>
      </c>
      <c r="V2051" s="11">
        <f t="shared" si="335"/>
        <v>1494.8150000000001</v>
      </c>
    </row>
    <row r="2052" spans="1:22" x14ac:dyDescent="0.25">
      <c r="A2052" s="6" t="s">
        <v>351</v>
      </c>
      <c r="B2052" s="6" t="s">
        <v>23</v>
      </c>
      <c r="C2052" s="6" t="s">
        <v>1675</v>
      </c>
      <c r="D2052" s="6" t="s">
        <v>1675</v>
      </c>
      <c r="E2052" s="22" t="s">
        <v>1676</v>
      </c>
      <c r="F2052" s="22" t="s">
        <v>418</v>
      </c>
      <c r="H2052" s="22" t="s">
        <v>1677</v>
      </c>
      <c r="I2052" s="22" t="s">
        <v>1678</v>
      </c>
      <c r="J2052" s="22" t="s">
        <v>1679</v>
      </c>
      <c r="K2052" s="11">
        <v>15</v>
      </c>
      <c r="L2052" s="9">
        <v>365.82</v>
      </c>
      <c r="M2052" s="11">
        <v>5487.3</v>
      </c>
      <c r="O2052" s="10">
        <f t="shared" si="330"/>
        <v>15</v>
      </c>
      <c r="P2052" s="11">
        <f t="shared" si="331"/>
        <v>0</v>
      </c>
      <c r="Q2052" s="11">
        <f t="shared" si="332"/>
        <v>15</v>
      </c>
      <c r="R2052" s="6" t="str">
        <f t="shared" si="333"/>
        <v>YES</v>
      </c>
      <c r="S2052" s="6" t="str">
        <f t="shared" si="336"/>
        <v>YES</v>
      </c>
      <c r="T2052" s="11">
        <f t="shared" si="337"/>
        <v>4572.75</v>
      </c>
      <c r="U2052" s="11">
        <f t="shared" si="334"/>
        <v>5487.3</v>
      </c>
      <c r="V2052" s="11">
        <f t="shared" si="335"/>
        <v>-914.55000000000018</v>
      </c>
    </row>
    <row r="2053" spans="1:22" x14ac:dyDescent="0.25">
      <c r="A2053" s="6" t="s">
        <v>351</v>
      </c>
      <c r="B2053" s="6" t="s">
        <v>23</v>
      </c>
      <c r="C2053" s="6" t="s">
        <v>1675</v>
      </c>
      <c r="D2053" s="6" t="s">
        <v>1675</v>
      </c>
      <c r="E2053" s="22" t="s">
        <v>1676</v>
      </c>
      <c r="F2053" s="22" t="s">
        <v>418</v>
      </c>
      <c r="H2053" s="22" t="s">
        <v>1677</v>
      </c>
      <c r="I2053" s="22" t="s">
        <v>1678</v>
      </c>
      <c r="J2053" s="22" t="s">
        <v>1680</v>
      </c>
      <c r="K2053" s="11">
        <v>15</v>
      </c>
      <c r="L2053" s="9">
        <v>281.22000000000003</v>
      </c>
      <c r="M2053" s="11">
        <v>4218.3</v>
      </c>
      <c r="O2053" s="10">
        <f t="shared" si="330"/>
        <v>15</v>
      </c>
      <c r="P2053" s="11">
        <f t="shared" si="331"/>
        <v>0</v>
      </c>
      <c r="Q2053" s="11">
        <f t="shared" si="332"/>
        <v>15</v>
      </c>
      <c r="R2053" s="6" t="str">
        <f t="shared" si="333"/>
        <v>YES</v>
      </c>
      <c r="S2053" s="6" t="str">
        <f t="shared" si="336"/>
        <v>YES</v>
      </c>
      <c r="T2053" s="11">
        <f t="shared" si="337"/>
        <v>3515.2500000000005</v>
      </c>
      <c r="U2053" s="11">
        <f t="shared" si="334"/>
        <v>4218.3</v>
      </c>
      <c r="V2053" s="11">
        <f t="shared" si="335"/>
        <v>-703.04999999999973</v>
      </c>
    </row>
    <row r="2054" spans="1:22" x14ac:dyDescent="0.25">
      <c r="A2054" s="6" t="s">
        <v>351</v>
      </c>
      <c r="B2054" s="6" t="s">
        <v>23</v>
      </c>
      <c r="C2054" s="6" t="s">
        <v>1675</v>
      </c>
      <c r="D2054" s="6" t="s">
        <v>1675</v>
      </c>
      <c r="E2054" s="22" t="s">
        <v>1676</v>
      </c>
      <c r="F2054" s="22" t="s">
        <v>418</v>
      </c>
      <c r="H2054" s="22" t="s">
        <v>1677</v>
      </c>
      <c r="I2054" s="22" t="s">
        <v>1678</v>
      </c>
      <c r="J2054" s="22" t="s">
        <v>1681</v>
      </c>
      <c r="K2054" s="11">
        <v>15</v>
      </c>
      <c r="L2054" s="9">
        <v>402.83</v>
      </c>
      <c r="M2054" s="11">
        <v>6492.45</v>
      </c>
      <c r="O2054" s="10">
        <f t="shared" si="330"/>
        <v>16.117096541965594</v>
      </c>
      <c r="P2054" s="11">
        <f t="shared" si="331"/>
        <v>0</v>
      </c>
      <c r="Q2054" s="11">
        <f t="shared" si="332"/>
        <v>16.117096541965594</v>
      </c>
      <c r="R2054" s="6" t="str">
        <f t="shared" si="333"/>
        <v>YES</v>
      </c>
      <c r="S2054" s="6" t="str">
        <f t="shared" si="336"/>
        <v>YES</v>
      </c>
      <c r="T2054" s="11">
        <f t="shared" si="337"/>
        <v>5035.375</v>
      </c>
      <c r="U2054" s="11">
        <f t="shared" si="334"/>
        <v>6492.45</v>
      </c>
      <c r="V2054" s="11">
        <f t="shared" si="335"/>
        <v>-1457.0749999999998</v>
      </c>
    </row>
    <row r="2055" spans="1:22" x14ac:dyDescent="0.25">
      <c r="A2055" s="6" t="s">
        <v>351</v>
      </c>
      <c r="B2055" s="6" t="s">
        <v>23</v>
      </c>
      <c r="C2055" s="6" t="s">
        <v>1675</v>
      </c>
      <c r="D2055" s="6" t="s">
        <v>1675</v>
      </c>
      <c r="E2055" s="22" t="s">
        <v>1676</v>
      </c>
      <c r="F2055" s="22" t="s">
        <v>418</v>
      </c>
      <c r="H2055" s="22" t="s">
        <v>1677</v>
      </c>
      <c r="I2055" s="22" t="s">
        <v>1678</v>
      </c>
      <c r="J2055" s="22" t="s">
        <v>1682</v>
      </c>
      <c r="K2055" s="11">
        <v>15</v>
      </c>
      <c r="L2055" s="9">
        <v>473.21</v>
      </c>
      <c r="M2055" s="11">
        <v>7338.15</v>
      </c>
      <c r="O2055" s="10">
        <f t="shared" si="330"/>
        <v>15.507174404598381</v>
      </c>
      <c r="P2055" s="11">
        <f t="shared" si="331"/>
        <v>0</v>
      </c>
      <c r="Q2055" s="11">
        <f t="shared" si="332"/>
        <v>15.507174404598381</v>
      </c>
      <c r="R2055" s="6" t="str">
        <f t="shared" si="333"/>
        <v>YES</v>
      </c>
      <c r="S2055" s="6" t="str">
        <f t="shared" si="336"/>
        <v>YES</v>
      </c>
      <c r="T2055" s="11">
        <f t="shared" si="337"/>
        <v>5915.125</v>
      </c>
      <c r="U2055" s="11">
        <f t="shared" si="334"/>
        <v>7338.15</v>
      </c>
      <c r="V2055" s="11">
        <f t="shared" si="335"/>
        <v>-1423.0249999999996</v>
      </c>
    </row>
    <row r="2056" spans="1:22" x14ac:dyDescent="0.25">
      <c r="A2056" s="6" t="s">
        <v>351</v>
      </c>
      <c r="B2056" s="6" t="s">
        <v>23</v>
      </c>
      <c r="C2056" s="6" t="s">
        <v>1675</v>
      </c>
      <c r="D2056" s="6" t="s">
        <v>1675</v>
      </c>
      <c r="E2056" s="22" t="s">
        <v>1676</v>
      </c>
      <c r="F2056" s="22" t="s">
        <v>418</v>
      </c>
      <c r="H2056" s="22" t="s">
        <v>1677</v>
      </c>
      <c r="I2056" s="22" t="s">
        <v>1678</v>
      </c>
      <c r="J2056" s="22" t="s">
        <v>1683</v>
      </c>
      <c r="K2056" s="11">
        <v>15</v>
      </c>
      <c r="L2056" s="9">
        <v>406.32</v>
      </c>
      <c r="M2056" s="11">
        <v>6574.8</v>
      </c>
      <c r="O2056" s="10">
        <f t="shared" si="330"/>
        <v>16.181334908446544</v>
      </c>
      <c r="P2056" s="11">
        <f t="shared" si="331"/>
        <v>0</v>
      </c>
      <c r="Q2056" s="11">
        <f t="shared" si="332"/>
        <v>16.181334908446544</v>
      </c>
      <c r="R2056" s="6" t="str">
        <f t="shared" si="333"/>
        <v>YES</v>
      </c>
      <c r="S2056" s="6" t="str">
        <f t="shared" si="336"/>
        <v>YES</v>
      </c>
      <c r="T2056" s="11">
        <f t="shared" si="337"/>
        <v>5079</v>
      </c>
      <c r="U2056" s="11">
        <f t="shared" si="334"/>
        <v>6574.8</v>
      </c>
      <c r="V2056" s="11">
        <f t="shared" si="335"/>
        <v>-1495.8000000000002</v>
      </c>
    </row>
    <row r="2057" spans="1:22" x14ac:dyDescent="0.25">
      <c r="A2057" s="6" t="s">
        <v>351</v>
      </c>
      <c r="B2057" s="6" t="s">
        <v>23</v>
      </c>
      <c r="C2057" s="6" t="s">
        <v>1675</v>
      </c>
      <c r="D2057" s="6" t="s">
        <v>1675</v>
      </c>
      <c r="E2057" s="22" t="s">
        <v>1676</v>
      </c>
      <c r="F2057" s="22" t="s">
        <v>418</v>
      </c>
      <c r="H2057" s="22" t="s">
        <v>1677</v>
      </c>
      <c r="I2057" s="22" t="s">
        <v>1678</v>
      </c>
      <c r="J2057" s="22" t="s">
        <v>1684</v>
      </c>
      <c r="K2057" s="11">
        <v>15</v>
      </c>
      <c r="L2057" s="9">
        <v>155.25</v>
      </c>
      <c r="M2057" s="11">
        <v>2328.75</v>
      </c>
      <c r="O2057" s="10">
        <f t="shared" si="330"/>
        <v>15</v>
      </c>
      <c r="P2057" s="11">
        <f t="shared" si="331"/>
        <v>0</v>
      </c>
      <c r="Q2057" s="11">
        <f t="shared" si="332"/>
        <v>15</v>
      </c>
      <c r="R2057" s="6" t="str">
        <f t="shared" si="333"/>
        <v>YES</v>
      </c>
      <c r="S2057" s="6" t="str">
        <f t="shared" si="336"/>
        <v>YES</v>
      </c>
      <c r="T2057" s="11">
        <f t="shared" si="337"/>
        <v>1940.625</v>
      </c>
      <c r="U2057" s="11">
        <f t="shared" si="334"/>
        <v>2328.75</v>
      </c>
      <c r="V2057" s="11">
        <f t="shared" si="335"/>
        <v>-388.125</v>
      </c>
    </row>
    <row r="2058" spans="1:22" x14ac:dyDescent="0.25">
      <c r="A2058" s="6" t="s">
        <v>351</v>
      </c>
      <c r="B2058" s="6" t="s">
        <v>23</v>
      </c>
      <c r="C2058" s="6" t="s">
        <v>1675</v>
      </c>
      <c r="D2058" s="6" t="s">
        <v>1675</v>
      </c>
      <c r="E2058" s="22" t="s">
        <v>1676</v>
      </c>
      <c r="F2058" s="22" t="s">
        <v>418</v>
      </c>
      <c r="H2058" s="22" t="s">
        <v>1677</v>
      </c>
      <c r="I2058" s="22" t="s">
        <v>1678</v>
      </c>
      <c r="J2058" s="22" t="s">
        <v>1685</v>
      </c>
      <c r="K2058" s="11">
        <v>15</v>
      </c>
      <c r="L2058" s="9">
        <v>206.93</v>
      </c>
      <c r="M2058" s="11">
        <v>3583.95</v>
      </c>
      <c r="O2058" s="10">
        <f t="shared" si="330"/>
        <v>17.319624993959309</v>
      </c>
      <c r="P2058" s="11">
        <f t="shared" si="331"/>
        <v>0</v>
      </c>
      <c r="Q2058" s="11">
        <f t="shared" si="332"/>
        <v>17.319624993959309</v>
      </c>
      <c r="R2058" s="6" t="str">
        <f t="shared" si="333"/>
        <v>YES</v>
      </c>
      <c r="S2058" s="6" t="str">
        <f t="shared" si="336"/>
        <v>YES</v>
      </c>
      <c r="T2058" s="11">
        <f t="shared" si="337"/>
        <v>2586.625</v>
      </c>
      <c r="U2058" s="11">
        <f t="shared" si="334"/>
        <v>3583.95</v>
      </c>
      <c r="V2058" s="11">
        <f t="shared" si="335"/>
        <v>-997.32499999999982</v>
      </c>
    </row>
    <row r="2059" spans="1:22" x14ac:dyDescent="0.25">
      <c r="A2059" s="6" t="s">
        <v>351</v>
      </c>
      <c r="B2059" s="6" t="s">
        <v>23</v>
      </c>
      <c r="C2059" s="6" t="s">
        <v>1675</v>
      </c>
      <c r="D2059" s="6" t="s">
        <v>1675</v>
      </c>
      <c r="E2059" s="22" t="s">
        <v>1676</v>
      </c>
      <c r="F2059" s="22" t="s">
        <v>418</v>
      </c>
      <c r="H2059" s="22" t="s">
        <v>1677</v>
      </c>
      <c r="I2059" s="22" t="s">
        <v>1678</v>
      </c>
      <c r="J2059" s="22" t="s">
        <v>1686</v>
      </c>
      <c r="K2059" s="11">
        <v>15</v>
      </c>
      <c r="L2059" s="9">
        <v>244.7</v>
      </c>
      <c r="M2059" s="11">
        <v>3790.5</v>
      </c>
      <c r="O2059" s="10">
        <f t="shared" si="330"/>
        <v>15.490396403759707</v>
      </c>
      <c r="P2059" s="11">
        <f t="shared" si="331"/>
        <v>0</v>
      </c>
      <c r="Q2059" s="11">
        <f t="shared" si="332"/>
        <v>15.490396403759707</v>
      </c>
      <c r="R2059" s="6" t="str">
        <f t="shared" si="333"/>
        <v>YES</v>
      </c>
      <c r="S2059" s="6" t="str">
        <f t="shared" si="336"/>
        <v>YES</v>
      </c>
      <c r="T2059" s="11">
        <f t="shared" si="337"/>
        <v>3058.75</v>
      </c>
      <c r="U2059" s="11">
        <f t="shared" si="334"/>
        <v>3790.5</v>
      </c>
      <c r="V2059" s="11">
        <f t="shared" si="335"/>
        <v>-731.75</v>
      </c>
    </row>
    <row r="2060" spans="1:22" x14ac:dyDescent="0.25">
      <c r="A2060" s="6" t="s">
        <v>351</v>
      </c>
      <c r="B2060" s="6" t="s">
        <v>23</v>
      </c>
      <c r="C2060" s="6" t="s">
        <v>1675</v>
      </c>
      <c r="D2060" s="6" t="s">
        <v>1675</v>
      </c>
      <c r="E2060" s="22" t="s">
        <v>1676</v>
      </c>
      <c r="F2060" s="22" t="s">
        <v>418</v>
      </c>
      <c r="H2060" s="22" t="s">
        <v>1677</v>
      </c>
      <c r="I2060" s="22" t="s">
        <v>1678</v>
      </c>
      <c r="J2060" s="22" t="s">
        <v>1687</v>
      </c>
      <c r="K2060" s="11">
        <v>15</v>
      </c>
      <c r="L2060" s="9">
        <v>185.81</v>
      </c>
      <c r="M2060" s="11">
        <v>2787.15</v>
      </c>
      <c r="O2060" s="10">
        <f t="shared" si="330"/>
        <v>15</v>
      </c>
      <c r="P2060" s="11">
        <f t="shared" si="331"/>
        <v>0</v>
      </c>
      <c r="Q2060" s="11">
        <f t="shared" si="332"/>
        <v>15</v>
      </c>
      <c r="R2060" s="6" t="str">
        <f t="shared" si="333"/>
        <v>YES</v>
      </c>
      <c r="S2060" s="6" t="str">
        <f t="shared" si="336"/>
        <v>YES</v>
      </c>
      <c r="T2060" s="11">
        <f t="shared" si="337"/>
        <v>2322.625</v>
      </c>
      <c r="U2060" s="11">
        <f t="shared" si="334"/>
        <v>2787.15</v>
      </c>
      <c r="V2060" s="11">
        <f t="shared" si="335"/>
        <v>-464.52500000000009</v>
      </c>
    </row>
    <row r="2061" spans="1:22" x14ac:dyDescent="0.25">
      <c r="A2061" s="6" t="s">
        <v>351</v>
      </c>
      <c r="B2061" s="6" t="s">
        <v>23</v>
      </c>
      <c r="C2061" s="6" t="s">
        <v>1675</v>
      </c>
      <c r="D2061" s="6" t="s">
        <v>1675</v>
      </c>
      <c r="E2061" s="22" t="s">
        <v>1676</v>
      </c>
      <c r="F2061" s="22" t="s">
        <v>418</v>
      </c>
      <c r="H2061" s="22" t="s">
        <v>1677</v>
      </c>
      <c r="I2061" s="22" t="s">
        <v>1678</v>
      </c>
      <c r="J2061" s="22" t="s">
        <v>1687</v>
      </c>
      <c r="K2061" s="11">
        <v>7.5</v>
      </c>
      <c r="M2061" s="11">
        <v>7.28</v>
      </c>
      <c r="O2061" s="10" t="e">
        <f t="shared" si="330"/>
        <v>#DIV/0!</v>
      </c>
      <c r="P2061" s="11" t="e">
        <f t="shared" si="331"/>
        <v>#DIV/0!</v>
      </c>
      <c r="Q2061" s="11" t="e">
        <f t="shared" si="332"/>
        <v>#DIV/0!</v>
      </c>
      <c r="R2061" s="6" t="e">
        <f t="shared" si="333"/>
        <v>#DIV/0!</v>
      </c>
      <c r="S2061" s="6" t="e">
        <f t="shared" si="336"/>
        <v>#DIV/0!</v>
      </c>
      <c r="T2061" s="11">
        <f t="shared" si="337"/>
        <v>0</v>
      </c>
      <c r="U2061" s="11">
        <f t="shared" si="334"/>
        <v>7.28</v>
      </c>
      <c r="V2061" s="11">
        <f t="shared" si="335"/>
        <v>-7.28</v>
      </c>
    </row>
    <row r="2062" spans="1:22" x14ac:dyDescent="0.25">
      <c r="A2062" s="6" t="s">
        <v>351</v>
      </c>
      <c r="B2062" s="6" t="s">
        <v>23</v>
      </c>
      <c r="C2062" s="6" t="s">
        <v>1675</v>
      </c>
      <c r="D2062" s="6" t="s">
        <v>1675</v>
      </c>
      <c r="E2062" s="22" t="s">
        <v>1676</v>
      </c>
      <c r="F2062" s="22" t="s">
        <v>418</v>
      </c>
      <c r="H2062" s="22" t="s">
        <v>1677</v>
      </c>
      <c r="I2062" s="22" t="s">
        <v>1678</v>
      </c>
      <c r="J2062" s="22" t="s">
        <v>1688</v>
      </c>
      <c r="K2062" s="11">
        <v>15</v>
      </c>
      <c r="L2062" s="9">
        <v>449.11</v>
      </c>
      <c r="M2062" s="11">
        <v>6856.65</v>
      </c>
      <c r="O2062" s="10">
        <f t="shared" si="330"/>
        <v>15.26719511923582</v>
      </c>
      <c r="P2062" s="11">
        <f t="shared" si="331"/>
        <v>0</v>
      </c>
      <c r="Q2062" s="11">
        <f t="shared" si="332"/>
        <v>15.26719511923582</v>
      </c>
      <c r="R2062" s="6" t="str">
        <f t="shared" si="333"/>
        <v>YES</v>
      </c>
      <c r="S2062" s="6" t="str">
        <f t="shared" si="336"/>
        <v>YES</v>
      </c>
      <c r="T2062" s="11">
        <f t="shared" si="337"/>
        <v>5613.875</v>
      </c>
      <c r="U2062" s="11">
        <f t="shared" si="334"/>
        <v>6856.65</v>
      </c>
      <c r="V2062" s="11">
        <f t="shared" si="335"/>
        <v>-1242.7749999999996</v>
      </c>
    </row>
    <row r="2063" spans="1:22" x14ac:dyDescent="0.25">
      <c r="A2063" s="6" t="s">
        <v>351</v>
      </c>
      <c r="B2063" s="6" t="s">
        <v>23</v>
      </c>
      <c r="C2063" s="6" t="s">
        <v>1675</v>
      </c>
      <c r="D2063" s="6" t="s">
        <v>1675</v>
      </c>
      <c r="E2063" s="22" t="s">
        <v>1676</v>
      </c>
      <c r="F2063" s="22" t="s">
        <v>418</v>
      </c>
      <c r="H2063" s="22" t="s">
        <v>1677</v>
      </c>
      <c r="I2063" s="22" t="s">
        <v>1678</v>
      </c>
      <c r="J2063" s="22" t="s">
        <v>1688</v>
      </c>
      <c r="K2063" s="11">
        <v>0.05</v>
      </c>
      <c r="M2063" s="11">
        <v>425.63</v>
      </c>
      <c r="O2063" s="10" t="e">
        <f t="shared" si="330"/>
        <v>#DIV/0!</v>
      </c>
      <c r="P2063" s="11" t="e">
        <f t="shared" si="331"/>
        <v>#DIV/0!</v>
      </c>
      <c r="Q2063" s="11" t="e">
        <f t="shared" si="332"/>
        <v>#DIV/0!</v>
      </c>
      <c r="R2063" s="6" t="e">
        <f t="shared" si="333"/>
        <v>#DIV/0!</v>
      </c>
      <c r="S2063" s="6" t="e">
        <f t="shared" si="336"/>
        <v>#DIV/0!</v>
      </c>
      <c r="T2063" s="11">
        <f t="shared" si="337"/>
        <v>0</v>
      </c>
      <c r="U2063" s="11">
        <f t="shared" si="334"/>
        <v>425.63</v>
      </c>
      <c r="V2063" s="11">
        <f t="shared" si="335"/>
        <v>-425.63</v>
      </c>
    </row>
    <row r="2064" spans="1:22" x14ac:dyDescent="0.25">
      <c r="A2064" s="6" t="s">
        <v>351</v>
      </c>
      <c r="B2064" s="6" t="s">
        <v>23</v>
      </c>
      <c r="C2064" s="6" t="s">
        <v>1675</v>
      </c>
      <c r="D2064" s="6" t="s">
        <v>1675</v>
      </c>
      <c r="E2064" s="22" t="s">
        <v>1676</v>
      </c>
      <c r="F2064" s="22" t="s">
        <v>418</v>
      </c>
      <c r="H2064" s="22" t="s">
        <v>1677</v>
      </c>
      <c r="I2064" s="22" t="s">
        <v>1678</v>
      </c>
      <c r="J2064" s="22" t="s">
        <v>1689</v>
      </c>
      <c r="K2064" s="11">
        <v>15</v>
      </c>
      <c r="L2064" s="9">
        <v>472</v>
      </c>
      <c r="M2064" s="11">
        <v>7200</v>
      </c>
      <c r="O2064" s="10">
        <f t="shared" ref="O2064:O2127" si="338">M2064/L2064</f>
        <v>15.254237288135593</v>
      </c>
      <c r="P2064" s="11">
        <f t="shared" si="331"/>
        <v>0</v>
      </c>
      <c r="Q2064" s="11">
        <f t="shared" si="332"/>
        <v>15.254237288135593</v>
      </c>
      <c r="R2064" s="6" t="str">
        <f t="shared" si="333"/>
        <v>YES</v>
      </c>
      <c r="S2064" s="6" t="str">
        <f t="shared" si="336"/>
        <v>YES</v>
      </c>
      <c r="T2064" s="11">
        <f t="shared" si="337"/>
        <v>5900</v>
      </c>
      <c r="U2064" s="11">
        <f t="shared" si="334"/>
        <v>7200</v>
      </c>
      <c r="V2064" s="11">
        <f t="shared" si="335"/>
        <v>-1300</v>
      </c>
    </row>
    <row r="2065" spans="1:22" x14ac:dyDescent="0.25">
      <c r="A2065" s="6" t="s">
        <v>351</v>
      </c>
      <c r="B2065" s="6" t="s">
        <v>23</v>
      </c>
      <c r="C2065" s="6" t="s">
        <v>1675</v>
      </c>
      <c r="D2065" s="6" t="s">
        <v>1675</v>
      </c>
      <c r="E2065" s="22" t="s">
        <v>1676</v>
      </c>
      <c r="F2065" s="22" t="s">
        <v>418</v>
      </c>
      <c r="H2065" s="22" t="s">
        <v>1677</v>
      </c>
      <c r="I2065" s="22" t="s">
        <v>1678</v>
      </c>
      <c r="J2065" s="22" t="s">
        <v>1690</v>
      </c>
      <c r="K2065" s="11">
        <v>15</v>
      </c>
      <c r="L2065" s="9">
        <v>202.28</v>
      </c>
      <c r="M2065" s="11">
        <v>3964.2</v>
      </c>
      <c r="O2065" s="10">
        <f t="shared" si="338"/>
        <v>19.597587502471821</v>
      </c>
      <c r="P2065" s="11">
        <f t="shared" si="331"/>
        <v>0</v>
      </c>
      <c r="Q2065" s="11">
        <f t="shared" si="332"/>
        <v>19.597587502471821</v>
      </c>
      <c r="R2065" s="6" t="str">
        <f t="shared" si="333"/>
        <v>YES</v>
      </c>
      <c r="S2065" s="6" t="str">
        <f t="shared" si="336"/>
        <v>YES</v>
      </c>
      <c r="T2065" s="11">
        <f t="shared" si="337"/>
        <v>2528.5</v>
      </c>
      <c r="U2065" s="11">
        <f t="shared" si="334"/>
        <v>3964.2</v>
      </c>
      <c r="V2065" s="11">
        <f t="shared" si="335"/>
        <v>-1435.6999999999998</v>
      </c>
    </row>
    <row r="2066" spans="1:22" x14ac:dyDescent="0.25">
      <c r="A2066" s="6" t="s">
        <v>351</v>
      </c>
      <c r="B2066" s="6" t="s">
        <v>23</v>
      </c>
      <c r="C2066" s="6" t="s">
        <v>1675</v>
      </c>
      <c r="D2066" s="6" t="s">
        <v>1675</v>
      </c>
      <c r="E2066" s="22" t="s">
        <v>1676</v>
      </c>
      <c r="F2066" s="22" t="s">
        <v>418</v>
      </c>
      <c r="H2066" s="22" t="s">
        <v>1677</v>
      </c>
      <c r="I2066" s="22" t="s">
        <v>1678</v>
      </c>
      <c r="J2066" s="22" t="s">
        <v>1691</v>
      </c>
      <c r="K2066" s="11">
        <v>15</v>
      </c>
      <c r="L2066" s="9">
        <v>388.49</v>
      </c>
      <c r="M2066" s="11">
        <v>7207.35</v>
      </c>
      <c r="O2066" s="10">
        <f t="shared" si="338"/>
        <v>18.552214986228734</v>
      </c>
      <c r="P2066" s="11">
        <f t="shared" si="331"/>
        <v>0</v>
      </c>
      <c r="Q2066" s="11">
        <f t="shared" si="332"/>
        <v>18.552214986228734</v>
      </c>
      <c r="R2066" s="6" t="str">
        <f t="shared" si="333"/>
        <v>YES</v>
      </c>
      <c r="S2066" s="6" t="str">
        <f t="shared" si="336"/>
        <v>YES</v>
      </c>
      <c r="T2066" s="11">
        <f t="shared" si="337"/>
        <v>4856.125</v>
      </c>
      <c r="U2066" s="11">
        <f t="shared" si="334"/>
        <v>7207.35</v>
      </c>
      <c r="V2066" s="11">
        <f t="shared" si="335"/>
        <v>-2351.2250000000004</v>
      </c>
    </row>
    <row r="2067" spans="1:22" x14ac:dyDescent="0.25">
      <c r="A2067" s="6" t="s">
        <v>351</v>
      </c>
      <c r="B2067" s="6" t="s">
        <v>23</v>
      </c>
      <c r="C2067" s="6" t="s">
        <v>1675</v>
      </c>
      <c r="D2067" s="6" t="s">
        <v>1675</v>
      </c>
      <c r="E2067" s="22" t="s">
        <v>1676</v>
      </c>
      <c r="F2067" s="22" t="s">
        <v>418</v>
      </c>
      <c r="H2067" s="22" t="s">
        <v>1677</v>
      </c>
      <c r="I2067" s="22" t="s">
        <v>1678</v>
      </c>
      <c r="J2067" s="22" t="s">
        <v>1692</v>
      </c>
      <c r="K2067" s="11">
        <v>15</v>
      </c>
      <c r="L2067" s="9">
        <v>374.88</v>
      </c>
      <c r="M2067" s="11">
        <v>7063.2</v>
      </c>
      <c r="O2067" s="10">
        <f t="shared" si="338"/>
        <v>18.841229193341871</v>
      </c>
      <c r="P2067" s="11">
        <f t="shared" si="331"/>
        <v>0</v>
      </c>
      <c r="Q2067" s="11">
        <f t="shared" si="332"/>
        <v>18.841229193341871</v>
      </c>
      <c r="R2067" s="6" t="str">
        <f t="shared" si="333"/>
        <v>YES</v>
      </c>
      <c r="S2067" s="6" t="str">
        <f t="shared" si="336"/>
        <v>YES</v>
      </c>
      <c r="T2067" s="11">
        <f t="shared" si="337"/>
        <v>4686</v>
      </c>
      <c r="U2067" s="11">
        <f t="shared" si="334"/>
        <v>7063.2</v>
      </c>
      <c r="V2067" s="11">
        <f t="shared" si="335"/>
        <v>-2377.1999999999998</v>
      </c>
    </row>
    <row r="2068" spans="1:22" x14ac:dyDescent="0.25">
      <c r="A2068" s="6" t="s">
        <v>351</v>
      </c>
      <c r="B2068" s="6" t="s">
        <v>23</v>
      </c>
      <c r="C2068" s="6" t="s">
        <v>1675</v>
      </c>
      <c r="D2068" s="6" t="s">
        <v>1675</v>
      </c>
      <c r="E2068" s="22" t="s">
        <v>1676</v>
      </c>
      <c r="F2068" s="22" t="s">
        <v>418</v>
      </c>
      <c r="H2068" s="22" t="s">
        <v>1677</v>
      </c>
      <c r="I2068" s="22" t="s">
        <v>1678</v>
      </c>
      <c r="J2068" s="22" t="s">
        <v>1693</v>
      </c>
      <c r="K2068" s="11">
        <v>15</v>
      </c>
      <c r="L2068" s="9">
        <v>423.59</v>
      </c>
      <c r="M2068" s="11">
        <v>7253.85</v>
      </c>
      <c r="O2068" s="10">
        <f t="shared" si="338"/>
        <v>17.12469605042612</v>
      </c>
      <c r="P2068" s="11">
        <f t="shared" si="331"/>
        <v>0</v>
      </c>
      <c r="Q2068" s="11">
        <f t="shared" si="332"/>
        <v>17.12469605042612</v>
      </c>
      <c r="R2068" s="6" t="str">
        <f t="shared" si="333"/>
        <v>YES</v>
      </c>
      <c r="S2068" s="6" t="str">
        <f t="shared" si="336"/>
        <v>YES</v>
      </c>
      <c r="T2068" s="11">
        <f t="shared" si="337"/>
        <v>5294.875</v>
      </c>
      <c r="U2068" s="11">
        <f t="shared" si="334"/>
        <v>7253.85</v>
      </c>
      <c r="V2068" s="11">
        <f t="shared" si="335"/>
        <v>-1958.9750000000004</v>
      </c>
    </row>
    <row r="2069" spans="1:22" x14ac:dyDescent="0.25">
      <c r="A2069" s="6" t="s">
        <v>351</v>
      </c>
      <c r="B2069" s="6" t="s">
        <v>23</v>
      </c>
      <c r="C2069" s="6" t="s">
        <v>1675</v>
      </c>
      <c r="D2069" s="6" t="s">
        <v>1675</v>
      </c>
      <c r="E2069" s="22" t="s">
        <v>1676</v>
      </c>
      <c r="F2069" s="22" t="s">
        <v>418</v>
      </c>
      <c r="H2069" s="22" t="s">
        <v>1677</v>
      </c>
      <c r="I2069" s="22" t="s">
        <v>1678</v>
      </c>
      <c r="J2069" s="22" t="s">
        <v>1694</v>
      </c>
      <c r="K2069" s="11">
        <v>15</v>
      </c>
      <c r="L2069" s="9">
        <v>470.28</v>
      </c>
      <c r="M2069" s="11">
        <v>7174.2</v>
      </c>
      <c r="O2069" s="10">
        <f t="shared" si="338"/>
        <v>15.25516713447308</v>
      </c>
      <c r="P2069" s="11">
        <f t="shared" si="331"/>
        <v>0</v>
      </c>
      <c r="Q2069" s="11">
        <f t="shared" si="332"/>
        <v>15.25516713447308</v>
      </c>
      <c r="R2069" s="6" t="str">
        <f t="shared" si="333"/>
        <v>YES</v>
      </c>
      <c r="S2069" s="6" t="str">
        <f t="shared" si="336"/>
        <v>YES</v>
      </c>
      <c r="T2069" s="11">
        <f t="shared" si="337"/>
        <v>5878.5</v>
      </c>
      <c r="U2069" s="11">
        <f t="shared" si="334"/>
        <v>7174.2</v>
      </c>
      <c r="V2069" s="11">
        <f t="shared" si="335"/>
        <v>-1295.6999999999998</v>
      </c>
    </row>
    <row r="2070" spans="1:22" x14ac:dyDescent="0.25">
      <c r="A2070" s="6" t="s">
        <v>351</v>
      </c>
      <c r="B2070" s="6" t="s">
        <v>23</v>
      </c>
      <c r="C2070" s="6" t="s">
        <v>1675</v>
      </c>
      <c r="D2070" s="6" t="s">
        <v>1675</v>
      </c>
      <c r="E2070" s="22" t="s">
        <v>1676</v>
      </c>
      <c r="F2070" s="22" t="s">
        <v>418</v>
      </c>
      <c r="H2070" s="22" t="s">
        <v>1677</v>
      </c>
      <c r="I2070" s="22" t="s">
        <v>1678</v>
      </c>
      <c r="J2070" s="22" t="s">
        <v>1695</v>
      </c>
      <c r="K2070" s="11">
        <v>15</v>
      </c>
      <c r="L2070" s="9">
        <v>388.48</v>
      </c>
      <c r="M2070" s="11">
        <v>6787.2</v>
      </c>
      <c r="O2070" s="10">
        <f t="shared" si="338"/>
        <v>17.471169686985171</v>
      </c>
      <c r="P2070" s="11">
        <f t="shared" si="331"/>
        <v>0</v>
      </c>
      <c r="Q2070" s="11">
        <f t="shared" si="332"/>
        <v>17.471169686985171</v>
      </c>
      <c r="R2070" s="6" t="str">
        <f t="shared" si="333"/>
        <v>YES</v>
      </c>
      <c r="S2070" s="6" t="str">
        <f t="shared" si="336"/>
        <v>YES</v>
      </c>
      <c r="T2070" s="11">
        <f t="shared" si="337"/>
        <v>4856</v>
      </c>
      <c r="U2070" s="11">
        <f t="shared" si="334"/>
        <v>6787.2</v>
      </c>
      <c r="V2070" s="11">
        <f t="shared" si="335"/>
        <v>-1931.1999999999998</v>
      </c>
    </row>
    <row r="2071" spans="1:22" x14ac:dyDescent="0.25">
      <c r="A2071" s="6" t="s">
        <v>351</v>
      </c>
      <c r="B2071" s="6" t="s">
        <v>23</v>
      </c>
      <c r="C2071" s="6" t="s">
        <v>1675</v>
      </c>
      <c r="D2071" s="6" t="s">
        <v>1675</v>
      </c>
      <c r="E2071" s="22" t="s">
        <v>1676</v>
      </c>
      <c r="F2071" s="22" t="s">
        <v>418</v>
      </c>
      <c r="H2071" s="22" t="s">
        <v>1677</v>
      </c>
      <c r="I2071" s="22" t="s">
        <v>1678</v>
      </c>
      <c r="J2071" s="22" t="s">
        <v>1696</v>
      </c>
      <c r="K2071" s="11">
        <v>14</v>
      </c>
      <c r="L2071" s="9">
        <v>40</v>
      </c>
      <c r="M2071" s="11">
        <v>560</v>
      </c>
      <c r="O2071" s="10">
        <f t="shared" si="338"/>
        <v>14</v>
      </c>
      <c r="P2071" s="11">
        <f t="shared" si="331"/>
        <v>0</v>
      </c>
      <c r="Q2071" s="11">
        <f t="shared" si="332"/>
        <v>14</v>
      </c>
      <c r="R2071" s="6" t="str">
        <f t="shared" si="333"/>
        <v>YES</v>
      </c>
      <c r="S2071" s="6" t="str">
        <f t="shared" si="336"/>
        <v>YES</v>
      </c>
      <c r="T2071" s="11">
        <f t="shared" si="337"/>
        <v>500</v>
      </c>
      <c r="U2071" s="11">
        <f t="shared" si="334"/>
        <v>560</v>
      </c>
      <c r="V2071" s="11">
        <f t="shared" si="335"/>
        <v>-60</v>
      </c>
    </row>
    <row r="2072" spans="1:22" x14ac:dyDescent="0.25">
      <c r="A2072" s="6" t="s">
        <v>351</v>
      </c>
      <c r="B2072" s="6" t="s">
        <v>23</v>
      </c>
      <c r="C2072" s="6" t="s">
        <v>1675</v>
      </c>
      <c r="D2072" s="6" t="s">
        <v>1675</v>
      </c>
      <c r="E2072" s="22" t="s">
        <v>1676</v>
      </c>
      <c r="F2072" s="22" t="s">
        <v>418</v>
      </c>
      <c r="H2072" s="22" t="s">
        <v>1677</v>
      </c>
      <c r="I2072" s="22" t="s">
        <v>1678</v>
      </c>
      <c r="J2072" s="22" t="s">
        <v>1696</v>
      </c>
      <c r="K2072" s="11">
        <v>15</v>
      </c>
      <c r="M2072" s="11">
        <v>120</v>
      </c>
      <c r="O2072" s="10" t="e">
        <f t="shared" si="338"/>
        <v>#DIV/0!</v>
      </c>
      <c r="P2072" s="11" t="e">
        <f t="shared" si="331"/>
        <v>#DIV/0!</v>
      </c>
      <c r="Q2072" s="11" t="e">
        <f t="shared" si="332"/>
        <v>#DIV/0!</v>
      </c>
      <c r="R2072" s="6" t="e">
        <f t="shared" si="333"/>
        <v>#DIV/0!</v>
      </c>
      <c r="S2072" s="6" t="e">
        <f t="shared" si="336"/>
        <v>#DIV/0!</v>
      </c>
      <c r="T2072" s="11">
        <f t="shared" si="337"/>
        <v>0</v>
      </c>
      <c r="U2072" s="11">
        <f t="shared" si="334"/>
        <v>120</v>
      </c>
      <c r="V2072" s="11">
        <f t="shared" si="335"/>
        <v>-120</v>
      </c>
    </row>
    <row r="2073" spans="1:22" x14ac:dyDescent="0.25">
      <c r="A2073" s="6" t="s">
        <v>351</v>
      </c>
      <c r="B2073" s="6" t="s">
        <v>23</v>
      </c>
      <c r="C2073" s="6" t="s">
        <v>1675</v>
      </c>
      <c r="D2073" s="6" t="s">
        <v>1675</v>
      </c>
      <c r="E2073" s="22" t="s">
        <v>1676</v>
      </c>
      <c r="F2073" s="22" t="s">
        <v>418</v>
      </c>
      <c r="H2073" s="22" t="s">
        <v>1677</v>
      </c>
      <c r="I2073" s="22" t="s">
        <v>1678</v>
      </c>
      <c r="J2073" s="22" t="s">
        <v>1697</v>
      </c>
      <c r="K2073" s="11">
        <v>15</v>
      </c>
      <c r="L2073" s="9">
        <v>440.07</v>
      </c>
      <c r="M2073" s="11">
        <v>7441.05</v>
      </c>
      <c r="O2073" s="10">
        <f t="shared" si="338"/>
        <v>16.908787238393892</v>
      </c>
      <c r="P2073" s="11">
        <f t="shared" si="331"/>
        <v>0</v>
      </c>
      <c r="Q2073" s="11">
        <f t="shared" si="332"/>
        <v>16.908787238393892</v>
      </c>
      <c r="R2073" s="6" t="str">
        <f t="shared" si="333"/>
        <v>YES</v>
      </c>
      <c r="S2073" s="6" t="str">
        <f t="shared" si="336"/>
        <v>YES</v>
      </c>
      <c r="T2073" s="11">
        <f t="shared" si="337"/>
        <v>5500.875</v>
      </c>
      <c r="U2073" s="11">
        <f t="shared" si="334"/>
        <v>7441.05</v>
      </c>
      <c r="V2073" s="11">
        <f t="shared" si="335"/>
        <v>-1940.1750000000002</v>
      </c>
    </row>
    <row r="2074" spans="1:22" x14ac:dyDescent="0.25">
      <c r="A2074" s="6" t="s">
        <v>351</v>
      </c>
      <c r="B2074" s="6" t="s">
        <v>23</v>
      </c>
      <c r="C2074" s="6" t="s">
        <v>1675</v>
      </c>
      <c r="D2074" s="6" t="s">
        <v>1675</v>
      </c>
      <c r="E2074" s="22" t="s">
        <v>1676</v>
      </c>
      <c r="F2074" s="22" t="s">
        <v>418</v>
      </c>
      <c r="H2074" s="22" t="s">
        <v>1677</v>
      </c>
      <c r="I2074" s="22" t="s">
        <v>1678</v>
      </c>
      <c r="J2074" s="22" t="s">
        <v>1698</v>
      </c>
      <c r="K2074" s="11">
        <v>15</v>
      </c>
      <c r="L2074" s="9">
        <v>435.31</v>
      </c>
      <c r="M2074" s="11">
        <v>6889.65</v>
      </c>
      <c r="O2074" s="10">
        <f t="shared" si="338"/>
        <v>15.826996852817532</v>
      </c>
      <c r="P2074" s="11">
        <f t="shared" si="331"/>
        <v>0</v>
      </c>
      <c r="Q2074" s="11">
        <f t="shared" si="332"/>
        <v>15.826996852817532</v>
      </c>
      <c r="R2074" s="6" t="str">
        <f t="shared" si="333"/>
        <v>YES</v>
      </c>
      <c r="S2074" s="6" t="str">
        <f t="shared" si="336"/>
        <v>YES</v>
      </c>
      <c r="T2074" s="11">
        <f t="shared" si="337"/>
        <v>5441.375</v>
      </c>
      <c r="U2074" s="11">
        <f t="shared" si="334"/>
        <v>6889.65</v>
      </c>
      <c r="V2074" s="11">
        <f t="shared" si="335"/>
        <v>-1448.2749999999996</v>
      </c>
    </row>
    <row r="2075" spans="1:22" x14ac:dyDescent="0.25">
      <c r="A2075" s="6" t="s">
        <v>351</v>
      </c>
      <c r="B2075" s="6" t="s">
        <v>23</v>
      </c>
      <c r="C2075" s="6" t="s">
        <v>1675</v>
      </c>
      <c r="D2075" s="6" t="s">
        <v>1675</v>
      </c>
      <c r="E2075" s="22" t="s">
        <v>1676</v>
      </c>
      <c r="F2075" s="22" t="s">
        <v>418</v>
      </c>
      <c r="H2075" s="22" t="s">
        <v>1677</v>
      </c>
      <c r="I2075" s="22" t="s">
        <v>1678</v>
      </c>
      <c r="J2075" s="22" t="s">
        <v>1699</v>
      </c>
      <c r="K2075" s="11">
        <v>15</v>
      </c>
      <c r="L2075" s="9">
        <v>210.68</v>
      </c>
      <c r="M2075" s="11">
        <v>3280.2</v>
      </c>
      <c r="O2075" s="10">
        <f t="shared" si="338"/>
        <v>15.56958420353142</v>
      </c>
      <c r="P2075" s="11">
        <f t="shared" si="331"/>
        <v>0</v>
      </c>
      <c r="Q2075" s="11">
        <f t="shared" si="332"/>
        <v>15.56958420353142</v>
      </c>
      <c r="R2075" s="6" t="str">
        <f t="shared" si="333"/>
        <v>YES</v>
      </c>
      <c r="S2075" s="6" t="str">
        <f t="shared" si="336"/>
        <v>YES</v>
      </c>
      <c r="T2075" s="11">
        <f t="shared" si="337"/>
        <v>2633.5</v>
      </c>
      <c r="U2075" s="11">
        <f t="shared" si="334"/>
        <v>3280.2</v>
      </c>
      <c r="V2075" s="11">
        <f t="shared" si="335"/>
        <v>-646.69999999999982</v>
      </c>
    </row>
    <row r="2076" spans="1:22" x14ac:dyDescent="0.25">
      <c r="A2076" s="6" t="s">
        <v>351</v>
      </c>
      <c r="B2076" s="6" t="s">
        <v>23</v>
      </c>
      <c r="C2076" s="6" t="s">
        <v>1675</v>
      </c>
      <c r="D2076" s="6" t="s">
        <v>1675</v>
      </c>
      <c r="E2076" s="22" t="s">
        <v>1676</v>
      </c>
      <c r="F2076" s="22" t="s">
        <v>418</v>
      </c>
      <c r="H2076" s="22" t="s">
        <v>1677</v>
      </c>
      <c r="I2076" s="22" t="s">
        <v>1678</v>
      </c>
      <c r="J2076" s="22" t="s">
        <v>1700</v>
      </c>
      <c r="K2076" s="11">
        <v>15</v>
      </c>
      <c r="L2076" s="9">
        <v>393.23</v>
      </c>
      <c r="M2076" s="11">
        <v>7098.45</v>
      </c>
      <c r="O2076" s="10">
        <f t="shared" si="338"/>
        <v>18.051649162067999</v>
      </c>
      <c r="P2076" s="11">
        <f t="shared" si="331"/>
        <v>0</v>
      </c>
      <c r="Q2076" s="11">
        <f t="shared" si="332"/>
        <v>18.051649162067999</v>
      </c>
      <c r="R2076" s="6" t="str">
        <f t="shared" si="333"/>
        <v>YES</v>
      </c>
      <c r="S2076" s="6" t="str">
        <f t="shared" si="336"/>
        <v>YES</v>
      </c>
      <c r="T2076" s="11">
        <f t="shared" si="337"/>
        <v>4915.375</v>
      </c>
      <c r="U2076" s="11">
        <f t="shared" si="334"/>
        <v>7098.45</v>
      </c>
      <c r="V2076" s="11">
        <f t="shared" si="335"/>
        <v>-2183.0749999999998</v>
      </c>
    </row>
    <row r="2077" spans="1:22" x14ac:dyDescent="0.25">
      <c r="A2077" s="6" t="s">
        <v>351</v>
      </c>
      <c r="B2077" s="6" t="s">
        <v>23</v>
      </c>
      <c r="C2077" s="6" t="s">
        <v>1675</v>
      </c>
      <c r="D2077" s="6" t="s">
        <v>1675</v>
      </c>
      <c r="E2077" s="22" t="s">
        <v>1676</v>
      </c>
      <c r="F2077" s="22" t="s">
        <v>418</v>
      </c>
      <c r="H2077" s="22" t="s">
        <v>1677</v>
      </c>
      <c r="I2077" s="22" t="s">
        <v>1678</v>
      </c>
      <c r="J2077" s="22" t="s">
        <v>1701</v>
      </c>
      <c r="K2077" s="11">
        <v>15</v>
      </c>
      <c r="L2077" s="9">
        <v>297.19</v>
      </c>
      <c r="M2077" s="11">
        <v>4577.8500000000004</v>
      </c>
      <c r="O2077" s="10">
        <f t="shared" si="338"/>
        <v>15.40378209226421</v>
      </c>
      <c r="P2077" s="11">
        <f t="shared" si="331"/>
        <v>0</v>
      </c>
      <c r="Q2077" s="11">
        <f t="shared" si="332"/>
        <v>15.40378209226421</v>
      </c>
      <c r="R2077" s="6" t="str">
        <f t="shared" si="333"/>
        <v>YES</v>
      </c>
      <c r="S2077" s="6" t="str">
        <f t="shared" si="336"/>
        <v>YES</v>
      </c>
      <c r="T2077" s="11">
        <f t="shared" si="337"/>
        <v>3714.875</v>
      </c>
      <c r="U2077" s="11">
        <f t="shared" si="334"/>
        <v>4577.8500000000004</v>
      </c>
      <c r="V2077" s="11">
        <f t="shared" si="335"/>
        <v>-862.97500000000036</v>
      </c>
    </row>
    <row r="2078" spans="1:22" x14ac:dyDescent="0.25">
      <c r="A2078" s="6" t="s">
        <v>351</v>
      </c>
      <c r="B2078" s="6" t="s">
        <v>23</v>
      </c>
      <c r="C2078" s="6" t="s">
        <v>1675</v>
      </c>
      <c r="D2078" s="6" t="s">
        <v>1675</v>
      </c>
      <c r="E2078" s="22" t="s">
        <v>1676</v>
      </c>
      <c r="F2078" s="22" t="s">
        <v>418</v>
      </c>
      <c r="H2078" s="22" t="s">
        <v>1677</v>
      </c>
      <c r="I2078" s="22" t="s">
        <v>1678</v>
      </c>
      <c r="J2078" s="22" t="s">
        <v>1702</v>
      </c>
      <c r="K2078" s="11">
        <v>15</v>
      </c>
      <c r="L2078" s="9">
        <v>345.73099999999999</v>
      </c>
      <c r="M2078" s="11">
        <v>5425.95</v>
      </c>
      <c r="O2078" s="10">
        <f t="shared" si="338"/>
        <v>15.694137928042322</v>
      </c>
      <c r="P2078" s="11">
        <f t="shared" si="331"/>
        <v>0</v>
      </c>
      <c r="Q2078" s="11">
        <f t="shared" si="332"/>
        <v>15.694137928042322</v>
      </c>
      <c r="R2078" s="6" t="str">
        <f t="shared" si="333"/>
        <v>YES</v>
      </c>
      <c r="S2078" s="6" t="str">
        <f t="shared" si="336"/>
        <v>YES</v>
      </c>
      <c r="T2078" s="11">
        <f t="shared" si="337"/>
        <v>4321.6374999999998</v>
      </c>
      <c r="U2078" s="11">
        <f t="shared" si="334"/>
        <v>5425.95</v>
      </c>
      <c r="V2078" s="11">
        <f t="shared" si="335"/>
        <v>-1104.3125</v>
      </c>
    </row>
    <row r="2079" spans="1:22" x14ac:dyDescent="0.25">
      <c r="A2079" s="6" t="s">
        <v>351</v>
      </c>
      <c r="B2079" s="6" t="s">
        <v>23</v>
      </c>
      <c r="C2079" s="6" t="s">
        <v>1675</v>
      </c>
      <c r="D2079" s="6" t="s">
        <v>1675</v>
      </c>
      <c r="E2079" s="22" t="s">
        <v>1676</v>
      </c>
      <c r="F2079" s="22" t="s">
        <v>418</v>
      </c>
      <c r="H2079" s="22" t="s">
        <v>1677</v>
      </c>
      <c r="I2079" s="22" t="s">
        <v>1678</v>
      </c>
      <c r="J2079" s="22" t="s">
        <v>1703</v>
      </c>
      <c r="K2079" s="11">
        <v>15</v>
      </c>
      <c r="L2079" s="9">
        <v>418.76</v>
      </c>
      <c r="M2079" s="11">
        <v>7541.4</v>
      </c>
      <c r="O2079" s="10">
        <f t="shared" si="338"/>
        <v>18.008883369949373</v>
      </c>
      <c r="P2079" s="11">
        <f t="shared" si="331"/>
        <v>0</v>
      </c>
      <c r="Q2079" s="11">
        <f t="shared" si="332"/>
        <v>18.008883369949373</v>
      </c>
      <c r="R2079" s="6" t="str">
        <f t="shared" si="333"/>
        <v>YES</v>
      </c>
      <c r="S2079" s="6" t="str">
        <f t="shared" si="336"/>
        <v>YES</v>
      </c>
      <c r="T2079" s="11">
        <f t="shared" si="337"/>
        <v>5234.5</v>
      </c>
      <c r="U2079" s="11">
        <f t="shared" si="334"/>
        <v>7541.4</v>
      </c>
      <c r="V2079" s="11">
        <f t="shared" si="335"/>
        <v>-2306.8999999999996</v>
      </c>
    </row>
    <row r="2080" spans="1:22" x14ac:dyDescent="0.25">
      <c r="A2080" s="6" t="s">
        <v>351</v>
      </c>
      <c r="B2080" s="6" t="s">
        <v>23</v>
      </c>
      <c r="C2080" s="6" t="s">
        <v>1675</v>
      </c>
      <c r="D2080" s="6" t="s">
        <v>1675</v>
      </c>
      <c r="E2080" s="22" t="s">
        <v>1676</v>
      </c>
      <c r="F2080" s="22" t="s">
        <v>418</v>
      </c>
      <c r="H2080" s="22" t="s">
        <v>1677</v>
      </c>
      <c r="I2080" s="22" t="s">
        <v>1678</v>
      </c>
      <c r="J2080" s="22" t="s">
        <v>1704</v>
      </c>
      <c r="K2080" s="11">
        <v>15</v>
      </c>
      <c r="L2080" s="9">
        <v>256.24</v>
      </c>
      <c r="M2080" s="11">
        <v>4683.6000000000004</v>
      </c>
      <c r="O2080" s="10">
        <f t="shared" si="338"/>
        <v>18.278176709335</v>
      </c>
      <c r="P2080" s="11">
        <f t="shared" si="331"/>
        <v>0</v>
      </c>
      <c r="Q2080" s="11">
        <f t="shared" si="332"/>
        <v>18.278176709335</v>
      </c>
      <c r="R2080" s="6" t="str">
        <f t="shared" si="333"/>
        <v>YES</v>
      </c>
      <c r="S2080" s="6" t="str">
        <f t="shared" si="336"/>
        <v>YES</v>
      </c>
      <c r="T2080" s="11">
        <f t="shared" si="337"/>
        <v>3203</v>
      </c>
      <c r="U2080" s="11">
        <f t="shared" si="334"/>
        <v>4683.6000000000004</v>
      </c>
      <c r="V2080" s="11">
        <f t="shared" si="335"/>
        <v>-1480.6000000000004</v>
      </c>
    </row>
    <row r="2081" spans="1:22" x14ac:dyDescent="0.25">
      <c r="A2081" s="6" t="s">
        <v>351</v>
      </c>
      <c r="B2081" s="6" t="s">
        <v>23</v>
      </c>
      <c r="C2081" s="6" t="s">
        <v>1675</v>
      </c>
      <c r="D2081" s="6" t="s">
        <v>1675</v>
      </c>
      <c r="E2081" s="22" t="s">
        <v>1676</v>
      </c>
      <c r="F2081" s="22" t="s">
        <v>418</v>
      </c>
      <c r="H2081" s="22" t="s">
        <v>1677</v>
      </c>
      <c r="I2081" s="22" t="s">
        <v>1678</v>
      </c>
      <c r="J2081" s="22" t="s">
        <v>1705</v>
      </c>
      <c r="K2081" s="11">
        <v>15</v>
      </c>
      <c r="L2081" s="9">
        <v>363.53</v>
      </c>
      <c r="M2081" s="11">
        <v>6052.95</v>
      </c>
      <c r="O2081" s="10">
        <f t="shared" si="338"/>
        <v>16.650482766209116</v>
      </c>
      <c r="P2081" s="11">
        <f t="shared" si="331"/>
        <v>0</v>
      </c>
      <c r="Q2081" s="11">
        <f t="shared" si="332"/>
        <v>16.650482766209116</v>
      </c>
      <c r="R2081" s="6" t="str">
        <f t="shared" si="333"/>
        <v>YES</v>
      </c>
      <c r="S2081" s="6" t="str">
        <f t="shared" si="336"/>
        <v>YES</v>
      </c>
      <c r="T2081" s="11">
        <f t="shared" si="337"/>
        <v>4544.125</v>
      </c>
      <c r="U2081" s="11">
        <f t="shared" si="334"/>
        <v>6052.95</v>
      </c>
      <c r="V2081" s="11">
        <f t="shared" si="335"/>
        <v>-1508.8249999999998</v>
      </c>
    </row>
    <row r="2082" spans="1:22" x14ac:dyDescent="0.25">
      <c r="A2082" s="6" t="s">
        <v>351</v>
      </c>
      <c r="B2082" s="6" t="s">
        <v>23</v>
      </c>
      <c r="C2082" s="6" t="s">
        <v>1675</v>
      </c>
      <c r="D2082" s="6" t="s">
        <v>1675</v>
      </c>
      <c r="E2082" s="22" t="s">
        <v>1676</v>
      </c>
      <c r="F2082" s="22" t="s">
        <v>418</v>
      </c>
      <c r="H2082" s="22" t="s">
        <v>1677</v>
      </c>
      <c r="I2082" s="22" t="s">
        <v>1678</v>
      </c>
      <c r="J2082" s="22" t="s">
        <v>1706</v>
      </c>
      <c r="K2082" s="11">
        <v>15</v>
      </c>
      <c r="L2082" s="9">
        <v>270.54000000000002</v>
      </c>
      <c r="M2082" s="11">
        <v>4178.1000000000004</v>
      </c>
      <c r="O2082" s="10">
        <f t="shared" si="338"/>
        <v>15.443557329784875</v>
      </c>
      <c r="P2082" s="11">
        <f t="shared" si="331"/>
        <v>0</v>
      </c>
      <c r="Q2082" s="11">
        <f t="shared" si="332"/>
        <v>15.443557329784875</v>
      </c>
      <c r="R2082" s="6" t="str">
        <f t="shared" si="333"/>
        <v>YES</v>
      </c>
      <c r="S2082" s="6" t="str">
        <f t="shared" si="336"/>
        <v>YES</v>
      </c>
      <c r="T2082" s="11">
        <f t="shared" si="337"/>
        <v>3381.7500000000005</v>
      </c>
      <c r="U2082" s="11">
        <f t="shared" si="334"/>
        <v>4178.1000000000004</v>
      </c>
      <c r="V2082" s="11">
        <f t="shared" si="335"/>
        <v>-796.34999999999991</v>
      </c>
    </row>
    <row r="2083" spans="1:22" x14ac:dyDescent="0.25">
      <c r="A2083" s="6" t="s">
        <v>351</v>
      </c>
      <c r="B2083" s="6" t="s">
        <v>23</v>
      </c>
      <c r="C2083" s="6" t="s">
        <v>1675</v>
      </c>
      <c r="D2083" s="6" t="s">
        <v>1675</v>
      </c>
      <c r="E2083" s="22" t="s">
        <v>1676</v>
      </c>
      <c r="F2083" s="22" t="s">
        <v>418</v>
      </c>
      <c r="H2083" s="22" t="s">
        <v>1677</v>
      </c>
      <c r="I2083" s="22" t="s">
        <v>1678</v>
      </c>
      <c r="J2083" s="22" t="s">
        <v>1707</v>
      </c>
      <c r="K2083" s="11">
        <v>15</v>
      </c>
      <c r="L2083" s="9">
        <v>152.01</v>
      </c>
      <c r="M2083" s="11">
        <v>2760.15</v>
      </c>
      <c r="O2083" s="10">
        <f t="shared" si="338"/>
        <v>18.157686994276695</v>
      </c>
      <c r="P2083" s="11">
        <f t="shared" si="331"/>
        <v>0</v>
      </c>
      <c r="Q2083" s="11">
        <f t="shared" si="332"/>
        <v>18.157686994276695</v>
      </c>
      <c r="R2083" s="6" t="str">
        <f t="shared" si="333"/>
        <v>YES</v>
      </c>
      <c r="S2083" s="6" t="str">
        <f t="shared" si="336"/>
        <v>YES</v>
      </c>
      <c r="T2083" s="11">
        <f t="shared" si="337"/>
        <v>1900.125</v>
      </c>
      <c r="U2083" s="11">
        <f t="shared" si="334"/>
        <v>2760.15</v>
      </c>
      <c r="V2083" s="11">
        <f t="shared" si="335"/>
        <v>-860.02500000000009</v>
      </c>
    </row>
    <row r="2084" spans="1:22" x14ac:dyDescent="0.25">
      <c r="A2084" s="6" t="s">
        <v>351</v>
      </c>
      <c r="B2084" s="6" t="s">
        <v>23</v>
      </c>
      <c r="C2084" s="6" t="s">
        <v>1675</v>
      </c>
      <c r="D2084" s="6" t="s">
        <v>1675</v>
      </c>
      <c r="E2084" s="22" t="s">
        <v>1676</v>
      </c>
      <c r="F2084" s="22" t="s">
        <v>418</v>
      </c>
      <c r="H2084" s="22" t="s">
        <v>1677</v>
      </c>
      <c r="I2084" s="22" t="s">
        <v>1678</v>
      </c>
      <c r="J2084" s="22" t="s">
        <v>1708</v>
      </c>
      <c r="K2084" s="11">
        <v>15</v>
      </c>
      <c r="L2084" s="9">
        <v>253.65</v>
      </c>
      <c r="M2084" s="11">
        <v>4044.75</v>
      </c>
      <c r="O2084" s="10">
        <f t="shared" si="338"/>
        <v>15.946185688941455</v>
      </c>
      <c r="P2084" s="11">
        <f t="shared" si="331"/>
        <v>0</v>
      </c>
      <c r="Q2084" s="11">
        <f t="shared" si="332"/>
        <v>15.946185688941455</v>
      </c>
      <c r="R2084" s="6" t="str">
        <f t="shared" si="333"/>
        <v>YES</v>
      </c>
      <c r="S2084" s="6" t="str">
        <f t="shared" si="336"/>
        <v>YES</v>
      </c>
      <c r="T2084" s="11">
        <f t="shared" si="337"/>
        <v>3170.625</v>
      </c>
      <c r="U2084" s="11">
        <f t="shared" si="334"/>
        <v>4044.75</v>
      </c>
      <c r="V2084" s="11">
        <f t="shared" si="335"/>
        <v>-874.125</v>
      </c>
    </row>
    <row r="2085" spans="1:22" x14ac:dyDescent="0.25">
      <c r="A2085" s="6" t="s">
        <v>351</v>
      </c>
      <c r="B2085" s="6" t="s">
        <v>23</v>
      </c>
      <c r="C2085" s="6" t="s">
        <v>1675</v>
      </c>
      <c r="D2085" s="6" t="s">
        <v>1675</v>
      </c>
      <c r="E2085" s="22" t="s">
        <v>1676</v>
      </c>
      <c r="F2085" s="22" t="s">
        <v>418</v>
      </c>
      <c r="H2085" s="22" t="s">
        <v>1677</v>
      </c>
      <c r="I2085" s="22" t="s">
        <v>1678</v>
      </c>
      <c r="J2085" s="22" t="s">
        <v>1709</v>
      </c>
      <c r="K2085" s="11">
        <v>15</v>
      </c>
      <c r="L2085" s="9">
        <v>348.03</v>
      </c>
      <c r="M2085" s="11">
        <v>5940.45</v>
      </c>
      <c r="O2085" s="10">
        <f t="shared" si="338"/>
        <v>17.068787173519524</v>
      </c>
      <c r="P2085" s="11">
        <f t="shared" si="331"/>
        <v>0</v>
      </c>
      <c r="Q2085" s="11">
        <f t="shared" si="332"/>
        <v>17.068787173519524</v>
      </c>
      <c r="R2085" s="6" t="str">
        <f t="shared" si="333"/>
        <v>YES</v>
      </c>
      <c r="S2085" s="6" t="str">
        <f t="shared" si="336"/>
        <v>YES</v>
      </c>
      <c r="T2085" s="11">
        <f t="shared" si="337"/>
        <v>4350.375</v>
      </c>
      <c r="U2085" s="11">
        <f t="shared" si="334"/>
        <v>5940.45</v>
      </c>
      <c r="V2085" s="11">
        <f t="shared" si="335"/>
        <v>-1590.0749999999998</v>
      </c>
    </row>
    <row r="2086" spans="1:22" x14ac:dyDescent="0.25">
      <c r="A2086" s="6" t="s">
        <v>351</v>
      </c>
      <c r="B2086" s="6" t="s">
        <v>23</v>
      </c>
      <c r="C2086" s="6" t="s">
        <v>1675</v>
      </c>
      <c r="D2086" s="6" t="s">
        <v>1675</v>
      </c>
      <c r="E2086" s="22" t="s">
        <v>1676</v>
      </c>
      <c r="F2086" s="22" t="s">
        <v>418</v>
      </c>
      <c r="H2086" s="22" t="s">
        <v>1677</v>
      </c>
      <c r="I2086" s="22" t="s">
        <v>1678</v>
      </c>
      <c r="J2086" s="22" t="s">
        <v>1710</v>
      </c>
      <c r="K2086" s="11">
        <v>15</v>
      </c>
      <c r="L2086" s="9">
        <v>443.2</v>
      </c>
      <c r="M2086" s="11">
        <v>7128</v>
      </c>
      <c r="O2086" s="10">
        <f t="shared" si="338"/>
        <v>16.08303249097473</v>
      </c>
      <c r="P2086" s="11">
        <f t="shared" si="331"/>
        <v>0</v>
      </c>
      <c r="Q2086" s="11">
        <f t="shared" si="332"/>
        <v>16.08303249097473</v>
      </c>
      <c r="R2086" s="6" t="str">
        <f t="shared" si="333"/>
        <v>YES</v>
      </c>
      <c r="S2086" s="6" t="str">
        <f t="shared" si="336"/>
        <v>YES</v>
      </c>
      <c r="T2086" s="11">
        <f t="shared" si="337"/>
        <v>5540</v>
      </c>
      <c r="U2086" s="11">
        <f t="shared" si="334"/>
        <v>7128</v>
      </c>
      <c r="V2086" s="11">
        <f t="shared" si="335"/>
        <v>-1588</v>
      </c>
    </row>
    <row r="2087" spans="1:22" x14ac:dyDescent="0.25">
      <c r="A2087" s="6" t="s">
        <v>351</v>
      </c>
      <c r="B2087" s="6" t="s">
        <v>23</v>
      </c>
      <c r="C2087" s="6" t="s">
        <v>1675</v>
      </c>
      <c r="D2087" s="6" t="s">
        <v>1675</v>
      </c>
      <c r="E2087" s="22" t="s">
        <v>1676</v>
      </c>
      <c r="F2087" s="22" t="s">
        <v>418</v>
      </c>
      <c r="H2087" s="22" t="s">
        <v>1677</v>
      </c>
      <c r="I2087" s="22" t="s">
        <v>1678</v>
      </c>
      <c r="J2087" s="22" t="s">
        <v>1711</v>
      </c>
      <c r="K2087" s="11">
        <v>15</v>
      </c>
      <c r="L2087" s="9">
        <v>275.13</v>
      </c>
      <c r="M2087" s="11">
        <v>4366.95</v>
      </c>
      <c r="O2087" s="10">
        <f t="shared" si="338"/>
        <v>15.87231490568095</v>
      </c>
      <c r="P2087" s="11">
        <f t="shared" si="331"/>
        <v>0</v>
      </c>
      <c r="Q2087" s="11">
        <f t="shared" si="332"/>
        <v>15.87231490568095</v>
      </c>
      <c r="R2087" s="6" t="str">
        <f t="shared" si="333"/>
        <v>YES</v>
      </c>
      <c r="S2087" s="6" t="str">
        <f t="shared" si="336"/>
        <v>YES</v>
      </c>
      <c r="T2087" s="11">
        <f t="shared" si="337"/>
        <v>3439.125</v>
      </c>
      <c r="U2087" s="11">
        <f t="shared" si="334"/>
        <v>4366.95</v>
      </c>
      <c r="V2087" s="11">
        <f t="shared" si="335"/>
        <v>-927.82499999999982</v>
      </c>
    </row>
    <row r="2088" spans="1:22" x14ac:dyDescent="0.25">
      <c r="A2088" s="6" t="s">
        <v>351</v>
      </c>
      <c r="B2088" s="6" t="s">
        <v>23</v>
      </c>
      <c r="C2088" s="6" t="s">
        <v>1675</v>
      </c>
      <c r="D2088" s="6" t="s">
        <v>1675</v>
      </c>
      <c r="E2088" s="22" t="s">
        <v>1676</v>
      </c>
      <c r="F2088" s="22" t="s">
        <v>418</v>
      </c>
      <c r="H2088" s="22" t="s">
        <v>1677</v>
      </c>
      <c r="I2088" s="22" t="s">
        <v>1678</v>
      </c>
      <c r="J2088" s="22" t="s">
        <v>1712</v>
      </c>
      <c r="K2088" s="11">
        <v>1.1000000000000001</v>
      </c>
      <c r="M2088" s="11">
        <v>894.77</v>
      </c>
      <c r="O2088" s="10" t="e">
        <f t="shared" si="338"/>
        <v>#DIV/0!</v>
      </c>
      <c r="P2088" s="11" t="e">
        <f t="shared" si="331"/>
        <v>#DIV/0!</v>
      </c>
      <c r="Q2088" s="11" t="e">
        <f t="shared" si="332"/>
        <v>#DIV/0!</v>
      </c>
      <c r="R2088" s="6" t="e">
        <f t="shared" si="333"/>
        <v>#DIV/0!</v>
      </c>
      <c r="S2088" s="6" t="e">
        <f t="shared" si="336"/>
        <v>#DIV/0!</v>
      </c>
      <c r="T2088" s="11">
        <f t="shared" si="337"/>
        <v>0</v>
      </c>
      <c r="U2088" s="11">
        <f t="shared" si="334"/>
        <v>894.77</v>
      </c>
      <c r="V2088" s="11">
        <f t="shared" si="335"/>
        <v>-894.77</v>
      </c>
    </row>
    <row r="2089" spans="1:22" x14ac:dyDescent="0.25">
      <c r="A2089" s="6" t="s">
        <v>351</v>
      </c>
      <c r="B2089" s="6" t="s">
        <v>23</v>
      </c>
      <c r="C2089" s="6" t="s">
        <v>1675</v>
      </c>
      <c r="D2089" s="6" t="s">
        <v>1675</v>
      </c>
      <c r="E2089" s="22" t="s">
        <v>1676</v>
      </c>
      <c r="F2089" s="22" t="s">
        <v>418</v>
      </c>
      <c r="H2089" s="22" t="s">
        <v>1677</v>
      </c>
      <c r="I2089" s="22" t="s">
        <v>1678</v>
      </c>
      <c r="J2089" s="22" t="s">
        <v>1713</v>
      </c>
      <c r="K2089" s="11">
        <v>15</v>
      </c>
      <c r="L2089" s="9">
        <v>284.95</v>
      </c>
      <c r="M2089" s="11">
        <v>4754.25</v>
      </c>
      <c r="O2089" s="10">
        <f t="shared" si="338"/>
        <v>16.684506053693632</v>
      </c>
      <c r="P2089" s="11">
        <f t="shared" si="331"/>
        <v>0</v>
      </c>
      <c r="Q2089" s="11">
        <f t="shared" si="332"/>
        <v>16.684506053693632</v>
      </c>
      <c r="R2089" s="6" t="str">
        <f t="shared" si="333"/>
        <v>YES</v>
      </c>
      <c r="S2089" s="6" t="str">
        <f t="shared" si="336"/>
        <v>YES</v>
      </c>
      <c r="T2089" s="11">
        <f t="shared" si="337"/>
        <v>3561.875</v>
      </c>
      <c r="U2089" s="11">
        <f t="shared" si="334"/>
        <v>4754.25</v>
      </c>
      <c r="V2089" s="11">
        <f t="shared" si="335"/>
        <v>-1192.375</v>
      </c>
    </row>
    <row r="2090" spans="1:22" x14ac:dyDescent="0.25">
      <c r="A2090" s="6" t="s">
        <v>351</v>
      </c>
      <c r="B2090" s="6" t="s">
        <v>23</v>
      </c>
      <c r="C2090" s="6" t="s">
        <v>1675</v>
      </c>
      <c r="D2090" s="6" t="s">
        <v>1675</v>
      </c>
      <c r="E2090" s="22" t="s">
        <v>1676</v>
      </c>
      <c r="F2090" s="22" t="s">
        <v>418</v>
      </c>
      <c r="H2090" s="22" t="s">
        <v>1677</v>
      </c>
      <c r="I2090" s="22" t="s">
        <v>1678</v>
      </c>
      <c r="J2090" s="22" t="s">
        <v>1714</v>
      </c>
      <c r="K2090" s="11">
        <v>15</v>
      </c>
      <c r="L2090" s="9">
        <v>238.66</v>
      </c>
      <c r="M2090" s="11">
        <v>3699.9</v>
      </c>
      <c r="O2090" s="10">
        <f t="shared" si="338"/>
        <v>15.502807340987179</v>
      </c>
      <c r="P2090" s="11">
        <f t="shared" si="331"/>
        <v>0</v>
      </c>
      <c r="Q2090" s="11">
        <f t="shared" si="332"/>
        <v>15.502807340987179</v>
      </c>
      <c r="R2090" s="6" t="str">
        <f t="shared" si="333"/>
        <v>YES</v>
      </c>
      <c r="S2090" s="6" t="str">
        <f t="shared" si="336"/>
        <v>YES</v>
      </c>
      <c r="T2090" s="11">
        <f t="shared" si="337"/>
        <v>2983.25</v>
      </c>
      <c r="U2090" s="11">
        <f t="shared" si="334"/>
        <v>3699.9</v>
      </c>
      <c r="V2090" s="11">
        <f t="shared" si="335"/>
        <v>-716.65000000000009</v>
      </c>
    </row>
    <row r="2091" spans="1:22" x14ac:dyDescent="0.25">
      <c r="A2091" s="6" t="s">
        <v>351</v>
      </c>
      <c r="B2091" s="6" t="s">
        <v>23</v>
      </c>
      <c r="C2091" s="6" t="s">
        <v>1675</v>
      </c>
      <c r="D2091" s="6" t="s">
        <v>1675</v>
      </c>
      <c r="E2091" s="22" t="s">
        <v>1676</v>
      </c>
      <c r="F2091" s="22" t="s">
        <v>418</v>
      </c>
      <c r="H2091" s="22" t="s">
        <v>1677</v>
      </c>
      <c r="I2091" s="22" t="s">
        <v>1678</v>
      </c>
      <c r="J2091" s="22" t="s">
        <v>1715</v>
      </c>
      <c r="K2091" s="11">
        <v>15</v>
      </c>
      <c r="M2091" s="11">
        <v>975</v>
      </c>
      <c r="O2091" s="10" t="e">
        <f t="shared" si="338"/>
        <v>#DIV/0!</v>
      </c>
      <c r="P2091" s="11" t="e">
        <f t="shared" si="331"/>
        <v>#DIV/0!</v>
      </c>
      <c r="Q2091" s="11" t="e">
        <f t="shared" si="332"/>
        <v>#DIV/0!</v>
      </c>
      <c r="R2091" s="6" t="e">
        <f t="shared" si="333"/>
        <v>#DIV/0!</v>
      </c>
      <c r="S2091" s="6" t="e">
        <f t="shared" si="336"/>
        <v>#DIV/0!</v>
      </c>
      <c r="T2091" s="11">
        <f t="shared" si="337"/>
        <v>0</v>
      </c>
      <c r="U2091" s="11">
        <f t="shared" si="334"/>
        <v>975</v>
      </c>
      <c r="V2091" s="11">
        <f t="shared" si="335"/>
        <v>-975</v>
      </c>
    </row>
    <row r="2092" spans="1:22" x14ac:dyDescent="0.25">
      <c r="A2092" s="6" t="s">
        <v>351</v>
      </c>
      <c r="B2092" s="6" t="s">
        <v>23</v>
      </c>
      <c r="C2092" s="6" t="s">
        <v>1675</v>
      </c>
      <c r="D2092" s="6" t="s">
        <v>1675</v>
      </c>
      <c r="E2092" s="22" t="s">
        <v>1676</v>
      </c>
      <c r="F2092" s="22" t="s">
        <v>418</v>
      </c>
      <c r="H2092" s="22" t="s">
        <v>1677</v>
      </c>
      <c r="I2092" s="22" t="s">
        <v>1678</v>
      </c>
      <c r="J2092" s="22" t="s">
        <v>1716</v>
      </c>
      <c r="K2092" s="11">
        <v>15</v>
      </c>
      <c r="L2092" s="9">
        <v>223.16</v>
      </c>
      <c r="M2092" s="11">
        <v>3467.4</v>
      </c>
      <c r="O2092" s="10">
        <f t="shared" si="338"/>
        <v>15.537730776124754</v>
      </c>
      <c r="P2092" s="11">
        <f t="shared" si="331"/>
        <v>0</v>
      </c>
      <c r="Q2092" s="11">
        <f t="shared" si="332"/>
        <v>15.537730776124754</v>
      </c>
      <c r="R2092" s="6" t="str">
        <f t="shared" si="333"/>
        <v>YES</v>
      </c>
      <c r="S2092" s="6" t="str">
        <f t="shared" si="336"/>
        <v>YES</v>
      </c>
      <c r="T2092" s="11">
        <f t="shared" si="337"/>
        <v>2789.5</v>
      </c>
      <c r="U2092" s="11">
        <f t="shared" si="334"/>
        <v>3467.4</v>
      </c>
      <c r="V2092" s="11">
        <f t="shared" si="335"/>
        <v>-677.90000000000009</v>
      </c>
    </row>
    <row r="2093" spans="1:22" x14ac:dyDescent="0.25">
      <c r="A2093" s="6" t="s">
        <v>351</v>
      </c>
      <c r="B2093" s="6" t="s">
        <v>23</v>
      </c>
      <c r="C2093" s="6" t="s">
        <v>1675</v>
      </c>
      <c r="D2093" s="6" t="s">
        <v>1675</v>
      </c>
      <c r="E2093" s="22" t="s">
        <v>1676</v>
      </c>
      <c r="F2093" s="22" t="s">
        <v>418</v>
      </c>
      <c r="H2093" s="22" t="s">
        <v>1677</v>
      </c>
      <c r="I2093" s="22" t="s">
        <v>1678</v>
      </c>
      <c r="J2093" s="22" t="s">
        <v>1717</v>
      </c>
      <c r="K2093" s="11">
        <v>15</v>
      </c>
      <c r="L2093" s="9">
        <v>162.99</v>
      </c>
      <c r="M2093" s="11">
        <v>2564.85</v>
      </c>
      <c r="O2093" s="10">
        <f t="shared" si="338"/>
        <v>15.736241487207803</v>
      </c>
      <c r="P2093" s="11">
        <f t="shared" si="331"/>
        <v>0</v>
      </c>
      <c r="Q2093" s="11">
        <f t="shared" si="332"/>
        <v>15.736241487207803</v>
      </c>
      <c r="R2093" s="6" t="str">
        <f t="shared" si="333"/>
        <v>YES</v>
      </c>
      <c r="S2093" s="6" t="str">
        <f t="shared" si="336"/>
        <v>YES</v>
      </c>
      <c r="T2093" s="11">
        <f t="shared" si="337"/>
        <v>2037.375</v>
      </c>
      <c r="U2093" s="11">
        <f t="shared" si="334"/>
        <v>2564.85</v>
      </c>
      <c r="V2093" s="11">
        <f t="shared" si="335"/>
        <v>-527.47499999999991</v>
      </c>
    </row>
    <row r="2094" spans="1:22" x14ac:dyDescent="0.25">
      <c r="A2094" s="6" t="s">
        <v>351</v>
      </c>
      <c r="B2094" s="6" t="s">
        <v>23</v>
      </c>
      <c r="C2094" s="6" t="s">
        <v>1718</v>
      </c>
      <c r="D2094" s="6" t="s">
        <v>1718</v>
      </c>
      <c r="E2094" s="22" t="s">
        <v>1676</v>
      </c>
      <c r="F2094" s="22" t="s">
        <v>418</v>
      </c>
      <c r="G2094" s="31" t="s">
        <v>1719</v>
      </c>
      <c r="H2094" s="22" t="s">
        <v>1720</v>
      </c>
      <c r="I2094" s="22" t="s">
        <v>1721</v>
      </c>
      <c r="J2094" s="22" t="s">
        <v>1722</v>
      </c>
      <c r="K2094" s="11">
        <v>0.06</v>
      </c>
      <c r="M2094" s="11">
        <v>1907.56</v>
      </c>
      <c r="O2094" s="10" t="e">
        <f t="shared" si="338"/>
        <v>#DIV/0!</v>
      </c>
      <c r="P2094" s="11" t="e">
        <f t="shared" si="331"/>
        <v>#DIV/0!</v>
      </c>
      <c r="Q2094" s="11" t="e">
        <f t="shared" si="332"/>
        <v>#DIV/0!</v>
      </c>
      <c r="R2094" s="6" t="e">
        <f t="shared" si="333"/>
        <v>#DIV/0!</v>
      </c>
      <c r="S2094" s="6" t="e">
        <f t="shared" si="336"/>
        <v>#DIV/0!</v>
      </c>
      <c r="T2094" s="11">
        <f t="shared" si="337"/>
        <v>0</v>
      </c>
      <c r="U2094" s="11">
        <f t="shared" si="334"/>
        <v>1907.56</v>
      </c>
      <c r="V2094" s="11">
        <f t="shared" si="335"/>
        <v>-1907.56</v>
      </c>
    </row>
    <row r="2095" spans="1:22" x14ac:dyDescent="0.25">
      <c r="A2095" s="6" t="s">
        <v>351</v>
      </c>
      <c r="B2095" s="6" t="s">
        <v>23</v>
      </c>
      <c r="C2095" s="6" t="s">
        <v>1718</v>
      </c>
      <c r="D2095" s="6" t="s">
        <v>1718</v>
      </c>
      <c r="E2095" s="22" t="s">
        <v>1676</v>
      </c>
      <c r="F2095" s="22" t="s">
        <v>418</v>
      </c>
      <c r="G2095" s="31" t="s">
        <v>1719</v>
      </c>
      <c r="H2095" s="22" t="s">
        <v>1720</v>
      </c>
      <c r="I2095" s="22" t="s">
        <v>1721</v>
      </c>
      <c r="J2095" s="22" t="s">
        <v>1723</v>
      </c>
      <c r="K2095" s="11">
        <v>0.06</v>
      </c>
      <c r="M2095" s="11">
        <v>4124.7</v>
      </c>
      <c r="O2095" s="10" t="e">
        <f t="shared" si="338"/>
        <v>#DIV/0!</v>
      </c>
      <c r="P2095" s="11" t="e">
        <f t="shared" si="331"/>
        <v>#DIV/0!</v>
      </c>
      <c r="Q2095" s="11" t="e">
        <f t="shared" si="332"/>
        <v>#DIV/0!</v>
      </c>
      <c r="R2095" s="6" t="e">
        <f t="shared" si="333"/>
        <v>#DIV/0!</v>
      </c>
      <c r="S2095" s="6" t="e">
        <f t="shared" si="336"/>
        <v>#DIV/0!</v>
      </c>
      <c r="T2095" s="11">
        <f t="shared" si="337"/>
        <v>0</v>
      </c>
      <c r="U2095" s="11">
        <f t="shared" si="334"/>
        <v>4124.7</v>
      </c>
      <c r="V2095" s="11">
        <f t="shared" si="335"/>
        <v>-4124.7</v>
      </c>
    </row>
    <row r="2096" spans="1:22" x14ac:dyDescent="0.25">
      <c r="A2096" s="6" t="s">
        <v>351</v>
      </c>
      <c r="B2096" s="6" t="s">
        <v>23</v>
      </c>
      <c r="C2096" s="6" t="s">
        <v>1718</v>
      </c>
      <c r="D2096" s="6" t="s">
        <v>1718</v>
      </c>
      <c r="E2096" s="22" t="s">
        <v>1676</v>
      </c>
      <c r="F2096" s="22" t="s">
        <v>418</v>
      </c>
      <c r="G2096" s="31" t="s">
        <v>1719</v>
      </c>
      <c r="H2096" s="22" t="s">
        <v>1720</v>
      </c>
      <c r="I2096" s="22" t="s">
        <v>1721</v>
      </c>
      <c r="J2096" s="22" t="s">
        <v>1724</v>
      </c>
      <c r="K2096" s="11">
        <v>0.06</v>
      </c>
      <c r="M2096" s="11">
        <v>2869.5</v>
      </c>
      <c r="O2096" s="10" t="e">
        <f t="shared" si="338"/>
        <v>#DIV/0!</v>
      </c>
      <c r="P2096" s="11" t="e">
        <f t="shared" si="331"/>
        <v>#DIV/0!</v>
      </c>
      <c r="Q2096" s="11" t="e">
        <f t="shared" si="332"/>
        <v>#DIV/0!</v>
      </c>
      <c r="R2096" s="6" t="e">
        <f t="shared" si="333"/>
        <v>#DIV/0!</v>
      </c>
      <c r="S2096" s="6" t="e">
        <f t="shared" si="336"/>
        <v>#DIV/0!</v>
      </c>
      <c r="T2096" s="11">
        <f t="shared" si="337"/>
        <v>0</v>
      </c>
      <c r="U2096" s="11">
        <f t="shared" si="334"/>
        <v>2869.5</v>
      </c>
      <c r="V2096" s="11">
        <f t="shared" si="335"/>
        <v>-2869.5</v>
      </c>
    </row>
    <row r="2097" spans="1:22" x14ac:dyDescent="0.25">
      <c r="A2097" s="6" t="s">
        <v>351</v>
      </c>
      <c r="B2097" s="6" t="s">
        <v>23</v>
      </c>
      <c r="C2097" s="6" t="s">
        <v>1718</v>
      </c>
      <c r="D2097" s="6" t="s">
        <v>1718</v>
      </c>
      <c r="E2097" s="22" t="s">
        <v>1676</v>
      </c>
      <c r="F2097" s="22" t="s">
        <v>418</v>
      </c>
      <c r="G2097" s="31" t="s">
        <v>1719</v>
      </c>
      <c r="H2097" s="22" t="s">
        <v>1720</v>
      </c>
      <c r="I2097" s="22" t="s">
        <v>1721</v>
      </c>
      <c r="J2097" s="22" t="s">
        <v>1725</v>
      </c>
      <c r="K2097" s="11">
        <v>0.06</v>
      </c>
      <c r="M2097" s="11">
        <v>1922.67</v>
      </c>
      <c r="O2097" s="10" t="e">
        <f t="shared" si="338"/>
        <v>#DIV/0!</v>
      </c>
      <c r="P2097" s="11" t="e">
        <f t="shared" si="331"/>
        <v>#DIV/0!</v>
      </c>
      <c r="Q2097" s="11" t="e">
        <f t="shared" si="332"/>
        <v>#DIV/0!</v>
      </c>
      <c r="R2097" s="6" t="e">
        <f t="shared" si="333"/>
        <v>#DIV/0!</v>
      </c>
      <c r="S2097" s="6" t="e">
        <f t="shared" si="336"/>
        <v>#DIV/0!</v>
      </c>
      <c r="T2097" s="11">
        <f t="shared" si="337"/>
        <v>0</v>
      </c>
      <c r="U2097" s="11">
        <f t="shared" si="334"/>
        <v>1922.67</v>
      </c>
      <c r="V2097" s="11">
        <f t="shared" si="335"/>
        <v>-1922.67</v>
      </c>
    </row>
    <row r="2098" spans="1:22" x14ac:dyDescent="0.25">
      <c r="A2098" s="6" t="s">
        <v>351</v>
      </c>
      <c r="B2098" s="6" t="s">
        <v>23</v>
      </c>
      <c r="C2098" s="6" t="s">
        <v>1718</v>
      </c>
      <c r="D2098" s="6" t="s">
        <v>1718</v>
      </c>
      <c r="E2098" s="22" t="s">
        <v>1676</v>
      </c>
      <c r="F2098" s="22" t="s">
        <v>418</v>
      </c>
      <c r="G2098" s="31" t="s">
        <v>1719</v>
      </c>
      <c r="H2098" s="22" t="s">
        <v>1720</v>
      </c>
      <c r="I2098" s="22" t="s">
        <v>1721</v>
      </c>
      <c r="J2098" s="22" t="s">
        <v>1726</v>
      </c>
      <c r="K2098" s="11">
        <v>0.06</v>
      </c>
      <c r="M2098" s="11">
        <v>2481.9899999999998</v>
      </c>
      <c r="O2098" s="10" t="e">
        <f t="shared" si="338"/>
        <v>#DIV/0!</v>
      </c>
      <c r="P2098" s="11" t="e">
        <f t="shared" si="331"/>
        <v>#DIV/0!</v>
      </c>
      <c r="Q2098" s="11" t="e">
        <f t="shared" si="332"/>
        <v>#DIV/0!</v>
      </c>
      <c r="R2098" s="6" t="e">
        <f t="shared" si="333"/>
        <v>#DIV/0!</v>
      </c>
      <c r="S2098" s="6" t="e">
        <f t="shared" si="336"/>
        <v>#DIV/0!</v>
      </c>
      <c r="T2098" s="11">
        <f t="shared" si="337"/>
        <v>0</v>
      </c>
      <c r="U2098" s="11">
        <f t="shared" si="334"/>
        <v>2481.9899999999998</v>
      </c>
      <c r="V2098" s="11">
        <f t="shared" si="335"/>
        <v>-2481.9899999999998</v>
      </c>
    </row>
    <row r="2099" spans="1:22" x14ac:dyDescent="0.25">
      <c r="A2099" s="6" t="s">
        <v>351</v>
      </c>
      <c r="B2099" s="6" t="s">
        <v>23</v>
      </c>
      <c r="C2099" s="6" t="s">
        <v>1718</v>
      </c>
      <c r="D2099" s="6" t="s">
        <v>1718</v>
      </c>
      <c r="E2099" s="22" t="s">
        <v>1676</v>
      </c>
      <c r="F2099" s="22" t="s">
        <v>418</v>
      </c>
      <c r="G2099" s="31" t="s">
        <v>1719</v>
      </c>
      <c r="H2099" s="22" t="s">
        <v>1720</v>
      </c>
      <c r="I2099" s="22" t="s">
        <v>1721</v>
      </c>
      <c r="J2099" s="22" t="s">
        <v>1727</v>
      </c>
      <c r="K2099" s="11">
        <v>0.06</v>
      </c>
      <c r="M2099" s="11">
        <v>2243.42</v>
      </c>
      <c r="O2099" s="10" t="e">
        <f t="shared" si="338"/>
        <v>#DIV/0!</v>
      </c>
      <c r="P2099" s="11" t="e">
        <f t="shared" si="331"/>
        <v>#DIV/0!</v>
      </c>
      <c r="Q2099" s="11" t="e">
        <f t="shared" si="332"/>
        <v>#DIV/0!</v>
      </c>
      <c r="R2099" s="6" t="e">
        <f t="shared" si="333"/>
        <v>#DIV/0!</v>
      </c>
      <c r="S2099" s="6" t="e">
        <f t="shared" si="336"/>
        <v>#DIV/0!</v>
      </c>
      <c r="T2099" s="11">
        <f t="shared" si="337"/>
        <v>0</v>
      </c>
      <c r="U2099" s="11">
        <f t="shared" si="334"/>
        <v>2243.42</v>
      </c>
      <c r="V2099" s="11">
        <f t="shared" si="335"/>
        <v>-2243.42</v>
      </c>
    </row>
    <row r="2100" spans="1:22" x14ac:dyDescent="0.25">
      <c r="A2100" s="6" t="s">
        <v>351</v>
      </c>
      <c r="B2100" s="6" t="s">
        <v>23</v>
      </c>
      <c r="C2100" s="6" t="s">
        <v>1718</v>
      </c>
      <c r="D2100" s="6" t="s">
        <v>1718</v>
      </c>
      <c r="E2100" s="22" t="s">
        <v>1676</v>
      </c>
      <c r="F2100" s="22" t="s">
        <v>418</v>
      </c>
      <c r="G2100" s="31" t="s">
        <v>1719</v>
      </c>
      <c r="H2100" s="22" t="s">
        <v>1720</v>
      </c>
      <c r="I2100" s="22" t="s">
        <v>1721</v>
      </c>
      <c r="J2100" s="22" t="s">
        <v>1728</v>
      </c>
      <c r="K2100" s="11">
        <v>0.06</v>
      </c>
      <c r="M2100" s="11">
        <v>2243.42</v>
      </c>
      <c r="O2100" s="10" t="e">
        <f t="shared" si="338"/>
        <v>#DIV/0!</v>
      </c>
      <c r="P2100" s="11" t="e">
        <f t="shared" si="331"/>
        <v>#DIV/0!</v>
      </c>
      <c r="Q2100" s="11" t="e">
        <f t="shared" si="332"/>
        <v>#DIV/0!</v>
      </c>
      <c r="R2100" s="6" t="e">
        <f t="shared" si="333"/>
        <v>#DIV/0!</v>
      </c>
      <c r="S2100" s="6" t="e">
        <f t="shared" si="336"/>
        <v>#DIV/0!</v>
      </c>
      <c r="T2100" s="11">
        <f t="shared" si="337"/>
        <v>0</v>
      </c>
      <c r="U2100" s="11">
        <f t="shared" si="334"/>
        <v>2243.42</v>
      </c>
      <c r="V2100" s="11">
        <f t="shared" si="335"/>
        <v>-2243.42</v>
      </c>
    </row>
    <row r="2101" spans="1:22" x14ac:dyDescent="0.25">
      <c r="A2101" s="6" t="s">
        <v>351</v>
      </c>
      <c r="B2101" s="6" t="s">
        <v>23</v>
      </c>
      <c r="C2101" s="6" t="s">
        <v>1718</v>
      </c>
      <c r="D2101" s="6" t="s">
        <v>1718</v>
      </c>
      <c r="E2101" s="22" t="s">
        <v>1676</v>
      </c>
      <c r="F2101" s="22" t="s">
        <v>418</v>
      </c>
      <c r="G2101" s="31" t="s">
        <v>1719</v>
      </c>
      <c r="H2101" s="22" t="s">
        <v>1720</v>
      </c>
      <c r="I2101" s="22" t="s">
        <v>1721</v>
      </c>
      <c r="J2101" s="22" t="s">
        <v>1729</v>
      </c>
      <c r="K2101" s="11">
        <v>0.03</v>
      </c>
      <c r="M2101" s="11">
        <v>1794.48</v>
      </c>
      <c r="O2101" s="10" t="e">
        <f t="shared" si="338"/>
        <v>#DIV/0!</v>
      </c>
      <c r="P2101" s="11" t="e">
        <f t="shared" si="331"/>
        <v>#DIV/0!</v>
      </c>
      <c r="Q2101" s="11" t="e">
        <f t="shared" si="332"/>
        <v>#DIV/0!</v>
      </c>
      <c r="R2101" s="6" t="e">
        <f t="shared" si="333"/>
        <v>#DIV/0!</v>
      </c>
      <c r="S2101" s="6" t="e">
        <f t="shared" si="336"/>
        <v>#DIV/0!</v>
      </c>
      <c r="T2101" s="11">
        <f t="shared" si="337"/>
        <v>0</v>
      </c>
      <c r="U2101" s="11">
        <f t="shared" si="334"/>
        <v>1794.48</v>
      </c>
      <c r="V2101" s="11">
        <f t="shared" si="335"/>
        <v>-1794.48</v>
      </c>
    </row>
    <row r="2102" spans="1:22" x14ac:dyDescent="0.25">
      <c r="A2102" s="6" t="s">
        <v>351</v>
      </c>
      <c r="B2102" s="6" t="s">
        <v>23</v>
      </c>
      <c r="C2102" s="6" t="s">
        <v>1718</v>
      </c>
      <c r="D2102" s="6" t="s">
        <v>1718</v>
      </c>
      <c r="E2102" s="22" t="s">
        <v>1676</v>
      </c>
      <c r="F2102" s="22" t="s">
        <v>418</v>
      </c>
      <c r="G2102" s="31" t="s">
        <v>1719</v>
      </c>
      <c r="H2102" s="22" t="s">
        <v>1720</v>
      </c>
      <c r="I2102" s="22" t="s">
        <v>1721</v>
      </c>
      <c r="J2102" s="22" t="s">
        <v>1730</v>
      </c>
      <c r="K2102" s="11">
        <v>0.06</v>
      </c>
      <c r="M2102" s="11">
        <v>3140.46</v>
      </c>
      <c r="O2102" s="10" t="e">
        <f t="shared" si="338"/>
        <v>#DIV/0!</v>
      </c>
      <c r="P2102" s="11" t="e">
        <f t="shared" ref="P2102:P2163" si="339">N2102/L2102</f>
        <v>#DIV/0!</v>
      </c>
      <c r="Q2102" s="11" t="e">
        <f t="shared" ref="Q2102:Q2163" si="340">(M2102+N2102)/L2102</f>
        <v>#DIV/0!</v>
      </c>
      <c r="R2102" s="6" t="e">
        <f t="shared" ref="R2102:R2163" si="341">IF(Q2102&gt;12.49,"YES","NO")</f>
        <v>#DIV/0!</v>
      </c>
      <c r="S2102" s="6" t="e">
        <f t="shared" si="336"/>
        <v>#DIV/0!</v>
      </c>
      <c r="T2102" s="11">
        <f t="shared" si="337"/>
        <v>0</v>
      </c>
      <c r="U2102" s="11">
        <f t="shared" ref="U2102:U2163" si="342">M2102+N2102</f>
        <v>3140.46</v>
      </c>
      <c r="V2102" s="11">
        <f t="shared" ref="V2102:V2163" si="343">T2102-U2102</f>
        <v>-3140.46</v>
      </c>
    </row>
    <row r="2103" spans="1:22" x14ac:dyDescent="0.25">
      <c r="A2103" s="6" t="s">
        <v>351</v>
      </c>
      <c r="B2103" s="6" t="s">
        <v>23</v>
      </c>
      <c r="C2103" s="6" t="s">
        <v>1718</v>
      </c>
      <c r="D2103" s="6" t="s">
        <v>1718</v>
      </c>
      <c r="E2103" s="22" t="s">
        <v>1676</v>
      </c>
      <c r="F2103" s="22" t="s">
        <v>418</v>
      </c>
      <c r="G2103" s="31" t="s">
        <v>1719</v>
      </c>
      <c r="H2103" s="22" t="s">
        <v>1720</v>
      </c>
      <c r="I2103" s="22" t="s">
        <v>1721</v>
      </c>
      <c r="J2103" s="22" t="s">
        <v>1731</v>
      </c>
      <c r="K2103" s="11">
        <v>0.03</v>
      </c>
      <c r="M2103" s="11">
        <v>1694.88</v>
      </c>
      <c r="O2103" s="10" t="e">
        <f t="shared" si="338"/>
        <v>#DIV/0!</v>
      </c>
      <c r="P2103" s="11" t="e">
        <f t="shared" si="339"/>
        <v>#DIV/0!</v>
      </c>
      <c r="Q2103" s="11" t="e">
        <f t="shared" si="340"/>
        <v>#DIV/0!</v>
      </c>
      <c r="R2103" s="6" t="e">
        <f t="shared" si="341"/>
        <v>#DIV/0!</v>
      </c>
      <c r="S2103" s="6" t="e">
        <f t="shared" si="336"/>
        <v>#DIV/0!</v>
      </c>
      <c r="T2103" s="11">
        <f t="shared" si="337"/>
        <v>0</v>
      </c>
      <c r="U2103" s="11">
        <f t="shared" si="342"/>
        <v>1694.88</v>
      </c>
      <c r="V2103" s="11">
        <f t="shared" si="343"/>
        <v>-1694.88</v>
      </c>
    </row>
    <row r="2104" spans="1:22" x14ac:dyDescent="0.25">
      <c r="A2104" s="6" t="s">
        <v>351</v>
      </c>
      <c r="B2104" s="6" t="s">
        <v>23</v>
      </c>
      <c r="C2104" s="6" t="s">
        <v>1718</v>
      </c>
      <c r="D2104" s="6" t="s">
        <v>1718</v>
      </c>
      <c r="E2104" s="22" t="s">
        <v>1676</v>
      </c>
      <c r="F2104" s="22" t="s">
        <v>418</v>
      </c>
      <c r="G2104" s="31" t="s">
        <v>1719</v>
      </c>
      <c r="H2104" s="22" t="s">
        <v>1720</v>
      </c>
      <c r="I2104" s="22" t="s">
        <v>1721</v>
      </c>
      <c r="J2104" s="22" t="s">
        <v>1732</v>
      </c>
      <c r="K2104" s="11">
        <v>0.03</v>
      </c>
      <c r="M2104" s="11">
        <v>1182</v>
      </c>
      <c r="O2104" s="10" t="e">
        <f t="shared" si="338"/>
        <v>#DIV/0!</v>
      </c>
      <c r="P2104" s="11" t="e">
        <f t="shared" si="339"/>
        <v>#DIV/0!</v>
      </c>
      <c r="Q2104" s="11" t="e">
        <f t="shared" si="340"/>
        <v>#DIV/0!</v>
      </c>
      <c r="R2104" s="6" t="e">
        <f t="shared" si="341"/>
        <v>#DIV/0!</v>
      </c>
      <c r="S2104" s="6" t="e">
        <f t="shared" ref="S2104:S2163" si="344">IF(O2104&gt;3.32,"YES","NO")</f>
        <v>#DIV/0!</v>
      </c>
      <c r="T2104" s="11">
        <f t="shared" ref="T2104:T2163" si="345">L2104*12.5</f>
        <v>0</v>
      </c>
      <c r="U2104" s="11">
        <f t="shared" si="342"/>
        <v>1182</v>
      </c>
      <c r="V2104" s="11">
        <f t="shared" si="343"/>
        <v>-1182</v>
      </c>
    </row>
    <row r="2105" spans="1:22" x14ac:dyDescent="0.25">
      <c r="A2105" s="6" t="s">
        <v>351</v>
      </c>
      <c r="B2105" s="6" t="s">
        <v>23</v>
      </c>
      <c r="C2105" s="6" t="s">
        <v>1718</v>
      </c>
      <c r="D2105" s="6" t="s">
        <v>1718</v>
      </c>
      <c r="E2105" s="22" t="s">
        <v>1676</v>
      </c>
      <c r="F2105" s="22" t="s">
        <v>418</v>
      </c>
      <c r="G2105" s="31" t="s">
        <v>1719</v>
      </c>
      <c r="H2105" s="22" t="s">
        <v>1720</v>
      </c>
      <c r="I2105" s="22" t="s">
        <v>1721</v>
      </c>
      <c r="J2105" s="22" t="s">
        <v>1732</v>
      </c>
      <c r="K2105" s="11">
        <v>0.01</v>
      </c>
      <c r="M2105" s="11">
        <v>583.1</v>
      </c>
      <c r="O2105" s="10" t="e">
        <f t="shared" si="338"/>
        <v>#DIV/0!</v>
      </c>
      <c r="P2105" s="11" t="e">
        <f t="shared" si="339"/>
        <v>#DIV/0!</v>
      </c>
      <c r="Q2105" s="11" t="e">
        <f t="shared" si="340"/>
        <v>#DIV/0!</v>
      </c>
      <c r="R2105" s="6" t="e">
        <f t="shared" si="341"/>
        <v>#DIV/0!</v>
      </c>
      <c r="S2105" s="6" t="e">
        <f t="shared" si="344"/>
        <v>#DIV/0!</v>
      </c>
      <c r="T2105" s="11">
        <f t="shared" si="345"/>
        <v>0</v>
      </c>
      <c r="U2105" s="11">
        <f t="shared" si="342"/>
        <v>583.1</v>
      </c>
      <c r="V2105" s="11">
        <f t="shared" si="343"/>
        <v>-583.1</v>
      </c>
    </row>
    <row r="2106" spans="1:22" x14ac:dyDescent="0.25">
      <c r="A2106" s="6" t="s">
        <v>351</v>
      </c>
      <c r="B2106" s="6" t="s">
        <v>23</v>
      </c>
      <c r="C2106" s="6" t="s">
        <v>1718</v>
      </c>
      <c r="D2106" s="6" t="s">
        <v>1718</v>
      </c>
      <c r="E2106" s="22" t="s">
        <v>1676</v>
      </c>
      <c r="F2106" s="22" t="s">
        <v>418</v>
      </c>
      <c r="G2106" s="31" t="s">
        <v>1719</v>
      </c>
      <c r="H2106" s="22" t="s">
        <v>1720</v>
      </c>
      <c r="I2106" s="22" t="s">
        <v>1721</v>
      </c>
      <c r="J2106" s="22" t="s">
        <v>1732</v>
      </c>
      <c r="K2106" s="11">
        <v>0.04</v>
      </c>
      <c r="M2106" s="11">
        <v>756.52</v>
      </c>
      <c r="O2106" s="10" t="e">
        <f t="shared" si="338"/>
        <v>#DIV/0!</v>
      </c>
      <c r="P2106" s="11" t="e">
        <f t="shared" si="339"/>
        <v>#DIV/0!</v>
      </c>
      <c r="Q2106" s="11" t="e">
        <f t="shared" si="340"/>
        <v>#DIV/0!</v>
      </c>
      <c r="R2106" s="6" t="e">
        <f t="shared" si="341"/>
        <v>#DIV/0!</v>
      </c>
      <c r="S2106" s="6" t="e">
        <f t="shared" si="344"/>
        <v>#DIV/0!</v>
      </c>
      <c r="T2106" s="11">
        <f t="shared" si="345"/>
        <v>0</v>
      </c>
      <c r="U2106" s="11">
        <f t="shared" si="342"/>
        <v>756.52</v>
      </c>
      <c r="V2106" s="11">
        <f t="shared" si="343"/>
        <v>-756.52</v>
      </c>
    </row>
    <row r="2107" spans="1:22" x14ac:dyDescent="0.25">
      <c r="A2107" s="6" t="s">
        <v>351</v>
      </c>
      <c r="B2107" s="6" t="s">
        <v>23</v>
      </c>
      <c r="C2107" s="6" t="s">
        <v>1718</v>
      </c>
      <c r="D2107" s="6" t="s">
        <v>1718</v>
      </c>
      <c r="E2107" s="22" t="s">
        <v>1676</v>
      </c>
      <c r="F2107" s="22" t="s">
        <v>418</v>
      </c>
      <c r="G2107" s="31" t="s">
        <v>1719</v>
      </c>
      <c r="H2107" s="22" t="s">
        <v>1720</v>
      </c>
      <c r="I2107" s="22" t="s">
        <v>1721</v>
      </c>
      <c r="J2107" s="22" t="s">
        <v>1733</v>
      </c>
      <c r="K2107" s="11">
        <v>0.06</v>
      </c>
      <c r="M2107" s="11">
        <v>38.33</v>
      </c>
      <c r="O2107" s="10" t="e">
        <f t="shared" si="338"/>
        <v>#DIV/0!</v>
      </c>
      <c r="P2107" s="11" t="e">
        <f t="shared" si="339"/>
        <v>#DIV/0!</v>
      </c>
      <c r="Q2107" s="11" t="e">
        <f t="shared" si="340"/>
        <v>#DIV/0!</v>
      </c>
      <c r="R2107" s="6" t="e">
        <f t="shared" si="341"/>
        <v>#DIV/0!</v>
      </c>
      <c r="S2107" s="6" t="e">
        <f t="shared" si="344"/>
        <v>#DIV/0!</v>
      </c>
      <c r="T2107" s="11">
        <f t="shared" si="345"/>
        <v>0</v>
      </c>
      <c r="U2107" s="11">
        <f t="shared" si="342"/>
        <v>38.33</v>
      </c>
      <c r="V2107" s="11">
        <f t="shared" si="343"/>
        <v>-38.33</v>
      </c>
    </row>
    <row r="2108" spans="1:22" x14ac:dyDescent="0.25">
      <c r="A2108" s="6" t="s">
        <v>351</v>
      </c>
      <c r="B2108" s="6" t="s">
        <v>23</v>
      </c>
      <c r="C2108" s="6" t="s">
        <v>1718</v>
      </c>
      <c r="D2108" s="6" t="s">
        <v>1718</v>
      </c>
      <c r="E2108" s="22" t="s">
        <v>1676</v>
      </c>
      <c r="F2108" s="22" t="s">
        <v>418</v>
      </c>
      <c r="G2108" s="31" t="s">
        <v>1719</v>
      </c>
      <c r="H2108" s="22" t="s">
        <v>1720</v>
      </c>
      <c r="I2108" s="22" t="s">
        <v>1721</v>
      </c>
      <c r="J2108" s="22" t="s">
        <v>1734</v>
      </c>
      <c r="K2108" s="11">
        <v>0.06</v>
      </c>
      <c r="M2108" s="11">
        <v>4020.9</v>
      </c>
      <c r="O2108" s="10" t="e">
        <f t="shared" si="338"/>
        <v>#DIV/0!</v>
      </c>
      <c r="P2108" s="11" t="e">
        <f t="shared" si="339"/>
        <v>#DIV/0!</v>
      </c>
      <c r="Q2108" s="11" t="e">
        <f t="shared" si="340"/>
        <v>#DIV/0!</v>
      </c>
      <c r="R2108" s="6" t="e">
        <f t="shared" si="341"/>
        <v>#DIV/0!</v>
      </c>
      <c r="S2108" s="6" t="e">
        <f t="shared" si="344"/>
        <v>#DIV/0!</v>
      </c>
      <c r="T2108" s="11">
        <f t="shared" si="345"/>
        <v>0</v>
      </c>
      <c r="U2108" s="11">
        <f t="shared" si="342"/>
        <v>4020.9</v>
      </c>
      <c r="V2108" s="11">
        <f t="shared" si="343"/>
        <v>-4020.9</v>
      </c>
    </row>
    <row r="2109" spans="1:22" x14ac:dyDescent="0.25">
      <c r="A2109" s="6" t="s">
        <v>351</v>
      </c>
      <c r="B2109" s="6" t="s">
        <v>23</v>
      </c>
      <c r="C2109" s="6" t="s">
        <v>1718</v>
      </c>
      <c r="D2109" s="6" t="s">
        <v>1718</v>
      </c>
      <c r="E2109" s="22" t="s">
        <v>1676</v>
      </c>
      <c r="F2109" s="22" t="s">
        <v>418</v>
      </c>
      <c r="G2109" s="31" t="s">
        <v>1719</v>
      </c>
      <c r="H2109" s="22" t="s">
        <v>1720</v>
      </c>
      <c r="I2109" s="22" t="s">
        <v>1721</v>
      </c>
      <c r="J2109" s="22" t="s">
        <v>1735</v>
      </c>
      <c r="K2109" s="11">
        <v>0.06</v>
      </c>
      <c r="M2109" s="11">
        <v>3679.2</v>
      </c>
      <c r="O2109" s="10" t="e">
        <f t="shared" si="338"/>
        <v>#DIV/0!</v>
      </c>
      <c r="P2109" s="11" t="e">
        <f t="shared" si="339"/>
        <v>#DIV/0!</v>
      </c>
      <c r="Q2109" s="11" t="e">
        <f t="shared" si="340"/>
        <v>#DIV/0!</v>
      </c>
      <c r="R2109" s="6" t="e">
        <f t="shared" si="341"/>
        <v>#DIV/0!</v>
      </c>
      <c r="S2109" s="6" t="e">
        <f t="shared" si="344"/>
        <v>#DIV/0!</v>
      </c>
      <c r="T2109" s="11">
        <f t="shared" si="345"/>
        <v>0</v>
      </c>
      <c r="U2109" s="11">
        <f t="shared" si="342"/>
        <v>3679.2</v>
      </c>
      <c r="V2109" s="11">
        <f t="shared" si="343"/>
        <v>-3679.2</v>
      </c>
    </row>
    <row r="2110" spans="1:22" x14ac:dyDescent="0.25">
      <c r="A2110" s="6" t="s">
        <v>351</v>
      </c>
      <c r="B2110" s="6" t="s">
        <v>23</v>
      </c>
      <c r="C2110" s="6" t="s">
        <v>1718</v>
      </c>
      <c r="D2110" s="6" t="s">
        <v>1718</v>
      </c>
      <c r="E2110" s="22" t="s">
        <v>1676</v>
      </c>
      <c r="F2110" s="22" t="s">
        <v>418</v>
      </c>
      <c r="G2110" s="31" t="s">
        <v>1719</v>
      </c>
      <c r="H2110" s="22" t="s">
        <v>1720</v>
      </c>
      <c r="I2110" s="22" t="s">
        <v>1721</v>
      </c>
      <c r="J2110" s="22" t="s">
        <v>1736</v>
      </c>
      <c r="K2110" s="11">
        <v>0.06</v>
      </c>
      <c r="M2110" s="11">
        <v>1656.45</v>
      </c>
      <c r="O2110" s="10" t="e">
        <f t="shared" si="338"/>
        <v>#DIV/0!</v>
      </c>
      <c r="P2110" s="11" t="e">
        <f t="shared" si="339"/>
        <v>#DIV/0!</v>
      </c>
      <c r="Q2110" s="11" t="e">
        <f t="shared" si="340"/>
        <v>#DIV/0!</v>
      </c>
      <c r="R2110" s="6" t="e">
        <f t="shared" si="341"/>
        <v>#DIV/0!</v>
      </c>
      <c r="S2110" s="6" t="e">
        <f t="shared" si="344"/>
        <v>#DIV/0!</v>
      </c>
      <c r="T2110" s="11">
        <f t="shared" si="345"/>
        <v>0</v>
      </c>
      <c r="U2110" s="11">
        <f t="shared" si="342"/>
        <v>1656.45</v>
      </c>
      <c r="V2110" s="11">
        <f t="shared" si="343"/>
        <v>-1656.45</v>
      </c>
    </row>
    <row r="2111" spans="1:22" x14ac:dyDescent="0.25">
      <c r="A2111" s="6" t="s">
        <v>351</v>
      </c>
      <c r="B2111" s="6" t="s">
        <v>23</v>
      </c>
      <c r="C2111" s="6" t="s">
        <v>1718</v>
      </c>
      <c r="D2111" s="6" t="s">
        <v>1718</v>
      </c>
      <c r="E2111" s="22" t="s">
        <v>1676</v>
      </c>
      <c r="F2111" s="22" t="s">
        <v>418</v>
      </c>
      <c r="G2111" s="31" t="s">
        <v>1719</v>
      </c>
      <c r="H2111" s="22" t="s">
        <v>1720</v>
      </c>
      <c r="I2111" s="22" t="s">
        <v>1721</v>
      </c>
      <c r="J2111" s="22" t="s">
        <v>1737</v>
      </c>
      <c r="K2111" s="11">
        <v>0.06</v>
      </c>
      <c r="M2111" s="11">
        <v>191.48</v>
      </c>
      <c r="O2111" s="10" t="e">
        <f t="shared" si="338"/>
        <v>#DIV/0!</v>
      </c>
      <c r="P2111" s="11" t="e">
        <f t="shared" si="339"/>
        <v>#DIV/0!</v>
      </c>
      <c r="Q2111" s="11" t="e">
        <f t="shared" si="340"/>
        <v>#DIV/0!</v>
      </c>
      <c r="R2111" s="6" t="e">
        <f t="shared" si="341"/>
        <v>#DIV/0!</v>
      </c>
      <c r="S2111" s="6" t="e">
        <f t="shared" si="344"/>
        <v>#DIV/0!</v>
      </c>
      <c r="T2111" s="11">
        <f t="shared" si="345"/>
        <v>0</v>
      </c>
      <c r="U2111" s="11">
        <f t="shared" si="342"/>
        <v>191.48</v>
      </c>
      <c r="V2111" s="11">
        <f t="shared" si="343"/>
        <v>-191.48</v>
      </c>
    </row>
    <row r="2112" spans="1:22" x14ac:dyDescent="0.25">
      <c r="A2112" s="6" t="s">
        <v>351</v>
      </c>
      <c r="B2112" s="6" t="s">
        <v>23</v>
      </c>
      <c r="C2112" s="6" t="s">
        <v>1718</v>
      </c>
      <c r="D2112" s="6" t="s">
        <v>1718</v>
      </c>
      <c r="E2112" s="22" t="s">
        <v>1676</v>
      </c>
      <c r="F2112" s="22" t="s">
        <v>418</v>
      </c>
      <c r="G2112" s="31" t="s">
        <v>1719</v>
      </c>
      <c r="H2112" s="22" t="s">
        <v>1720</v>
      </c>
      <c r="I2112" s="22" t="s">
        <v>1721</v>
      </c>
      <c r="J2112" s="22" t="s">
        <v>1738</v>
      </c>
      <c r="K2112" s="11">
        <v>0.05</v>
      </c>
      <c r="M2112" s="11">
        <v>3883.68</v>
      </c>
      <c r="O2112" s="10" t="e">
        <f t="shared" si="338"/>
        <v>#DIV/0!</v>
      </c>
      <c r="P2112" s="11" t="e">
        <f t="shared" si="339"/>
        <v>#DIV/0!</v>
      </c>
      <c r="Q2112" s="11" t="e">
        <f t="shared" si="340"/>
        <v>#DIV/0!</v>
      </c>
      <c r="R2112" s="6" t="e">
        <f t="shared" si="341"/>
        <v>#DIV/0!</v>
      </c>
      <c r="S2112" s="6" t="e">
        <f t="shared" si="344"/>
        <v>#DIV/0!</v>
      </c>
      <c r="T2112" s="11">
        <f t="shared" si="345"/>
        <v>0</v>
      </c>
      <c r="U2112" s="11">
        <f t="shared" si="342"/>
        <v>3883.68</v>
      </c>
      <c r="V2112" s="11">
        <f t="shared" si="343"/>
        <v>-3883.68</v>
      </c>
    </row>
    <row r="2113" spans="1:22" x14ac:dyDescent="0.25">
      <c r="A2113" s="6" t="s">
        <v>351</v>
      </c>
      <c r="B2113" s="6" t="s">
        <v>23</v>
      </c>
      <c r="C2113" s="6" t="s">
        <v>1718</v>
      </c>
      <c r="D2113" s="6" t="s">
        <v>1718</v>
      </c>
      <c r="E2113" s="22" t="s">
        <v>1676</v>
      </c>
      <c r="F2113" s="22" t="s">
        <v>418</v>
      </c>
      <c r="G2113" s="31" t="s">
        <v>1719</v>
      </c>
      <c r="H2113" s="22" t="s">
        <v>1720</v>
      </c>
      <c r="I2113" s="22" t="s">
        <v>1721</v>
      </c>
      <c r="J2113" s="22" t="s">
        <v>1739</v>
      </c>
      <c r="K2113" s="11">
        <v>0.06</v>
      </c>
      <c r="M2113" s="11">
        <v>3906</v>
      </c>
      <c r="O2113" s="10" t="e">
        <f t="shared" si="338"/>
        <v>#DIV/0!</v>
      </c>
      <c r="P2113" s="11" t="e">
        <f t="shared" si="339"/>
        <v>#DIV/0!</v>
      </c>
      <c r="Q2113" s="11" t="e">
        <f t="shared" si="340"/>
        <v>#DIV/0!</v>
      </c>
      <c r="R2113" s="6" t="e">
        <f t="shared" si="341"/>
        <v>#DIV/0!</v>
      </c>
      <c r="S2113" s="6" t="e">
        <f t="shared" si="344"/>
        <v>#DIV/0!</v>
      </c>
      <c r="T2113" s="11">
        <f t="shared" si="345"/>
        <v>0</v>
      </c>
      <c r="U2113" s="11">
        <f t="shared" si="342"/>
        <v>3906</v>
      </c>
      <c r="V2113" s="11">
        <f t="shared" si="343"/>
        <v>-3906</v>
      </c>
    </row>
    <row r="2114" spans="1:22" x14ac:dyDescent="0.25">
      <c r="A2114" s="6" t="s">
        <v>351</v>
      </c>
      <c r="B2114" s="6" t="s">
        <v>23</v>
      </c>
      <c r="C2114" s="6" t="s">
        <v>1718</v>
      </c>
      <c r="D2114" s="6" t="s">
        <v>1718</v>
      </c>
      <c r="E2114" s="22" t="s">
        <v>1676</v>
      </c>
      <c r="F2114" s="22" t="s">
        <v>418</v>
      </c>
      <c r="G2114" s="31" t="s">
        <v>1719</v>
      </c>
      <c r="H2114" s="22" t="s">
        <v>1720</v>
      </c>
      <c r="I2114" s="22" t="s">
        <v>1721</v>
      </c>
      <c r="J2114" s="22" t="s">
        <v>1740</v>
      </c>
      <c r="K2114" s="11">
        <v>0.06</v>
      </c>
      <c r="M2114" s="11">
        <v>2560.3200000000002</v>
      </c>
      <c r="O2114" s="10" t="e">
        <f t="shared" si="338"/>
        <v>#DIV/0!</v>
      </c>
      <c r="P2114" s="11" t="e">
        <f t="shared" si="339"/>
        <v>#DIV/0!</v>
      </c>
      <c r="Q2114" s="11" t="e">
        <f t="shared" si="340"/>
        <v>#DIV/0!</v>
      </c>
      <c r="R2114" s="6" t="e">
        <f t="shared" si="341"/>
        <v>#DIV/0!</v>
      </c>
      <c r="S2114" s="6" t="e">
        <f t="shared" si="344"/>
        <v>#DIV/0!</v>
      </c>
      <c r="T2114" s="11">
        <f t="shared" si="345"/>
        <v>0</v>
      </c>
      <c r="U2114" s="11">
        <f t="shared" si="342"/>
        <v>2560.3200000000002</v>
      </c>
      <c r="V2114" s="11">
        <f t="shared" si="343"/>
        <v>-2560.3200000000002</v>
      </c>
    </row>
    <row r="2115" spans="1:22" x14ac:dyDescent="0.25">
      <c r="A2115" s="6" t="s">
        <v>351</v>
      </c>
      <c r="B2115" s="6" t="s">
        <v>23</v>
      </c>
      <c r="C2115" s="6" t="s">
        <v>1718</v>
      </c>
      <c r="D2115" s="6" t="s">
        <v>1718</v>
      </c>
      <c r="E2115" s="22" t="s">
        <v>1676</v>
      </c>
      <c r="F2115" s="22" t="s">
        <v>418</v>
      </c>
      <c r="G2115" s="31" t="s">
        <v>1719</v>
      </c>
      <c r="H2115" s="22" t="s">
        <v>1720</v>
      </c>
      <c r="I2115" s="22" t="s">
        <v>1721</v>
      </c>
      <c r="J2115" s="22" t="s">
        <v>1741</v>
      </c>
      <c r="K2115" s="11">
        <v>0.02</v>
      </c>
      <c r="M2115" s="11">
        <v>900.24</v>
      </c>
      <c r="O2115" s="10" t="e">
        <f t="shared" si="338"/>
        <v>#DIV/0!</v>
      </c>
      <c r="P2115" s="11" t="e">
        <f t="shared" si="339"/>
        <v>#DIV/0!</v>
      </c>
      <c r="Q2115" s="11" t="e">
        <f t="shared" si="340"/>
        <v>#DIV/0!</v>
      </c>
      <c r="R2115" s="6" t="e">
        <f t="shared" si="341"/>
        <v>#DIV/0!</v>
      </c>
      <c r="S2115" s="6" t="e">
        <f t="shared" si="344"/>
        <v>#DIV/0!</v>
      </c>
      <c r="T2115" s="11">
        <f t="shared" si="345"/>
        <v>0</v>
      </c>
      <c r="U2115" s="11">
        <f t="shared" si="342"/>
        <v>900.24</v>
      </c>
      <c r="V2115" s="11">
        <f t="shared" si="343"/>
        <v>-900.24</v>
      </c>
    </row>
    <row r="2116" spans="1:22" x14ac:dyDescent="0.25">
      <c r="A2116" s="6" t="s">
        <v>351</v>
      </c>
      <c r="B2116" s="6" t="s">
        <v>23</v>
      </c>
      <c r="C2116" s="6" t="s">
        <v>1718</v>
      </c>
      <c r="D2116" s="6" t="s">
        <v>1718</v>
      </c>
      <c r="E2116" s="22" t="s">
        <v>1676</v>
      </c>
      <c r="F2116" s="22" t="s">
        <v>418</v>
      </c>
      <c r="G2116" s="31" t="s">
        <v>1719</v>
      </c>
      <c r="H2116" s="22" t="s">
        <v>1720</v>
      </c>
      <c r="I2116" s="22" t="s">
        <v>1721</v>
      </c>
      <c r="J2116" s="22" t="s">
        <v>1741</v>
      </c>
      <c r="K2116" s="11">
        <v>0.01</v>
      </c>
      <c r="M2116" s="11">
        <v>450.12</v>
      </c>
      <c r="O2116" s="10" t="e">
        <f t="shared" si="338"/>
        <v>#DIV/0!</v>
      </c>
      <c r="P2116" s="11" t="e">
        <f t="shared" si="339"/>
        <v>#DIV/0!</v>
      </c>
      <c r="Q2116" s="11" t="e">
        <f t="shared" si="340"/>
        <v>#DIV/0!</v>
      </c>
      <c r="R2116" s="6" t="e">
        <f t="shared" si="341"/>
        <v>#DIV/0!</v>
      </c>
      <c r="S2116" s="6" t="e">
        <f t="shared" si="344"/>
        <v>#DIV/0!</v>
      </c>
      <c r="T2116" s="11">
        <f t="shared" si="345"/>
        <v>0</v>
      </c>
      <c r="U2116" s="11">
        <f t="shared" si="342"/>
        <v>450.12</v>
      </c>
      <c r="V2116" s="11">
        <f t="shared" si="343"/>
        <v>-450.12</v>
      </c>
    </row>
    <row r="2117" spans="1:22" x14ac:dyDescent="0.25">
      <c r="A2117" s="6" t="s">
        <v>351</v>
      </c>
      <c r="B2117" s="6" t="s">
        <v>23</v>
      </c>
      <c r="C2117" s="6" t="s">
        <v>1718</v>
      </c>
      <c r="D2117" s="6" t="s">
        <v>1718</v>
      </c>
      <c r="E2117" s="22" t="s">
        <v>1676</v>
      </c>
      <c r="F2117" s="22" t="s">
        <v>418</v>
      </c>
      <c r="G2117" s="31" t="s">
        <v>1719</v>
      </c>
      <c r="H2117" s="22" t="s">
        <v>1720</v>
      </c>
      <c r="I2117" s="22" t="s">
        <v>1721</v>
      </c>
      <c r="J2117" s="22" t="s">
        <v>1742</v>
      </c>
      <c r="K2117" s="11">
        <v>0.06</v>
      </c>
      <c r="M2117" s="11">
        <v>4100.5</v>
      </c>
      <c r="O2117" s="10" t="e">
        <f t="shared" si="338"/>
        <v>#DIV/0!</v>
      </c>
      <c r="P2117" s="11" t="e">
        <f t="shared" si="339"/>
        <v>#DIV/0!</v>
      </c>
      <c r="Q2117" s="11" t="e">
        <f t="shared" si="340"/>
        <v>#DIV/0!</v>
      </c>
      <c r="R2117" s="6" t="e">
        <f t="shared" si="341"/>
        <v>#DIV/0!</v>
      </c>
      <c r="S2117" s="6" t="e">
        <f t="shared" si="344"/>
        <v>#DIV/0!</v>
      </c>
      <c r="T2117" s="11">
        <f t="shared" si="345"/>
        <v>0</v>
      </c>
      <c r="U2117" s="11">
        <f t="shared" si="342"/>
        <v>4100.5</v>
      </c>
      <c r="V2117" s="11">
        <f t="shared" si="343"/>
        <v>-4100.5</v>
      </c>
    </row>
    <row r="2118" spans="1:22" x14ac:dyDescent="0.25">
      <c r="A2118" s="6" t="s">
        <v>351</v>
      </c>
      <c r="B2118" s="6" t="s">
        <v>23</v>
      </c>
      <c r="C2118" s="6" t="s">
        <v>1718</v>
      </c>
      <c r="D2118" s="6" t="s">
        <v>1718</v>
      </c>
      <c r="E2118" s="22" t="s">
        <v>1676</v>
      </c>
      <c r="F2118" s="22" t="s">
        <v>418</v>
      </c>
      <c r="G2118" s="31" t="s">
        <v>1719</v>
      </c>
      <c r="H2118" s="22" t="s">
        <v>1720</v>
      </c>
      <c r="I2118" s="22" t="s">
        <v>1721</v>
      </c>
      <c r="J2118" s="22" t="s">
        <v>1743</v>
      </c>
      <c r="K2118" s="11">
        <v>0.06</v>
      </c>
      <c r="M2118" s="11">
        <v>2362.7399999999998</v>
      </c>
      <c r="O2118" s="10" t="e">
        <f t="shared" si="338"/>
        <v>#DIV/0!</v>
      </c>
      <c r="P2118" s="11" t="e">
        <f t="shared" si="339"/>
        <v>#DIV/0!</v>
      </c>
      <c r="Q2118" s="11" t="e">
        <f t="shared" si="340"/>
        <v>#DIV/0!</v>
      </c>
      <c r="R2118" s="6" t="e">
        <f t="shared" si="341"/>
        <v>#DIV/0!</v>
      </c>
      <c r="S2118" s="6" t="e">
        <f t="shared" si="344"/>
        <v>#DIV/0!</v>
      </c>
      <c r="T2118" s="11">
        <f t="shared" si="345"/>
        <v>0</v>
      </c>
      <c r="U2118" s="11">
        <f t="shared" si="342"/>
        <v>2362.7399999999998</v>
      </c>
      <c r="V2118" s="11">
        <f t="shared" si="343"/>
        <v>-2362.7399999999998</v>
      </c>
    </row>
    <row r="2119" spans="1:22" x14ac:dyDescent="0.25">
      <c r="A2119" s="6" t="s">
        <v>351</v>
      </c>
      <c r="B2119" s="6" t="s">
        <v>23</v>
      </c>
      <c r="C2119" s="6" t="s">
        <v>1718</v>
      </c>
      <c r="D2119" s="6" t="s">
        <v>1718</v>
      </c>
      <c r="E2119" s="22" t="s">
        <v>1676</v>
      </c>
      <c r="F2119" s="22" t="s">
        <v>418</v>
      </c>
      <c r="G2119" s="31" t="s">
        <v>1719</v>
      </c>
      <c r="H2119" s="22" t="s">
        <v>1720</v>
      </c>
      <c r="I2119" s="22" t="s">
        <v>1721</v>
      </c>
      <c r="J2119" s="22" t="s">
        <v>1744</v>
      </c>
      <c r="K2119" s="11">
        <v>0.15</v>
      </c>
      <c r="M2119" s="11">
        <v>6166.38</v>
      </c>
      <c r="O2119" s="10" t="e">
        <f t="shared" si="338"/>
        <v>#DIV/0!</v>
      </c>
      <c r="P2119" s="11" t="e">
        <f t="shared" si="339"/>
        <v>#DIV/0!</v>
      </c>
      <c r="Q2119" s="11" t="e">
        <f t="shared" si="340"/>
        <v>#DIV/0!</v>
      </c>
      <c r="R2119" s="6" t="e">
        <f t="shared" si="341"/>
        <v>#DIV/0!</v>
      </c>
      <c r="S2119" s="6" t="e">
        <f t="shared" si="344"/>
        <v>#DIV/0!</v>
      </c>
      <c r="T2119" s="11">
        <f t="shared" si="345"/>
        <v>0</v>
      </c>
      <c r="U2119" s="11">
        <f t="shared" si="342"/>
        <v>6166.38</v>
      </c>
      <c r="V2119" s="11">
        <f t="shared" si="343"/>
        <v>-6166.38</v>
      </c>
    </row>
    <row r="2120" spans="1:22" x14ac:dyDescent="0.25">
      <c r="A2120" s="6" t="s">
        <v>351</v>
      </c>
      <c r="B2120" s="6" t="s">
        <v>23</v>
      </c>
      <c r="C2120" s="6" t="s">
        <v>1718</v>
      </c>
      <c r="D2120" s="6" t="s">
        <v>1718</v>
      </c>
      <c r="E2120" s="22" t="s">
        <v>1676</v>
      </c>
      <c r="F2120" s="22" t="s">
        <v>418</v>
      </c>
      <c r="G2120" s="31" t="s">
        <v>1719</v>
      </c>
      <c r="H2120" s="22" t="s">
        <v>1720</v>
      </c>
      <c r="I2120" s="22" t="s">
        <v>1721</v>
      </c>
      <c r="J2120" s="22" t="s">
        <v>1745</v>
      </c>
      <c r="K2120" s="11">
        <v>0.06</v>
      </c>
      <c r="M2120" s="11">
        <v>3874.6</v>
      </c>
      <c r="O2120" s="10" t="e">
        <f t="shared" si="338"/>
        <v>#DIV/0!</v>
      </c>
      <c r="P2120" s="11" t="e">
        <f t="shared" si="339"/>
        <v>#DIV/0!</v>
      </c>
      <c r="Q2120" s="11" t="e">
        <f t="shared" si="340"/>
        <v>#DIV/0!</v>
      </c>
      <c r="R2120" s="6" t="e">
        <f t="shared" si="341"/>
        <v>#DIV/0!</v>
      </c>
      <c r="S2120" s="6" t="e">
        <f t="shared" si="344"/>
        <v>#DIV/0!</v>
      </c>
      <c r="T2120" s="11">
        <f t="shared" si="345"/>
        <v>0</v>
      </c>
      <c r="U2120" s="11">
        <f t="shared" si="342"/>
        <v>3874.6</v>
      </c>
      <c r="V2120" s="11">
        <f t="shared" si="343"/>
        <v>-3874.6</v>
      </c>
    </row>
    <row r="2121" spans="1:22" x14ac:dyDescent="0.25">
      <c r="A2121" s="6" t="s">
        <v>351</v>
      </c>
      <c r="B2121" s="6" t="s">
        <v>23</v>
      </c>
      <c r="C2121" s="6" t="s">
        <v>1718</v>
      </c>
      <c r="D2121" s="6" t="s">
        <v>1718</v>
      </c>
      <c r="E2121" s="22" t="s">
        <v>1676</v>
      </c>
      <c r="F2121" s="22" t="s">
        <v>418</v>
      </c>
      <c r="G2121" s="31" t="s">
        <v>1719</v>
      </c>
      <c r="H2121" s="22" t="s">
        <v>1720</v>
      </c>
      <c r="I2121" s="22" t="s">
        <v>1721</v>
      </c>
      <c r="J2121" s="22" t="s">
        <v>1746</v>
      </c>
      <c r="K2121" s="11">
        <v>0.06</v>
      </c>
      <c r="M2121" s="11">
        <v>2325.89</v>
      </c>
      <c r="O2121" s="10" t="e">
        <f t="shared" si="338"/>
        <v>#DIV/0!</v>
      </c>
      <c r="P2121" s="11" t="e">
        <f t="shared" si="339"/>
        <v>#DIV/0!</v>
      </c>
      <c r="Q2121" s="11" t="e">
        <f t="shared" si="340"/>
        <v>#DIV/0!</v>
      </c>
      <c r="R2121" s="6" t="e">
        <f t="shared" si="341"/>
        <v>#DIV/0!</v>
      </c>
      <c r="S2121" s="6" t="e">
        <f t="shared" si="344"/>
        <v>#DIV/0!</v>
      </c>
      <c r="T2121" s="11">
        <f t="shared" si="345"/>
        <v>0</v>
      </c>
      <c r="U2121" s="11">
        <f t="shared" si="342"/>
        <v>2325.89</v>
      </c>
      <c r="V2121" s="11">
        <f t="shared" si="343"/>
        <v>-2325.89</v>
      </c>
    </row>
    <row r="2122" spans="1:22" x14ac:dyDescent="0.25">
      <c r="A2122" s="6" t="s">
        <v>351</v>
      </c>
      <c r="B2122" s="6" t="s">
        <v>23</v>
      </c>
      <c r="C2122" s="6" t="s">
        <v>1718</v>
      </c>
      <c r="D2122" s="6" t="s">
        <v>1718</v>
      </c>
      <c r="E2122" s="22" t="s">
        <v>1676</v>
      </c>
      <c r="F2122" s="22" t="s">
        <v>418</v>
      </c>
      <c r="G2122" s="31" t="s">
        <v>1719</v>
      </c>
      <c r="H2122" s="22" t="s">
        <v>1720</v>
      </c>
      <c r="I2122" s="22" t="s">
        <v>1721</v>
      </c>
      <c r="J2122" s="22" t="s">
        <v>1747</v>
      </c>
      <c r="K2122" s="11">
        <v>0.06</v>
      </c>
      <c r="M2122" s="11">
        <v>2113.88</v>
      </c>
      <c r="O2122" s="10" t="e">
        <f t="shared" si="338"/>
        <v>#DIV/0!</v>
      </c>
      <c r="P2122" s="11" t="e">
        <f t="shared" si="339"/>
        <v>#DIV/0!</v>
      </c>
      <c r="Q2122" s="11" t="e">
        <f t="shared" si="340"/>
        <v>#DIV/0!</v>
      </c>
      <c r="R2122" s="6" t="e">
        <f t="shared" si="341"/>
        <v>#DIV/0!</v>
      </c>
      <c r="S2122" s="6" t="e">
        <f t="shared" si="344"/>
        <v>#DIV/0!</v>
      </c>
      <c r="T2122" s="11">
        <f t="shared" si="345"/>
        <v>0</v>
      </c>
      <c r="U2122" s="11">
        <f t="shared" si="342"/>
        <v>2113.88</v>
      </c>
      <c r="V2122" s="11">
        <f t="shared" si="343"/>
        <v>-2113.88</v>
      </c>
    </row>
    <row r="2123" spans="1:22" x14ac:dyDescent="0.25">
      <c r="A2123" s="6" t="s">
        <v>351</v>
      </c>
      <c r="B2123" s="6" t="s">
        <v>23</v>
      </c>
      <c r="C2123" s="6" t="s">
        <v>1718</v>
      </c>
      <c r="D2123" s="6" t="s">
        <v>1718</v>
      </c>
      <c r="E2123" s="22" t="s">
        <v>1676</v>
      </c>
      <c r="F2123" s="22" t="s">
        <v>418</v>
      </c>
      <c r="G2123" s="31" t="s">
        <v>1719</v>
      </c>
      <c r="H2123" s="22" t="s">
        <v>1720</v>
      </c>
      <c r="I2123" s="22" t="s">
        <v>1721</v>
      </c>
      <c r="J2123" s="22" t="s">
        <v>1748</v>
      </c>
      <c r="K2123" s="11">
        <v>0.06</v>
      </c>
      <c r="M2123" s="11">
        <v>2270.41</v>
      </c>
      <c r="O2123" s="10" t="e">
        <f t="shared" si="338"/>
        <v>#DIV/0!</v>
      </c>
      <c r="P2123" s="11" t="e">
        <f t="shared" si="339"/>
        <v>#DIV/0!</v>
      </c>
      <c r="Q2123" s="11" t="e">
        <f t="shared" si="340"/>
        <v>#DIV/0!</v>
      </c>
      <c r="R2123" s="6" t="e">
        <f t="shared" si="341"/>
        <v>#DIV/0!</v>
      </c>
      <c r="S2123" s="6" t="e">
        <f t="shared" si="344"/>
        <v>#DIV/0!</v>
      </c>
      <c r="T2123" s="11">
        <f t="shared" si="345"/>
        <v>0</v>
      </c>
      <c r="U2123" s="11">
        <f t="shared" si="342"/>
        <v>2270.41</v>
      </c>
      <c r="V2123" s="11">
        <f t="shared" si="343"/>
        <v>-2270.41</v>
      </c>
    </row>
    <row r="2124" spans="1:22" x14ac:dyDescent="0.25">
      <c r="A2124" s="6" t="s">
        <v>351</v>
      </c>
      <c r="B2124" s="6" t="s">
        <v>23</v>
      </c>
      <c r="C2124" s="6" t="s">
        <v>1718</v>
      </c>
      <c r="D2124" s="6" t="s">
        <v>1718</v>
      </c>
      <c r="E2124" s="22" t="s">
        <v>1676</v>
      </c>
      <c r="F2124" s="22" t="s">
        <v>418</v>
      </c>
      <c r="G2124" s="31" t="s">
        <v>1719</v>
      </c>
      <c r="H2124" s="22" t="s">
        <v>1720</v>
      </c>
      <c r="I2124" s="22" t="s">
        <v>1721</v>
      </c>
      <c r="J2124" s="22" t="s">
        <v>1749</v>
      </c>
      <c r="K2124" s="11">
        <v>0.06</v>
      </c>
      <c r="M2124" s="11">
        <v>2829.96</v>
      </c>
      <c r="O2124" s="10" t="e">
        <f t="shared" si="338"/>
        <v>#DIV/0!</v>
      </c>
      <c r="P2124" s="11" t="e">
        <f t="shared" si="339"/>
        <v>#DIV/0!</v>
      </c>
      <c r="Q2124" s="11" t="e">
        <f t="shared" si="340"/>
        <v>#DIV/0!</v>
      </c>
      <c r="R2124" s="6" t="e">
        <f t="shared" si="341"/>
        <v>#DIV/0!</v>
      </c>
      <c r="S2124" s="6" t="e">
        <f t="shared" si="344"/>
        <v>#DIV/0!</v>
      </c>
      <c r="T2124" s="11">
        <f t="shared" si="345"/>
        <v>0</v>
      </c>
      <c r="U2124" s="11">
        <f t="shared" si="342"/>
        <v>2829.96</v>
      </c>
      <c r="V2124" s="11">
        <f t="shared" si="343"/>
        <v>-2829.96</v>
      </c>
    </row>
    <row r="2125" spans="1:22" x14ac:dyDescent="0.25">
      <c r="A2125" s="6" t="s">
        <v>351</v>
      </c>
      <c r="B2125" s="6" t="s">
        <v>23</v>
      </c>
      <c r="C2125" s="6" t="s">
        <v>1718</v>
      </c>
      <c r="D2125" s="6" t="s">
        <v>1718</v>
      </c>
      <c r="E2125" s="22" t="s">
        <v>1676</v>
      </c>
      <c r="F2125" s="22" t="s">
        <v>418</v>
      </c>
      <c r="G2125" s="31" t="s">
        <v>1719</v>
      </c>
      <c r="H2125" s="22" t="s">
        <v>1720</v>
      </c>
      <c r="I2125" s="22" t="s">
        <v>1721</v>
      </c>
      <c r="J2125" s="22" t="s">
        <v>1750</v>
      </c>
      <c r="K2125" s="11">
        <v>0.06</v>
      </c>
      <c r="M2125" s="11">
        <v>3874.6</v>
      </c>
      <c r="O2125" s="10" t="e">
        <f t="shared" si="338"/>
        <v>#DIV/0!</v>
      </c>
      <c r="P2125" s="11" t="e">
        <f t="shared" si="339"/>
        <v>#DIV/0!</v>
      </c>
      <c r="Q2125" s="11" t="e">
        <f t="shared" si="340"/>
        <v>#DIV/0!</v>
      </c>
      <c r="R2125" s="6" t="e">
        <f t="shared" si="341"/>
        <v>#DIV/0!</v>
      </c>
      <c r="S2125" s="6" t="e">
        <f t="shared" si="344"/>
        <v>#DIV/0!</v>
      </c>
      <c r="T2125" s="11">
        <f t="shared" si="345"/>
        <v>0</v>
      </c>
      <c r="U2125" s="11">
        <f t="shared" si="342"/>
        <v>3874.6</v>
      </c>
      <c r="V2125" s="11">
        <f t="shared" si="343"/>
        <v>-3874.6</v>
      </c>
    </row>
    <row r="2126" spans="1:22" x14ac:dyDescent="0.25">
      <c r="A2126" s="6" t="s">
        <v>351</v>
      </c>
      <c r="B2126" s="6" t="s">
        <v>23</v>
      </c>
      <c r="C2126" s="6" t="s">
        <v>1718</v>
      </c>
      <c r="D2126" s="6" t="s">
        <v>1718</v>
      </c>
      <c r="E2126" s="22" t="s">
        <v>1676</v>
      </c>
      <c r="F2126" s="22" t="s">
        <v>418</v>
      </c>
      <c r="G2126" s="31" t="s">
        <v>1719</v>
      </c>
      <c r="H2126" s="22" t="s">
        <v>1720</v>
      </c>
      <c r="I2126" s="22" t="s">
        <v>1721</v>
      </c>
      <c r="J2126" s="22" t="s">
        <v>1751</v>
      </c>
      <c r="K2126" s="11">
        <v>0.06</v>
      </c>
      <c r="M2126" s="11">
        <v>2479.14</v>
      </c>
      <c r="O2126" s="10" t="e">
        <f t="shared" si="338"/>
        <v>#DIV/0!</v>
      </c>
      <c r="P2126" s="11" t="e">
        <f t="shared" si="339"/>
        <v>#DIV/0!</v>
      </c>
      <c r="Q2126" s="11" t="e">
        <f t="shared" si="340"/>
        <v>#DIV/0!</v>
      </c>
      <c r="R2126" s="6" t="e">
        <f t="shared" si="341"/>
        <v>#DIV/0!</v>
      </c>
      <c r="S2126" s="6" t="e">
        <f t="shared" si="344"/>
        <v>#DIV/0!</v>
      </c>
      <c r="T2126" s="11">
        <f t="shared" si="345"/>
        <v>0</v>
      </c>
      <c r="U2126" s="11">
        <f t="shared" si="342"/>
        <v>2479.14</v>
      </c>
      <c r="V2126" s="11">
        <f t="shared" si="343"/>
        <v>-2479.14</v>
      </c>
    </row>
    <row r="2127" spans="1:22" x14ac:dyDescent="0.25">
      <c r="A2127" s="6" t="s">
        <v>351</v>
      </c>
      <c r="B2127" s="6" t="s">
        <v>23</v>
      </c>
      <c r="C2127" s="6" t="s">
        <v>1718</v>
      </c>
      <c r="D2127" s="6" t="s">
        <v>1718</v>
      </c>
      <c r="E2127" s="22" t="s">
        <v>1676</v>
      </c>
      <c r="F2127" s="22" t="s">
        <v>418</v>
      </c>
      <c r="G2127" s="31" t="s">
        <v>1719</v>
      </c>
      <c r="H2127" s="22" t="s">
        <v>1720</v>
      </c>
      <c r="I2127" s="22" t="s">
        <v>1721</v>
      </c>
      <c r="J2127" s="22" t="s">
        <v>1752</v>
      </c>
      <c r="K2127" s="11">
        <v>0.06</v>
      </c>
      <c r="M2127" s="11">
        <v>1979.52</v>
      </c>
      <c r="O2127" s="10" t="e">
        <f t="shared" si="338"/>
        <v>#DIV/0!</v>
      </c>
      <c r="P2127" s="11" t="e">
        <f t="shared" si="339"/>
        <v>#DIV/0!</v>
      </c>
      <c r="Q2127" s="11" t="e">
        <f t="shared" si="340"/>
        <v>#DIV/0!</v>
      </c>
      <c r="R2127" s="6" t="e">
        <f t="shared" si="341"/>
        <v>#DIV/0!</v>
      </c>
      <c r="S2127" s="6" t="e">
        <f t="shared" si="344"/>
        <v>#DIV/0!</v>
      </c>
      <c r="T2127" s="11">
        <f t="shared" si="345"/>
        <v>0</v>
      </c>
      <c r="U2127" s="11">
        <f t="shared" si="342"/>
        <v>1979.52</v>
      </c>
      <c r="V2127" s="11">
        <f t="shared" si="343"/>
        <v>-1979.52</v>
      </c>
    </row>
    <row r="2128" spans="1:22" x14ac:dyDescent="0.25">
      <c r="A2128" s="6" t="s">
        <v>351</v>
      </c>
      <c r="B2128" s="6" t="s">
        <v>23</v>
      </c>
      <c r="C2128" s="6" t="s">
        <v>1718</v>
      </c>
      <c r="D2128" s="6" t="s">
        <v>1718</v>
      </c>
      <c r="E2128" s="22" t="s">
        <v>1676</v>
      </c>
      <c r="F2128" s="22" t="s">
        <v>418</v>
      </c>
      <c r="G2128" s="31" t="s">
        <v>1719</v>
      </c>
      <c r="H2128" s="22" t="s">
        <v>1720</v>
      </c>
      <c r="I2128" s="22" t="s">
        <v>1721</v>
      </c>
      <c r="J2128" s="22" t="s">
        <v>1753</v>
      </c>
      <c r="K2128" s="11">
        <v>0.06</v>
      </c>
      <c r="M2128" s="11">
        <v>3044.16</v>
      </c>
      <c r="O2128" s="10" t="e">
        <f t="shared" ref="O2128:O2191" si="346">M2128/L2128</f>
        <v>#DIV/0!</v>
      </c>
      <c r="P2128" s="11" t="e">
        <f t="shared" si="339"/>
        <v>#DIV/0!</v>
      </c>
      <c r="Q2128" s="11" t="e">
        <f t="shared" si="340"/>
        <v>#DIV/0!</v>
      </c>
      <c r="R2128" s="6" t="e">
        <f t="shared" si="341"/>
        <v>#DIV/0!</v>
      </c>
      <c r="S2128" s="6" t="e">
        <f t="shared" si="344"/>
        <v>#DIV/0!</v>
      </c>
      <c r="T2128" s="11">
        <f t="shared" si="345"/>
        <v>0</v>
      </c>
      <c r="U2128" s="11">
        <f t="shared" si="342"/>
        <v>3044.16</v>
      </c>
      <c r="V2128" s="11">
        <f t="shared" si="343"/>
        <v>-3044.16</v>
      </c>
    </row>
    <row r="2129" spans="1:22" x14ac:dyDescent="0.25">
      <c r="A2129" s="6" t="s">
        <v>351</v>
      </c>
      <c r="B2129" s="6" t="s">
        <v>23</v>
      </c>
      <c r="C2129" s="6" t="s">
        <v>1718</v>
      </c>
      <c r="D2129" s="6" t="s">
        <v>1718</v>
      </c>
      <c r="E2129" s="22" t="s">
        <v>1676</v>
      </c>
      <c r="F2129" s="22" t="s">
        <v>418</v>
      </c>
      <c r="G2129" s="31" t="s">
        <v>1719</v>
      </c>
      <c r="H2129" s="22" t="s">
        <v>1720</v>
      </c>
      <c r="I2129" s="22" t="s">
        <v>1721</v>
      </c>
      <c r="J2129" s="22" t="s">
        <v>1754</v>
      </c>
      <c r="K2129" s="11">
        <v>0.06</v>
      </c>
      <c r="M2129" s="11">
        <v>2459.5500000000002</v>
      </c>
      <c r="O2129" s="10" t="e">
        <f t="shared" si="346"/>
        <v>#DIV/0!</v>
      </c>
      <c r="P2129" s="11" t="e">
        <f t="shared" si="339"/>
        <v>#DIV/0!</v>
      </c>
      <c r="Q2129" s="11" t="e">
        <f t="shared" si="340"/>
        <v>#DIV/0!</v>
      </c>
      <c r="R2129" s="6" t="e">
        <f t="shared" si="341"/>
        <v>#DIV/0!</v>
      </c>
      <c r="S2129" s="6" t="e">
        <f t="shared" si="344"/>
        <v>#DIV/0!</v>
      </c>
      <c r="T2129" s="11">
        <f t="shared" si="345"/>
        <v>0</v>
      </c>
      <c r="U2129" s="11">
        <f t="shared" si="342"/>
        <v>2459.5500000000002</v>
      </c>
      <c r="V2129" s="11">
        <f t="shared" si="343"/>
        <v>-2459.5500000000002</v>
      </c>
    </row>
    <row r="2130" spans="1:22" x14ac:dyDescent="0.25">
      <c r="A2130" s="6" t="s">
        <v>351</v>
      </c>
      <c r="B2130" s="6" t="s">
        <v>23</v>
      </c>
      <c r="C2130" s="6" t="s">
        <v>1718</v>
      </c>
      <c r="D2130" s="6" t="s">
        <v>1718</v>
      </c>
      <c r="E2130" s="22" t="s">
        <v>1676</v>
      </c>
      <c r="F2130" s="22" t="s">
        <v>418</v>
      </c>
      <c r="G2130" s="31" t="s">
        <v>1719</v>
      </c>
      <c r="H2130" s="22" t="s">
        <v>1720</v>
      </c>
      <c r="I2130" s="22" t="s">
        <v>1721</v>
      </c>
      <c r="J2130" s="22" t="s">
        <v>1755</v>
      </c>
      <c r="K2130" s="11">
        <v>0.03</v>
      </c>
      <c r="M2130" s="11">
        <v>1418.28</v>
      </c>
      <c r="O2130" s="10" t="e">
        <f t="shared" si="346"/>
        <v>#DIV/0!</v>
      </c>
      <c r="P2130" s="11" t="e">
        <f t="shared" si="339"/>
        <v>#DIV/0!</v>
      </c>
      <c r="Q2130" s="11" t="e">
        <f t="shared" si="340"/>
        <v>#DIV/0!</v>
      </c>
      <c r="R2130" s="6" t="e">
        <f t="shared" si="341"/>
        <v>#DIV/0!</v>
      </c>
      <c r="S2130" s="6" t="e">
        <f t="shared" si="344"/>
        <v>#DIV/0!</v>
      </c>
      <c r="T2130" s="11">
        <f t="shared" si="345"/>
        <v>0</v>
      </c>
      <c r="U2130" s="11">
        <f t="shared" si="342"/>
        <v>1418.28</v>
      </c>
      <c r="V2130" s="11">
        <f t="shared" si="343"/>
        <v>-1418.28</v>
      </c>
    </row>
    <row r="2131" spans="1:22" x14ac:dyDescent="0.25">
      <c r="A2131" s="6" t="s">
        <v>351</v>
      </c>
      <c r="B2131" s="6" t="s">
        <v>23</v>
      </c>
      <c r="C2131" s="6" t="s">
        <v>1718</v>
      </c>
      <c r="D2131" s="6" t="s">
        <v>1718</v>
      </c>
      <c r="E2131" s="22" t="s">
        <v>1676</v>
      </c>
      <c r="F2131" s="22" t="s">
        <v>418</v>
      </c>
      <c r="G2131" s="31" t="s">
        <v>1719</v>
      </c>
      <c r="H2131" s="22" t="s">
        <v>1720</v>
      </c>
      <c r="I2131" s="22" t="s">
        <v>1721</v>
      </c>
      <c r="J2131" s="22" t="s">
        <v>1756</v>
      </c>
      <c r="K2131" s="11">
        <v>0.16</v>
      </c>
      <c r="M2131" s="11">
        <v>7247.32</v>
      </c>
      <c r="O2131" s="10" t="e">
        <f t="shared" si="346"/>
        <v>#DIV/0!</v>
      </c>
      <c r="P2131" s="11" t="e">
        <f t="shared" si="339"/>
        <v>#DIV/0!</v>
      </c>
      <c r="Q2131" s="11" t="e">
        <f t="shared" si="340"/>
        <v>#DIV/0!</v>
      </c>
      <c r="R2131" s="6" t="e">
        <f t="shared" si="341"/>
        <v>#DIV/0!</v>
      </c>
      <c r="S2131" s="6" t="e">
        <f t="shared" si="344"/>
        <v>#DIV/0!</v>
      </c>
      <c r="T2131" s="11">
        <f t="shared" si="345"/>
        <v>0</v>
      </c>
      <c r="U2131" s="11">
        <f t="shared" si="342"/>
        <v>7247.32</v>
      </c>
      <c r="V2131" s="11">
        <f t="shared" si="343"/>
        <v>-7247.32</v>
      </c>
    </row>
    <row r="2132" spans="1:22" x14ac:dyDescent="0.25">
      <c r="A2132" s="6" t="s">
        <v>351</v>
      </c>
      <c r="B2132" s="6" t="s">
        <v>23</v>
      </c>
      <c r="C2132" s="6" t="s">
        <v>1718</v>
      </c>
      <c r="D2132" s="6" t="s">
        <v>1718</v>
      </c>
      <c r="E2132" s="22" t="s">
        <v>1676</v>
      </c>
      <c r="F2132" s="22" t="s">
        <v>418</v>
      </c>
      <c r="G2132" s="31" t="s">
        <v>1719</v>
      </c>
      <c r="H2132" s="22" t="s">
        <v>1720</v>
      </c>
      <c r="I2132" s="22" t="s">
        <v>1721</v>
      </c>
      <c r="J2132" s="22" t="s">
        <v>1756</v>
      </c>
      <c r="K2132" s="11">
        <v>0.01</v>
      </c>
      <c r="M2132" s="11">
        <v>452.98</v>
      </c>
      <c r="O2132" s="10" t="e">
        <f t="shared" si="346"/>
        <v>#DIV/0!</v>
      </c>
      <c r="P2132" s="11" t="e">
        <f t="shared" si="339"/>
        <v>#DIV/0!</v>
      </c>
      <c r="Q2132" s="11" t="e">
        <f t="shared" si="340"/>
        <v>#DIV/0!</v>
      </c>
      <c r="R2132" s="6" t="e">
        <f t="shared" si="341"/>
        <v>#DIV/0!</v>
      </c>
      <c r="S2132" s="6" t="e">
        <f t="shared" si="344"/>
        <v>#DIV/0!</v>
      </c>
      <c r="T2132" s="11">
        <f t="shared" si="345"/>
        <v>0</v>
      </c>
      <c r="U2132" s="11">
        <f t="shared" si="342"/>
        <v>452.98</v>
      </c>
      <c r="V2132" s="11">
        <f t="shared" si="343"/>
        <v>-452.98</v>
      </c>
    </row>
    <row r="2133" spans="1:22" x14ac:dyDescent="0.25">
      <c r="A2133" s="6" t="s">
        <v>351</v>
      </c>
      <c r="B2133" s="6" t="s">
        <v>23</v>
      </c>
      <c r="C2133" s="6" t="s">
        <v>1718</v>
      </c>
      <c r="D2133" s="6" t="s">
        <v>1718</v>
      </c>
      <c r="E2133" s="22" t="s">
        <v>1676</v>
      </c>
      <c r="F2133" s="22" t="s">
        <v>418</v>
      </c>
      <c r="G2133" s="31" t="s">
        <v>1719</v>
      </c>
      <c r="H2133" s="22" t="s">
        <v>1720</v>
      </c>
      <c r="I2133" s="22" t="s">
        <v>1721</v>
      </c>
      <c r="J2133" s="22" t="s">
        <v>1757</v>
      </c>
      <c r="K2133" s="11">
        <v>0.06</v>
      </c>
      <c r="M2133" s="11">
        <v>2869.5</v>
      </c>
      <c r="O2133" s="10" t="e">
        <f t="shared" si="346"/>
        <v>#DIV/0!</v>
      </c>
      <c r="P2133" s="11" t="e">
        <f t="shared" si="339"/>
        <v>#DIV/0!</v>
      </c>
      <c r="Q2133" s="11" t="e">
        <f t="shared" si="340"/>
        <v>#DIV/0!</v>
      </c>
      <c r="R2133" s="6" t="e">
        <f t="shared" si="341"/>
        <v>#DIV/0!</v>
      </c>
      <c r="S2133" s="6" t="e">
        <f t="shared" si="344"/>
        <v>#DIV/0!</v>
      </c>
      <c r="T2133" s="11">
        <f t="shared" si="345"/>
        <v>0</v>
      </c>
      <c r="U2133" s="11">
        <f t="shared" si="342"/>
        <v>2869.5</v>
      </c>
      <c r="V2133" s="11">
        <f t="shared" si="343"/>
        <v>-2869.5</v>
      </c>
    </row>
    <row r="2134" spans="1:22" x14ac:dyDescent="0.25">
      <c r="A2134" s="6" t="s">
        <v>351</v>
      </c>
      <c r="B2134" s="6" t="s">
        <v>23</v>
      </c>
      <c r="C2134" s="6" t="s">
        <v>1718</v>
      </c>
      <c r="D2134" s="6" t="s">
        <v>1718</v>
      </c>
      <c r="E2134" s="22" t="s">
        <v>1676</v>
      </c>
      <c r="F2134" s="22" t="s">
        <v>418</v>
      </c>
      <c r="G2134" s="31" t="s">
        <v>1719</v>
      </c>
      <c r="H2134" s="22" t="s">
        <v>1720</v>
      </c>
      <c r="I2134" s="22" t="s">
        <v>1721</v>
      </c>
      <c r="J2134" s="22" t="s">
        <v>1758</v>
      </c>
      <c r="K2134" s="11">
        <v>0.03</v>
      </c>
      <c r="M2134" s="11">
        <v>1639.76</v>
      </c>
      <c r="O2134" s="10" t="e">
        <f t="shared" si="346"/>
        <v>#DIV/0!</v>
      </c>
      <c r="P2134" s="11" t="e">
        <f t="shared" si="339"/>
        <v>#DIV/0!</v>
      </c>
      <c r="Q2134" s="11" t="e">
        <f t="shared" si="340"/>
        <v>#DIV/0!</v>
      </c>
      <c r="R2134" s="6" t="e">
        <f t="shared" si="341"/>
        <v>#DIV/0!</v>
      </c>
      <c r="S2134" s="6" t="e">
        <f t="shared" si="344"/>
        <v>#DIV/0!</v>
      </c>
      <c r="T2134" s="11">
        <f t="shared" si="345"/>
        <v>0</v>
      </c>
      <c r="U2134" s="11">
        <f t="shared" si="342"/>
        <v>1639.76</v>
      </c>
      <c r="V2134" s="11">
        <f t="shared" si="343"/>
        <v>-1639.76</v>
      </c>
    </row>
    <row r="2135" spans="1:22" x14ac:dyDescent="0.25">
      <c r="A2135" s="6" t="s">
        <v>351</v>
      </c>
      <c r="B2135" s="6" t="s">
        <v>23</v>
      </c>
      <c r="C2135" s="6" t="s">
        <v>1718</v>
      </c>
      <c r="D2135" s="6" t="s">
        <v>1718</v>
      </c>
      <c r="E2135" s="22" t="s">
        <v>1676</v>
      </c>
      <c r="F2135" s="22" t="s">
        <v>418</v>
      </c>
      <c r="G2135" s="31" t="s">
        <v>1719</v>
      </c>
      <c r="H2135" s="22" t="s">
        <v>1720</v>
      </c>
      <c r="I2135" s="22" t="s">
        <v>1721</v>
      </c>
      <c r="J2135" s="22" t="s">
        <v>1759</v>
      </c>
      <c r="K2135" s="11">
        <v>0.06</v>
      </c>
      <c r="M2135" s="11">
        <v>2867.85</v>
      </c>
      <c r="O2135" s="10" t="e">
        <f t="shared" si="346"/>
        <v>#DIV/0!</v>
      </c>
      <c r="P2135" s="11" t="e">
        <f t="shared" si="339"/>
        <v>#DIV/0!</v>
      </c>
      <c r="Q2135" s="11" t="e">
        <f t="shared" si="340"/>
        <v>#DIV/0!</v>
      </c>
      <c r="R2135" s="6" t="e">
        <f t="shared" si="341"/>
        <v>#DIV/0!</v>
      </c>
      <c r="S2135" s="6" t="e">
        <f t="shared" si="344"/>
        <v>#DIV/0!</v>
      </c>
      <c r="T2135" s="11">
        <f t="shared" si="345"/>
        <v>0</v>
      </c>
      <c r="U2135" s="11">
        <f t="shared" si="342"/>
        <v>2867.85</v>
      </c>
      <c r="V2135" s="11">
        <f t="shared" si="343"/>
        <v>-2867.85</v>
      </c>
    </row>
    <row r="2136" spans="1:22" x14ac:dyDescent="0.25">
      <c r="A2136" s="6" t="s">
        <v>351</v>
      </c>
      <c r="B2136" s="6" t="s">
        <v>23</v>
      </c>
      <c r="C2136" s="6" t="s">
        <v>1718</v>
      </c>
      <c r="D2136" s="6" t="s">
        <v>1718</v>
      </c>
      <c r="E2136" s="22" t="s">
        <v>1676</v>
      </c>
      <c r="F2136" s="22" t="s">
        <v>418</v>
      </c>
      <c r="G2136" s="31" t="s">
        <v>1719</v>
      </c>
      <c r="H2136" s="22" t="s">
        <v>1720</v>
      </c>
      <c r="I2136" s="22" t="s">
        <v>1721</v>
      </c>
      <c r="J2136" s="22" t="s">
        <v>1760</v>
      </c>
      <c r="K2136" s="11">
        <v>0.03</v>
      </c>
      <c r="M2136" s="11">
        <v>1418.28</v>
      </c>
      <c r="O2136" s="10" t="e">
        <f t="shared" si="346"/>
        <v>#DIV/0!</v>
      </c>
      <c r="P2136" s="11" t="e">
        <f t="shared" si="339"/>
        <v>#DIV/0!</v>
      </c>
      <c r="Q2136" s="11" t="e">
        <f t="shared" si="340"/>
        <v>#DIV/0!</v>
      </c>
      <c r="R2136" s="6" t="e">
        <f t="shared" si="341"/>
        <v>#DIV/0!</v>
      </c>
      <c r="S2136" s="6" t="e">
        <f t="shared" si="344"/>
        <v>#DIV/0!</v>
      </c>
      <c r="T2136" s="11">
        <f t="shared" si="345"/>
        <v>0</v>
      </c>
      <c r="U2136" s="11">
        <f t="shared" si="342"/>
        <v>1418.28</v>
      </c>
      <c r="V2136" s="11">
        <f t="shared" si="343"/>
        <v>-1418.28</v>
      </c>
    </row>
    <row r="2137" spans="1:22" x14ac:dyDescent="0.25">
      <c r="A2137" s="6" t="s">
        <v>351</v>
      </c>
      <c r="B2137" s="6" t="s">
        <v>23</v>
      </c>
      <c r="C2137" s="6" t="s">
        <v>1718</v>
      </c>
      <c r="D2137" s="6" t="s">
        <v>1718</v>
      </c>
      <c r="E2137" s="22" t="s">
        <v>1676</v>
      </c>
      <c r="F2137" s="22" t="s">
        <v>418</v>
      </c>
      <c r="G2137" s="31" t="s">
        <v>1719</v>
      </c>
      <c r="H2137" s="22" t="s">
        <v>1720</v>
      </c>
      <c r="I2137" s="22" t="s">
        <v>1721</v>
      </c>
      <c r="J2137" s="22" t="s">
        <v>1761</v>
      </c>
      <c r="K2137" s="11">
        <v>0.06</v>
      </c>
      <c r="M2137" s="11">
        <v>2869.5</v>
      </c>
      <c r="O2137" s="10" t="e">
        <f t="shared" si="346"/>
        <v>#DIV/0!</v>
      </c>
      <c r="P2137" s="11" t="e">
        <f t="shared" si="339"/>
        <v>#DIV/0!</v>
      </c>
      <c r="Q2137" s="11" t="e">
        <f t="shared" si="340"/>
        <v>#DIV/0!</v>
      </c>
      <c r="R2137" s="6" t="e">
        <f t="shared" si="341"/>
        <v>#DIV/0!</v>
      </c>
      <c r="S2137" s="6" t="e">
        <f t="shared" si="344"/>
        <v>#DIV/0!</v>
      </c>
      <c r="T2137" s="11">
        <f t="shared" si="345"/>
        <v>0</v>
      </c>
      <c r="U2137" s="11">
        <f t="shared" si="342"/>
        <v>2869.5</v>
      </c>
      <c r="V2137" s="11">
        <f t="shared" si="343"/>
        <v>-2869.5</v>
      </c>
    </row>
    <row r="2138" spans="1:22" x14ac:dyDescent="0.25">
      <c r="A2138" s="6" t="s">
        <v>351</v>
      </c>
      <c r="B2138" s="6" t="s">
        <v>23</v>
      </c>
      <c r="C2138" s="6" t="s">
        <v>1718</v>
      </c>
      <c r="D2138" s="6" t="s">
        <v>1718</v>
      </c>
      <c r="E2138" s="22" t="s">
        <v>1676</v>
      </c>
      <c r="F2138" s="22" t="s">
        <v>418</v>
      </c>
      <c r="G2138" s="31" t="s">
        <v>1719</v>
      </c>
      <c r="H2138" s="22" t="s">
        <v>1720</v>
      </c>
      <c r="I2138" s="22" t="s">
        <v>1721</v>
      </c>
      <c r="J2138" s="22" t="s">
        <v>1762</v>
      </c>
      <c r="K2138" s="11">
        <v>0.06</v>
      </c>
      <c r="M2138" s="11">
        <v>2459.5500000000002</v>
      </c>
      <c r="O2138" s="10" t="e">
        <f t="shared" si="346"/>
        <v>#DIV/0!</v>
      </c>
      <c r="P2138" s="11" t="e">
        <f t="shared" si="339"/>
        <v>#DIV/0!</v>
      </c>
      <c r="Q2138" s="11" t="e">
        <f t="shared" si="340"/>
        <v>#DIV/0!</v>
      </c>
      <c r="R2138" s="6" t="e">
        <f t="shared" si="341"/>
        <v>#DIV/0!</v>
      </c>
      <c r="S2138" s="6" t="e">
        <f t="shared" si="344"/>
        <v>#DIV/0!</v>
      </c>
      <c r="T2138" s="11">
        <f t="shared" si="345"/>
        <v>0</v>
      </c>
      <c r="U2138" s="11">
        <f t="shared" si="342"/>
        <v>2459.5500000000002</v>
      </c>
      <c r="V2138" s="11">
        <f t="shared" si="343"/>
        <v>-2459.5500000000002</v>
      </c>
    </row>
    <row r="2139" spans="1:22" x14ac:dyDescent="0.25">
      <c r="A2139" s="6" t="s">
        <v>351</v>
      </c>
      <c r="B2139" s="6" t="s">
        <v>23</v>
      </c>
      <c r="C2139" s="6" t="s">
        <v>1718</v>
      </c>
      <c r="D2139" s="6" t="s">
        <v>1718</v>
      </c>
      <c r="E2139" s="22" t="s">
        <v>1676</v>
      </c>
      <c r="F2139" s="22" t="s">
        <v>418</v>
      </c>
      <c r="G2139" s="31" t="s">
        <v>1719</v>
      </c>
      <c r="H2139" s="22" t="s">
        <v>1720</v>
      </c>
      <c r="I2139" s="22" t="s">
        <v>1721</v>
      </c>
      <c r="J2139" s="22" t="s">
        <v>1763</v>
      </c>
      <c r="K2139" s="11">
        <v>0.06</v>
      </c>
      <c r="M2139" s="11">
        <v>2869.5</v>
      </c>
      <c r="O2139" s="10" t="e">
        <f t="shared" si="346"/>
        <v>#DIV/0!</v>
      </c>
      <c r="P2139" s="11" t="e">
        <f t="shared" si="339"/>
        <v>#DIV/0!</v>
      </c>
      <c r="Q2139" s="11" t="e">
        <f t="shared" si="340"/>
        <v>#DIV/0!</v>
      </c>
      <c r="R2139" s="6" t="e">
        <f t="shared" si="341"/>
        <v>#DIV/0!</v>
      </c>
      <c r="S2139" s="6" t="e">
        <f t="shared" si="344"/>
        <v>#DIV/0!</v>
      </c>
      <c r="T2139" s="11">
        <f t="shared" si="345"/>
        <v>0</v>
      </c>
      <c r="U2139" s="11">
        <f t="shared" si="342"/>
        <v>2869.5</v>
      </c>
      <c r="V2139" s="11">
        <f t="shared" si="343"/>
        <v>-2869.5</v>
      </c>
    </row>
    <row r="2140" spans="1:22" x14ac:dyDescent="0.25">
      <c r="A2140" s="6" t="s">
        <v>351</v>
      </c>
      <c r="B2140" s="6" t="s">
        <v>23</v>
      </c>
      <c r="C2140" s="6" t="s">
        <v>1718</v>
      </c>
      <c r="D2140" s="6" t="s">
        <v>1718</v>
      </c>
      <c r="E2140" s="22" t="s">
        <v>1676</v>
      </c>
      <c r="F2140" s="22" t="s">
        <v>418</v>
      </c>
      <c r="G2140" s="31" t="s">
        <v>1719</v>
      </c>
      <c r="H2140" s="22" t="s">
        <v>1720</v>
      </c>
      <c r="I2140" s="22" t="s">
        <v>1721</v>
      </c>
      <c r="J2140" s="22" t="s">
        <v>1764</v>
      </c>
      <c r="K2140" s="11">
        <v>0.18</v>
      </c>
      <c r="M2140" s="11">
        <v>8784.9500000000007</v>
      </c>
      <c r="O2140" s="10" t="e">
        <f t="shared" si="346"/>
        <v>#DIV/0!</v>
      </c>
      <c r="P2140" s="11" t="e">
        <f t="shared" si="339"/>
        <v>#DIV/0!</v>
      </c>
      <c r="Q2140" s="11" t="e">
        <f t="shared" si="340"/>
        <v>#DIV/0!</v>
      </c>
      <c r="R2140" s="6" t="e">
        <f t="shared" si="341"/>
        <v>#DIV/0!</v>
      </c>
      <c r="S2140" s="6" t="e">
        <f t="shared" si="344"/>
        <v>#DIV/0!</v>
      </c>
      <c r="T2140" s="11">
        <f t="shared" si="345"/>
        <v>0</v>
      </c>
      <c r="U2140" s="11">
        <f t="shared" si="342"/>
        <v>8784.9500000000007</v>
      </c>
      <c r="V2140" s="11">
        <f t="shared" si="343"/>
        <v>-8784.9500000000007</v>
      </c>
    </row>
    <row r="2141" spans="1:22" x14ac:dyDescent="0.25">
      <c r="A2141" s="6" t="s">
        <v>351</v>
      </c>
      <c r="B2141" s="6" t="s">
        <v>23</v>
      </c>
      <c r="C2141" s="6" t="s">
        <v>1718</v>
      </c>
      <c r="D2141" s="6" t="s">
        <v>1718</v>
      </c>
      <c r="E2141" s="22" t="s">
        <v>1676</v>
      </c>
      <c r="F2141" s="22" t="s">
        <v>418</v>
      </c>
      <c r="G2141" s="31" t="s">
        <v>1719</v>
      </c>
      <c r="H2141" s="22" t="s">
        <v>1720</v>
      </c>
      <c r="I2141" s="22" t="s">
        <v>1721</v>
      </c>
      <c r="J2141" s="22" t="s">
        <v>1765</v>
      </c>
      <c r="K2141" s="11">
        <v>0.06</v>
      </c>
      <c r="M2141" s="11">
        <v>2869.5</v>
      </c>
      <c r="O2141" s="10" t="e">
        <f t="shared" si="346"/>
        <v>#DIV/0!</v>
      </c>
      <c r="P2141" s="11" t="e">
        <f t="shared" si="339"/>
        <v>#DIV/0!</v>
      </c>
      <c r="Q2141" s="11" t="e">
        <f t="shared" si="340"/>
        <v>#DIV/0!</v>
      </c>
      <c r="R2141" s="6" t="e">
        <f t="shared" si="341"/>
        <v>#DIV/0!</v>
      </c>
      <c r="S2141" s="6" t="e">
        <f t="shared" si="344"/>
        <v>#DIV/0!</v>
      </c>
      <c r="T2141" s="11">
        <f t="shared" si="345"/>
        <v>0</v>
      </c>
      <c r="U2141" s="11">
        <f t="shared" si="342"/>
        <v>2869.5</v>
      </c>
      <c r="V2141" s="11">
        <f t="shared" si="343"/>
        <v>-2869.5</v>
      </c>
    </row>
    <row r="2142" spans="1:22" x14ac:dyDescent="0.25">
      <c r="A2142" s="6" t="s">
        <v>351</v>
      </c>
      <c r="B2142" s="6" t="s">
        <v>23</v>
      </c>
      <c r="C2142" s="6" t="s">
        <v>1718</v>
      </c>
      <c r="D2142" s="6" t="s">
        <v>1718</v>
      </c>
      <c r="E2142" s="22" t="s">
        <v>1676</v>
      </c>
      <c r="F2142" s="22" t="s">
        <v>418</v>
      </c>
      <c r="G2142" s="31" t="s">
        <v>1719</v>
      </c>
      <c r="H2142" s="22" t="s">
        <v>1720</v>
      </c>
      <c r="I2142" s="22" t="s">
        <v>1721</v>
      </c>
      <c r="J2142" s="22" t="s">
        <v>1766</v>
      </c>
      <c r="K2142" s="11">
        <v>0.06</v>
      </c>
      <c r="M2142" s="11">
        <v>2869.5</v>
      </c>
      <c r="O2142" s="10" t="e">
        <f t="shared" si="346"/>
        <v>#DIV/0!</v>
      </c>
      <c r="P2142" s="11" t="e">
        <f t="shared" si="339"/>
        <v>#DIV/0!</v>
      </c>
      <c r="Q2142" s="11" t="e">
        <f t="shared" si="340"/>
        <v>#DIV/0!</v>
      </c>
      <c r="R2142" s="6" t="e">
        <f t="shared" si="341"/>
        <v>#DIV/0!</v>
      </c>
      <c r="S2142" s="6" t="e">
        <f t="shared" si="344"/>
        <v>#DIV/0!</v>
      </c>
      <c r="T2142" s="11">
        <f t="shared" si="345"/>
        <v>0</v>
      </c>
      <c r="U2142" s="11">
        <f t="shared" si="342"/>
        <v>2869.5</v>
      </c>
      <c r="V2142" s="11">
        <f t="shared" si="343"/>
        <v>-2869.5</v>
      </c>
    </row>
    <row r="2143" spans="1:22" x14ac:dyDescent="0.25">
      <c r="A2143" s="6" t="s">
        <v>351</v>
      </c>
      <c r="B2143" s="6" t="s">
        <v>23</v>
      </c>
      <c r="C2143" s="6" t="s">
        <v>1718</v>
      </c>
      <c r="D2143" s="6" t="s">
        <v>1718</v>
      </c>
      <c r="E2143" s="22" t="s">
        <v>1676</v>
      </c>
      <c r="F2143" s="22" t="s">
        <v>418</v>
      </c>
      <c r="G2143" s="31" t="s">
        <v>1719</v>
      </c>
      <c r="H2143" s="22" t="s">
        <v>1720</v>
      </c>
      <c r="I2143" s="22" t="s">
        <v>1721</v>
      </c>
      <c r="J2143" s="22" t="s">
        <v>1767</v>
      </c>
      <c r="K2143" s="11">
        <v>0.06</v>
      </c>
      <c r="M2143" s="11">
        <v>2376.91</v>
      </c>
      <c r="O2143" s="10" t="e">
        <f t="shared" si="346"/>
        <v>#DIV/0!</v>
      </c>
      <c r="P2143" s="11" t="e">
        <f t="shared" si="339"/>
        <v>#DIV/0!</v>
      </c>
      <c r="Q2143" s="11" t="e">
        <f t="shared" si="340"/>
        <v>#DIV/0!</v>
      </c>
      <c r="R2143" s="6" t="e">
        <f t="shared" si="341"/>
        <v>#DIV/0!</v>
      </c>
      <c r="S2143" s="6" t="e">
        <f t="shared" si="344"/>
        <v>#DIV/0!</v>
      </c>
      <c r="T2143" s="11">
        <f t="shared" si="345"/>
        <v>0</v>
      </c>
      <c r="U2143" s="11">
        <f t="shared" si="342"/>
        <v>2376.91</v>
      </c>
      <c r="V2143" s="11">
        <f t="shared" si="343"/>
        <v>-2376.91</v>
      </c>
    </row>
    <row r="2144" spans="1:22" x14ac:dyDescent="0.25">
      <c r="A2144" s="6" t="s">
        <v>351</v>
      </c>
      <c r="B2144" s="6" t="s">
        <v>23</v>
      </c>
      <c r="C2144" s="6" t="s">
        <v>1718</v>
      </c>
      <c r="D2144" s="6" t="s">
        <v>1718</v>
      </c>
      <c r="E2144" s="22" t="s">
        <v>1676</v>
      </c>
      <c r="F2144" s="22" t="s">
        <v>418</v>
      </c>
      <c r="G2144" s="31" t="s">
        <v>1719</v>
      </c>
      <c r="H2144" s="22" t="s">
        <v>1720</v>
      </c>
      <c r="I2144" s="22" t="s">
        <v>1721</v>
      </c>
      <c r="J2144" s="22" t="s">
        <v>1768</v>
      </c>
      <c r="K2144" s="11">
        <v>0.06</v>
      </c>
      <c r="M2144" s="11">
        <v>2520</v>
      </c>
      <c r="O2144" s="10" t="e">
        <f t="shared" si="346"/>
        <v>#DIV/0!</v>
      </c>
      <c r="P2144" s="11" t="e">
        <f t="shared" si="339"/>
        <v>#DIV/0!</v>
      </c>
      <c r="Q2144" s="11" t="e">
        <f t="shared" si="340"/>
        <v>#DIV/0!</v>
      </c>
      <c r="R2144" s="6" t="e">
        <f t="shared" si="341"/>
        <v>#DIV/0!</v>
      </c>
      <c r="S2144" s="6" t="e">
        <f t="shared" si="344"/>
        <v>#DIV/0!</v>
      </c>
      <c r="T2144" s="11">
        <f t="shared" si="345"/>
        <v>0</v>
      </c>
      <c r="U2144" s="11">
        <f t="shared" si="342"/>
        <v>2520</v>
      </c>
      <c r="V2144" s="11">
        <f t="shared" si="343"/>
        <v>-2520</v>
      </c>
    </row>
    <row r="2145" spans="1:22" x14ac:dyDescent="0.25">
      <c r="A2145" s="6" t="s">
        <v>351</v>
      </c>
      <c r="B2145" s="6" t="s">
        <v>23</v>
      </c>
      <c r="C2145" s="6" t="s">
        <v>1718</v>
      </c>
      <c r="D2145" s="6" t="s">
        <v>1718</v>
      </c>
      <c r="E2145" s="22" t="s">
        <v>1676</v>
      </c>
      <c r="F2145" s="22" t="s">
        <v>418</v>
      </c>
      <c r="G2145" s="31" t="s">
        <v>1719</v>
      </c>
      <c r="H2145" s="22" t="s">
        <v>1720</v>
      </c>
      <c r="I2145" s="22" t="s">
        <v>1721</v>
      </c>
      <c r="J2145" s="22" t="s">
        <v>1769</v>
      </c>
      <c r="K2145" s="11">
        <v>0.06</v>
      </c>
      <c r="M2145" s="11">
        <v>1979.52</v>
      </c>
      <c r="O2145" s="10" t="e">
        <f t="shared" si="346"/>
        <v>#DIV/0!</v>
      </c>
      <c r="P2145" s="11" t="e">
        <f t="shared" si="339"/>
        <v>#DIV/0!</v>
      </c>
      <c r="Q2145" s="11" t="e">
        <f t="shared" si="340"/>
        <v>#DIV/0!</v>
      </c>
      <c r="R2145" s="6" t="e">
        <f t="shared" si="341"/>
        <v>#DIV/0!</v>
      </c>
      <c r="S2145" s="6" t="e">
        <f t="shared" si="344"/>
        <v>#DIV/0!</v>
      </c>
      <c r="T2145" s="11">
        <f t="shared" si="345"/>
        <v>0</v>
      </c>
      <c r="U2145" s="11">
        <f t="shared" si="342"/>
        <v>1979.52</v>
      </c>
      <c r="V2145" s="11">
        <f t="shared" si="343"/>
        <v>-1979.52</v>
      </c>
    </row>
    <row r="2146" spans="1:22" x14ac:dyDescent="0.25">
      <c r="A2146" s="6" t="s">
        <v>351</v>
      </c>
      <c r="B2146" s="6" t="s">
        <v>23</v>
      </c>
      <c r="C2146" s="6" t="s">
        <v>1718</v>
      </c>
      <c r="D2146" s="6" t="s">
        <v>1718</v>
      </c>
      <c r="E2146" s="22" t="s">
        <v>1676</v>
      </c>
      <c r="F2146" s="22" t="s">
        <v>418</v>
      </c>
      <c r="G2146" s="31" t="s">
        <v>1719</v>
      </c>
      <c r="H2146" s="22" t="s">
        <v>1720</v>
      </c>
      <c r="I2146" s="22" t="s">
        <v>1721</v>
      </c>
      <c r="J2146" s="22" t="s">
        <v>1770</v>
      </c>
      <c r="K2146" s="11">
        <v>0.06</v>
      </c>
      <c r="M2146" s="11">
        <v>1322.25</v>
      </c>
      <c r="O2146" s="10" t="e">
        <f t="shared" si="346"/>
        <v>#DIV/0!</v>
      </c>
      <c r="P2146" s="11" t="e">
        <f t="shared" si="339"/>
        <v>#DIV/0!</v>
      </c>
      <c r="Q2146" s="11" t="e">
        <f t="shared" si="340"/>
        <v>#DIV/0!</v>
      </c>
      <c r="R2146" s="6" t="e">
        <f t="shared" si="341"/>
        <v>#DIV/0!</v>
      </c>
      <c r="S2146" s="6" t="e">
        <f t="shared" si="344"/>
        <v>#DIV/0!</v>
      </c>
      <c r="T2146" s="11">
        <f t="shared" si="345"/>
        <v>0</v>
      </c>
      <c r="U2146" s="11">
        <f t="shared" si="342"/>
        <v>1322.25</v>
      </c>
      <c r="V2146" s="11">
        <f t="shared" si="343"/>
        <v>-1322.25</v>
      </c>
    </row>
    <row r="2147" spans="1:22" x14ac:dyDescent="0.25">
      <c r="A2147" s="6" t="s">
        <v>351</v>
      </c>
      <c r="B2147" s="6" t="s">
        <v>23</v>
      </c>
      <c r="C2147" s="6" t="s">
        <v>1771</v>
      </c>
      <c r="D2147" s="6" t="s">
        <v>1771</v>
      </c>
      <c r="E2147" s="22" t="s">
        <v>1676</v>
      </c>
      <c r="F2147" s="22" t="s">
        <v>418</v>
      </c>
      <c r="G2147" s="31" t="s">
        <v>1323</v>
      </c>
      <c r="H2147" s="22" t="s">
        <v>1772</v>
      </c>
      <c r="I2147" s="22" t="s">
        <v>122</v>
      </c>
      <c r="J2147" s="22" t="s">
        <v>1773</v>
      </c>
      <c r="K2147" s="11">
        <v>11</v>
      </c>
      <c r="L2147" s="9">
        <v>7.02</v>
      </c>
      <c r="M2147" s="11">
        <v>77.22</v>
      </c>
      <c r="N2147" s="11">
        <v>63.51</v>
      </c>
      <c r="O2147" s="10">
        <f t="shared" si="346"/>
        <v>11</v>
      </c>
      <c r="P2147" s="11">
        <f t="shared" si="339"/>
        <v>9.0470085470085468</v>
      </c>
      <c r="Q2147" s="11">
        <f t="shared" si="340"/>
        <v>20.047008547008545</v>
      </c>
      <c r="R2147" s="6" t="str">
        <f t="shared" si="341"/>
        <v>YES</v>
      </c>
      <c r="S2147" s="6" t="str">
        <f t="shared" si="344"/>
        <v>YES</v>
      </c>
      <c r="T2147" s="11">
        <f t="shared" si="345"/>
        <v>87.75</v>
      </c>
      <c r="U2147" s="11">
        <f t="shared" si="342"/>
        <v>140.72999999999999</v>
      </c>
      <c r="V2147" s="11">
        <f t="shared" si="343"/>
        <v>-52.97999999999999</v>
      </c>
    </row>
    <row r="2148" spans="1:22" x14ac:dyDescent="0.25">
      <c r="A2148" s="6" t="s">
        <v>351</v>
      </c>
      <c r="B2148" s="6" t="s">
        <v>23</v>
      </c>
      <c r="C2148" s="6" t="s">
        <v>1771</v>
      </c>
      <c r="D2148" s="6" t="s">
        <v>1771</v>
      </c>
      <c r="E2148" s="22" t="s">
        <v>1676</v>
      </c>
      <c r="F2148" s="22" t="s">
        <v>418</v>
      </c>
      <c r="G2148" s="31" t="s">
        <v>1323</v>
      </c>
      <c r="H2148" s="22" t="s">
        <v>1772</v>
      </c>
      <c r="I2148" s="22" t="s">
        <v>122</v>
      </c>
      <c r="J2148" s="22" t="s">
        <v>1774</v>
      </c>
      <c r="K2148" s="11">
        <v>8</v>
      </c>
      <c r="L2148" s="9">
        <v>354.79</v>
      </c>
      <c r="M2148" s="11">
        <v>2838.32</v>
      </c>
      <c r="N2148" s="11">
        <v>4294.75</v>
      </c>
      <c r="O2148" s="10">
        <f t="shared" si="346"/>
        <v>8</v>
      </c>
      <c r="P2148" s="11">
        <f t="shared" si="339"/>
        <v>12.105048056596859</v>
      </c>
      <c r="Q2148" s="11">
        <f t="shared" si="340"/>
        <v>20.105048056596857</v>
      </c>
      <c r="R2148" s="6" t="str">
        <f t="shared" si="341"/>
        <v>YES</v>
      </c>
      <c r="S2148" s="6" t="str">
        <f t="shared" si="344"/>
        <v>YES</v>
      </c>
      <c r="T2148" s="11">
        <f t="shared" si="345"/>
        <v>4434.875</v>
      </c>
      <c r="U2148" s="11">
        <f t="shared" si="342"/>
        <v>7133.07</v>
      </c>
      <c r="V2148" s="11">
        <f t="shared" si="343"/>
        <v>-2698.1949999999997</v>
      </c>
    </row>
    <row r="2149" spans="1:22" x14ac:dyDescent="0.25">
      <c r="A2149" s="6" t="s">
        <v>351</v>
      </c>
      <c r="B2149" s="6" t="s">
        <v>23</v>
      </c>
      <c r="C2149" s="6" t="s">
        <v>1771</v>
      </c>
      <c r="D2149" s="6" t="s">
        <v>1771</v>
      </c>
      <c r="E2149" s="22" t="s">
        <v>1676</v>
      </c>
      <c r="F2149" s="22" t="s">
        <v>418</v>
      </c>
      <c r="G2149" s="31" t="s">
        <v>1323</v>
      </c>
      <c r="H2149" s="22" t="s">
        <v>1772</v>
      </c>
      <c r="I2149" s="22" t="s">
        <v>122</v>
      </c>
      <c r="J2149" s="22" t="s">
        <v>1775</v>
      </c>
      <c r="K2149" s="11">
        <v>15</v>
      </c>
      <c r="L2149" s="9">
        <v>27.91</v>
      </c>
      <c r="M2149" s="11">
        <v>418.65</v>
      </c>
      <c r="O2149" s="10">
        <f t="shared" si="346"/>
        <v>14.999999999999998</v>
      </c>
      <c r="P2149" s="11">
        <f t="shared" si="339"/>
        <v>0</v>
      </c>
      <c r="Q2149" s="11">
        <f t="shared" si="340"/>
        <v>14.999999999999998</v>
      </c>
      <c r="R2149" s="6" t="str">
        <f t="shared" si="341"/>
        <v>YES</v>
      </c>
      <c r="S2149" s="6" t="str">
        <f t="shared" si="344"/>
        <v>YES</v>
      </c>
      <c r="T2149" s="11">
        <f t="shared" si="345"/>
        <v>348.875</v>
      </c>
      <c r="U2149" s="11">
        <f t="shared" si="342"/>
        <v>418.65</v>
      </c>
      <c r="V2149" s="11">
        <f t="shared" si="343"/>
        <v>-69.774999999999977</v>
      </c>
    </row>
    <row r="2150" spans="1:22" x14ac:dyDescent="0.25">
      <c r="A2150" s="6" t="s">
        <v>351</v>
      </c>
      <c r="B2150" s="6" t="s">
        <v>23</v>
      </c>
      <c r="C2150" s="6" t="s">
        <v>1771</v>
      </c>
      <c r="D2150" s="6" t="s">
        <v>1771</v>
      </c>
      <c r="E2150" s="22" t="s">
        <v>1676</v>
      </c>
      <c r="F2150" s="22" t="s">
        <v>418</v>
      </c>
      <c r="G2150" s="31" t="s">
        <v>1323</v>
      </c>
      <c r="H2150" s="22" t="s">
        <v>1772</v>
      </c>
      <c r="I2150" s="22" t="s">
        <v>122</v>
      </c>
      <c r="J2150" s="22" t="s">
        <v>1776</v>
      </c>
      <c r="K2150" s="11">
        <v>8</v>
      </c>
      <c r="L2150" s="9">
        <v>301.60000000000002</v>
      </c>
      <c r="M2150" s="11">
        <v>2412.8000000000002</v>
      </c>
      <c r="N2150" s="11">
        <v>3680.52</v>
      </c>
      <c r="O2150" s="10">
        <f t="shared" si="346"/>
        <v>8</v>
      </c>
      <c r="P2150" s="11">
        <f t="shared" si="339"/>
        <v>12.203315649867372</v>
      </c>
      <c r="Q2150" s="11">
        <f t="shared" si="340"/>
        <v>20.20331564986737</v>
      </c>
      <c r="R2150" s="6" t="str">
        <f t="shared" si="341"/>
        <v>YES</v>
      </c>
      <c r="S2150" s="6" t="str">
        <f t="shared" si="344"/>
        <v>YES</v>
      </c>
      <c r="T2150" s="11">
        <f t="shared" si="345"/>
        <v>3770.0000000000005</v>
      </c>
      <c r="U2150" s="11">
        <f t="shared" si="342"/>
        <v>6093.32</v>
      </c>
      <c r="V2150" s="11">
        <f t="shared" si="343"/>
        <v>-2323.3199999999993</v>
      </c>
    </row>
    <row r="2151" spans="1:22" x14ac:dyDescent="0.25">
      <c r="A2151" s="6" t="s">
        <v>351</v>
      </c>
      <c r="B2151" s="6" t="s">
        <v>23</v>
      </c>
      <c r="C2151" s="6" t="s">
        <v>1771</v>
      </c>
      <c r="D2151" s="6" t="s">
        <v>1771</v>
      </c>
      <c r="E2151" s="22" t="s">
        <v>1676</v>
      </c>
      <c r="F2151" s="22" t="s">
        <v>418</v>
      </c>
      <c r="G2151" s="31" t="s">
        <v>1323</v>
      </c>
      <c r="H2151" s="22" t="s">
        <v>1772</v>
      </c>
      <c r="I2151" s="22" t="s">
        <v>122</v>
      </c>
      <c r="J2151" s="22" t="s">
        <v>1777</v>
      </c>
      <c r="K2151" s="11">
        <v>11</v>
      </c>
      <c r="L2151" s="9">
        <v>58.55</v>
      </c>
      <c r="M2151" s="11">
        <v>644.04999999999995</v>
      </c>
      <c r="N2151" s="11">
        <v>491.92</v>
      </c>
      <c r="O2151" s="10">
        <f t="shared" si="346"/>
        <v>11</v>
      </c>
      <c r="P2151" s="11">
        <f t="shared" si="339"/>
        <v>8.4017079419299758</v>
      </c>
      <c r="Q2151" s="11">
        <f t="shared" si="340"/>
        <v>19.401707941929974</v>
      </c>
      <c r="R2151" s="6" t="str">
        <f t="shared" si="341"/>
        <v>YES</v>
      </c>
      <c r="S2151" s="6" t="str">
        <f t="shared" si="344"/>
        <v>YES</v>
      </c>
      <c r="T2151" s="11">
        <f t="shared" si="345"/>
        <v>731.875</v>
      </c>
      <c r="U2151" s="11">
        <f t="shared" si="342"/>
        <v>1135.97</v>
      </c>
      <c r="V2151" s="11">
        <f t="shared" si="343"/>
        <v>-404.09500000000003</v>
      </c>
    </row>
    <row r="2152" spans="1:22" x14ac:dyDescent="0.25">
      <c r="A2152" s="6" t="s">
        <v>351</v>
      </c>
      <c r="B2152" s="6" t="s">
        <v>23</v>
      </c>
      <c r="C2152" s="6" t="s">
        <v>1771</v>
      </c>
      <c r="D2152" s="6" t="s">
        <v>1771</v>
      </c>
      <c r="E2152" s="22" t="s">
        <v>1676</v>
      </c>
      <c r="F2152" s="22" t="s">
        <v>418</v>
      </c>
      <c r="G2152" s="31" t="s">
        <v>1323</v>
      </c>
      <c r="H2152" s="22" t="s">
        <v>1772</v>
      </c>
      <c r="I2152" s="22" t="s">
        <v>122</v>
      </c>
      <c r="J2152" s="22" t="s">
        <v>1777</v>
      </c>
      <c r="K2152" s="11">
        <v>15</v>
      </c>
      <c r="L2152" s="9">
        <v>1</v>
      </c>
      <c r="M2152" s="11">
        <v>15</v>
      </c>
      <c r="O2152" s="10">
        <f t="shared" si="346"/>
        <v>15</v>
      </c>
      <c r="P2152" s="11">
        <f t="shared" si="339"/>
        <v>0</v>
      </c>
      <c r="Q2152" s="11">
        <f t="shared" si="340"/>
        <v>15</v>
      </c>
      <c r="R2152" s="6" t="str">
        <f t="shared" si="341"/>
        <v>YES</v>
      </c>
      <c r="S2152" s="6" t="str">
        <f t="shared" si="344"/>
        <v>YES</v>
      </c>
      <c r="T2152" s="11">
        <f t="shared" si="345"/>
        <v>12.5</v>
      </c>
      <c r="U2152" s="11">
        <f t="shared" si="342"/>
        <v>15</v>
      </c>
      <c r="V2152" s="11">
        <f t="shared" si="343"/>
        <v>-2.5</v>
      </c>
    </row>
    <row r="2153" spans="1:22" x14ac:dyDescent="0.25">
      <c r="A2153" s="6" t="s">
        <v>351</v>
      </c>
      <c r="B2153" s="6" t="s">
        <v>23</v>
      </c>
      <c r="C2153" s="6" t="s">
        <v>1771</v>
      </c>
      <c r="D2153" s="6" t="s">
        <v>1771</v>
      </c>
      <c r="E2153" s="22" t="s">
        <v>1676</v>
      </c>
      <c r="F2153" s="22" t="s">
        <v>418</v>
      </c>
      <c r="G2153" s="31" t="s">
        <v>1323</v>
      </c>
      <c r="H2153" s="22" t="s">
        <v>1772</v>
      </c>
      <c r="I2153" s="22" t="s">
        <v>122</v>
      </c>
      <c r="J2153" s="22" t="s">
        <v>1778</v>
      </c>
      <c r="K2153" s="11">
        <v>8</v>
      </c>
      <c r="L2153" s="9">
        <v>12.07</v>
      </c>
      <c r="M2153" s="11">
        <v>96.56</v>
      </c>
      <c r="N2153" s="11">
        <v>152.07</v>
      </c>
      <c r="O2153" s="10">
        <f t="shared" si="346"/>
        <v>8</v>
      </c>
      <c r="P2153" s="11">
        <f t="shared" si="339"/>
        <v>12.599005799502899</v>
      </c>
      <c r="Q2153" s="11">
        <f t="shared" si="340"/>
        <v>20.599005799502898</v>
      </c>
      <c r="R2153" s="6" t="str">
        <f t="shared" si="341"/>
        <v>YES</v>
      </c>
      <c r="S2153" s="6" t="str">
        <f t="shared" si="344"/>
        <v>YES</v>
      </c>
      <c r="T2153" s="11">
        <f t="shared" si="345"/>
        <v>150.875</v>
      </c>
      <c r="U2153" s="11">
        <f t="shared" si="342"/>
        <v>248.63</v>
      </c>
      <c r="V2153" s="11">
        <f t="shared" si="343"/>
        <v>-97.754999999999995</v>
      </c>
    </row>
    <row r="2154" spans="1:22" x14ac:dyDescent="0.25">
      <c r="A2154" s="6" t="s">
        <v>351</v>
      </c>
      <c r="B2154" s="6" t="s">
        <v>23</v>
      </c>
      <c r="C2154" s="6" t="s">
        <v>1771</v>
      </c>
      <c r="D2154" s="6" t="s">
        <v>1771</v>
      </c>
      <c r="E2154" s="22" t="s">
        <v>1676</v>
      </c>
      <c r="F2154" s="22" t="s">
        <v>418</v>
      </c>
      <c r="G2154" s="31" t="s">
        <v>1323</v>
      </c>
      <c r="H2154" s="22" t="s">
        <v>1772</v>
      </c>
      <c r="I2154" s="22" t="s">
        <v>122</v>
      </c>
      <c r="J2154" s="22" t="s">
        <v>1779</v>
      </c>
      <c r="K2154" s="11">
        <v>8</v>
      </c>
      <c r="L2154" s="9">
        <v>408.58</v>
      </c>
      <c r="M2154" s="11">
        <v>3268.64</v>
      </c>
      <c r="N2154" s="11">
        <v>4933</v>
      </c>
      <c r="O2154" s="10">
        <f t="shared" si="346"/>
        <v>8</v>
      </c>
      <c r="P2154" s="11">
        <f t="shared" si="339"/>
        <v>12.07352293308532</v>
      </c>
      <c r="Q2154" s="11">
        <f t="shared" si="340"/>
        <v>20.073522933085318</v>
      </c>
      <c r="R2154" s="6" t="str">
        <f t="shared" si="341"/>
        <v>YES</v>
      </c>
      <c r="S2154" s="6" t="str">
        <f t="shared" si="344"/>
        <v>YES</v>
      </c>
      <c r="T2154" s="11">
        <f t="shared" si="345"/>
        <v>5107.25</v>
      </c>
      <c r="U2154" s="11">
        <f t="shared" si="342"/>
        <v>8201.64</v>
      </c>
      <c r="V2154" s="11">
        <f t="shared" si="343"/>
        <v>-3094.3899999999994</v>
      </c>
    </row>
    <row r="2155" spans="1:22" x14ac:dyDescent="0.25">
      <c r="A2155" s="6" t="s">
        <v>351</v>
      </c>
      <c r="B2155" s="6" t="s">
        <v>23</v>
      </c>
      <c r="C2155" s="6" t="s">
        <v>1771</v>
      </c>
      <c r="D2155" s="6" t="s">
        <v>1771</v>
      </c>
      <c r="E2155" s="22" t="s">
        <v>1676</v>
      </c>
      <c r="F2155" s="22" t="s">
        <v>418</v>
      </c>
      <c r="G2155" s="31" t="s">
        <v>1323</v>
      </c>
      <c r="H2155" s="22" t="s">
        <v>1772</v>
      </c>
      <c r="I2155" s="22" t="s">
        <v>122</v>
      </c>
      <c r="J2155" s="22" t="s">
        <v>1780</v>
      </c>
      <c r="K2155" s="11">
        <v>6</v>
      </c>
      <c r="L2155" s="9">
        <v>11.56</v>
      </c>
      <c r="M2155" s="11">
        <v>69.36</v>
      </c>
      <c r="N2155" s="11">
        <v>136.41</v>
      </c>
      <c r="O2155" s="10">
        <f t="shared" si="346"/>
        <v>6</v>
      </c>
      <c r="P2155" s="11">
        <f t="shared" si="339"/>
        <v>11.800173010380622</v>
      </c>
      <c r="Q2155" s="11">
        <f t="shared" si="340"/>
        <v>17.800173010380622</v>
      </c>
      <c r="R2155" s="6" t="str">
        <f t="shared" si="341"/>
        <v>YES</v>
      </c>
      <c r="S2155" s="6" t="str">
        <f t="shared" si="344"/>
        <v>YES</v>
      </c>
      <c r="T2155" s="11">
        <f t="shared" si="345"/>
        <v>144.5</v>
      </c>
      <c r="U2155" s="11">
        <f t="shared" si="342"/>
        <v>205.76999999999998</v>
      </c>
      <c r="V2155" s="11">
        <f t="shared" si="343"/>
        <v>-61.269999999999982</v>
      </c>
    </row>
    <row r="2156" spans="1:22" x14ac:dyDescent="0.25">
      <c r="A2156" s="6" t="s">
        <v>351</v>
      </c>
      <c r="B2156" s="6" t="s">
        <v>23</v>
      </c>
      <c r="C2156" s="6" t="s">
        <v>1771</v>
      </c>
      <c r="D2156" s="6" t="s">
        <v>1771</v>
      </c>
      <c r="E2156" s="22" t="s">
        <v>1676</v>
      </c>
      <c r="F2156" s="22" t="s">
        <v>418</v>
      </c>
      <c r="G2156" s="31" t="s">
        <v>1323</v>
      </c>
      <c r="H2156" s="22" t="s">
        <v>1772</v>
      </c>
      <c r="I2156" s="22" t="s">
        <v>122</v>
      </c>
      <c r="J2156" s="22" t="s">
        <v>1781</v>
      </c>
      <c r="K2156" s="11">
        <v>22</v>
      </c>
      <c r="L2156" s="9">
        <v>411.36</v>
      </c>
      <c r="M2156" s="11">
        <v>4524.96</v>
      </c>
      <c r="N2156" s="11">
        <v>4996.95</v>
      </c>
      <c r="O2156" s="10">
        <f t="shared" si="346"/>
        <v>11</v>
      </c>
      <c r="P2156" s="11">
        <f t="shared" si="339"/>
        <v>12.147389148191364</v>
      </c>
      <c r="Q2156" s="11">
        <f t="shared" si="340"/>
        <v>23.147389148191365</v>
      </c>
      <c r="R2156" s="6" t="str">
        <f t="shared" si="341"/>
        <v>YES</v>
      </c>
      <c r="S2156" s="6" t="str">
        <f t="shared" si="344"/>
        <v>YES</v>
      </c>
      <c r="T2156" s="11">
        <f t="shared" si="345"/>
        <v>5142</v>
      </c>
      <c r="U2156" s="11">
        <f t="shared" si="342"/>
        <v>9521.91</v>
      </c>
      <c r="V2156" s="11">
        <f t="shared" si="343"/>
        <v>-4379.91</v>
      </c>
    </row>
    <row r="2157" spans="1:22" x14ac:dyDescent="0.25">
      <c r="A2157" s="6" t="s">
        <v>351</v>
      </c>
      <c r="B2157" s="6" t="s">
        <v>23</v>
      </c>
      <c r="C2157" s="6" t="s">
        <v>1771</v>
      </c>
      <c r="D2157" s="6" t="s">
        <v>1771</v>
      </c>
      <c r="E2157" s="22" t="s">
        <v>1676</v>
      </c>
      <c r="F2157" s="22" t="s">
        <v>418</v>
      </c>
      <c r="G2157" s="31" t="s">
        <v>1323</v>
      </c>
      <c r="H2157" s="22" t="s">
        <v>1772</v>
      </c>
      <c r="I2157" s="22" t="s">
        <v>122</v>
      </c>
      <c r="J2157" s="22" t="s">
        <v>1781</v>
      </c>
      <c r="K2157" s="11">
        <v>15</v>
      </c>
      <c r="L2157" s="9">
        <v>1.5</v>
      </c>
      <c r="M2157" s="11">
        <v>22.5</v>
      </c>
      <c r="O2157" s="10">
        <f t="shared" si="346"/>
        <v>15</v>
      </c>
      <c r="P2157" s="11">
        <f t="shared" si="339"/>
        <v>0</v>
      </c>
      <c r="Q2157" s="11">
        <f t="shared" si="340"/>
        <v>15</v>
      </c>
      <c r="R2157" s="6" t="str">
        <f t="shared" si="341"/>
        <v>YES</v>
      </c>
      <c r="S2157" s="6" t="str">
        <f t="shared" si="344"/>
        <v>YES</v>
      </c>
      <c r="T2157" s="11">
        <f t="shared" si="345"/>
        <v>18.75</v>
      </c>
      <c r="U2157" s="11">
        <f t="shared" si="342"/>
        <v>22.5</v>
      </c>
      <c r="V2157" s="11">
        <f t="shared" si="343"/>
        <v>-3.75</v>
      </c>
    </row>
    <row r="2158" spans="1:22" x14ac:dyDescent="0.25">
      <c r="A2158" s="6" t="s">
        <v>351</v>
      </c>
      <c r="B2158" s="6" t="s">
        <v>23</v>
      </c>
      <c r="C2158" s="6" t="s">
        <v>1771</v>
      </c>
      <c r="D2158" s="6" t="s">
        <v>1771</v>
      </c>
      <c r="E2158" s="22" t="s">
        <v>1676</v>
      </c>
      <c r="F2158" s="22" t="s">
        <v>418</v>
      </c>
      <c r="G2158" s="31" t="s">
        <v>1323</v>
      </c>
      <c r="H2158" s="22" t="s">
        <v>1772</v>
      </c>
      <c r="I2158" s="22" t="s">
        <v>122</v>
      </c>
      <c r="J2158" s="22" t="s">
        <v>1782</v>
      </c>
      <c r="K2158" s="11">
        <v>9.5</v>
      </c>
      <c r="L2158" s="9">
        <v>81.12</v>
      </c>
      <c r="M2158" s="11">
        <v>770.66</v>
      </c>
      <c r="N2158" s="11">
        <v>1092.93</v>
      </c>
      <c r="O2158" s="10">
        <f t="shared" si="346"/>
        <v>9.5002465483234708</v>
      </c>
      <c r="P2158" s="11">
        <f t="shared" si="339"/>
        <v>13.473002958579881</v>
      </c>
      <c r="Q2158" s="11">
        <f t="shared" si="340"/>
        <v>22.973249506903354</v>
      </c>
      <c r="R2158" s="6" t="str">
        <f t="shared" si="341"/>
        <v>YES</v>
      </c>
      <c r="S2158" s="6" t="str">
        <f t="shared" si="344"/>
        <v>YES</v>
      </c>
      <c r="T2158" s="11">
        <f t="shared" si="345"/>
        <v>1014</v>
      </c>
      <c r="U2158" s="11">
        <f t="shared" si="342"/>
        <v>1863.5900000000001</v>
      </c>
      <c r="V2158" s="11">
        <f t="shared" si="343"/>
        <v>-849.59000000000015</v>
      </c>
    </row>
    <row r="2159" spans="1:22" x14ac:dyDescent="0.25">
      <c r="A2159" s="6" t="s">
        <v>351</v>
      </c>
      <c r="B2159" s="6" t="s">
        <v>23</v>
      </c>
      <c r="C2159" s="6" t="s">
        <v>1771</v>
      </c>
      <c r="D2159" s="6" t="s">
        <v>1771</v>
      </c>
      <c r="E2159" s="22" t="s">
        <v>1676</v>
      </c>
      <c r="F2159" s="22" t="s">
        <v>418</v>
      </c>
      <c r="G2159" s="31" t="s">
        <v>1323</v>
      </c>
      <c r="H2159" s="22" t="s">
        <v>1772</v>
      </c>
      <c r="I2159" s="22" t="s">
        <v>122</v>
      </c>
      <c r="J2159" s="22" t="s">
        <v>1782</v>
      </c>
      <c r="K2159" s="11">
        <v>11</v>
      </c>
      <c r="L2159" s="9">
        <v>42.93</v>
      </c>
      <c r="M2159" s="11">
        <v>472.23</v>
      </c>
      <c r="O2159" s="10">
        <f t="shared" si="346"/>
        <v>11</v>
      </c>
      <c r="P2159" s="11">
        <f t="shared" si="339"/>
        <v>0</v>
      </c>
      <c r="Q2159" s="11">
        <f t="shared" si="340"/>
        <v>11</v>
      </c>
      <c r="R2159" s="6" t="str">
        <f t="shared" si="341"/>
        <v>NO</v>
      </c>
      <c r="S2159" s="6" t="str">
        <f t="shared" si="344"/>
        <v>YES</v>
      </c>
      <c r="T2159" s="11">
        <f t="shared" si="345"/>
        <v>536.625</v>
      </c>
      <c r="U2159" s="11">
        <f t="shared" si="342"/>
        <v>472.23</v>
      </c>
      <c r="V2159" s="11">
        <f t="shared" si="343"/>
        <v>64.394999999999982</v>
      </c>
    </row>
    <row r="2160" spans="1:22" x14ac:dyDescent="0.25">
      <c r="A2160" s="6" t="s">
        <v>351</v>
      </c>
      <c r="B2160" s="6" t="s">
        <v>23</v>
      </c>
      <c r="C2160" s="6" t="s">
        <v>1771</v>
      </c>
      <c r="D2160" s="6" t="s">
        <v>1771</v>
      </c>
      <c r="E2160" s="22" t="s">
        <v>1676</v>
      </c>
      <c r="F2160" s="22" t="s">
        <v>418</v>
      </c>
      <c r="G2160" s="31" t="s">
        <v>1323</v>
      </c>
      <c r="H2160" s="22" t="s">
        <v>1772</v>
      </c>
      <c r="I2160" s="22" t="s">
        <v>122</v>
      </c>
      <c r="J2160" s="22" t="s">
        <v>1783</v>
      </c>
      <c r="K2160" s="11">
        <v>11</v>
      </c>
      <c r="L2160" s="9">
        <v>200.63</v>
      </c>
      <c r="M2160" s="11">
        <v>2206.9299999999998</v>
      </c>
      <c r="N2160" s="11">
        <v>1833.86</v>
      </c>
      <c r="O2160" s="10">
        <f t="shared" si="346"/>
        <v>11</v>
      </c>
      <c r="P2160" s="11">
        <f t="shared" si="339"/>
        <v>9.1405074016846921</v>
      </c>
      <c r="Q2160" s="11">
        <f t="shared" si="340"/>
        <v>20.140507401684694</v>
      </c>
      <c r="R2160" s="6" t="str">
        <f t="shared" si="341"/>
        <v>YES</v>
      </c>
      <c r="S2160" s="6" t="str">
        <f t="shared" si="344"/>
        <v>YES</v>
      </c>
      <c r="T2160" s="11">
        <f t="shared" si="345"/>
        <v>2507.875</v>
      </c>
      <c r="U2160" s="11">
        <f t="shared" si="342"/>
        <v>4040.79</v>
      </c>
      <c r="V2160" s="11">
        <f t="shared" si="343"/>
        <v>-1532.915</v>
      </c>
    </row>
    <row r="2161" spans="1:22" x14ac:dyDescent="0.25">
      <c r="A2161" s="6" t="s">
        <v>351</v>
      </c>
      <c r="B2161" s="6" t="s">
        <v>23</v>
      </c>
      <c r="C2161" s="6" t="s">
        <v>1771</v>
      </c>
      <c r="D2161" s="6" t="s">
        <v>1771</v>
      </c>
      <c r="E2161" s="22" t="s">
        <v>1676</v>
      </c>
      <c r="F2161" s="22" t="s">
        <v>418</v>
      </c>
      <c r="G2161" s="31" t="s">
        <v>1323</v>
      </c>
      <c r="H2161" s="22" t="s">
        <v>1772</v>
      </c>
      <c r="I2161" s="22" t="s">
        <v>122</v>
      </c>
      <c r="J2161" s="22" t="s">
        <v>1783</v>
      </c>
      <c r="K2161" s="11">
        <v>15</v>
      </c>
      <c r="L2161" s="9">
        <v>1.5</v>
      </c>
      <c r="M2161" s="11">
        <v>22.5</v>
      </c>
      <c r="O2161" s="10">
        <f t="shared" si="346"/>
        <v>15</v>
      </c>
      <c r="P2161" s="11">
        <f t="shared" si="339"/>
        <v>0</v>
      </c>
      <c r="Q2161" s="11">
        <f t="shared" si="340"/>
        <v>15</v>
      </c>
      <c r="R2161" s="6" t="str">
        <f t="shared" si="341"/>
        <v>YES</v>
      </c>
      <c r="S2161" s="6" t="str">
        <f t="shared" si="344"/>
        <v>YES</v>
      </c>
      <c r="T2161" s="11">
        <f t="shared" si="345"/>
        <v>18.75</v>
      </c>
      <c r="U2161" s="11">
        <f t="shared" si="342"/>
        <v>22.5</v>
      </c>
      <c r="V2161" s="11">
        <f t="shared" si="343"/>
        <v>-3.75</v>
      </c>
    </row>
    <row r="2162" spans="1:22" x14ac:dyDescent="0.25">
      <c r="A2162" s="6" t="s">
        <v>351</v>
      </c>
      <c r="B2162" s="6" t="s">
        <v>23</v>
      </c>
      <c r="C2162" s="6" t="s">
        <v>1771</v>
      </c>
      <c r="D2162" s="6" t="s">
        <v>1771</v>
      </c>
      <c r="E2162" s="22" t="s">
        <v>1676</v>
      </c>
      <c r="F2162" s="22" t="s">
        <v>418</v>
      </c>
      <c r="G2162" s="31" t="s">
        <v>1323</v>
      </c>
      <c r="H2162" s="22" t="s">
        <v>1772</v>
      </c>
      <c r="I2162" s="22" t="s">
        <v>122</v>
      </c>
      <c r="J2162" s="22" t="s">
        <v>1784</v>
      </c>
      <c r="K2162" s="11">
        <v>15</v>
      </c>
      <c r="L2162" s="9">
        <v>7.5</v>
      </c>
      <c r="M2162" s="11">
        <v>112.5</v>
      </c>
      <c r="O2162" s="10">
        <f t="shared" si="346"/>
        <v>15</v>
      </c>
      <c r="P2162" s="11">
        <f t="shared" si="339"/>
        <v>0</v>
      </c>
      <c r="Q2162" s="11">
        <f t="shared" si="340"/>
        <v>15</v>
      </c>
      <c r="R2162" s="6" t="str">
        <f t="shared" si="341"/>
        <v>YES</v>
      </c>
      <c r="S2162" s="6" t="str">
        <f t="shared" si="344"/>
        <v>YES</v>
      </c>
      <c r="T2162" s="11">
        <f t="shared" si="345"/>
        <v>93.75</v>
      </c>
      <c r="U2162" s="11">
        <f t="shared" si="342"/>
        <v>112.5</v>
      </c>
      <c r="V2162" s="11">
        <f t="shared" si="343"/>
        <v>-18.75</v>
      </c>
    </row>
    <row r="2163" spans="1:22" x14ac:dyDescent="0.25">
      <c r="A2163" s="6" t="s">
        <v>351</v>
      </c>
      <c r="B2163" s="6" t="s">
        <v>23</v>
      </c>
      <c r="C2163" s="6" t="s">
        <v>1771</v>
      </c>
      <c r="D2163" s="6" t="s">
        <v>1771</v>
      </c>
      <c r="E2163" s="22" t="s">
        <v>1676</v>
      </c>
      <c r="F2163" s="22" t="s">
        <v>418</v>
      </c>
      <c r="G2163" s="31" t="s">
        <v>1323</v>
      </c>
      <c r="H2163" s="22" t="s">
        <v>1772</v>
      </c>
      <c r="I2163" s="22" t="s">
        <v>122</v>
      </c>
      <c r="J2163" s="22" t="s">
        <v>1785</v>
      </c>
      <c r="K2163" s="11">
        <v>15</v>
      </c>
      <c r="L2163" s="9">
        <v>0.5</v>
      </c>
      <c r="M2163" s="11">
        <v>7.5</v>
      </c>
      <c r="O2163" s="10">
        <f t="shared" si="346"/>
        <v>15</v>
      </c>
      <c r="P2163" s="11">
        <f t="shared" si="339"/>
        <v>0</v>
      </c>
      <c r="Q2163" s="11">
        <f t="shared" si="340"/>
        <v>15</v>
      </c>
      <c r="R2163" s="6" t="str">
        <f t="shared" si="341"/>
        <v>YES</v>
      </c>
      <c r="S2163" s="6" t="str">
        <f t="shared" si="344"/>
        <v>YES</v>
      </c>
      <c r="T2163" s="11">
        <f t="shared" si="345"/>
        <v>6.25</v>
      </c>
      <c r="U2163" s="11">
        <f t="shared" si="342"/>
        <v>7.5</v>
      </c>
      <c r="V2163" s="11">
        <f t="shared" si="343"/>
        <v>-1.25</v>
      </c>
    </row>
    <row r="2164" spans="1:22" x14ac:dyDescent="0.25">
      <c r="A2164" s="6" t="s">
        <v>351</v>
      </c>
      <c r="B2164" s="6" t="s">
        <v>23</v>
      </c>
      <c r="C2164" s="6" t="s">
        <v>1771</v>
      </c>
      <c r="D2164" s="6" t="s">
        <v>1771</v>
      </c>
      <c r="E2164" s="22" t="s">
        <v>1676</v>
      </c>
      <c r="F2164" s="22" t="s">
        <v>418</v>
      </c>
      <c r="G2164" s="31" t="s">
        <v>1323</v>
      </c>
      <c r="H2164" s="22" t="s">
        <v>1772</v>
      </c>
      <c r="I2164" s="22" t="s">
        <v>122</v>
      </c>
      <c r="J2164" s="22" t="s">
        <v>1786</v>
      </c>
      <c r="K2164" s="11">
        <v>8</v>
      </c>
      <c r="L2164" s="9">
        <v>434.38</v>
      </c>
      <c r="M2164" s="11">
        <v>3475.04</v>
      </c>
      <c r="N2164" s="11">
        <v>5222.9399999999996</v>
      </c>
      <c r="O2164" s="10">
        <f t="shared" ref="O2164:O2182" si="347">M2164/L2164</f>
        <v>8</v>
      </c>
      <c r="P2164" s="11">
        <f t="shared" ref="P2164:P2182" si="348">N2164/L2164</f>
        <v>12.023896127814355</v>
      </c>
      <c r="Q2164" s="11">
        <f t="shared" ref="Q2164:Q2182" si="349">(M2164+N2164)/L2164</f>
        <v>20.023896127814357</v>
      </c>
      <c r="R2164" s="6" t="str">
        <f t="shared" ref="R2164:R2182" si="350">IF(Q2164&gt;12.49,"YES","NO")</f>
        <v>YES</v>
      </c>
      <c r="S2164" s="6" t="str">
        <f t="shared" ref="S2164:S2182" si="351">IF(O2164&gt;3.32,"YES","NO")</f>
        <v>YES</v>
      </c>
      <c r="T2164" s="11">
        <f t="shared" ref="T2164:T2182" si="352">L2164*12.5</f>
        <v>5429.75</v>
      </c>
      <c r="U2164" s="11">
        <f t="shared" ref="U2164:U2182" si="353">M2164+N2164</f>
        <v>8697.98</v>
      </c>
      <c r="V2164" s="11">
        <f t="shared" ref="V2164:V2182" si="354">T2164-U2164</f>
        <v>-3268.2299999999996</v>
      </c>
    </row>
    <row r="2165" spans="1:22" x14ac:dyDescent="0.25">
      <c r="A2165" s="6" t="s">
        <v>351</v>
      </c>
      <c r="B2165" s="6" t="s">
        <v>23</v>
      </c>
      <c r="C2165" s="6" t="s">
        <v>1771</v>
      </c>
      <c r="D2165" s="6" t="s">
        <v>1771</v>
      </c>
      <c r="E2165" s="22" t="s">
        <v>1676</v>
      </c>
      <c r="F2165" s="22" t="s">
        <v>418</v>
      </c>
      <c r="G2165" s="31" t="s">
        <v>1323</v>
      </c>
      <c r="H2165" s="22" t="s">
        <v>1772</v>
      </c>
      <c r="I2165" s="22" t="s">
        <v>122</v>
      </c>
      <c r="J2165" s="22" t="s">
        <v>1786</v>
      </c>
      <c r="K2165" s="11">
        <v>15</v>
      </c>
      <c r="L2165" s="9">
        <v>0.42</v>
      </c>
      <c r="M2165" s="11">
        <v>6.3</v>
      </c>
      <c r="O2165" s="10">
        <f t="shared" si="347"/>
        <v>15</v>
      </c>
      <c r="P2165" s="11">
        <f t="shared" si="348"/>
        <v>0</v>
      </c>
      <c r="Q2165" s="11">
        <f t="shared" si="349"/>
        <v>15</v>
      </c>
      <c r="R2165" s="6" t="str">
        <f t="shared" si="350"/>
        <v>YES</v>
      </c>
      <c r="S2165" s="6" t="str">
        <f t="shared" si="351"/>
        <v>YES</v>
      </c>
      <c r="T2165" s="11">
        <f t="shared" si="352"/>
        <v>5.25</v>
      </c>
      <c r="U2165" s="11">
        <f t="shared" si="353"/>
        <v>6.3</v>
      </c>
      <c r="V2165" s="11">
        <f t="shared" si="354"/>
        <v>-1.0499999999999998</v>
      </c>
    </row>
    <row r="2166" spans="1:22" x14ac:dyDescent="0.25">
      <c r="A2166" s="6" t="s">
        <v>351</v>
      </c>
      <c r="B2166" s="6" t="s">
        <v>23</v>
      </c>
      <c r="C2166" s="6" t="s">
        <v>1771</v>
      </c>
      <c r="D2166" s="6" t="s">
        <v>1771</v>
      </c>
      <c r="E2166" s="22" t="s">
        <v>1676</v>
      </c>
      <c r="F2166" s="22" t="s">
        <v>418</v>
      </c>
      <c r="G2166" s="31" t="s">
        <v>1323</v>
      </c>
      <c r="H2166" s="22" t="s">
        <v>1772</v>
      </c>
      <c r="I2166" s="22" t="s">
        <v>122</v>
      </c>
      <c r="J2166" s="22" t="s">
        <v>1787</v>
      </c>
      <c r="K2166" s="11">
        <v>8</v>
      </c>
      <c r="L2166" s="9">
        <v>109.48</v>
      </c>
      <c r="M2166" s="11">
        <v>875.84</v>
      </c>
      <c r="N2166" s="11">
        <v>1206.72</v>
      </c>
      <c r="O2166" s="10">
        <f t="shared" si="347"/>
        <v>8</v>
      </c>
      <c r="P2166" s="11">
        <f t="shared" si="348"/>
        <v>11.02228717573986</v>
      </c>
      <c r="Q2166" s="11">
        <f t="shared" si="349"/>
        <v>19.022287175739859</v>
      </c>
      <c r="R2166" s="6" t="str">
        <f t="shared" si="350"/>
        <v>YES</v>
      </c>
      <c r="S2166" s="6" t="str">
        <f t="shared" si="351"/>
        <v>YES</v>
      </c>
      <c r="T2166" s="11">
        <f t="shared" si="352"/>
        <v>1368.5</v>
      </c>
      <c r="U2166" s="11">
        <f t="shared" si="353"/>
        <v>2082.56</v>
      </c>
      <c r="V2166" s="11">
        <f t="shared" si="354"/>
        <v>-714.06</v>
      </c>
    </row>
    <row r="2167" spans="1:22" x14ac:dyDescent="0.25">
      <c r="A2167" s="6" t="s">
        <v>351</v>
      </c>
      <c r="B2167" s="6" t="s">
        <v>23</v>
      </c>
      <c r="C2167" s="6" t="s">
        <v>1771</v>
      </c>
      <c r="D2167" s="6" t="s">
        <v>1771</v>
      </c>
      <c r="E2167" s="22" t="s">
        <v>1676</v>
      </c>
      <c r="F2167" s="22" t="s">
        <v>418</v>
      </c>
      <c r="G2167" s="31" t="s">
        <v>1323</v>
      </c>
      <c r="H2167" s="22" t="s">
        <v>1772</v>
      </c>
      <c r="I2167" s="22" t="s">
        <v>122</v>
      </c>
      <c r="J2167" s="22" t="s">
        <v>1787</v>
      </c>
      <c r="K2167" s="11">
        <v>15</v>
      </c>
      <c r="M2167" s="11">
        <v>240</v>
      </c>
      <c r="O2167" s="10" t="e">
        <f t="shared" si="347"/>
        <v>#DIV/0!</v>
      </c>
      <c r="P2167" s="11" t="e">
        <f t="shared" si="348"/>
        <v>#DIV/0!</v>
      </c>
      <c r="Q2167" s="11" t="e">
        <f t="shared" si="349"/>
        <v>#DIV/0!</v>
      </c>
      <c r="R2167" s="6" t="e">
        <f t="shared" si="350"/>
        <v>#DIV/0!</v>
      </c>
      <c r="S2167" s="6" t="e">
        <f t="shared" si="351"/>
        <v>#DIV/0!</v>
      </c>
      <c r="T2167" s="11">
        <f t="shared" si="352"/>
        <v>0</v>
      </c>
      <c r="U2167" s="11">
        <f t="shared" si="353"/>
        <v>240</v>
      </c>
      <c r="V2167" s="11">
        <f t="shared" si="354"/>
        <v>-240</v>
      </c>
    </row>
    <row r="2168" spans="1:22" x14ac:dyDescent="0.25">
      <c r="A2168" s="6" t="s">
        <v>351</v>
      </c>
      <c r="B2168" s="6" t="s">
        <v>23</v>
      </c>
      <c r="C2168" s="6" t="s">
        <v>1771</v>
      </c>
      <c r="D2168" s="6" t="s">
        <v>1771</v>
      </c>
      <c r="E2168" s="22" t="s">
        <v>1676</v>
      </c>
      <c r="F2168" s="22" t="s">
        <v>418</v>
      </c>
      <c r="G2168" s="31" t="s">
        <v>1323</v>
      </c>
      <c r="H2168" s="22" t="s">
        <v>1772</v>
      </c>
      <c r="I2168" s="22" t="s">
        <v>122</v>
      </c>
      <c r="J2168" s="22" t="s">
        <v>1788</v>
      </c>
      <c r="K2168" s="11">
        <v>6</v>
      </c>
      <c r="L2168" s="9">
        <v>14.53</v>
      </c>
      <c r="M2168" s="11">
        <v>87.18</v>
      </c>
      <c r="N2168" s="11">
        <v>3431.69</v>
      </c>
      <c r="O2168" s="10">
        <f t="shared" si="347"/>
        <v>6.0000000000000009</v>
      </c>
      <c r="P2168" s="11">
        <f t="shared" si="348"/>
        <v>236.17962835512733</v>
      </c>
      <c r="Q2168" s="11">
        <f t="shared" si="349"/>
        <v>242.17962835512733</v>
      </c>
      <c r="R2168" s="6" t="str">
        <f t="shared" si="350"/>
        <v>YES</v>
      </c>
      <c r="S2168" s="6" t="str">
        <f t="shared" si="351"/>
        <v>YES</v>
      </c>
      <c r="T2168" s="11">
        <f t="shared" si="352"/>
        <v>181.625</v>
      </c>
      <c r="U2168" s="11">
        <f t="shared" si="353"/>
        <v>3518.87</v>
      </c>
      <c r="V2168" s="11">
        <f t="shared" si="354"/>
        <v>-3337.2449999999999</v>
      </c>
    </row>
    <row r="2169" spans="1:22" x14ac:dyDescent="0.25">
      <c r="A2169" s="6" t="s">
        <v>351</v>
      </c>
      <c r="B2169" s="6" t="s">
        <v>23</v>
      </c>
      <c r="C2169" s="6" t="s">
        <v>1771</v>
      </c>
      <c r="D2169" s="6" t="s">
        <v>1771</v>
      </c>
      <c r="E2169" s="22" t="s">
        <v>1676</v>
      </c>
      <c r="F2169" s="22" t="s">
        <v>418</v>
      </c>
      <c r="G2169" s="31" t="s">
        <v>1323</v>
      </c>
      <c r="H2169" s="22" t="s">
        <v>1772</v>
      </c>
      <c r="I2169" s="22" t="s">
        <v>122</v>
      </c>
      <c r="J2169" s="22" t="s">
        <v>1788</v>
      </c>
      <c r="K2169" s="11">
        <v>11</v>
      </c>
      <c r="L2169" s="9">
        <v>275.55</v>
      </c>
      <c r="M2169" s="11">
        <v>3031.05</v>
      </c>
      <c r="O2169" s="10">
        <f t="shared" si="347"/>
        <v>11</v>
      </c>
      <c r="P2169" s="11">
        <f t="shared" si="348"/>
        <v>0</v>
      </c>
      <c r="Q2169" s="11">
        <f t="shared" si="349"/>
        <v>11</v>
      </c>
      <c r="R2169" s="6" t="str">
        <f t="shared" si="350"/>
        <v>NO</v>
      </c>
      <c r="S2169" s="6" t="str">
        <f t="shared" si="351"/>
        <v>YES</v>
      </c>
      <c r="T2169" s="11">
        <f t="shared" si="352"/>
        <v>3444.375</v>
      </c>
      <c r="U2169" s="11">
        <f t="shared" si="353"/>
        <v>3031.05</v>
      </c>
      <c r="V2169" s="11">
        <f t="shared" si="354"/>
        <v>413.32499999999982</v>
      </c>
    </row>
    <row r="2170" spans="1:22" x14ac:dyDescent="0.25">
      <c r="A2170" s="6" t="s">
        <v>351</v>
      </c>
      <c r="B2170" s="6" t="s">
        <v>23</v>
      </c>
      <c r="C2170" s="6" t="s">
        <v>1771</v>
      </c>
      <c r="D2170" s="6" t="s">
        <v>1771</v>
      </c>
      <c r="E2170" s="22" t="s">
        <v>1676</v>
      </c>
      <c r="F2170" s="22" t="s">
        <v>418</v>
      </c>
      <c r="G2170" s="31" t="s">
        <v>1323</v>
      </c>
      <c r="H2170" s="22" t="s">
        <v>1772</v>
      </c>
      <c r="I2170" s="22" t="s">
        <v>122</v>
      </c>
      <c r="J2170" s="22" t="s">
        <v>1788</v>
      </c>
      <c r="K2170" s="11">
        <v>5</v>
      </c>
      <c r="L2170" s="9">
        <v>14.53</v>
      </c>
      <c r="M2170" s="11">
        <v>72.650000000000006</v>
      </c>
      <c r="O2170" s="10">
        <f t="shared" si="347"/>
        <v>5.0000000000000009</v>
      </c>
      <c r="P2170" s="11">
        <f t="shared" si="348"/>
        <v>0</v>
      </c>
      <c r="Q2170" s="11">
        <f t="shared" si="349"/>
        <v>5.0000000000000009</v>
      </c>
      <c r="R2170" s="6" t="str">
        <f t="shared" si="350"/>
        <v>NO</v>
      </c>
      <c r="S2170" s="6" t="str">
        <f t="shared" si="351"/>
        <v>YES</v>
      </c>
      <c r="T2170" s="11">
        <f t="shared" si="352"/>
        <v>181.625</v>
      </c>
      <c r="U2170" s="11">
        <f t="shared" si="353"/>
        <v>72.650000000000006</v>
      </c>
      <c r="V2170" s="11">
        <f t="shared" si="354"/>
        <v>108.97499999999999</v>
      </c>
    </row>
    <row r="2171" spans="1:22" x14ac:dyDescent="0.25">
      <c r="A2171" s="6" t="s">
        <v>351</v>
      </c>
      <c r="B2171" s="6" t="s">
        <v>23</v>
      </c>
      <c r="C2171" s="6" t="s">
        <v>1771</v>
      </c>
      <c r="D2171" s="6" t="s">
        <v>1771</v>
      </c>
      <c r="E2171" s="22" t="s">
        <v>1676</v>
      </c>
      <c r="F2171" s="22" t="s">
        <v>418</v>
      </c>
      <c r="G2171" s="31" t="s">
        <v>1323</v>
      </c>
      <c r="H2171" s="22" t="s">
        <v>1772</v>
      </c>
      <c r="I2171" s="22" t="s">
        <v>122</v>
      </c>
      <c r="J2171" s="22" t="s">
        <v>1788</v>
      </c>
      <c r="K2171" s="11">
        <v>15</v>
      </c>
      <c r="L2171" s="9">
        <v>9.68</v>
      </c>
      <c r="M2171" s="11">
        <v>145.19999999999999</v>
      </c>
      <c r="O2171" s="10">
        <f t="shared" si="347"/>
        <v>15</v>
      </c>
      <c r="P2171" s="11">
        <f t="shared" si="348"/>
        <v>0</v>
      </c>
      <c r="Q2171" s="11">
        <f t="shared" si="349"/>
        <v>15</v>
      </c>
      <c r="R2171" s="6" t="str">
        <f t="shared" si="350"/>
        <v>YES</v>
      </c>
      <c r="S2171" s="6" t="str">
        <f t="shared" si="351"/>
        <v>YES</v>
      </c>
      <c r="T2171" s="11">
        <f t="shared" si="352"/>
        <v>121</v>
      </c>
      <c r="U2171" s="11">
        <f t="shared" si="353"/>
        <v>145.19999999999999</v>
      </c>
      <c r="V2171" s="11">
        <f t="shared" si="354"/>
        <v>-24.199999999999989</v>
      </c>
    </row>
    <row r="2172" spans="1:22" x14ac:dyDescent="0.25">
      <c r="A2172" s="6" t="s">
        <v>351</v>
      </c>
      <c r="B2172" s="6" t="s">
        <v>23</v>
      </c>
      <c r="C2172" s="6" t="s">
        <v>1771</v>
      </c>
      <c r="D2172" s="6" t="s">
        <v>1771</v>
      </c>
      <c r="E2172" s="22" t="s">
        <v>1676</v>
      </c>
      <c r="F2172" s="22" t="s">
        <v>418</v>
      </c>
      <c r="G2172" s="31" t="s">
        <v>1323</v>
      </c>
      <c r="H2172" s="22" t="s">
        <v>1772</v>
      </c>
      <c r="I2172" s="22" t="s">
        <v>122</v>
      </c>
      <c r="J2172" s="22" t="s">
        <v>1789</v>
      </c>
      <c r="K2172" s="11">
        <v>15</v>
      </c>
      <c r="L2172" s="9">
        <v>0.5</v>
      </c>
      <c r="M2172" s="11">
        <v>7.5</v>
      </c>
      <c r="O2172" s="10">
        <f t="shared" si="347"/>
        <v>15</v>
      </c>
      <c r="P2172" s="11">
        <f t="shared" si="348"/>
        <v>0</v>
      </c>
      <c r="Q2172" s="11">
        <f t="shared" si="349"/>
        <v>15</v>
      </c>
      <c r="R2172" s="6" t="str">
        <f t="shared" si="350"/>
        <v>YES</v>
      </c>
      <c r="S2172" s="6" t="str">
        <f t="shared" si="351"/>
        <v>YES</v>
      </c>
      <c r="T2172" s="11">
        <f t="shared" si="352"/>
        <v>6.25</v>
      </c>
      <c r="U2172" s="11">
        <f t="shared" si="353"/>
        <v>7.5</v>
      </c>
      <c r="V2172" s="11">
        <f t="shared" si="354"/>
        <v>-1.25</v>
      </c>
    </row>
    <row r="2173" spans="1:22" x14ac:dyDescent="0.25">
      <c r="A2173" s="6" t="s">
        <v>351</v>
      </c>
      <c r="B2173" s="6" t="s">
        <v>23</v>
      </c>
      <c r="C2173" s="6" t="s">
        <v>1771</v>
      </c>
      <c r="D2173" s="6" t="s">
        <v>1771</v>
      </c>
      <c r="E2173" s="22" t="s">
        <v>1676</v>
      </c>
      <c r="F2173" s="22" t="s">
        <v>418</v>
      </c>
      <c r="G2173" s="31" t="s">
        <v>1323</v>
      </c>
      <c r="H2173" s="22" t="s">
        <v>1772</v>
      </c>
      <c r="I2173" s="22" t="s">
        <v>122</v>
      </c>
      <c r="J2173" s="22" t="s">
        <v>1790</v>
      </c>
      <c r="K2173" s="11">
        <v>11</v>
      </c>
      <c r="L2173" s="9">
        <v>6.18</v>
      </c>
      <c r="M2173" s="11">
        <v>67.98</v>
      </c>
      <c r="N2173" s="11">
        <v>36.24</v>
      </c>
      <c r="O2173" s="10">
        <f t="shared" si="347"/>
        <v>11.000000000000002</v>
      </c>
      <c r="P2173" s="11">
        <f t="shared" si="348"/>
        <v>5.8640776699029136</v>
      </c>
      <c r="Q2173" s="11">
        <f t="shared" si="349"/>
        <v>16.864077669902912</v>
      </c>
      <c r="R2173" s="6" t="str">
        <f t="shared" si="350"/>
        <v>YES</v>
      </c>
      <c r="S2173" s="6" t="str">
        <f t="shared" si="351"/>
        <v>YES</v>
      </c>
      <c r="T2173" s="11">
        <f t="shared" si="352"/>
        <v>77.25</v>
      </c>
      <c r="U2173" s="11">
        <f t="shared" si="353"/>
        <v>104.22</v>
      </c>
      <c r="V2173" s="11">
        <f t="shared" si="354"/>
        <v>-26.97</v>
      </c>
    </row>
    <row r="2174" spans="1:22" x14ac:dyDescent="0.25">
      <c r="A2174" s="6" t="s">
        <v>351</v>
      </c>
      <c r="B2174" s="6" t="s">
        <v>23</v>
      </c>
      <c r="C2174" s="6" t="s">
        <v>1771</v>
      </c>
      <c r="D2174" s="6" t="s">
        <v>1771</v>
      </c>
      <c r="E2174" s="22" t="s">
        <v>1676</v>
      </c>
      <c r="F2174" s="22" t="s">
        <v>418</v>
      </c>
      <c r="G2174" s="31" t="s">
        <v>1323</v>
      </c>
      <c r="H2174" s="22" t="s">
        <v>1772</v>
      </c>
      <c r="I2174" s="22" t="s">
        <v>122</v>
      </c>
      <c r="J2174" s="22" t="s">
        <v>1790</v>
      </c>
      <c r="K2174" s="11">
        <v>15</v>
      </c>
      <c r="L2174" s="9">
        <v>1.1000000000000001</v>
      </c>
      <c r="M2174" s="11">
        <v>16.5</v>
      </c>
      <c r="O2174" s="10">
        <f t="shared" si="347"/>
        <v>14.999999999999998</v>
      </c>
      <c r="P2174" s="11">
        <f t="shared" si="348"/>
        <v>0</v>
      </c>
      <c r="Q2174" s="11">
        <f t="shared" si="349"/>
        <v>14.999999999999998</v>
      </c>
      <c r="R2174" s="6" t="str">
        <f t="shared" si="350"/>
        <v>YES</v>
      </c>
      <c r="S2174" s="6" t="str">
        <f t="shared" si="351"/>
        <v>YES</v>
      </c>
      <c r="T2174" s="11">
        <f t="shared" si="352"/>
        <v>13.750000000000002</v>
      </c>
      <c r="U2174" s="11">
        <f t="shared" si="353"/>
        <v>16.5</v>
      </c>
      <c r="V2174" s="11">
        <f t="shared" si="354"/>
        <v>-2.7499999999999982</v>
      </c>
    </row>
    <row r="2175" spans="1:22" x14ac:dyDescent="0.25">
      <c r="A2175" s="6" t="s">
        <v>351</v>
      </c>
      <c r="B2175" s="6" t="s">
        <v>23</v>
      </c>
      <c r="C2175" s="6" t="s">
        <v>1771</v>
      </c>
      <c r="D2175" s="6" t="s">
        <v>1771</v>
      </c>
      <c r="E2175" s="22" t="s">
        <v>1676</v>
      </c>
      <c r="F2175" s="22" t="s">
        <v>418</v>
      </c>
      <c r="G2175" s="31" t="s">
        <v>1323</v>
      </c>
      <c r="H2175" s="22" t="s">
        <v>1772</v>
      </c>
      <c r="I2175" s="22" t="s">
        <v>122</v>
      </c>
      <c r="J2175" s="22" t="s">
        <v>1791</v>
      </c>
      <c r="K2175" s="11">
        <v>6</v>
      </c>
      <c r="L2175" s="9">
        <v>26.58</v>
      </c>
      <c r="M2175" s="11">
        <v>159.47999999999999</v>
      </c>
      <c r="N2175" s="11">
        <v>721.35</v>
      </c>
      <c r="O2175" s="10">
        <f t="shared" si="347"/>
        <v>6</v>
      </c>
      <c r="P2175" s="11">
        <f t="shared" si="348"/>
        <v>27.138826185101582</v>
      </c>
      <c r="Q2175" s="11">
        <f t="shared" si="349"/>
        <v>33.138826185101586</v>
      </c>
      <c r="R2175" s="6" t="str">
        <f t="shared" si="350"/>
        <v>YES</v>
      </c>
      <c r="S2175" s="6" t="str">
        <f t="shared" si="351"/>
        <v>YES</v>
      </c>
      <c r="T2175" s="11">
        <f t="shared" si="352"/>
        <v>332.25</v>
      </c>
      <c r="U2175" s="11">
        <f t="shared" si="353"/>
        <v>880.83</v>
      </c>
      <c r="V2175" s="11">
        <f t="shared" si="354"/>
        <v>-548.58000000000004</v>
      </c>
    </row>
    <row r="2176" spans="1:22" x14ac:dyDescent="0.25">
      <c r="A2176" s="6" t="s">
        <v>351</v>
      </c>
      <c r="B2176" s="6" t="s">
        <v>23</v>
      </c>
      <c r="C2176" s="6" t="s">
        <v>1771</v>
      </c>
      <c r="D2176" s="6" t="s">
        <v>1771</v>
      </c>
      <c r="E2176" s="22" t="s">
        <v>1676</v>
      </c>
      <c r="F2176" s="22" t="s">
        <v>418</v>
      </c>
      <c r="G2176" s="31" t="s">
        <v>1323</v>
      </c>
      <c r="H2176" s="22" t="s">
        <v>1772</v>
      </c>
      <c r="I2176" s="22" t="s">
        <v>122</v>
      </c>
      <c r="J2176" s="22" t="s">
        <v>1791</v>
      </c>
      <c r="K2176" s="11">
        <v>15</v>
      </c>
      <c r="L2176" s="9">
        <v>0.64</v>
      </c>
      <c r="M2176" s="11">
        <v>129.6</v>
      </c>
      <c r="O2176" s="10">
        <f t="shared" si="347"/>
        <v>202.5</v>
      </c>
      <c r="P2176" s="11">
        <f t="shared" si="348"/>
        <v>0</v>
      </c>
      <c r="Q2176" s="11">
        <f t="shared" si="349"/>
        <v>202.5</v>
      </c>
      <c r="R2176" s="6" t="str">
        <f t="shared" si="350"/>
        <v>YES</v>
      </c>
      <c r="S2176" s="6" t="str">
        <f t="shared" si="351"/>
        <v>YES</v>
      </c>
      <c r="T2176" s="11">
        <f t="shared" si="352"/>
        <v>8</v>
      </c>
      <c r="U2176" s="11">
        <f t="shared" si="353"/>
        <v>129.6</v>
      </c>
      <c r="V2176" s="11">
        <f t="shared" si="354"/>
        <v>-121.6</v>
      </c>
    </row>
    <row r="2177" spans="1:22" x14ac:dyDescent="0.25">
      <c r="A2177" s="6" t="s">
        <v>351</v>
      </c>
      <c r="B2177" s="6" t="s">
        <v>23</v>
      </c>
      <c r="C2177" s="6" t="s">
        <v>1771</v>
      </c>
      <c r="D2177" s="6" t="s">
        <v>1771</v>
      </c>
      <c r="E2177" s="22" t="s">
        <v>1676</v>
      </c>
      <c r="F2177" s="22" t="s">
        <v>418</v>
      </c>
      <c r="G2177" s="31" t="s">
        <v>1323</v>
      </c>
      <c r="H2177" s="22" t="s">
        <v>1772</v>
      </c>
      <c r="I2177" s="22" t="s">
        <v>122</v>
      </c>
      <c r="J2177" s="22" t="s">
        <v>1791</v>
      </c>
      <c r="K2177" s="11">
        <v>8</v>
      </c>
      <c r="L2177" s="9">
        <v>27.99</v>
      </c>
      <c r="M2177" s="11">
        <v>223.92</v>
      </c>
      <c r="O2177" s="10">
        <f t="shared" si="347"/>
        <v>8</v>
      </c>
      <c r="P2177" s="11">
        <f t="shared" si="348"/>
        <v>0</v>
      </c>
      <c r="Q2177" s="11">
        <f t="shared" si="349"/>
        <v>8</v>
      </c>
      <c r="R2177" s="6" t="str">
        <f t="shared" si="350"/>
        <v>NO</v>
      </c>
      <c r="S2177" s="6" t="str">
        <f t="shared" si="351"/>
        <v>YES</v>
      </c>
      <c r="T2177" s="11">
        <f t="shared" si="352"/>
        <v>349.875</v>
      </c>
      <c r="U2177" s="11">
        <f t="shared" si="353"/>
        <v>223.92</v>
      </c>
      <c r="V2177" s="11">
        <f t="shared" si="354"/>
        <v>125.95500000000001</v>
      </c>
    </row>
    <row r="2178" spans="1:22" x14ac:dyDescent="0.25">
      <c r="A2178" s="6" t="s">
        <v>351</v>
      </c>
      <c r="B2178" s="6" t="s">
        <v>23</v>
      </c>
      <c r="C2178" s="6" t="s">
        <v>1771</v>
      </c>
      <c r="D2178" s="6" t="s">
        <v>1771</v>
      </c>
      <c r="E2178" s="22" t="s">
        <v>1676</v>
      </c>
      <c r="F2178" s="22" t="s">
        <v>418</v>
      </c>
      <c r="G2178" s="31" t="s">
        <v>1323</v>
      </c>
      <c r="H2178" s="22" t="s">
        <v>1772</v>
      </c>
      <c r="I2178" s="22" t="s">
        <v>122</v>
      </c>
      <c r="J2178" s="22" t="s">
        <v>1792</v>
      </c>
      <c r="K2178" s="11">
        <v>11</v>
      </c>
      <c r="L2178" s="9">
        <v>46.7</v>
      </c>
      <c r="M2178" s="11">
        <v>513.70000000000005</v>
      </c>
      <c r="N2178" s="11">
        <v>536.49</v>
      </c>
      <c r="O2178" s="10">
        <f t="shared" si="347"/>
        <v>11</v>
      </c>
      <c r="P2178" s="11">
        <f t="shared" si="348"/>
        <v>11.488008565310492</v>
      </c>
      <c r="Q2178" s="11">
        <f t="shared" si="349"/>
        <v>22.488008565310491</v>
      </c>
      <c r="R2178" s="6" t="str">
        <f t="shared" si="350"/>
        <v>YES</v>
      </c>
      <c r="S2178" s="6" t="str">
        <f t="shared" si="351"/>
        <v>YES</v>
      </c>
      <c r="T2178" s="11">
        <f t="shared" si="352"/>
        <v>583.75</v>
      </c>
      <c r="U2178" s="11">
        <f t="shared" si="353"/>
        <v>1050.19</v>
      </c>
      <c r="V2178" s="11">
        <f t="shared" si="354"/>
        <v>-466.44000000000005</v>
      </c>
    </row>
    <row r="2179" spans="1:22" x14ac:dyDescent="0.25">
      <c r="A2179" s="6" t="s">
        <v>351</v>
      </c>
      <c r="B2179" s="6" t="s">
        <v>23</v>
      </c>
      <c r="C2179" s="6" t="s">
        <v>1771</v>
      </c>
      <c r="D2179" s="6" t="s">
        <v>1771</v>
      </c>
      <c r="E2179" s="22" t="s">
        <v>1676</v>
      </c>
      <c r="F2179" s="22" t="s">
        <v>418</v>
      </c>
      <c r="G2179" s="31" t="s">
        <v>1323</v>
      </c>
      <c r="H2179" s="22" t="s">
        <v>1772</v>
      </c>
      <c r="I2179" s="22" t="s">
        <v>122</v>
      </c>
      <c r="J2179" s="22" t="s">
        <v>1792</v>
      </c>
      <c r="K2179" s="11">
        <v>8</v>
      </c>
      <c r="L2179" s="9">
        <v>4.24</v>
      </c>
      <c r="M2179" s="11">
        <v>33.92</v>
      </c>
      <c r="O2179" s="10">
        <f t="shared" si="347"/>
        <v>8</v>
      </c>
      <c r="P2179" s="11">
        <f t="shared" si="348"/>
        <v>0</v>
      </c>
      <c r="Q2179" s="11">
        <f t="shared" si="349"/>
        <v>8</v>
      </c>
      <c r="R2179" s="6" t="str">
        <f t="shared" si="350"/>
        <v>NO</v>
      </c>
      <c r="S2179" s="6" t="str">
        <f t="shared" si="351"/>
        <v>YES</v>
      </c>
      <c r="T2179" s="11">
        <f t="shared" si="352"/>
        <v>53</v>
      </c>
      <c r="U2179" s="11">
        <f t="shared" si="353"/>
        <v>33.92</v>
      </c>
      <c r="V2179" s="11">
        <f t="shared" si="354"/>
        <v>19.079999999999998</v>
      </c>
    </row>
    <row r="2180" spans="1:22" x14ac:dyDescent="0.25">
      <c r="A2180" s="6" t="s">
        <v>351</v>
      </c>
      <c r="B2180" s="6" t="s">
        <v>23</v>
      </c>
      <c r="C2180" s="6" t="s">
        <v>1771</v>
      </c>
      <c r="D2180" s="6" t="s">
        <v>1771</v>
      </c>
      <c r="E2180" s="22" t="s">
        <v>1676</v>
      </c>
      <c r="F2180" s="22" t="s">
        <v>418</v>
      </c>
      <c r="G2180" s="31" t="s">
        <v>1323</v>
      </c>
      <c r="H2180" s="22" t="s">
        <v>1772</v>
      </c>
      <c r="I2180" s="22" t="s">
        <v>122</v>
      </c>
      <c r="J2180" s="22" t="s">
        <v>1793</v>
      </c>
      <c r="K2180" s="11">
        <v>9.5</v>
      </c>
      <c r="L2180" s="9">
        <v>162.9</v>
      </c>
      <c r="M2180" s="11">
        <v>1547.57</v>
      </c>
      <c r="N2180" s="11">
        <v>3686.6</v>
      </c>
      <c r="O2180" s="10">
        <f t="shared" si="347"/>
        <v>9.5001227747084087</v>
      </c>
      <c r="P2180" s="11">
        <f t="shared" si="348"/>
        <v>22.631062001227747</v>
      </c>
      <c r="Q2180" s="11">
        <f t="shared" si="349"/>
        <v>32.131184775936156</v>
      </c>
      <c r="R2180" s="6" t="str">
        <f t="shared" si="350"/>
        <v>YES</v>
      </c>
      <c r="S2180" s="6" t="str">
        <f t="shared" si="351"/>
        <v>YES</v>
      </c>
      <c r="T2180" s="11">
        <f t="shared" si="352"/>
        <v>2036.25</v>
      </c>
      <c r="U2180" s="11">
        <f t="shared" si="353"/>
        <v>5234.17</v>
      </c>
      <c r="V2180" s="11">
        <f t="shared" si="354"/>
        <v>-3197.92</v>
      </c>
    </row>
    <row r="2181" spans="1:22" x14ac:dyDescent="0.25">
      <c r="A2181" s="6" t="s">
        <v>351</v>
      </c>
      <c r="B2181" s="6" t="s">
        <v>23</v>
      </c>
      <c r="C2181" s="6" t="s">
        <v>1771</v>
      </c>
      <c r="D2181" s="6" t="s">
        <v>1771</v>
      </c>
      <c r="E2181" s="22" t="s">
        <v>1676</v>
      </c>
      <c r="F2181" s="22" t="s">
        <v>418</v>
      </c>
      <c r="G2181" s="31" t="s">
        <v>1323</v>
      </c>
      <c r="H2181" s="22" t="s">
        <v>1772</v>
      </c>
      <c r="I2181" s="22" t="s">
        <v>122</v>
      </c>
      <c r="J2181" s="22" t="s">
        <v>1793</v>
      </c>
      <c r="K2181" s="11">
        <v>11</v>
      </c>
      <c r="L2181" s="9">
        <v>143.94</v>
      </c>
      <c r="M2181" s="11">
        <v>1583.34</v>
      </c>
      <c r="O2181" s="10">
        <f t="shared" si="347"/>
        <v>11</v>
      </c>
      <c r="P2181" s="11">
        <f t="shared" si="348"/>
        <v>0</v>
      </c>
      <c r="Q2181" s="11">
        <f t="shared" si="349"/>
        <v>11</v>
      </c>
      <c r="R2181" s="6" t="str">
        <f t="shared" si="350"/>
        <v>NO</v>
      </c>
      <c r="S2181" s="6" t="str">
        <f t="shared" si="351"/>
        <v>YES</v>
      </c>
      <c r="T2181" s="11">
        <f t="shared" si="352"/>
        <v>1799.25</v>
      </c>
      <c r="U2181" s="11">
        <f t="shared" si="353"/>
        <v>1583.34</v>
      </c>
      <c r="V2181" s="11">
        <f t="shared" si="354"/>
        <v>215.91000000000008</v>
      </c>
    </row>
    <row r="2182" spans="1:22" x14ac:dyDescent="0.25">
      <c r="A2182" s="6" t="s">
        <v>351</v>
      </c>
      <c r="B2182" s="6" t="s">
        <v>23</v>
      </c>
      <c r="C2182" s="6" t="s">
        <v>1771</v>
      </c>
      <c r="D2182" s="6" t="s">
        <v>1771</v>
      </c>
      <c r="E2182" s="22" t="s">
        <v>1676</v>
      </c>
      <c r="F2182" s="22" t="s">
        <v>418</v>
      </c>
      <c r="G2182" s="31" t="s">
        <v>1323</v>
      </c>
      <c r="H2182" s="22" t="s">
        <v>1772</v>
      </c>
      <c r="I2182" s="22" t="s">
        <v>122</v>
      </c>
      <c r="J2182" s="22" t="s">
        <v>1793</v>
      </c>
      <c r="K2182" s="11">
        <v>15</v>
      </c>
      <c r="L2182" s="9">
        <v>1</v>
      </c>
      <c r="M2182" s="11">
        <v>15</v>
      </c>
      <c r="O2182" s="10">
        <f t="shared" si="347"/>
        <v>15</v>
      </c>
      <c r="P2182" s="11">
        <f t="shared" si="348"/>
        <v>0</v>
      </c>
      <c r="Q2182" s="11">
        <f t="shared" si="349"/>
        <v>15</v>
      </c>
      <c r="R2182" s="6" t="str">
        <f t="shared" si="350"/>
        <v>YES</v>
      </c>
      <c r="S2182" s="6" t="str">
        <f t="shared" si="351"/>
        <v>YES</v>
      </c>
      <c r="T2182" s="11">
        <f t="shared" si="352"/>
        <v>12.5</v>
      </c>
      <c r="U2182" s="11">
        <f t="shared" si="353"/>
        <v>15</v>
      </c>
      <c r="V2182" s="11">
        <f t="shared" si="354"/>
        <v>-2.5</v>
      </c>
    </row>
    <row r="2183" spans="1:22" x14ac:dyDescent="0.25">
      <c r="A2183" s="6" t="s">
        <v>351</v>
      </c>
      <c r="B2183" s="6" t="s">
        <v>23</v>
      </c>
      <c r="C2183" s="6" t="s">
        <v>1771</v>
      </c>
      <c r="D2183" s="6" t="s">
        <v>1771</v>
      </c>
      <c r="E2183" s="22" t="s">
        <v>1676</v>
      </c>
      <c r="F2183" s="22" t="s">
        <v>418</v>
      </c>
      <c r="G2183" s="31" t="s">
        <v>1323</v>
      </c>
      <c r="H2183" s="22" t="s">
        <v>1772</v>
      </c>
      <c r="I2183" s="22" t="s">
        <v>122</v>
      </c>
      <c r="J2183" s="22" t="s">
        <v>1794</v>
      </c>
      <c r="K2183" s="11">
        <v>6</v>
      </c>
      <c r="L2183" s="9">
        <v>200.54</v>
      </c>
      <c r="M2183" s="11">
        <v>1203.24</v>
      </c>
      <c r="N2183" s="11">
        <v>4190.88</v>
      </c>
      <c r="O2183" s="10">
        <f t="shared" si="346"/>
        <v>6</v>
      </c>
      <c r="P2183" s="11">
        <f t="shared" ref="P2183:P2229" si="355">N2183/L2183</f>
        <v>20.897975466241149</v>
      </c>
      <c r="Q2183" s="11">
        <f t="shared" ref="Q2183:Q2229" si="356">(M2183+N2183)/L2183</f>
        <v>26.897975466241149</v>
      </c>
      <c r="R2183" s="6" t="str">
        <f t="shared" ref="R2183:R2229" si="357">IF(Q2183&gt;12.49,"YES","NO")</f>
        <v>YES</v>
      </c>
      <c r="S2183" s="6" t="str">
        <f t="shared" ref="S2183:S2231" si="358">IF(O2183&gt;3.32,"YES","NO")</f>
        <v>YES</v>
      </c>
      <c r="T2183" s="11">
        <f t="shared" ref="T2183:T2231" si="359">L2183*12.5</f>
        <v>2506.75</v>
      </c>
      <c r="U2183" s="11">
        <f t="shared" ref="U2183:U2229" si="360">M2183+N2183</f>
        <v>5394.12</v>
      </c>
      <c r="V2183" s="11">
        <f t="shared" ref="V2183:V2229" si="361">T2183-U2183</f>
        <v>-2887.37</v>
      </c>
    </row>
    <row r="2184" spans="1:22" x14ac:dyDescent="0.25">
      <c r="A2184" s="6" t="s">
        <v>351</v>
      </c>
      <c r="B2184" s="6" t="s">
        <v>23</v>
      </c>
      <c r="C2184" s="6" t="s">
        <v>1771</v>
      </c>
      <c r="D2184" s="6" t="s">
        <v>1771</v>
      </c>
      <c r="E2184" s="22" t="s">
        <v>1676</v>
      </c>
      <c r="F2184" s="22" t="s">
        <v>418</v>
      </c>
      <c r="G2184" s="31" t="s">
        <v>1323</v>
      </c>
      <c r="H2184" s="22" t="s">
        <v>1772</v>
      </c>
      <c r="I2184" s="22" t="s">
        <v>122</v>
      </c>
      <c r="J2184" s="22" t="s">
        <v>1794</v>
      </c>
      <c r="K2184" s="11">
        <v>15</v>
      </c>
      <c r="L2184" s="9">
        <v>0.5</v>
      </c>
      <c r="M2184" s="11">
        <v>7.5</v>
      </c>
      <c r="O2184" s="10">
        <f t="shared" si="346"/>
        <v>15</v>
      </c>
      <c r="P2184" s="11">
        <f t="shared" si="355"/>
        <v>0</v>
      </c>
      <c r="Q2184" s="11">
        <f t="shared" si="356"/>
        <v>15</v>
      </c>
      <c r="R2184" s="6" t="str">
        <f t="shared" si="357"/>
        <v>YES</v>
      </c>
      <c r="S2184" s="6" t="str">
        <f t="shared" si="358"/>
        <v>YES</v>
      </c>
      <c r="T2184" s="11">
        <f t="shared" si="359"/>
        <v>6.25</v>
      </c>
      <c r="U2184" s="11">
        <f t="shared" si="360"/>
        <v>7.5</v>
      </c>
      <c r="V2184" s="11">
        <f t="shared" si="361"/>
        <v>-1.25</v>
      </c>
    </row>
    <row r="2185" spans="1:22" x14ac:dyDescent="0.25">
      <c r="A2185" s="6" t="s">
        <v>351</v>
      </c>
      <c r="B2185" s="6" t="s">
        <v>23</v>
      </c>
      <c r="C2185" s="6" t="s">
        <v>1771</v>
      </c>
      <c r="D2185" s="6" t="s">
        <v>1771</v>
      </c>
      <c r="E2185" s="22" t="s">
        <v>1676</v>
      </c>
      <c r="F2185" s="22" t="s">
        <v>418</v>
      </c>
      <c r="G2185" s="31" t="s">
        <v>1323</v>
      </c>
      <c r="H2185" s="22" t="s">
        <v>1772</v>
      </c>
      <c r="I2185" s="22" t="s">
        <v>122</v>
      </c>
      <c r="J2185" s="22" t="s">
        <v>1794</v>
      </c>
      <c r="K2185" s="11">
        <v>8</v>
      </c>
      <c r="L2185" s="9">
        <v>154.47</v>
      </c>
      <c r="M2185" s="11">
        <v>1235.76</v>
      </c>
      <c r="O2185" s="10">
        <f t="shared" si="346"/>
        <v>8</v>
      </c>
      <c r="P2185" s="11">
        <f t="shared" si="355"/>
        <v>0</v>
      </c>
      <c r="Q2185" s="11">
        <f t="shared" si="356"/>
        <v>8</v>
      </c>
      <c r="R2185" s="6" t="str">
        <f t="shared" si="357"/>
        <v>NO</v>
      </c>
      <c r="S2185" s="6" t="str">
        <f t="shared" si="358"/>
        <v>YES</v>
      </c>
      <c r="T2185" s="11">
        <f t="shared" si="359"/>
        <v>1930.875</v>
      </c>
      <c r="U2185" s="11">
        <f t="shared" si="360"/>
        <v>1235.76</v>
      </c>
      <c r="V2185" s="11">
        <f t="shared" si="361"/>
        <v>695.11500000000001</v>
      </c>
    </row>
    <row r="2186" spans="1:22" x14ac:dyDescent="0.25">
      <c r="A2186" s="6" t="s">
        <v>351</v>
      </c>
      <c r="B2186" s="6" t="s">
        <v>23</v>
      </c>
      <c r="C2186" s="6" t="s">
        <v>1797</v>
      </c>
      <c r="D2186" s="6" t="s">
        <v>1797</v>
      </c>
      <c r="E2186" s="22" t="s">
        <v>1676</v>
      </c>
      <c r="F2186" s="22" t="s">
        <v>418</v>
      </c>
      <c r="G2186" s="31"/>
      <c r="H2186" s="22" t="s">
        <v>1796</v>
      </c>
      <c r="I2186" s="22" t="s">
        <v>1795</v>
      </c>
      <c r="J2186" s="22" t="s">
        <v>1798</v>
      </c>
      <c r="K2186" s="11">
        <v>0.05</v>
      </c>
      <c r="M2186" s="11">
        <v>678.82</v>
      </c>
      <c r="O2186" s="10" t="e">
        <f t="shared" si="346"/>
        <v>#DIV/0!</v>
      </c>
      <c r="P2186" s="11" t="e">
        <f t="shared" si="355"/>
        <v>#DIV/0!</v>
      </c>
      <c r="Q2186" s="11" t="e">
        <f t="shared" si="356"/>
        <v>#DIV/0!</v>
      </c>
      <c r="R2186" s="6" t="e">
        <f t="shared" si="357"/>
        <v>#DIV/0!</v>
      </c>
      <c r="S2186" s="6" t="e">
        <f t="shared" si="358"/>
        <v>#DIV/0!</v>
      </c>
      <c r="T2186" s="11">
        <f t="shared" si="359"/>
        <v>0</v>
      </c>
      <c r="U2186" s="11">
        <f t="shared" si="360"/>
        <v>678.82</v>
      </c>
      <c r="V2186" s="11">
        <f t="shared" si="361"/>
        <v>-678.82</v>
      </c>
    </row>
    <row r="2187" spans="1:22" x14ac:dyDescent="0.25">
      <c r="A2187" s="6" t="s">
        <v>351</v>
      </c>
      <c r="B2187" s="6" t="s">
        <v>23</v>
      </c>
      <c r="C2187" s="6" t="s">
        <v>1797</v>
      </c>
      <c r="D2187" s="6" t="s">
        <v>1797</v>
      </c>
      <c r="E2187" s="22" t="s">
        <v>1676</v>
      </c>
      <c r="F2187" s="22" t="s">
        <v>418</v>
      </c>
      <c r="G2187" s="31"/>
      <c r="H2187" s="22" t="s">
        <v>1796</v>
      </c>
      <c r="I2187" s="22" t="s">
        <v>1795</v>
      </c>
      <c r="J2187" s="22" t="s">
        <v>1798</v>
      </c>
      <c r="K2187" s="11">
        <v>0.06</v>
      </c>
      <c r="M2187" s="11">
        <v>814.56</v>
      </c>
      <c r="O2187" s="10" t="e">
        <f t="shared" si="346"/>
        <v>#DIV/0!</v>
      </c>
      <c r="P2187" s="11" t="e">
        <f t="shared" si="355"/>
        <v>#DIV/0!</v>
      </c>
      <c r="Q2187" s="11" t="e">
        <f t="shared" si="356"/>
        <v>#DIV/0!</v>
      </c>
      <c r="R2187" s="6" t="e">
        <f t="shared" si="357"/>
        <v>#DIV/0!</v>
      </c>
      <c r="S2187" s="6" t="e">
        <f t="shared" si="358"/>
        <v>#DIV/0!</v>
      </c>
      <c r="T2187" s="11">
        <f t="shared" si="359"/>
        <v>0</v>
      </c>
      <c r="U2187" s="11">
        <f t="shared" si="360"/>
        <v>814.56</v>
      </c>
      <c r="V2187" s="11">
        <f t="shared" si="361"/>
        <v>-814.56</v>
      </c>
    </row>
    <row r="2188" spans="1:22" x14ac:dyDescent="0.25">
      <c r="A2188" s="6" t="s">
        <v>351</v>
      </c>
      <c r="B2188" s="6" t="s">
        <v>23</v>
      </c>
      <c r="C2188" s="6" t="s">
        <v>1797</v>
      </c>
      <c r="D2188" s="6" t="s">
        <v>1797</v>
      </c>
      <c r="E2188" s="22" t="s">
        <v>1676</v>
      </c>
      <c r="F2188" s="22" t="s">
        <v>418</v>
      </c>
      <c r="G2188" s="31"/>
      <c r="H2188" s="22" t="s">
        <v>1796</v>
      </c>
      <c r="I2188" s="22" t="s">
        <v>1795</v>
      </c>
      <c r="J2188" s="22" t="s">
        <v>1799</v>
      </c>
      <c r="K2188" s="11">
        <v>0.05</v>
      </c>
      <c r="M2188" s="11">
        <v>936</v>
      </c>
      <c r="O2188" s="10" t="e">
        <f t="shared" si="346"/>
        <v>#DIV/0!</v>
      </c>
      <c r="P2188" s="11" t="e">
        <f t="shared" si="355"/>
        <v>#DIV/0!</v>
      </c>
      <c r="Q2188" s="11" t="e">
        <f t="shared" si="356"/>
        <v>#DIV/0!</v>
      </c>
      <c r="R2188" s="6" t="e">
        <f t="shared" si="357"/>
        <v>#DIV/0!</v>
      </c>
      <c r="S2188" s="6" t="e">
        <f t="shared" si="358"/>
        <v>#DIV/0!</v>
      </c>
      <c r="T2188" s="11">
        <f t="shared" si="359"/>
        <v>0</v>
      </c>
      <c r="U2188" s="11">
        <f t="shared" si="360"/>
        <v>936</v>
      </c>
      <c r="V2188" s="11">
        <f t="shared" si="361"/>
        <v>-936</v>
      </c>
    </row>
    <row r="2189" spans="1:22" x14ac:dyDescent="0.25">
      <c r="A2189" s="6" t="s">
        <v>351</v>
      </c>
      <c r="B2189" s="6" t="s">
        <v>23</v>
      </c>
      <c r="C2189" s="6" t="s">
        <v>1797</v>
      </c>
      <c r="D2189" s="6" t="s">
        <v>1797</v>
      </c>
      <c r="E2189" s="22" t="s">
        <v>1676</v>
      </c>
      <c r="F2189" s="22" t="s">
        <v>418</v>
      </c>
      <c r="G2189" s="31"/>
      <c r="H2189" s="22" t="s">
        <v>1796</v>
      </c>
      <c r="I2189" s="22" t="s">
        <v>1795</v>
      </c>
      <c r="J2189" s="22" t="s">
        <v>1800</v>
      </c>
      <c r="K2189" s="11">
        <v>15</v>
      </c>
      <c r="L2189" s="9">
        <v>76.89</v>
      </c>
      <c r="M2189" s="11">
        <v>1153.3499999999999</v>
      </c>
      <c r="N2189" s="11">
        <v>859.49</v>
      </c>
      <c r="O2189" s="10">
        <f t="shared" si="346"/>
        <v>14.999999999999998</v>
      </c>
      <c r="P2189" s="11">
        <f t="shared" si="355"/>
        <v>11.178176615944857</v>
      </c>
      <c r="Q2189" s="11">
        <f t="shared" si="356"/>
        <v>26.178176615944857</v>
      </c>
      <c r="R2189" s="6" t="str">
        <f t="shared" si="357"/>
        <v>YES</v>
      </c>
      <c r="S2189" s="6" t="str">
        <f t="shared" si="358"/>
        <v>YES</v>
      </c>
      <c r="T2189" s="11">
        <f t="shared" si="359"/>
        <v>961.125</v>
      </c>
      <c r="U2189" s="11">
        <f t="shared" si="360"/>
        <v>2012.84</v>
      </c>
      <c r="V2189" s="11">
        <f t="shared" si="361"/>
        <v>-1051.7149999999999</v>
      </c>
    </row>
    <row r="2190" spans="1:22" x14ac:dyDescent="0.25">
      <c r="A2190" s="6" t="s">
        <v>351</v>
      </c>
      <c r="B2190" s="6" t="s">
        <v>23</v>
      </c>
      <c r="C2190" s="6" t="s">
        <v>1797</v>
      </c>
      <c r="D2190" s="6" t="s">
        <v>1797</v>
      </c>
      <c r="E2190" s="22" t="s">
        <v>1676</v>
      </c>
      <c r="F2190" s="22" t="s">
        <v>418</v>
      </c>
      <c r="G2190" s="31"/>
      <c r="H2190" s="22" t="s">
        <v>1796</v>
      </c>
      <c r="I2190" s="22" t="s">
        <v>1795</v>
      </c>
      <c r="J2190" s="22" t="s">
        <v>1801</v>
      </c>
      <c r="K2190" s="11">
        <v>0.06</v>
      </c>
      <c r="M2190" s="11">
        <v>115.38</v>
      </c>
      <c r="O2190" s="10" t="e">
        <f t="shared" si="346"/>
        <v>#DIV/0!</v>
      </c>
      <c r="P2190" s="11" t="e">
        <f t="shared" si="355"/>
        <v>#DIV/0!</v>
      </c>
      <c r="Q2190" s="11" t="e">
        <f t="shared" si="356"/>
        <v>#DIV/0!</v>
      </c>
      <c r="R2190" s="6" t="e">
        <f t="shared" si="357"/>
        <v>#DIV/0!</v>
      </c>
      <c r="S2190" s="6" t="e">
        <f t="shared" si="358"/>
        <v>#DIV/0!</v>
      </c>
      <c r="T2190" s="11">
        <f t="shared" si="359"/>
        <v>0</v>
      </c>
      <c r="U2190" s="11">
        <f t="shared" si="360"/>
        <v>115.38</v>
      </c>
      <c r="V2190" s="11">
        <f t="shared" si="361"/>
        <v>-115.38</v>
      </c>
    </row>
    <row r="2191" spans="1:22" x14ac:dyDescent="0.25">
      <c r="A2191" s="6" t="s">
        <v>351</v>
      </c>
      <c r="B2191" s="6" t="s">
        <v>23</v>
      </c>
      <c r="C2191" s="6" t="s">
        <v>1797</v>
      </c>
      <c r="D2191" s="6" t="s">
        <v>1797</v>
      </c>
      <c r="E2191" s="22" t="s">
        <v>1676</v>
      </c>
      <c r="F2191" s="22" t="s">
        <v>418</v>
      </c>
      <c r="G2191" s="31"/>
      <c r="H2191" s="22" t="s">
        <v>1796</v>
      </c>
      <c r="I2191" s="22" t="s">
        <v>1795</v>
      </c>
      <c r="J2191" s="22" t="s">
        <v>1801</v>
      </c>
      <c r="K2191" s="11">
        <v>0.05</v>
      </c>
      <c r="M2191" s="11">
        <v>961.5</v>
      </c>
      <c r="O2191" s="10" t="e">
        <f t="shared" si="346"/>
        <v>#DIV/0!</v>
      </c>
      <c r="P2191" s="11" t="e">
        <f t="shared" si="355"/>
        <v>#DIV/0!</v>
      </c>
      <c r="Q2191" s="11" t="e">
        <f t="shared" si="356"/>
        <v>#DIV/0!</v>
      </c>
      <c r="R2191" s="6" t="e">
        <f t="shared" si="357"/>
        <v>#DIV/0!</v>
      </c>
      <c r="S2191" s="6" t="e">
        <f t="shared" si="358"/>
        <v>#DIV/0!</v>
      </c>
      <c r="T2191" s="11">
        <f t="shared" si="359"/>
        <v>0</v>
      </c>
      <c r="U2191" s="11">
        <f t="shared" si="360"/>
        <v>961.5</v>
      </c>
      <c r="V2191" s="11">
        <f t="shared" si="361"/>
        <v>-961.5</v>
      </c>
    </row>
    <row r="2192" spans="1:22" x14ac:dyDescent="0.25">
      <c r="A2192" s="6" t="s">
        <v>351</v>
      </c>
      <c r="B2192" s="6" t="s">
        <v>23</v>
      </c>
      <c r="C2192" s="6" t="s">
        <v>1797</v>
      </c>
      <c r="D2192" s="6" t="s">
        <v>1797</v>
      </c>
      <c r="E2192" s="22" t="s">
        <v>1676</v>
      </c>
      <c r="F2192" s="22" t="s">
        <v>418</v>
      </c>
      <c r="G2192" s="31"/>
      <c r="H2192" s="22" t="s">
        <v>1796</v>
      </c>
      <c r="I2192" s="22" t="s">
        <v>1795</v>
      </c>
      <c r="J2192" s="22" t="s">
        <v>1802</v>
      </c>
      <c r="K2192" s="11">
        <v>15</v>
      </c>
      <c r="L2192" s="9">
        <v>52.12</v>
      </c>
      <c r="M2192" s="11">
        <v>781.8</v>
      </c>
      <c r="N2192" s="11">
        <v>356.33</v>
      </c>
      <c r="O2192" s="10">
        <f t="shared" ref="O2192:O2255" si="362">M2192/L2192</f>
        <v>15</v>
      </c>
      <c r="P2192" s="11">
        <f t="shared" si="355"/>
        <v>6.8367229470452804</v>
      </c>
      <c r="Q2192" s="11">
        <f t="shared" si="356"/>
        <v>21.836722947045278</v>
      </c>
      <c r="R2192" s="6" t="str">
        <f t="shared" si="357"/>
        <v>YES</v>
      </c>
      <c r="S2192" s="6" t="str">
        <f t="shared" si="358"/>
        <v>YES</v>
      </c>
      <c r="T2192" s="11">
        <f t="shared" si="359"/>
        <v>651.5</v>
      </c>
      <c r="U2192" s="11">
        <f t="shared" si="360"/>
        <v>1138.1299999999999</v>
      </c>
      <c r="V2192" s="11">
        <f t="shared" si="361"/>
        <v>-486.62999999999988</v>
      </c>
    </row>
    <row r="2193" spans="1:22" x14ac:dyDescent="0.25">
      <c r="A2193" s="6" t="s">
        <v>351</v>
      </c>
      <c r="B2193" s="6" t="s">
        <v>23</v>
      </c>
      <c r="C2193" s="6" t="s">
        <v>1797</v>
      </c>
      <c r="D2193" s="6" t="s">
        <v>1797</v>
      </c>
      <c r="E2193" s="22" t="s">
        <v>1676</v>
      </c>
      <c r="F2193" s="22" t="s">
        <v>418</v>
      </c>
      <c r="G2193" s="31"/>
      <c r="H2193" s="22" t="s">
        <v>1796</v>
      </c>
      <c r="I2193" s="22" t="s">
        <v>1795</v>
      </c>
      <c r="J2193" s="22" t="s">
        <v>1803</v>
      </c>
      <c r="K2193" s="11">
        <v>15</v>
      </c>
      <c r="L2193" s="9">
        <v>213.15</v>
      </c>
      <c r="M2193" s="11">
        <v>3197.25</v>
      </c>
      <c r="N2193" s="11">
        <v>1984.98</v>
      </c>
      <c r="O2193" s="10">
        <f t="shared" si="362"/>
        <v>15</v>
      </c>
      <c r="P2193" s="11">
        <f t="shared" si="355"/>
        <v>9.3125967628430679</v>
      </c>
      <c r="Q2193" s="11">
        <f t="shared" si="356"/>
        <v>24.312596762843064</v>
      </c>
      <c r="R2193" s="6" t="str">
        <f t="shared" si="357"/>
        <v>YES</v>
      </c>
      <c r="S2193" s="6" t="str">
        <f t="shared" si="358"/>
        <v>YES</v>
      </c>
      <c r="T2193" s="11">
        <f t="shared" si="359"/>
        <v>2664.375</v>
      </c>
      <c r="U2193" s="11">
        <f t="shared" si="360"/>
        <v>5182.2299999999996</v>
      </c>
      <c r="V2193" s="11">
        <f t="shared" si="361"/>
        <v>-2517.8549999999996</v>
      </c>
    </row>
    <row r="2194" spans="1:22" x14ac:dyDescent="0.25">
      <c r="A2194" s="6" t="s">
        <v>351</v>
      </c>
      <c r="B2194" s="6" t="s">
        <v>23</v>
      </c>
      <c r="C2194" s="6" t="s">
        <v>1797</v>
      </c>
      <c r="D2194" s="6" t="s">
        <v>1797</v>
      </c>
      <c r="E2194" s="22" t="s">
        <v>1676</v>
      </c>
      <c r="F2194" s="22" t="s">
        <v>418</v>
      </c>
      <c r="G2194" s="31"/>
      <c r="H2194" s="22" t="s">
        <v>1796</v>
      </c>
      <c r="I2194" s="22" t="s">
        <v>1795</v>
      </c>
      <c r="J2194" s="22" t="s">
        <v>1804</v>
      </c>
      <c r="K2194" s="11">
        <v>15</v>
      </c>
      <c r="L2194" s="9">
        <v>58.38</v>
      </c>
      <c r="M2194" s="11">
        <v>1115.7</v>
      </c>
      <c r="N2194" s="11">
        <v>678.86</v>
      </c>
      <c r="O2194" s="10">
        <f t="shared" si="362"/>
        <v>19.110996916752313</v>
      </c>
      <c r="P2194" s="11">
        <f t="shared" si="355"/>
        <v>11.628297362110311</v>
      </c>
      <c r="Q2194" s="11">
        <f t="shared" si="356"/>
        <v>30.739294278862623</v>
      </c>
      <c r="R2194" s="6" t="str">
        <f t="shared" si="357"/>
        <v>YES</v>
      </c>
      <c r="S2194" s="6" t="str">
        <f t="shared" si="358"/>
        <v>YES</v>
      </c>
      <c r="T2194" s="11">
        <f t="shared" si="359"/>
        <v>729.75</v>
      </c>
      <c r="U2194" s="11">
        <f t="shared" si="360"/>
        <v>1794.56</v>
      </c>
      <c r="V2194" s="11">
        <f t="shared" si="361"/>
        <v>-1064.81</v>
      </c>
    </row>
    <row r="2195" spans="1:22" x14ac:dyDescent="0.25">
      <c r="A2195" s="6" t="s">
        <v>351</v>
      </c>
      <c r="B2195" s="6" t="s">
        <v>23</v>
      </c>
      <c r="C2195" s="6" t="s">
        <v>1797</v>
      </c>
      <c r="D2195" s="6" t="s">
        <v>1797</v>
      </c>
      <c r="E2195" s="22" t="s">
        <v>1676</v>
      </c>
      <c r="F2195" s="22" t="s">
        <v>418</v>
      </c>
      <c r="G2195" s="31"/>
      <c r="H2195" s="22" t="s">
        <v>1796</v>
      </c>
      <c r="I2195" s="22" t="s">
        <v>1795</v>
      </c>
      <c r="J2195" s="22" t="s">
        <v>1805</v>
      </c>
      <c r="K2195" s="11">
        <v>15</v>
      </c>
      <c r="L2195" s="9">
        <v>126.27</v>
      </c>
      <c r="M2195" s="11">
        <v>1894.05</v>
      </c>
      <c r="N2195" s="11">
        <v>1449.5</v>
      </c>
      <c r="O2195" s="10">
        <f t="shared" si="362"/>
        <v>15</v>
      </c>
      <c r="P2195" s="11">
        <f t="shared" si="355"/>
        <v>11.47936960481508</v>
      </c>
      <c r="Q2195" s="11">
        <f t="shared" si="356"/>
        <v>26.47936960481508</v>
      </c>
      <c r="R2195" s="6" t="str">
        <f t="shared" si="357"/>
        <v>YES</v>
      </c>
      <c r="S2195" s="6" t="str">
        <f t="shared" si="358"/>
        <v>YES</v>
      </c>
      <c r="T2195" s="11">
        <f t="shared" si="359"/>
        <v>1578.375</v>
      </c>
      <c r="U2195" s="11">
        <f t="shared" si="360"/>
        <v>3343.55</v>
      </c>
      <c r="V2195" s="11">
        <f t="shared" si="361"/>
        <v>-1765.1750000000002</v>
      </c>
    </row>
    <row r="2196" spans="1:22" x14ac:dyDescent="0.25">
      <c r="A2196" s="6" t="s">
        <v>351</v>
      </c>
      <c r="B2196" s="6" t="s">
        <v>23</v>
      </c>
      <c r="C2196" s="6" t="s">
        <v>1797</v>
      </c>
      <c r="D2196" s="6" t="s">
        <v>1797</v>
      </c>
      <c r="E2196" s="22" t="s">
        <v>1676</v>
      </c>
      <c r="F2196" s="22" t="s">
        <v>418</v>
      </c>
      <c r="G2196" s="31"/>
      <c r="H2196" s="22" t="s">
        <v>1796</v>
      </c>
      <c r="I2196" s="22" t="s">
        <v>1795</v>
      </c>
      <c r="J2196" s="22" t="s">
        <v>1806</v>
      </c>
      <c r="K2196" s="11">
        <v>15</v>
      </c>
      <c r="L2196" s="9">
        <v>12.52</v>
      </c>
      <c r="M2196" s="11">
        <v>187.8</v>
      </c>
      <c r="N2196" s="11">
        <v>153.74</v>
      </c>
      <c r="O2196" s="10">
        <f t="shared" si="362"/>
        <v>15.000000000000002</v>
      </c>
      <c r="P2196" s="11">
        <f t="shared" si="355"/>
        <v>12.279552715654953</v>
      </c>
      <c r="Q2196" s="11">
        <f t="shared" si="356"/>
        <v>27.279552715654955</v>
      </c>
      <c r="R2196" s="6" t="str">
        <f t="shared" si="357"/>
        <v>YES</v>
      </c>
      <c r="S2196" s="6" t="str">
        <f t="shared" si="358"/>
        <v>YES</v>
      </c>
      <c r="T2196" s="11">
        <f t="shared" si="359"/>
        <v>156.5</v>
      </c>
      <c r="U2196" s="11">
        <f t="shared" si="360"/>
        <v>341.54</v>
      </c>
      <c r="V2196" s="11">
        <f t="shared" si="361"/>
        <v>-185.04000000000002</v>
      </c>
    </row>
    <row r="2197" spans="1:22" x14ac:dyDescent="0.25">
      <c r="A2197" s="6" t="s">
        <v>351</v>
      </c>
      <c r="B2197" s="6" t="s">
        <v>23</v>
      </c>
      <c r="C2197" s="6" t="s">
        <v>1797</v>
      </c>
      <c r="D2197" s="6" t="s">
        <v>1797</v>
      </c>
      <c r="E2197" s="22" t="s">
        <v>1676</v>
      </c>
      <c r="F2197" s="22" t="s">
        <v>418</v>
      </c>
      <c r="G2197" s="31"/>
      <c r="H2197" s="22" t="s">
        <v>1796</v>
      </c>
      <c r="I2197" s="22" t="s">
        <v>1795</v>
      </c>
      <c r="J2197" s="22" t="s">
        <v>1807</v>
      </c>
      <c r="K2197" s="11">
        <v>15</v>
      </c>
      <c r="L2197" s="9">
        <v>252.49</v>
      </c>
      <c r="M2197" s="11">
        <v>3787.35</v>
      </c>
      <c r="N2197" s="11">
        <v>2374.91</v>
      </c>
      <c r="O2197" s="10">
        <f t="shared" si="362"/>
        <v>14.999999999999998</v>
      </c>
      <c r="P2197" s="11">
        <f t="shared" si="355"/>
        <v>9.4059566715513476</v>
      </c>
      <c r="Q2197" s="11">
        <f t="shared" si="356"/>
        <v>24.405956671551348</v>
      </c>
      <c r="R2197" s="6" t="str">
        <f t="shared" si="357"/>
        <v>YES</v>
      </c>
      <c r="S2197" s="6" t="str">
        <f t="shared" si="358"/>
        <v>YES</v>
      </c>
      <c r="T2197" s="11">
        <f t="shared" si="359"/>
        <v>3156.125</v>
      </c>
      <c r="U2197" s="11">
        <f t="shared" si="360"/>
        <v>6162.26</v>
      </c>
      <c r="V2197" s="11">
        <f t="shared" si="361"/>
        <v>-3006.1350000000002</v>
      </c>
    </row>
    <row r="2198" spans="1:22" x14ac:dyDescent="0.25">
      <c r="A2198" s="6" t="s">
        <v>351</v>
      </c>
      <c r="B2198" s="6" t="s">
        <v>23</v>
      </c>
      <c r="C2198" s="6" t="s">
        <v>1797</v>
      </c>
      <c r="D2198" s="6" t="s">
        <v>1797</v>
      </c>
      <c r="E2198" s="22" t="s">
        <v>1676</v>
      </c>
      <c r="F2198" s="22" t="s">
        <v>418</v>
      </c>
      <c r="G2198" s="31"/>
      <c r="H2198" s="22" t="s">
        <v>1796</v>
      </c>
      <c r="I2198" s="22" t="s">
        <v>1795</v>
      </c>
      <c r="J2198" s="22" t="s">
        <v>1808</v>
      </c>
      <c r="K2198" s="11">
        <v>15</v>
      </c>
      <c r="L2198" s="9">
        <v>348.93</v>
      </c>
      <c r="M2198" s="11">
        <v>5473.95</v>
      </c>
      <c r="N2198" s="11">
        <v>2802.57</v>
      </c>
      <c r="O2198" s="10">
        <f t="shared" si="362"/>
        <v>15.687817040667182</v>
      </c>
      <c r="P2198" s="11">
        <f t="shared" si="355"/>
        <v>8.0318975152609404</v>
      </c>
      <c r="Q2198" s="11">
        <f t="shared" si="356"/>
        <v>23.719714555928125</v>
      </c>
      <c r="R2198" s="6" t="str">
        <f t="shared" si="357"/>
        <v>YES</v>
      </c>
      <c r="S2198" s="6" t="str">
        <f t="shared" si="358"/>
        <v>YES</v>
      </c>
      <c r="T2198" s="11">
        <f t="shared" si="359"/>
        <v>4361.625</v>
      </c>
      <c r="U2198" s="11">
        <f t="shared" si="360"/>
        <v>8276.52</v>
      </c>
      <c r="V2198" s="11">
        <f t="shared" si="361"/>
        <v>-3914.8950000000004</v>
      </c>
    </row>
    <row r="2199" spans="1:22" x14ac:dyDescent="0.25">
      <c r="A2199" s="6" t="s">
        <v>351</v>
      </c>
      <c r="B2199" s="6" t="s">
        <v>23</v>
      </c>
      <c r="C2199" s="6" t="s">
        <v>1797</v>
      </c>
      <c r="D2199" s="6" t="s">
        <v>1797</v>
      </c>
      <c r="E2199" s="22" t="s">
        <v>1676</v>
      </c>
      <c r="F2199" s="22" t="s">
        <v>418</v>
      </c>
      <c r="G2199" s="31"/>
      <c r="H2199" s="22" t="s">
        <v>1796</v>
      </c>
      <c r="I2199" s="22" t="s">
        <v>1795</v>
      </c>
      <c r="J2199" s="22" t="s">
        <v>1809</v>
      </c>
      <c r="K2199" s="11">
        <v>15</v>
      </c>
      <c r="L2199" s="9">
        <v>54.49</v>
      </c>
      <c r="M2199" s="11">
        <v>817.35</v>
      </c>
      <c r="N2199" s="11">
        <v>401.61</v>
      </c>
      <c r="O2199" s="10">
        <f t="shared" si="362"/>
        <v>15</v>
      </c>
      <c r="P2199" s="11">
        <f t="shared" si="355"/>
        <v>7.3703431822352723</v>
      </c>
      <c r="Q2199" s="11">
        <f t="shared" si="356"/>
        <v>22.370343182235274</v>
      </c>
      <c r="R2199" s="6" t="str">
        <f t="shared" si="357"/>
        <v>YES</v>
      </c>
      <c r="S2199" s="6" t="str">
        <f t="shared" si="358"/>
        <v>YES</v>
      </c>
      <c r="T2199" s="11">
        <f t="shared" si="359"/>
        <v>681.125</v>
      </c>
      <c r="U2199" s="11">
        <f t="shared" si="360"/>
        <v>1218.96</v>
      </c>
      <c r="V2199" s="11">
        <f t="shared" si="361"/>
        <v>-537.83500000000004</v>
      </c>
    </row>
    <row r="2200" spans="1:22" x14ac:dyDescent="0.25">
      <c r="A2200" s="6" t="s">
        <v>351</v>
      </c>
      <c r="B2200" s="6" t="s">
        <v>23</v>
      </c>
      <c r="C2200" s="6" t="s">
        <v>1797</v>
      </c>
      <c r="D2200" s="6" t="s">
        <v>1797</v>
      </c>
      <c r="E2200" s="22" t="s">
        <v>1676</v>
      </c>
      <c r="F2200" s="22" t="s">
        <v>418</v>
      </c>
      <c r="G2200" s="31"/>
      <c r="H2200" s="22" t="s">
        <v>1796</v>
      </c>
      <c r="I2200" s="22" t="s">
        <v>1795</v>
      </c>
      <c r="J2200" s="22" t="s">
        <v>1810</v>
      </c>
      <c r="K2200" s="11">
        <v>15</v>
      </c>
      <c r="L2200" s="9">
        <v>95.81</v>
      </c>
      <c r="M2200" s="11">
        <v>1437.15</v>
      </c>
      <c r="N2200" s="11">
        <v>1588.19</v>
      </c>
      <c r="O2200" s="10">
        <f t="shared" si="362"/>
        <v>15</v>
      </c>
      <c r="P2200" s="11">
        <f t="shared" si="355"/>
        <v>16.576453397348921</v>
      </c>
      <c r="Q2200" s="11">
        <f t="shared" si="356"/>
        <v>31.576453397348921</v>
      </c>
      <c r="R2200" s="6" t="str">
        <f t="shared" si="357"/>
        <v>YES</v>
      </c>
      <c r="S2200" s="6" t="str">
        <f t="shared" si="358"/>
        <v>YES</v>
      </c>
      <c r="T2200" s="11">
        <f t="shared" si="359"/>
        <v>1197.625</v>
      </c>
      <c r="U2200" s="11">
        <f t="shared" si="360"/>
        <v>3025.34</v>
      </c>
      <c r="V2200" s="11">
        <f t="shared" si="361"/>
        <v>-1827.7150000000001</v>
      </c>
    </row>
    <row r="2201" spans="1:22" x14ac:dyDescent="0.25">
      <c r="A2201" s="6" t="s">
        <v>351</v>
      </c>
      <c r="B2201" s="6" t="s">
        <v>23</v>
      </c>
      <c r="C2201" s="6" t="s">
        <v>1797</v>
      </c>
      <c r="D2201" s="6" t="s">
        <v>1797</v>
      </c>
      <c r="E2201" s="22" t="s">
        <v>1676</v>
      </c>
      <c r="F2201" s="22" t="s">
        <v>418</v>
      </c>
      <c r="G2201" s="31"/>
      <c r="H2201" s="22" t="s">
        <v>1796</v>
      </c>
      <c r="I2201" s="22" t="s">
        <v>1795</v>
      </c>
      <c r="J2201" s="22" t="s">
        <v>546</v>
      </c>
      <c r="K2201" s="11">
        <v>15</v>
      </c>
      <c r="L2201" s="9">
        <v>160.66999999999999</v>
      </c>
      <c r="M2201" s="11">
        <v>2860.2</v>
      </c>
      <c r="N2201" s="11">
        <v>1374.21</v>
      </c>
      <c r="O2201" s="10">
        <f t="shared" si="362"/>
        <v>17.801705358809983</v>
      </c>
      <c r="P2201" s="11">
        <f t="shared" si="355"/>
        <v>8.5529968257919968</v>
      </c>
      <c r="Q2201" s="11">
        <f t="shared" si="356"/>
        <v>26.35470218460198</v>
      </c>
      <c r="R2201" s="6" t="str">
        <f t="shared" si="357"/>
        <v>YES</v>
      </c>
      <c r="S2201" s="6" t="str">
        <f t="shared" si="358"/>
        <v>YES</v>
      </c>
      <c r="T2201" s="11">
        <f t="shared" si="359"/>
        <v>2008.3749999999998</v>
      </c>
      <c r="U2201" s="11">
        <f t="shared" si="360"/>
        <v>4234.41</v>
      </c>
      <c r="V2201" s="11">
        <f t="shared" si="361"/>
        <v>-2226.0349999999999</v>
      </c>
    </row>
    <row r="2202" spans="1:22" x14ac:dyDescent="0.25">
      <c r="A2202" s="6" t="s">
        <v>351</v>
      </c>
      <c r="B2202" s="6" t="s">
        <v>23</v>
      </c>
      <c r="C2202" s="6" t="s">
        <v>1797</v>
      </c>
      <c r="D2202" s="6" t="s">
        <v>1797</v>
      </c>
      <c r="E2202" s="22" t="s">
        <v>1676</v>
      </c>
      <c r="F2202" s="22" t="s">
        <v>418</v>
      </c>
      <c r="G2202" s="31"/>
      <c r="H2202" s="22" t="s">
        <v>1796</v>
      </c>
      <c r="I2202" s="22" t="s">
        <v>1795</v>
      </c>
      <c r="J2202" s="22" t="s">
        <v>1811</v>
      </c>
      <c r="K2202" s="11">
        <v>15</v>
      </c>
      <c r="L2202" s="9">
        <v>140.66999999999999</v>
      </c>
      <c r="M2202" s="11">
        <v>2110.0500000000002</v>
      </c>
      <c r="N2202" s="11">
        <v>1204.08</v>
      </c>
      <c r="O2202" s="10">
        <f t="shared" si="362"/>
        <v>15.000000000000002</v>
      </c>
      <c r="P2202" s="11">
        <f t="shared" si="355"/>
        <v>8.5596075922371515</v>
      </c>
      <c r="Q2202" s="11">
        <f t="shared" si="356"/>
        <v>23.559607592237153</v>
      </c>
      <c r="R2202" s="6" t="str">
        <f t="shared" si="357"/>
        <v>YES</v>
      </c>
      <c r="S2202" s="6" t="str">
        <f t="shared" si="358"/>
        <v>YES</v>
      </c>
      <c r="T2202" s="11">
        <f t="shared" si="359"/>
        <v>1758.3749999999998</v>
      </c>
      <c r="U2202" s="11">
        <f t="shared" si="360"/>
        <v>3314.13</v>
      </c>
      <c r="V2202" s="11">
        <f t="shared" si="361"/>
        <v>-1555.7550000000003</v>
      </c>
    </row>
    <row r="2203" spans="1:22" x14ac:dyDescent="0.25">
      <c r="A2203" s="6" t="s">
        <v>351</v>
      </c>
      <c r="B2203" s="6" t="s">
        <v>23</v>
      </c>
      <c r="C2203" s="6" t="s">
        <v>1797</v>
      </c>
      <c r="D2203" s="6" t="s">
        <v>1797</v>
      </c>
      <c r="E2203" s="22" t="s">
        <v>1676</v>
      </c>
      <c r="F2203" s="22" t="s">
        <v>418</v>
      </c>
      <c r="G2203" s="31"/>
      <c r="H2203" s="22" t="s">
        <v>1796</v>
      </c>
      <c r="I2203" s="22" t="s">
        <v>1795</v>
      </c>
      <c r="J2203" s="22" t="s">
        <v>1812</v>
      </c>
      <c r="K2203" s="11">
        <v>15</v>
      </c>
      <c r="L2203" s="9">
        <v>299.27</v>
      </c>
      <c r="M2203" s="11">
        <v>4729.05</v>
      </c>
      <c r="N2203" s="11">
        <v>2343.91</v>
      </c>
      <c r="O2203" s="10">
        <f t="shared" si="362"/>
        <v>15.801951415110103</v>
      </c>
      <c r="P2203" s="11">
        <f t="shared" si="355"/>
        <v>7.8320914224613229</v>
      </c>
      <c r="Q2203" s="11">
        <f t="shared" si="356"/>
        <v>23.634042837571425</v>
      </c>
      <c r="R2203" s="6" t="str">
        <f t="shared" si="357"/>
        <v>YES</v>
      </c>
      <c r="S2203" s="6" t="str">
        <f t="shared" si="358"/>
        <v>YES</v>
      </c>
      <c r="T2203" s="11">
        <f t="shared" si="359"/>
        <v>3740.875</v>
      </c>
      <c r="U2203" s="11">
        <f t="shared" si="360"/>
        <v>7072.96</v>
      </c>
      <c r="V2203" s="11">
        <f t="shared" si="361"/>
        <v>-3332.085</v>
      </c>
    </row>
    <row r="2204" spans="1:22" x14ac:dyDescent="0.25">
      <c r="A2204" s="6" t="s">
        <v>351</v>
      </c>
      <c r="B2204" s="6" t="s">
        <v>23</v>
      </c>
      <c r="C2204" s="6" t="s">
        <v>1797</v>
      </c>
      <c r="D2204" s="6" t="s">
        <v>1797</v>
      </c>
      <c r="E2204" s="22" t="s">
        <v>1676</v>
      </c>
      <c r="F2204" s="22" t="s">
        <v>418</v>
      </c>
      <c r="G2204" s="31"/>
      <c r="H2204" s="22" t="s">
        <v>1796</v>
      </c>
      <c r="I2204" s="22" t="s">
        <v>1795</v>
      </c>
      <c r="J2204" s="22" t="s">
        <v>1813</v>
      </c>
      <c r="K2204" s="11">
        <v>0.25</v>
      </c>
      <c r="M2204" s="11">
        <v>5192.34</v>
      </c>
      <c r="O2204" s="10" t="e">
        <f t="shared" si="362"/>
        <v>#DIV/0!</v>
      </c>
      <c r="P2204" s="11" t="e">
        <f t="shared" si="355"/>
        <v>#DIV/0!</v>
      </c>
      <c r="Q2204" s="11" t="e">
        <f t="shared" si="356"/>
        <v>#DIV/0!</v>
      </c>
      <c r="R2204" s="6" t="e">
        <f t="shared" si="357"/>
        <v>#DIV/0!</v>
      </c>
      <c r="S2204" s="6" t="e">
        <f t="shared" si="358"/>
        <v>#DIV/0!</v>
      </c>
      <c r="T2204" s="11">
        <f t="shared" si="359"/>
        <v>0</v>
      </c>
      <c r="U2204" s="11">
        <f t="shared" si="360"/>
        <v>5192.34</v>
      </c>
      <c r="V2204" s="11">
        <f t="shared" si="361"/>
        <v>-5192.34</v>
      </c>
    </row>
    <row r="2205" spans="1:22" x14ac:dyDescent="0.25">
      <c r="A2205" s="6" t="s">
        <v>351</v>
      </c>
      <c r="B2205" s="6" t="s">
        <v>23</v>
      </c>
      <c r="C2205" s="6" t="s">
        <v>1797</v>
      </c>
      <c r="D2205" s="6" t="s">
        <v>1797</v>
      </c>
      <c r="E2205" s="22" t="s">
        <v>1676</v>
      </c>
      <c r="F2205" s="22" t="s">
        <v>418</v>
      </c>
      <c r="G2205" s="31"/>
      <c r="H2205" s="22" t="s">
        <v>1796</v>
      </c>
      <c r="I2205" s="22" t="s">
        <v>1795</v>
      </c>
      <c r="J2205" s="22" t="s">
        <v>1814</v>
      </c>
      <c r="K2205" s="11">
        <v>15</v>
      </c>
      <c r="L2205" s="9">
        <v>80.849999999999994</v>
      </c>
      <c r="M2205" s="11">
        <v>1212.75</v>
      </c>
      <c r="N2205" s="11">
        <v>1534.65</v>
      </c>
      <c r="O2205" s="10">
        <f t="shared" si="362"/>
        <v>15.000000000000002</v>
      </c>
      <c r="P2205" s="11">
        <f t="shared" si="355"/>
        <v>18.981447124304271</v>
      </c>
      <c r="Q2205" s="11">
        <f t="shared" si="356"/>
        <v>33.981447124304268</v>
      </c>
      <c r="R2205" s="6" t="str">
        <f t="shared" si="357"/>
        <v>YES</v>
      </c>
      <c r="S2205" s="6" t="str">
        <f t="shared" si="358"/>
        <v>YES</v>
      </c>
      <c r="T2205" s="11">
        <f t="shared" si="359"/>
        <v>1010.6249999999999</v>
      </c>
      <c r="U2205" s="11">
        <f t="shared" si="360"/>
        <v>2747.4</v>
      </c>
      <c r="V2205" s="11">
        <f t="shared" si="361"/>
        <v>-1736.7750000000001</v>
      </c>
    </row>
    <row r="2206" spans="1:22" x14ac:dyDescent="0.25">
      <c r="A2206" s="6" t="s">
        <v>351</v>
      </c>
      <c r="B2206" s="6" t="s">
        <v>23</v>
      </c>
      <c r="C2206" s="6" t="s">
        <v>1797</v>
      </c>
      <c r="D2206" s="6" t="s">
        <v>1797</v>
      </c>
      <c r="E2206" s="22" t="s">
        <v>1676</v>
      </c>
      <c r="F2206" s="22" t="s">
        <v>418</v>
      </c>
      <c r="G2206" s="31"/>
      <c r="H2206" s="22" t="s">
        <v>1796</v>
      </c>
      <c r="I2206" s="22" t="s">
        <v>1795</v>
      </c>
      <c r="J2206" s="22" t="s">
        <v>1815</v>
      </c>
      <c r="K2206" s="11">
        <v>15</v>
      </c>
      <c r="L2206" s="9">
        <v>318.69</v>
      </c>
      <c r="M2206" s="11">
        <v>5140.3500000000004</v>
      </c>
      <c r="N2206" s="11">
        <v>3330.84</v>
      </c>
      <c r="O2206" s="10">
        <f t="shared" si="362"/>
        <v>16.129624399887039</v>
      </c>
      <c r="P2206" s="11">
        <f t="shared" si="355"/>
        <v>10.4516614892215</v>
      </c>
      <c r="Q2206" s="11">
        <f t="shared" si="356"/>
        <v>26.581285889108539</v>
      </c>
      <c r="R2206" s="6" t="str">
        <f t="shared" si="357"/>
        <v>YES</v>
      </c>
      <c r="S2206" s="6" t="str">
        <f t="shared" si="358"/>
        <v>YES</v>
      </c>
      <c r="T2206" s="11">
        <f t="shared" si="359"/>
        <v>3983.625</v>
      </c>
      <c r="U2206" s="11">
        <f t="shared" si="360"/>
        <v>8471.19</v>
      </c>
      <c r="V2206" s="11">
        <f t="shared" si="361"/>
        <v>-4487.5650000000005</v>
      </c>
    </row>
    <row r="2207" spans="1:22" x14ac:dyDescent="0.25">
      <c r="A2207" s="6" t="s">
        <v>351</v>
      </c>
      <c r="B2207" s="6" t="s">
        <v>23</v>
      </c>
      <c r="C2207" s="6" t="s">
        <v>1797</v>
      </c>
      <c r="D2207" s="6" t="s">
        <v>1797</v>
      </c>
      <c r="E2207" s="22" t="s">
        <v>1676</v>
      </c>
      <c r="F2207" s="22" t="s">
        <v>418</v>
      </c>
      <c r="G2207" s="31"/>
      <c r="H2207" s="22" t="s">
        <v>1796</v>
      </c>
      <c r="I2207" s="22" t="s">
        <v>1795</v>
      </c>
      <c r="J2207" s="22" t="s">
        <v>1816</v>
      </c>
      <c r="K2207" s="11">
        <v>15</v>
      </c>
      <c r="L2207" s="9">
        <v>242.8</v>
      </c>
      <c r="M2207" s="11">
        <v>3642</v>
      </c>
      <c r="N2207" s="11">
        <v>2872.36</v>
      </c>
      <c r="O2207" s="10">
        <f t="shared" si="362"/>
        <v>15</v>
      </c>
      <c r="P2207" s="11">
        <f t="shared" si="355"/>
        <v>11.830148270181219</v>
      </c>
      <c r="Q2207" s="11">
        <f t="shared" si="356"/>
        <v>26.830148270181219</v>
      </c>
      <c r="R2207" s="6" t="str">
        <f t="shared" si="357"/>
        <v>YES</v>
      </c>
      <c r="S2207" s="6" t="str">
        <f t="shared" si="358"/>
        <v>YES</v>
      </c>
      <c r="T2207" s="11">
        <f t="shared" si="359"/>
        <v>3035</v>
      </c>
      <c r="U2207" s="11">
        <f t="shared" si="360"/>
        <v>6514.3600000000006</v>
      </c>
      <c r="V2207" s="11">
        <f t="shared" si="361"/>
        <v>-3479.3600000000006</v>
      </c>
    </row>
    <row r="2208" spans="1:22" x14ac:dyDescent="0.25">
      <c r="A2208" s="6" t="s">
        <v>351</v>
      </c>
      <c r="B2208" s="6" t="s">
        <v>23</v>
      </c>
      <c r="C2208" s="6" t="s">
        <v>1797</v>
      </c>
      <c r="D2208" s="6" t="s">
        <v>1797</v>
      </c>
      <c r="E2208" s="22" t="s">
        <v>1676</v>
      </c>
      <c r="F2208" s="22" t="s">
        <v>418</v>
      </c>
      <c r="G2208" s="31"/>
      <c r="H2208" s="22" t="s">
        <v>1796</v>
      </c>
      <c r="I2208" s="22" t="s">
        <v>1795</v>
      </c>
      <c r="J2208" s="22" t="s">
        <v>1817</v>
      </c>
      <c r="K2208" s="11">
        <v>15</v>
      </c>
      <c r="L2208" s="9">
        <v>119.11</v>
      </c>
      <c r="M2208" s="11">
        <v>1786.65</v>
      </c>
      <c r="N2208" s="11">
        <v>1891.34</v>
      </c>
      <c r="O2208" s="10">
        <f t="shared" si="362"/>
        <v>15</v>
      </c>
      <c r="P2208" s="11">
        <f t="shared" si="355"/>
        <v>15.878935437830576</v>
      </c>
      <c r="Q2208" s="11">
        <f t="shared" si="356"/>
        <v>30.878935437830574</v>
      </c>
      <c r="R2208" s="6" t="str">
        <f t="shared" si="357"/>
        <v>YES</v>
      </c>
      <c r="S2208" s="6" t="str">
        <f t="shared" si="358"/>
        <v>YES</v>
      </c>
      <c r="T2208" s="11">
        <f t="shared" si="359"/>
        <v>1488.875</v>
      </c>
      <c r="U2208" s="11">
        <f t="shared" si="360"/>
        <v>3677.99</v>
      </c>
      <c r="V2208" s="11">
        <f t="shared" si="361"/>
        <v>-2189.1149999999998</v>
      </c>
    </row>
    <row r="2209" spans="1:22" x14ac:dyDescent="0.25">
      <c r="A2209" s="6" t="s">
        <v>351</v>
      </c>
      <c r="B2209" s="6" t="s">
        <v>23</v>
      </c>
      <c r="C2209" s="6" t="s">
        <v>1797</v>
      </c>
      <c r="D2209" s="6" t="s">
        <v>1797</v>
      </c>
      <c r="E2209" s="22" t="s">
        <v>1676</v>
      </c>
      <c r="F2209" s="22" t="s">
        <v>418</v>
      </c>
      <c r="G2209" s="31"/>
      <c r="H2209" s="22" t="s">
        <v>1796</v>
      </c>
      <c r="I2209" s="22" t="s">
        <v>1795</v>
      </c>
      <c r="J2209" s="22" t="s">
        <v>1818</v>
      </c>
      <c r="K2209" s="11">
        <v>15</v>
      </c>
      <c r="L2209" s="9">
        <v>189.89</v>
      </c>
      <c r="M2209" s="11">
        <v>2960.85</v>
      </c>
      <c r="N2209" s="11">
        <v>1946.09</v>
      </c>
      <c r="O2209" s="10">
        <f t="shared" si="362"/>
        <v>15.592448259518669</v>
      </c>
      <c r="P2209" s="11">
        <f t="shared" si="355"/>
        <v>10.248512296592764</v>
      </c>
      <c r="Q2209" s="11">
        <f t="shared" si="356"/>
        <v>25.840960556111433</v>
      </c>
      <c r="R2209" s="6" t="str">
        <f t="shared" si="357"/>
        <v>YES</v>
      </c>
      <c r="S2209" s="6" t="str">
        <f t="shared" si="358"/>
        <v>YES</v>
      </c>
      <c r="T2209" s="11">
        <f t="shared" si="359"/>
        <v>2373.625</v>
      </c>
      <c r="U2209" s="11">
        <f t="shared" si="360"/>
        <v>4906.9399999999996</v>
      </c>
      <c r="V2209" s="11">
        <f t="shared" si="361"/>
        <v>-2533.3149999999996</v>
      </c>
    </row>
    <row r="2210" spans="1:22" x14ac:dyDescent="0.25">
      <c r="A2210" s="6" t="s">
        <v>351</v>
      </c>
      <c r="B2210" s="6" t="s">
        <v>23</v>
      </c>
      <c r="C2210" s="6" t="s">
        <v>1797</v>
      </c>
      <c r="D2210" s="6" t="s">
        <v>1797</v>
      </c>
      <c r="E2210" s="22" t="s">
        <v>1676</v>
      </c>
      <c r="F2210" s="22" t="s">
        <v>418</v>
      </c>
      <c r="G2210" s="31"/>
      <c r="H2210" s="22" t="s">
        <v>1796</v>
      </c>
      <c r="I2210" s="22" t="s">
        <v>1795</v>
      </c>
      <c r="J2210" s="22" t="s">
        <v>1819</v>
      </c>
      <c r="K2210" s="11">
        <v>15</v>
      </c>
      <c r="L2210" s="9">
        <v>211.4</v>
      </c>
      <c r="M2210" s="11">
        <v>3291</v>
      </c>
      <c r="N2210" s="11">
        <v>2390.33</v>
      </c>
      <c r="O2210" s="10">
        <f t="shared" si="362"/>
        <v>15.567644276253548</v>
      </c>
      <c r="P2210" s="11">
        <f t="shared" si="355"/>
        <v>11.307142857142857</v>
      </c>
      <c r="Q2210" s="11">
        <f t="shared" si="356"/>
        <v>26.874787133396403</v>
      </c>
      <c r="R2210" s="6" t="str">
        <f t="shared" si="357"/>
        <v>YES</v>
      </c>
      <c r="S2210" s="6" t="str">
        <f t="shared" si="358"/>
        <v>YES</v>
      </c>
      <c r="T2210" s="11">
        <f t="shared" si="359"/>
        <v>2642.5</v>
      </c>
      <c r="U2210" s="11">
        <f t="shared" si="360"/>
        <v>5681.33</v>
      </c>
      <c r="V2210" s="11">
        <f t="shared" si="361"/>
        <v>-3038.83</v>
      </c>
    </row>
    <row r="2211" spans="1:22" x14ac:dyDescent="0.25">
      <c r="A2211" s="6" t="s">
        <v>351</v>
      </c>
      <c r="B2211" s="6" t="s">
        <v>23</v>
      </c>
      <c r="C2211" s="6" t="s">
        <v>1820</v>
      </c>
      <c r="D2211" s="6" t="s">
        <v>1820</v>
      </c>
      <c r="E2211" s="22" t="s">
        <v>1676</v>
      </c>
      <c r="F2211" s="22" t="s">
        <v>418</v>
      </c>
      <c r="G2211" s="31" t="s">
        <v>1821</v>
      </c>
      <c r="H2211" s="22" t="s">
        <v>1822</v>
      </c>
      <c r="I2211" s="22" t="s">
        <v>654</v>
      </c>
      <c r="J2211" s="22" t="s">
        <v>1826</v>
      </c>
      <c r="K2211" s="11">
        <v>15</v>
      </c>
      <c r="L2211" s="9">
        <v>324.29000000000002</v>
      </c>
      <c r="M2211" s="11">
        <v>4864.3500000000004</v>
      </c>
      <c r="O2211" s="10">
        <f t="shared" si="362"/>
        <v>15</v>
      </c>
      <c r="P2211" s="11">
        <f t="shared" si="355"/>
        <v>0</v>
      </c>
      <c r="Q2211" s="11">
        <f t="shared" si="356"/>
        <v>15</v>
      </c>
      <c r="R2211" s="6" t="str">
        <f t="shared" si="357"/>
        <v>YES</v>
      </c>
      <c r="S2211" s="6" t="str">
        <f t="shared" si="358"/>
        <v>YES</v>
      </c>
      <c r="T2211" s="11">
        <f t="shared" si="359"/>
        <v>4053.6250000000005</v>
      </c>
      <c r="U2211" s="11">
        <f t="shared" si="360"/>
        <v>4864.3500000000004</v>
      </c>
      <c r="V2211" s="11">
        <f t="shared" si="361"/>
        <v>-810.72499999999991</v>
      </c>
    </row>
    <row r="2212" spans="1:22" x14ac:dyDescent="0.25">
      <c r="A2212" s="6" t="s">
        <v>351</v>
      </c>
      <c r="B2212" s="6" t="s">
        <v>23</v>
      </c>
      <c r="C2212" s="6" t="s">
        <v>1820</v>
      </c>
      <c r="D2212" s="6" t="s">
        <v>1820</v>
      </c>
      <c r="E2212" s="22" t="s">
        <v>1676</v>
      </c>
      <c r="F2212" s="22" t="s">
        <v>418</v>
      </c>
      <c r="G2212" s="31" t="s">
        <v>1821</v>
      </c>
      <c r="H2212" s="22" t="s">
        <v>1822</v>
      </c>
      <c r="I2212" s="22" t="s">
        <v>654</v>
      </c>
      <c r="J2212" s="22" t="s">
        <v>1827</v>
      </c>
      <c r="K2212" s="11">
        <v>15</v>
      </c>
      <c r="L2212" s="9">
        <v>83.69</v>
      </c>
      <c r="M2212" s="11">
        <v>1255.3499999999999</v>
      </c>
      <c r="O2212" s="10">
        <f t="shared" si="362"/>
        <v>15</v>
      </c>
      <c r="P2212" s="11">
        <f t="shared" si="355"/>
        <v>0</v>
      </c>
      <c r="Q2212" s="11">
        <f t="shared" si="356"/>
        <v>15</v>
      </c>
      <c r="R2212" s="6" t="str">
        <f t="shared" si="357"/>
        <v>YES</v>
      </c>
      <c r="S2212" s="6" t="str">
        <f t="shared" si="358"/>
        <v>YES</v>
      </c>
      <c r="T2212" s="11">
        <f t="shared" si="359"/>
        <v>1046.125</v>
      </c>
      <c r="U2212" s="11">
        <f t="shared" si="360"/>
        <v>1255.3499999999999</v>
      </c>
      <c r="V2212" s="11">
        <f t="shared" si="361"/>
        <v>-209.22499999999991</v>
      </c>
    </row>
    <row r="2213" spans="1:22" x14ac:dyDescent="0.25">
      <c r="A2213" s="6" t="s">
        <v>351</v>
      </c>
      <c r="B2213" s="6" t="s">
        <v>23</v>
      </c>
      <c r="C2213" s="6" t="s">
        <v>1820</v>
      </c>
      <c r="D2213" s="6" t="s">
        <v>1820</v>
      </c>
      <c r="E2213" s="22" t="s">
        <v>1676</v>
      </c>
      <c r="F2213" s="22" t="s">
        <v>418</v>
      </c>
      <c r="G2213" s="31" t="s">
        <v>1821</v>
      </c>
      <c r="H2213" s="22" t="s">
        <v>1822</v>
      </c>
      <c r="I2213" s="22" t="s">
        <v>654</v>
      </c>
      <c r="J2213" s="22" t="s">
        <v>1828</v>
      </c>
      <c r="K2213" s="11">
        <v>15</v>
      </c>
      <c r="L2213" s="9">
        <v>225.03</v>
      </c>
      <c r="M2213" s="11">
        <v>3375.45</v>
      </c>
      <c r="O2213" s="10">
        <f t="shared" si="362"/>
        <v>15</v>
      </c>
      <c r="P2213" s="11">
        <f t="shared" si="355"/>
        <v>0</v>
      </c>
      <c r="Q2213" s="11">
        <f t="shared" si="356"/>
        <v>15</v>
      </c>
      <c r="R2213" s="6" t="str">
        <f t="shared" si="357"/>
        <v>YES</v>
      </c>
      <c r="S2213" s="6" t="str">
        <f t="shared" si="358"/>
        <v>YES</v>
      </c>
      <c r="T2213" s="11">
        <f t="shared" si="359"/>
        <v>2812.875</v>
      </c>
      <c r="U2213" s="11">
        <f t="shared" si="360"/>
        <v>3375.45</v>
      </c>
      <c r="V2213" s="11">
        <f t="shared" si="361"/>
        <v>-562.57499999999982</v>
      </c>
    </row>
    <row r="2214" spans="1:22" x14ac:dyDescent="0.25">
      <c r="A2214" s="6" t="s">
        <v>351</v>
      </c>
      <c r="B2214" s="6" t="s">
        <v>23</v>
      </c>
      <c r="C2214" s="6" t="s">
        <v>1820</v>
      </c>
      <c r="D2214" s="6" t="s">
        <v>1820</v>
      </c>
      <c r="E2214" s="22" t="s">
        <v>1676</v>
      </c>
      <c r="F2214" s="22" t="s">
        <v>418</v>
      </c>
      <c r="G2214" s="31" t="s">
        <v>1821</v>
      </c>
      <c r="H2214" s="22" t="s">
        <v>1822</v>
      </c>
      <c r="I2214" s="22" t="s">
        <v>654</v>
      </c>
      <c r="J2214" s="22" t="s">
        <v>1829</v>
      </c>
      <c r="K2214" s="11">
        <v>15</v>
      </c>
      <c r="L2214" s="9">
        <v>12.71</v>
      </c>
      <c r="M2214" s="11">
        <v>190.65</v>
      </c>
      <c r="O2214" s="10">
        <f t="shared" si="362"/>
        <v>15</v>
      </c>
      <c r="P2214" s="11">
        <f t="shared" si="355"/>
        <v>0</v>
      </c>
      <c r="Q2214" s="11">
        <f t="shared" si="356"/>
        <v>15</v>
      </c>
      <c r="R2214" s="6" t="str">
        <f t="shared" si="357"/>
        <v>YES</v>
      </c>
      <c r="S2214" s="6" t="str">
        <f t="shared" si="358"/>
        <v>YES</v>
      </c>
      <c r="T2214" s="11">
        <f t="shared" si="359"/>
        <v>158.875</v>
      </c>
      <c r="U2214" s="11">
        <f t="shared" si="360"/>
        <v>190.65</v>
      </c>
      <c r="V2214" s="11">
        <f t="shared" si="361"/>
        <v>-31.775000000000006</v>
      </c>
    </row>
    <row r="2215" spans="1:22" x14ac:dyDescent="0.25">
      <c r="A2215" s="6" t="s">
        <v>351</v>
      </c>
      <c r="B2215" s="6" t="s">
        <v>23</v>
      </c>
      <c r="C2215" s="6" t="s">
        <v>1820</v>
      </c>
      <c r="D2215" s="6" t="s">
        <v>1820</v>
      </c>
      <c r="E2215" s="22" t="s">
        <v>1676</v>
      </c>
      <c r="F2215" s="22" t="s">
        <v>418</v>
      </c>
      <c r="G2215" s="31" t="s">
        <v>1821</v>
      </c>
      <c r="H2215" s="22" t="s">
        <v>1822</v>
      </c>
      <c r="I2215" s="22" t="s">
        <v>654</v>
      </c>
      <c r="J2215" s="22" t="s">
        <v>1830</v>
      </c>
      <c r="K2215" s="11">
        <v>15</v>
      </c>
      <c r="L2215" s="9">
        <v>9.08</v>
      </c>
      <c r="M2215" s="11">
        <v>136.19999999999999</v>
      </c>
      <c r="O2215" s="10">
        <f t="shared" si="362"/>
        <v>14.999999999999998</v>
      </c>
      <c r="P2215" s="11">
        <f t="shared" si="355"/>
        <v>0</v>
      </c>
      <c r="Q2215" s="11">
        <f t="shared" si="356"/>
        <v>14.999999999999998</v>
      </c>
      <c r="R2215" s="6" t="str">
        <f t="shared" si="357"/>
        <v>YES</v>
      </c>
      <c r="S2215" s="6" t="str">
        <f t="shared" si="358"/>
        <v>YES</v>
      </c>
      <c r="T2215" s="11">
        <f t="shared" si="359"/>
        <v>113.5</v>
      </c>
      <c r="U2215" s="11">
        <f t="shared" si="360"/>
        <v>136.19999999999999</v>
      </c>
      <c r="V2215" s="11">
        <f t="shared" si="361"/>
        <v>-22.699999999999989</v>
      </c>
    </row>
    <row r="2216" spans="1:22" x14ac:dyDescent="0.25">
      <c r="A2216" s="6" t="s">
        <v>351</v>
      </c>
      <c r="B2216" s="6" t="s">
        <v>23</v>
      </c>
      <c r="C2216" s="6" t="s">
        <v>1820</v>
      </c>
      <c r="D2216" s="6" t="s">
        <v>1820</v>
      </c>
      <c r="E2216" s="22" t="s">
        <v>1676</v>
      </c>
      <c r="F2216" s="22" t="s">
        <v>418</v>
      </c>
      <c r="G2216" s="31" t="s">
        <v>1821</v>
      </c>
      <c r="H2216" s="22" t="s">
        <v>1822</v>
      </c>
      <c r="I2216" s="22" t="s">
        <v>654</v>
      </c>
      <c r="J2216" s="22" t="s">
        <v>1831</v>
      </c>
      <c r="K2216" s="11">
        <v>15</v>
      </c>
      <c r="L2216" s="9">
        <v>22.52</v>
      </c>
      <c r="M2216" s="11">
        <v>337.8</v>
      </c>
      <c r="O2216" s="10">
        <f t="shared" si="362"/>
        <v>15</v>
      </c>
      <c r="P2216" s="11">
        <f t="shared" si="355"/>
        <v>0</v>
      </c>
      <c r="Q2216" s="11">
        <f t="shared" si="356"/>
        <v>15</v>
      </c>
      <c r="R2216" s="6" t="str">
        <f t="shared" si="357"/>
        <v>YES</v>
      </c>
      <c r="S2216" s="6" t="str">
        <f t="shared" si="358"/>
        <v>YES</v>
      </c>
      <c r="T2216" s="11">
        <f t="shared" si="359"/>
        <v>281.5</v>
      </c>
      <c r="U2216" s="11">
        <f t="shared" si="360"/>
        <v>337.8</v>
      </c>
      <c r="V2216" s="11">
        <f t="shared" si="361"/>
        <v>-56.300000000000011</v>
      </c>
    </row>
    <row r="2217" spans="1:22" x14ac:dyDescent="0.25">
      <c r="A2217" s="6" t="s">
        <v>351</v>
      </c>
      <c r="B2217" s="6" t="s">
        <v>23</v>
      </c>
      <c r="C2217" s="6" t="s">
        <v>1823</v>
      </c>
      <c r="D2217" s="6" t="s">
        <v>1823</v>
      </c>
      <c r="E2217" s="22" t="s">
        <v>1676</v>
      </c>
      <c r="F2217" s="22" t="s">
        <v>418</v>
      </c>
      <c r="H2217" s="22" t="s">
        <v>1824</v>
      </c>
      <c r="I2217" s="22" t="s">
        <v>1825</v>
      </c>
      <c r="J2217" s="22" t="s">
        <v>1832</v>
      </c>
      <c r="K2217" s="11">
        <v>0.06</v>
      </c>
      <c r="M2217" s="11">
        <v>5657.28</v>
      </c>
      <c r="O2217" s="10" t="e">
        <f t="shared" si="362"/>
        <v>#DIV/0!</v>
      </c>
      <c r="P2217" s="11" t="e">
        <f t="shared" si="355"/>
        <v>#DIV/0!</v>
      </c>
      <c r="Q2217" s="11" t="e">
        <f t="shared" si="356"/>
        <v>#DIV/0!</v>
      </c>
      <c r="R2217" s="6" t="e">
        <f t="shared" si="357"/>
        <v>#DIV/0!</v>
      </c>
      <c r="S2217" s="6" t="e">
        <f t="shared" si="358"/>
        <v>#DIV/0!</v>
      </c>
      <c r="T2217" s="11">
        <f t="shared" si="359"/>
        <v>0</v>
      </c>
      <c r="U2217" s="11">
        <f t="shared" si="360"/>
        <v>5657.28</v>
      </c>
      <c r="V2217" s="11">
        <f t="shared" si="361"/>
        <v>-5657.28</v>
      </c>
    </row>
    <row r="2218" spans="1:22" x14ac:dyDescent="0.25">
      <c r="A2218" s="6" t="s">
        <v>351</v>
      </c>
      <c r="B2218" s="6" t="s">
        <v>23</v>
      </c>
      <c r="C2218" s="6" t="s">
        <v>1833</v>
      </c>
      <c r="D2218" s="6" t="s">
        <v>1833</v>
      </c>
      <c r="E2218" s="22" t="s">
        <v>1676</v>
      </c>
      <c r="F2218" s="22" t="s">
        <v>418</v>
      </c>
      <c r="H2218" s="22" t="s">
        <v>1264</v>
      </c>
      <c r="I2218" s="22" t="s">
        <v>1125</v>
      </c>
      <c r="J2218" s="22" t="s">
        <v>1839</v>
      </c>
      <c r="K2218" s="11">
        <v>0.08</v>
      </c>
      <c r="M2218" s="11">
        <v>830.76</v>
      </c>
      <c r="O2218" s="10" t="e">
        <f t="shared" si="362"/>
        <v>#DIV/0!</v>
      </c>
      <c r="P2218" s="11" t="e">
        <f t="shared" si="355"/>
        <v>#DIV/0!</v>
      </c>
      <c r="Q2218" s="11" t="e">
        <f t="shared" si="356"/>
        <v>#DIV/0!</v>
      </c>
      <c r="R2218" s="6" t="e">
        <f t="shared" si="357"/>
        <v>#DIV/0!</v>
      </c>
      <c r="S2218" s="6" t="e">
        <f t="shared" si="358"/>
        <v>#DIV/0!</v>
      </c>
      <c r="T2218" s="11">
        <f t="shared" si="359"/>
        <v>0</v>
      </c>
      <c r="U2218" s="11">
        <f t="shared" si="360"/>
        <v>830.76</v>
      </c>
      <c r="V2218" s="11">
        <f t="shared" si="361"/>
        <v>-830.76</v>
      </c>
    </row>
    <row r="2219" spans="1:22" x14ac:dyDescent="0.25">
      <c r="A2219" s="6" t="s">
        <v>351</v>
      </c>
      <c r="B2219" s="6" t="s">
        <v>23</v>
      </c>
      <c r="C2219" s="6" t="s">
        <v>1833</v>
      </c>
      <c r="D2219" s="6" t="s">
        <v>1833</v>
      </c>
      <c r="E2219" s="22" t="s">
        <v>1676</v>
      </c>
      <c r="F2219" s="22" t="s">
        <v>418</v>
      </c>
      <c r="H2219" s="22" t="s">
        <v>1264</v>
      </c>
      <c r="I2219" s="22" t="s">
        <v>1125</v>
      </c>
      <c r="J2219" s="22" t="s">
        <v>1839</v>
      </c>
      <c r="K2219" s="11">
        <v>14.42</v>
      </c>
      <c r="L2219" s="9">
        <v>480</v>
      </c>
      <c r="M2219" s="11">
        <v>6923.08</v>
      </c>
      <c r="O2219" s="10">
        <f t="shared" si="362"/>
        <v>14.423083333333333</v>
      </c>
      <c r="P2219" s="11">
        <f t="shared" si="355"/>
        <v>0</v>
      </c>
      <c r="Q2219" s="11">
        <f t="shared" si="356"/>
        <v>14.423083333333333</v>
      </c>
      <c r="R2219" s="6" t="str">
        <f t="shared" si="357"/>
        <v>YES</v>
      </c>
      <c r="S2219" s="6" t="str">
        <f t="shared" si="358"/>
        <v>YES</v>
      </c>
      <c r="T2219" s="11">
        <f t="shared" si="359"/>
        <v>6000</v>
      </c>
      <c r="U2219" s="11">
        <f t="shared" si="360"/>
        <v>6923.08</v>
      </c>
      <c r="V2219" s="11">
        <f t="shared" si="361"/>
        <v>-923.07999999999993</v>
      </c>
    </row>
    <row r="2220" spans="1:22" x14ac:dyDescent="0.25">
      <c r="A2220" s="6" t="s">
        <v>351</v>
      </c>
      <c r="B2220" s="6" t="s">
        <v>23</v>
      </c>
      <c r="C2220" s="6" t="s">
        <v>1833</v>
      </c>
      <c r="D2220" s="6" t="s">
        <v>1833</v>
      </c>
      <c r="E2220" s="22" t="s">
        <v>1676</v>
      </c>
      <c r="F2220" s="22" t="s">
        <v>418</v>
      </c>
      <c r="H2220" s="22" t="s">
        <v>1264</v>
      </c>
      <c r="I2220" s="22" t="s">
        <v>1125</v>
      </c>
      <c r="J2220" s="22" t="s">
        <v>1838</v>
      </c>
      <c r="K2220" s="11">
        <v>0.06</v>
      </c>
      <c r="M2220" s="11">
        <v>1153.8</v>
      </c>
      <c r="O2220" s="10" t="e">
        <f t="shared" si="362"/>
        <v>#DIV/0!</v>
      </c>
      <c r="P2220" s="11" t="e">
        <f t="shared" si="355"/>
        <v>#DIV/0!</v>
      </c>
      <c r="Q2220" s="11" t="e">
        <f t="shared" si="356"/>
        <v>#DIV/0!</v>
      </c>
      <c r="R2220" s="6" t="e">
        <f t="shared" si="357"/>
        <v>#DIV/0!</v>
      </c>
      <c r="S2220" s="6" t="e">
        <f t="shared" si="358"/>
        <v>#DIV/0!</v>
      </c>
      <c r="T2220" s="11">
        <f t="shared" si="359"/>
        <v>0</v>
      </c>
      <c r="U2220" s="11">
        <f t="shared" si="360"/>
        <v>1153.8</v>
      </c>
      <c r="V2220" s="11">
        <f t="shared" si="361"/>
        <v>-1153.8</v>
      </c>
    </row>
    <row r="2221" spans="1:22" x14ac:dyDescent="0.25">
      <c r="A2221" s="6" t="s">
        <v>351</v>
      </c>
      <c r="B2221" s="6" t="s">
        <v>23</v>
      </c>
      <c r="C2221" s="6" t="s">
        <v>1834</v>
      </c>
      <c r="D2221" s="6" t="s">
        <v>1834</v>
      </c>
      <c r="E2221" s="22" t="s">
        <v>1676</v>
      </c>
      <c r="F2221" s="22" t="s">
        <v>418</v>
      </c>
      <c r="G2221" s="31" t="s">
        <v>1835</v>
      </c>
      <c r="H2221" s="22" t="s">
        <v>1836</v>
      </c>
      <c r="I2221" s="22" t="s">
        <v>1837</v>
      </c>
      <c r="J2221" s="22" t="s">
        <v>1840</v>
      </c>
      <c r="K2221" s="11">
        <v>0.01</v>
      </c>
      <c r="O2221" s="10" t="e">
        <f t="shared" si="362"/>
        <v>#DIV/0!</v>
      </c>
      <c r="P2221" s="11" t="e">
        <f t="shared" si="355"/>
        <v>#DIV/0!</v>
      </c>
      <c r="Q2221" s="11" t="e">
        <f t="shared" si="356"/>
        <v>#DIV/0!</v>
      </c>
      <c r="R2221" s="6" t="e">
        <f t="shared" si="357"/>
        <v>#DIV/0!</v>
      </c>
      <c r="S2221" s="6" t="e">
        <f t="shared" si="358"/>
        <v>#DIV/0!</v>
      </c>
      <c r="T2221" s="11">
        <f t="shared" si="359"/>
        <v>0</v>
      </c>
      <c r="U2221" s="11">
        <f t="shared" si="360"/>
        <v>0</v>
      </c>
      <c r="V2221" s="11">
        <f t="shared" si="361"/>
        <v>0</v>
      </c>
    </row>
    <row r="2222" spans="1:22" x14ac:dyDescent="0.25">
      <c r="A2222" s="6" t="s">
        <v>351</v>
      </c>
      <c r="B2222" s="6" t="s">
        <v>23</v>
      </c>
      <c r="C2222" s="6" t="s">
        <v>1834</v>
      </c>
      <c r="D2222" s="6" t="s">
        <v>1834</v>
      </c>
      <c r="E2222" s="22" t="s">
        <v>1676</v>
      </c>
      <c r="F2222" s="22" t="s">
        <v>418</v>
      </c>
      <c r="G2222" s="31" t="s">
        <v>1835</v>
      </c>
      <c r="H2222" s="22" t="s">
        <v>1836</v>
      </c>
      <c r="I2222" s="22" t="s">
        <v>1837</v>
      </c>
      <c r="J2222" s="22" t="s">
        <v>1841</v>
      </c>
      <c r="K2222" s="11">
        <v>0.01</v>
      </c>
      <c r="O2222" s="10" t="e">
        <f t="shared" si="362"/>
        <v>#DIV/0!</v>
      </c>
      <c r="P2222" s="11" t="e">
        <f t="shared" si="355"/>
        <v>#DIV/0!</v>
      </c>
      <c r="Q2222" s="11" t="e">
        <f t="shared" si="356"/>
        <v>#DIV/0!</v>
      </c>
      <c r="R2222" s="6" t="e">
        <f t="shared" si="357"/>
        <v>#DIV/0!</v>
      </c>
      <c r="S2222" s="6" t="e">
        <f t="shared" si="358"/>
        <v>#DIV/0!</v>
      </c>
      <c r="T2222" s="11">
        <f t="shared" si="359"/>
        <v>0</v>
      </c>
      <c r="U2222" s="11">
        <f t="shared" si="360"/>
        <v>0</v>
      </c>
      <c r="V2222" s="11">
        <f t="shared" si="361"/>
        <v>0</v>
      </c>
    </row>
    <row r="2223" spans="1:22" x14ac:dyDescent="0.25">
      <c r="A2223" s="6" t="s">
        <v>351</v>
      </c>
      <c r="B2223" s="6" t="s">
        <v>23</v>
      </c>
      <c r="C2223" s="6" t="s">
        <v>1834</v>
      </c>
      <c r="D2223" s="6" t="s">
        <v>1834</v>
      </c>
      <c r="E2223" s="22" t="s">
        <v>1676</v>
      </c>
      <c r="F2223" s="22" t="s">
        <v>418</v>
      </c>
      <c r="G2223" s="31" t="s">
        <v>1835</v>
      </c>
      <c r="H2223" s="22" t="s">
        <v>1836</v>
      </c>
      <c r="I2223" s="22" t="s">
        <v>1837</v>
      </c>
      <c r="J2223" s="22" t="s">
        <v>1842</v>
      </c>
      <c r="K2223" s="11">
        <v>15</v>
      </c>
      <c r="L2223" s="9">
        <v>242.33</v>
      </c>
      <c r="M2223" s="11">
        <v>3634.95</v>
      </c>
      <c r="O2223" s="10">
        <f t="shared" si="362"/>
        <v>14.999999999999998</v>
      </c>
      <c r="P2223" s="11">
        <f t="shared" si="355"/>
        <v>0</v>
      </c>
      <c r="Q2223" s="11">
        <f t="shared" si="356"/>
        <v>14.999999999999998</v>
      </c>
      <c r="R2223" s="6" t="str">
        <f t="shared" si="357"/>
        <v>YES</v>
      </c>
      <c r="S2223" s="6" t="str">
        <f t="shared" si="358"/>
        <v>YES</v>
      </c>
      <c r="T2223" s="11">
        <f t="shared" si="359"/>
        <v>3029.125</v>
      </c>
      <c r="U2223" s="11">
        <f t="shared" si="360"/>
        <v>3634.95</v>
      </c>
      <c r="V2223" s="11">
        <f t="shared" si="361"/>
        <v>-605.82499999999982</v>
      </c>
    </row>
    <row r="2224" spans="1:22" x14ac:dyDescent="0.25">
      <c r="A2224" s="6" t="s">
        <v>351</v>
      </c>
      <c r="B2224" s="6" t="s">
        <v>23</v>
      </c>
      <c r="C2224" s="6" t="s">
        <v>1834</v>
      </c>
      <c r="D2224" s="6" t="s">
        <v>1834</v>
      </c>
      <c r="E2224" s="22" t="s">
        <v>1676</v>
      </c>
      <c r="F2224" s="22" t="s">
        <v>418</v>
      </c>
      <c r="G2224" s="31" t="s">
        <v>1835</v>
      </c>
      <c r="H2224" s="22" t="s">
        <v>1836</v>
      </c>
      <c r="I2224" s="22" t="s">
        <v>1837</v>
      </c>
      <c r="J2224" s="22" t="s">
        <v>1843</v>
      </c>
      <c r="K2224" s="11">
        <v>15</v>
      </c>
      <c r="L2224" s="9">
        <v>193.25</v>
      </c>
      <c r="M2224" s="11">
        <v>2898.75</v>
      </c>
      <c r="O2224" s="10">
        <f t="shared" si="362"/>
        <v>15</v>
      </c>
      <c r="P2224" s="11">
        <f t="shared" si="355"/>
        <v>0</v>
      </c>
      <c r="Q2224" s="11">
        <f t="shared" si="356"/>
        <v>15</v>
      </c>
      <c r="R2224" s="6" t="str">
        <f t="shared" si="357"/>
        <v>YES</v>
      </c>
      <c r="S2224" s="6" t="str">
        <f t="shared" si="358"/>
        <v>YES</v>
      </c>
      <c r="T2224" s="11">
        <f t="shared" si="359"/>
        <v>2415.625</v>
      </c>
      <c r="U2224" s="11">
        <f t="shared" si="360"/>
        <v>2898.75</v>
      </c>
      <c r="V2224" s="11">
        <f t="shared" si="361"/>
        <v>-483.125</v>
      </c>
    </row>
    <row r="2225" spans="1:22" x14ac:dyDescent="0.25">
      <c r="A2225" s="6" t="s">
        <v>351</v>
      </c>
      <c r="B2225" s="6" t="s">
        <v>23</v>
      </c>
      <c r="C2225" s="6" t="s">
        <v>1834</v>
      </c>
      <c r="D2225" s="6" t="s">
        <v>1834</v>
      </c>
      <c r="E2225" s="22" t="s">
        <v>1676</v>
      </c>
      <c r="F2225" s="22" t="s">
        <v>418</v>
      </c>
      <c r="G2225" s="31" t="s">
        <v>1835</v>
      </c>
      <c r="H2225" s="22" t="s">
        <v>1836</v>
      </c>
      <c r="I2225" s="22" t="s">
        <v>1837</v>
      </c>
      <c r="J2225" s="22" t="s">
        <v>1844</v>
      </c>
      <c r="K2225" s="11">
        <v>15</v>
      </c>
      <c r="L2225" s="9">
        <v>239.11</v>
      </c>
      <c r="M2225" s="11">
        <v>3830.4</v>
      </c>
      <c r="O2225" s="10">
        <f t="shared" si="362"/>
        <v>16.019405294634268</v>
      </c>
      <c r="P2225" s="11">
        <f t="shared" si="355"/>
        <v>0</v>
      </c>
      <c r="Q2225" s="11">
        <f t="shared" si="356"/>
        <v>16.019405294634268</v>
      </c>
      <c r="R2225" s="6" t="str">
        <f t="shared" si="357"/>
        <v>YES</v>
      </c>
      <c r="S2225" s="6" t="str">
        <f t="shared" si="358"/>
        <v>YES</v>
      </c>
      <c r="T2225" s="11">
        <f t="shared" si="359"/>
        <v>2988.875</v>
      </c>
      <c r="U2225" s="11">
        <f t="shared" si="360"/>
        <v>3830.4</v>
      </c>
      <c r="V2225" s="11">
        <f t="shared" si="361"/>
        <v>-841.52500000000009</v>
      </c>
    </row>
    <row r="2226" spans="1:22" x14ac:dyDescent="0.25">
      <c r="A2226" s="6" t="s">
        <v>351</v>
      </c>
      <c r="B2226" s="6" t="s">
        <v>23</v>
      </c>
      <c r="C2226" s="6" t="s">
        <v>1834</v>
      </c>
      <c r="D2226" s="6" t="s">
        <v>1834</v>
      </c>
      <c r="E2226" s="22" t="s">
        <v>1676</v>
      </c>
      <c r="F2226" s="22" t="s">
        <v>418</v>
      </c>
      <c r="G2226" s="31" t="s">
        <v>1835</v>
      </c>
      <c r="H2226" s="22" t="s">
        <v>1836</v>
      </c>
      <c r="I2226" s="22" t="s">
        <v>1837</v>
      </c>
      <c r="J2226" s="22" t="s">
        <v>1845</v>
      </c>
      <c r="K2226" s="11">
        <v>15</v>
      </c>
      <c r="L2226" s="9">
        <v>274.55</v>
      </c>
      <c r="M2226" s="11">
        <v>4118.25</v>
      </c>
      <c r="O2226" s="10">
        <f t="shared" si="362"/>
        <v>15</v>
      </c>
      <c r="P2226" s="11">
        <f t="shared" si="355"/>
        <v>0</v>
      </c>
      <c r="Q2226" s="11">
        <f t="shared" si="356"/>
        <v>15</v>
      </c>
      <c r="R2226" s="6" t="str">
        <f t="shared" si="357"/>
        <v>YES</v>
      </c>
      <c r="S2226" s="6" t="str">
        <f t="shared" si="358"/>
        <v>YES</v>
      </c>
      <c r="T2226" s="11">
        <f t="shared" si="359"/>
        <v>3431.875</v>
      </c>
      <c r="U2226" s="11">
        <f t="shared" si="360"/>
        <v>4118.25</v>
      </c>
      <c r="V2226" s="11">
        <f t="shared" si="361"/>
        <v>-686.375</v>
      </c>
    </row>
    <row r="2227" spans="1:22" x14ac:dyDescent="0.25">
      <c r="A2227" s="6" t="s">
        <v>351</v>
      </c>
      <c r="B2227" s="6" t="s">
        <v>23</v>
      </c>
      <c r="C2227" s="6" t="s">
        <v>1834</v>
      </c>
      <c r="D2227" s="6" t="s">
        <v>1834</v>
      </c>
      <c r="E2227" s="22" t="s">
        <v>1676</v>
      </c>
      <c r="F2227" s="22" t="s">
        <v>418</v>
      </c>
      <c r="G2227" s="31" t="s">
        <v>1835</v>
      </c>
      <c r="H2227" s="22" t="s">
        <v>1836</v>
      </c>
      <c r="I2227" s="22" t="s">
        <v>1837</v>
      </c>
      <c r="J2227" s="22" t="s">
        <v>1846</v>
      </c>
      <c r="K2227" s="11">
        <v>15</v>
      </c>
      <c r="L2227" s="9">
        <v>89.06</v>
      </c>
      <c r="M2227" s="11">
        <v>1335.9</v>
      </c>
      <c r="O2227" s="10">
        <f t="shared" si="362"/>
        <v>15</v>
      </c>
      <c r="P2227" s="11">
        <f t="shared" si="355"/>
        <v>0</v>
      </c>
      <c r="Q2227" s="11">
        <f t="shared" si="356"/>
        <v>15</v>
      </c>
      <c r="R2227" s="6" t="str">
        <f t="shared" si="357"/>
        <v>YES</v>
      </c>
      <c r="S2227" s="6" t="str">
        <f t="shared" si="358"/>
        <v>YES</v>
      </c>
      <c r="T2227" s="11">
        <f t="shared" si="359"/>
        <v>1113.25</v>
      </c>
      <c r="U2227" s="11">
        <f t="shared" si="360"/>
        <v>1335.9</v>
      </c>
      <c r="V2227" s="11">
        <f t="shared" si="361"/>
        <v>-222.65000000000009</v>
      </c>
    </row>
    <row r="2228" spans="1:22" x14ac:dyDescent="0.25">
      <c r="A2228" s="6" t="s">
        <v>351</v>
      </c>
      <c r="B2228" s="6" t="s">
        <v>23</v>
      </c>
      <c r="C2228" s="6" t="s">
        <v>1834</v>
      </c>
      <c r="D2228" s="6" t="s">
        <v>1834</v>
      </c>
      <c r="E2228" s="22" t="s">
        <v>1676</v>
      </c>
      <c r="F2228" s="22" t="s">
        <v>418</v>
      </c>
      <c r="G2228" s="31" t="s">
        <v>1835</v>
      </c>
      <c r="H2228" s="22" t="s">
        <v>1836</v>
      </c>
      <c r="I2228" s="22" t="s">
        <v>1837</v>
      </c>
      <c r="J2228" s="22" t="s">
        <v>1847</v>
      </c>
      <c r="K2228" s="11">
        <v>15</v>
      </c>
      <c r="M2228" s="11">
        <v>16.649999999999999</v>
      </c>
      <c r="O2228" s="10" t="e">
        <f t="shared" si="362"/>
        <v>#DIV/0!</v>
      </c>
      <c r="P2228" s="11" t="e">
        <f t="shared" si="355"/>
        <v>#DIV/0!</v>
      </c>
      <c r="Q2228" s="11" t="e">
        <f t="shared" si="356"/>
        <v>#DIV/0!</v>
      </c>
      <c r="R2228" s="6" t="e">
        <f t="shared" si="357"/>
        <v>#DIV/0!</v>
      </c>
      <c r="S2228" s="6" t="e">
        <f t="shared" si="358"/>
        <v>#DIV/0!</v>
      </c>
      <c r="T2228" s="11">
        <f t="shared" si="359"/>
        <v>0</v>
      </c>
      <c r="U2228" s="11">
        <f t="shared" si="360"/>
        <v>16.649999999999999</v>
      </c>
      <c r="V2228" s="11">
        <f t="shared" si="361"/>
        <v>-16.649999999999999</v>
      </c>
    </row>
    <row r="2229" spans="1:22" x14ac:dyDescent="0.25">
      <c r="A2229" s="6" t="s">
        <v>351</v>
      </c>
      <c r="B2229" s="6" t="s">
        <v>23</v>
      </c>
      <c r="C2229" s="6" t="s">
        <v>1834</v>
      </c>
      <c r="D2229" s="6" t="s">
        <v>1834</v>
      </c>
      <c r="E2229" s="22" t="s">
        <v>1676</v>
      </c>
      <c r="F2229" s="22" t="s">
        <v>418</v>
      </c>
      <c r="G2229" s="31" t="s">
        <v>1835</v>
      </c>
      <c r="H2229" s="22" t="s">
        <v>1836</v>
      </c>
      <c r="I2229" s="22" t="s">
        <v>1837</v>
      </c>
      <c r="J2229" s="22" t="s">
        <v>1848</v>
      </c>
      <c r="K2229" s="11">
        <v>15</v>
      </c>
      <c r="L2229" s="9">
        <v>38.049999999999997</v>
      </c>
      <c r="M2229" s="11">
        <v>570.75</v>
      </c>
      <c r="O2229" s="10">
        <f t="shared" si="362"/>
        <v>15.000000000000002</v>
      </c>
      <c r="P2229" s="11">
        <f t="shared" si="355"/>
        <v>0</v>
      </c>
      <c r="Q2229" s="11">
        <f t="shared" si="356"/>
        <v>15.000000000000002</v>
      </c>
      <c r="R2229" s="6" t="str">
        <f t="shared" si="357"/>
        <v>YES</v>
      </c>
      <c r="S2229" s="6" t="str">
        <f t="shared" si="358"/>
        <v>YES</v>
      </c>
      <c r="T2229" s="11">
        <f t="shared" si="359"/>
        <v>475.62499999999994</v>
      </c>
      <c r="U2229" s="11">
        <f t="shared" si="360"/>
        <v>570.75</v>
      </c>
      <c r="V2229" s="11">
        <f t="shared" si="361"/>
        <v>-95.125000000000057</v>
      </c>
    </row>
    <row r="2230" spans="1:22" x14ac:dyDescent="0.25">
      <c r="A2230" s="6" t="s">
        <v>351</v>
      </c>
      <c r="B2230" s="6" t="s">
        <v>23</v>
      </c>
      <c r="C2230" s="6" t="s">
        <v>1834</v>
      </c>
      <c r="D2230" s="6" t="s">
        <v>1834</v>
      </c>
      <c r="E2230" s="22" t="s">
        <v>1676</v>
      </c>
      <c r="F2230" s="22" t="s">
        <v>418</v>
      </c>
      <c r="G2230" s="31" t="s">
        <v>1835</v>
      </c>
      <c r="H2230" s="22" t="s">
        <v>1836</v>
      </c>
      <c r="I2230" s="22" t="s">
        <v>1837</v>
      </c>
      <c r="J2230" s="22" t="s">
        <v>1849</v>
      </c>
      <c r="K2230" s="11">
        <v>15</v>
      </c>
      <c r="L2230" s="9">
        <v>7.21</v>
      </c>
      <c r="M2230" s="11">
        <v>108.15</v>
      </c>
      <c r="O2230" s="10">
        <f t="shared" si="362"/>
        <v>15</v>
      </c>
      <c r="P2230" s="11">
        <f t="shared" ref="P2230:P2293" si="363">N2230/L2230</f>
        <v>0</v>
      </c>
      <c r="Q2230" s="11">
        <f t="shared" ref="Q2230:Q2293" si="364">(M2230+N2230)/L2230</f>
        <v>15</v>
      </c>
      <c r="R2230" s="6" t="str">
        <f t="shared" ref="R2230:R2293" si="365">IF(Q2230&gt;12.49,"YES","NO")</f>
        <v>YES</v>
      </c>
      <c r="S2230" s="6" t="str">
        <f t="shared" si="358"/>
        <v>YES</v>
      </c>
      <c r="T2230" s="11">
        <f t="shared" si="359"/>
        <v>90.125</v>
      </c>
      <c r="U2230" s="11">
        <f t="shared" ref="U2230:U2293" si="366">M2230+N2230</f>
        <v>108.15</v>
      </c>
      <c r="V2230" s="11">
        <f t="shared" ref="V2230:V2293" si="367">T2230-U2230</f>
        <v>-18.025000000000006</v>
      </c>
    </row>
    <row r="2231" spans="1:22" x14ac:dyDescent="0.25">
      <c r="A2231" s="6" t="s">
        <v>351</v>
      </c>
      <c r="B2231" s="6" t="s">
        <v>23</v>
      </c>
      <c r="C2231" s="6" t="s">
        <v>1834</v>
      </c>
      <c r="D2231" s="6" t="s">
        <v>1834</v>
      </c>
      <c r="E2231" s="22" t="s">
        <v>1676</v>
      </c>
      <c r="F2231" s="22" t="s">
        <v>418</v>
      </c>
      <c r="G2231" s="31" t="s">
        <v>1835</v>
      </c>
      <c r="H2231" s="22" t="s">
        <v>1836</v>
      </c>
      <c r="I2231" s="22" t="s">
        <v>1837</v>
      </c>
      <c r="J2231" s="22" t="s">
        <v>1850</v>
      </c>
      <c r="K2231" s="11">
        <v>15</v>
      </c>
      <c r="L2231" s="9">
        <v>37.4</v>
      </c>
      <c r="M2231" s="11">
        <v>561</v>
      </c>
      <c r="O2231" s="10">
        <f t="shared" si="362"/>
        <v>15</v>
      </c>
      <c r="P2231" s="11">
        <f t="shared" si="363"/>
        <v>0</v>
      </c>
      <c r="Q2231" s="11">
        <f t="shared" si="364"/>
        <v>15</v>
      </c>
      <c r="R2231" s="6" t="str">
        <f t="shared" si="365"/>
        <v>YES</v>
      </c>
      <c r="S2231" s="6" t="str">
        <f t="shared" si="358"/>
        <v>YES</v>
      </c>
      <c r="T2231" s="11">
        <f t="shared" si="359"/>
        <v>467.5</v>
      </c>
      <c r="U2231" s="11">
        <f t="shared" si="366"/>
        <v>561</v>
      </c>
      <c r="V2231" s="11">
        <f t="shared" si="367"/>
        <v>-93.5</v>
      </c>
    </row>
    <row r="2232" spans="1:22" x14ac:dyDescent="0.25">
      <c r="A2232" s="6" t="s">
        <v>351</v>
      </c>
      <c r="B2232" s="6" t="s">
        <v>23</v>
      </c>
      <c r="C2232" s="6" t="s">
        <v>1834</v>
      </c>
      <c r="D2232" s="6" t="s">
        <v>1834</v>
      </c>
      <c r="E2232" s="22" t="s">
        <v>1676</v>
      </c>
      <c r="F2232" s="22" t="s">
        <v>418</v>
      </c>
      <c r="G2232" s="31" t="s">
        <v>1835</v>
      </c>
      <c r="H2232" s="22" t="s">
        <v>1836</v>
      </c>
      <c r="I2232" s="22" t="s">
        <v>1837</v>
      </c>
      <c r="J2232" s="22" t="s">
        <v>1851</v>
      </c>
      <c r="K2232" s="11">
        <v>15</v>
      </c>
      <c r="L2232" s="9">
        <v>20.52</v>
      </c>
      <c r="M2232" s="11">
        <v>307.8</v>
      </c>
      <c r="O2232" s="10">
        <f t="shared" si="362"/>
        <v>15</v>
      </c>
      <c r="P2232" s="11">
        <f t="shared" si="363"/>
        <v>0</v>
      </c>
      <c r="Q2232" s="11">
        <f t="shared" si="364"/>
        <v>15</v>
      </c>
      <c r="R2232" s="6" t="str">
        <f t="shared" si="365"/>
        <v>YES</v>
      </c>
      <c r="S2232" s="6" t="str">
        <f t="shared" ref="S2232:S2295" si="368">IF(O2232&gt;3.32,"YES","NO")</f>
        <v>YES</v>
      </c>
      <c r="T2232" s="11">
        <f t="shared" ref="T2232:T2295" si="369">L2232*12.5</f>
        <v>256.5</v>
      </c>
      <c r="U2232" s="11">
        <f t="shared" si="366"/>
        <v>307.8</v>
      </c>
      <c r="V2232" s="11">
        <f t="shared" si="367"/>
        <v>-51.300000000000011</v>
      </c>
    </row>
    <row r="2233" spans="1:22" x14ac:dyDescent="0.25">
      <c r="A2233" s="6" t="s">
        <v>351</v>
      </c>
      <c r="B2233" s="6" t="s">
        <v>23</v>
      </c>
      <c r="C2233" s="6" t="s">
        <v>1834</v>
      </c>
      <c r="D2233" s="6" t="s">
        <v>1834</v>
      </c>
      <c r="E2233" s="22" t="s">
        <v>1676</v>
      </c>
      <c r="F2233" s="22" t="s">
        <v>418</v>
      </c>
      <c r="G2233" s="31" t="s">
        <v>1835</v>
      </c>
      <c r="H2233" s="22" t="s">
        <v>1836</v>
      </c>
      <c r="I2233" s="22" t="s">
        <v>1837</v>
      </c>
      <c r="J2233" s="22" t="s">
        <v>1852</v>
      </c>
      <c r="K2233" s="11">
        <v>15</v>
      </c>
      <c r="L2233" s="9">
        <v>20.29</v>
      </c>
      <c r="M2233" s="11">
        <v>304.35000000000002</v>
      </c>
      <c r="O2233" s="10">
        <f t="shared" si="362"/>
        <v>15.000000000000002</v>
      </c>
      <c r="P2233" s="11">
        <f t="shared" si="363"/>
        <v>0</v>
      </c>
      <c r="Q2233" s="11">
        <f t="shared" si="364"/>
        <v>15.000000000000002</v>
      </c>
      <c r="R2233" s="6" t="str">
        <f t="shared" si="365"/>
        <v>YES</v>
      </c>
      <c r="S2233" s="6" t="str">
        <f t="shared" si="368"/>
        <v>YES</v>
      </c>
      <c r="T2233" s="11">
        <f t="shared" si="369"/>
        <v>253.625</v>
      </c>
      <c r="U2233" s="11">
        <f t="shared" si="366"/>
        <v>304.35000000000002</v>
      </c>
      <c r="V2233" s="11">
        <f t="shared" si="367"/>
        <v>-50.725000000000023</v>
      </c>
    </row>
    <row r="2234" spans="1:22" x14ac:dyDescent="0.25">
      <c r="A2234" s="6" t="s">
        <v>351</v>
      </c>
      <c r="B2234" s="6" t="s">
        <v>23</v>
      </c>
      <c r="C2234" s="6" t="s">
        <v>1853</v>
      </c>
      <c r="D2234" s="6" t="s">
        <v>1853</v>
      </c>
      <c r="E2234" s="22" t="s">
        <v>1676</v>
      </c>
      <c r="F2234" s="22" t="s">
        <v>418</v>
      </c>
      <c r="G2234" s="31" t="s">
        <v>1854</v>
      </c>
      <c r="H2234" s="22" t="s">
        <v>1855</v>
      </c>
      <c r="I2234" s="22" t="s">
        <v>1125</v>
      </c>
      <c r="J2234" s="22" t="s">
        <v>1856</v>
      </c>
      <c r="K2234" s="11">
        <v>15</v>
      </c>
      <c r="L2234" s="9">
        <v>378.55</v>
      </c>
      <c r="M2234" s="11">
        <v>5678.25</v>
      </c>
      <c r="O2234" s="10">
        <f t="shared" si="362"/>
        <v>15</v>
      </c>
      <c r="P2234" s="11">
        <f t="shared" si="363"/>
        <v>0</v>
      </c>
      <c r="Q2234" s="11">
        <f t="shared" si="364"/>
        <v>15</v>
      </c>
      <c r="R2234" s="6" t="str">
        <f t="shared" si="365"/>
        <v>YES</v>
      </c>
      <c r="S2234" s="6" t="str">
        <f t="shared" si="368"/>
        <v>YES</v>
      </c>
      <c r="T2234" s="11">
        <f t="shared" si="369"/>
        <v>4731.875</v>
      </c>
      <c r="U2234" s="11">
        <f t="shared" si="366"/>
        <v>5678.25</v>
      </c>
      <c r="V2234" s="11">
        <f t="shared" si="367"/>
        <v>-946.375</v>
      </c>
    </row>
    <row r="2235" spans="1:22" x14ac:dyDescent="0.25">
      <c r="A2235" s="6" t="s">
        <v>351</v>
      </c>
      <c r="B2235" s="6" t="s">
        <v>23</v>
      </c>
      <c r="C2235" s="6" t="s">
        <v>1853</v>
      </c>
      <c r="D2235" s="6" t="s">
        <v>1853</v>
      </c>
      <c r="E2235" s="22" t="s">
        <v>1676</v>
      </c>
      <c r="F2235" s="22" t="s">
        <v>418</v>
      </c>
      <c r="G2235" s="31" t="s">
        <v>1854</v>
      </c>
      <c r="H2235" s="22" t="s">
        <v>1855</v>
      </c>
      <c r="I2235" s="22" t="s">
        <v>1125</v>
      </c>
      <c r="J2235" s="22" t="s">
        <v>1857</v>
      </c>
      <c r="K2235" s="11">
        <v>9</v>
      </c>
      <c r="L2235" s="9">
        <v>439.11</v>
      </c>
      <c r="M2235" s="11">
        <v>3951.99</v>
      </c>
      <c r="N2235" s="11">
        <v>6697.59</v>
      </c>
      <c r="O2235" s="10">
        <f t="shared" si="362"/>
        <v>9</v>
      </c>
      <c r="P2235" s="11">
        <f t="shared" si="363"/>
        <v>15.252647400423584</v>
      </c>
      <c r="Q2235" s="11">
        <f t="shared" si="364"/>
        <v>24.252647400423584</v>
      </c>
      <c r="R2235" s="6" t="str">
        <f t="shared" si="365"/>
        <v>YES</v>
      </c>
      <c r="S2235" s="6" t="str">
        <f t="shared" si="368"/>
        <v>YES</v>
      </c>
      <c r="T2235" s="11">
        <f t="shared" si="369"/>
        <v>5488.875</v>
      </c>
      <c r="U2235" s="11">
        <f t="shared" si="366"/>
        <v>10649.58</v>
      </c>
      <c r="V2235" s="11">
        <f t="shared" si="367"/>
        <v>-5160.7049999999999</v>
      </c>
    </row>
    <row r="2236" spans="1:22" x14ac:dyDescent="0.25">
      <c r="A2236" s="6" t="s">
        <v>351</v>
      </c>
      <c r="B2236" s="6" t="s">
        <v>23</v>
      </c>
      <c r="C2236" s="6" t="s">
        <v>1853</v>
      </c>
      <c r="D2236" s="6" t="s">
        <v>1853</v>
      </c>
      <c r="E2236" s="22" t="s">
        <v>1676</v>
      </c>
      <c r="F2236" s="22" t="s">
        <v>418</v>
      </c>
      <c r="G2236" s="31" t="s">
        <v>1854</v>
      </c>
      <c r="H2236" s="22" t="s">
        <v>1855</v>
      </c>
      <c r="I2236" s="22" t="s">
        <v>1125</v>
      </c>
      <c r="J2236" s="22" t="s">
        <v>1858</v>
      </c>
      <c r="K2236" s="11">
        <v>8</v>
      </c>
      <c r="L2236" s="9">
        <v>427.56</v>
      </c>
      <c r="M2236" s="11">
        <v>3420.48</v>
      </c>
      <c r="N2236" s="11">
        <v>12990.73</v>
      </c>
      <c r="O2236" s="10">
        <f t="shared" si="362"/>
        <v>8</v>
      </c>
      <c r="P2236" s="11">
        <f t="shared" si="363"/>
        <v>30.38340817663018</v>
      </c>
      <c r="Q2236" s="11">
        <f t="shared" si="364"/>
        <v>38.383408176630176</v>
      </c>
      <c r="R2236" s="6" t="str">
        <f t="shared" si="365"/>
        <v>YES</v>
      </c>
      <c r="S2236" s="6" t="str">
        <f t="shared" si="368"/>
        <v>YES</v>
      </c>
      <c r="T2236" s="11">
        <f t="shared" si="369"/>
        <v>5344.5</v>
      </c>
      <c r="U2236" s="11">
        <f t="shared" si="366"/>
        <v>16411.21</v>
      </c>
      <c r="V2236" s="11">
        <f t="shared" si="367"/>
        <v>-11066.71</v>
      </c>
    </row>
    <row r="2237" spans="1:22" x14ac:dyDescent="0.25">
      <c r="A2237" s="6" t="s">
        <v>351</v>
      </c>
      <c r="B2237" s="6" t="s">
        <v>23</v>
      </c>
      <c r="C2237" s="6" t="s">
        <v>1853</v>
      </c>
      <c r="D2237" s="6" t="s">
        <v>1853</v>
      </c>
      <c r="E2237" s="22" t="s">
        <v>1676</v>
      </c>
      <c r="F2237" s="22" t="s">
        <v>418</v>
      </c>
      <c r="G2237" s="31" t="s">
        <v>1854</v>
      </c>
      <c r="H2237" s="22" t="s">
        <v>1855</v>
      </c>
      <c r="I2237" s="22" t="s">
        <v>1125</v>
      </c>
      <c r="J2237" s="22" t="s">
        <v>1858</v>
      </c>
      <c r="K2237" s="11">
        <v>15</v>
      </c>
      <c r="L2237" s="9">
        <v>1.62</v>
      </c>
      <c r="M2237" s="11">
        <v>24.3</v>
      </c>
      <c r="O2237" s="10">
        <f t="shared" si="362"/>
        <v>15</v>
      </c>
      <c r="P2237" s="11">
        <f t="shared" si="363"/>
        <v>0</v>
      </c>
      <c r="Q2237" s="11">
        <f t="shared" si="364"/>
        <v>15</v>
      </c>
      <c r="R2237" s="6" t="str">
        <f t="shared" si="365"/>
        <v>YES</v>
      </c>
      <c r="S2237" s="6" t="str">
        <f t="shared" si="368"/>
        <v>YES</v>
      </c>
      <c r="T2237" s="11">
        <f t="shared" si="369"/>
        <v>20.25</v>
      </c>
      <c r="U2237" s="11">
        <f t="shared" si="366"/>
        <v>24.3</v>
      </c>
      <c r="V2237" s="11">
        <f t="shared" si="367"/>
        <v>-4.0500000000000007</v>
      </c>
    </row>
    <row r="2238" spans="1:22" x14ac:dyDescent="0.25">
      <c r="A2238" s="6" t="s">
        <v>351</v>
      </c>
      <c r="B2238" s="6" t="s">
        <v>23</v>
      </c>
      <c r="C2238" s="6" t="s">
        <v>1853</v>
      </c>
      <c r="D2238" s="6" t="s">
        <v>1853</v>
      </c>
      <c r="E2238" s="22" t="s">
        <v>1676</v>
      </c>
      <c r="F2238" s="22" t="s">
        <v>418</v>
      </c>
      <c r="G2238" s="31" t="s">
        <v>1854</v>
      </c>
      <c r="H2238" s="22" t="s">
        <v>1855</v>
      </c>
      <c r="I2238" s="22" t="s">
        <v>1125</v>
      </c>
      <c r="J2238" s="22" t="s">
        <v>1859</v>
      </c>
      <c r="K2238" s="11">
        <v>6</v>
      </c>
      <c r="L2238" s="9">
        <v>16.78</v>
      </c>
      <c r="M2238" s="11">
        <v>100.68</v>
      </c>
      <c r="N2238" s="11">
        <v>644.57000000000005</v>
      </c>
      <c r="O2238" s="10">
        <f t="shared" si="362"/>
        <v>6</v>
      </c>
      <c r="P2238" s="11">
        <f t="shared" si="363"/>
        <v>38.412991656734206</v>
      </c>
      <c r="Q2238" s="11">
        <f t="shared" si="364"/>
        <v>44.412991656734206</v>
      </c>
      <c r="R2238" s="6" t="str">
        <f t="shared" si="365"/>
        <v>YES</v>
      </c>
      <c r="S2238" s="6" t="str">
        <f t="shared" si="368"/>
        <v>YES</v>
      </c>
      <c r="T2238" s="11">
        <f t="shared" si="369"/>
        <v>209.75</v>
      </c>
      <c r="U2238" s="11">
        <f t="shared" si="366"/>
        <v>745.25</v>
      </c>
      <c r="V2238" s="11">
        <f t="shared" si="367"/>
        <v>-535.5</v>
      </c>
    </row>
    <row r="2239" spans="1:22" x14ac:dyDescent="0.25">
      <c r="A2239" s="6" t="s">
        <v>351</v>
      </c>
      <c r="B2239" s="6" t="s">
        <v>23</v>
      </c>
      <c r="C2239" s="6" t="s">
        <v>1853</v>
      </c>
      <c r="D2239" s="6" t="s">
        <v>1853</v>
      </c>
      <c r="E2239" s="22" t="s">
        <v>1676</v>
      </c>
      <c r="F2239" s="22" t="s">
        <v>418</v>
      </c>
      <c r="G2239" s="31" t="s">
        <v>1854</v>
      </c>
      <c r="H2239" s="22" t="s">
        <v>1855</v>
      </c>
      <c r="I2239" s="22" t="s">
        <v>1125</v>
      </c>
      <c r="J2239" s="22" t="s">
        <v>1860</v>
      </c>
      <c r="K2239" s="11">
        <v>7</v>
      </c>
      <c r="L2239" s="9">
        <v>4.62</v>
      </c>
      <c r="M2239" s="11">
        <v>32.340000000000003</v>
      </c>
      <c r="N2239" s="11">
        <v>241.27</v>
      </c>
      <c r="O2239" s="10">
        <f t="shared" si="362"/>
        <v>7.0000000000000009</v>
      </c>
      <c r="P2239" s="11">
        <f t="shared" si="363"/>
        <v>52.222943722943725</v>
      </c>
      <c r="Q2239" s="11">
        <f t="shared" si="364"/>
        <v>59.222943722943725</v>
      </c>
      <c r="R2239" s="6" t="str">
        <f t="shared" si="365"/>
        <v>YES</v>
      </c>
      <c r="S2239" s="6" t="str">
        <f t="shared" si="368"/>
        <v>YES</v>
      </c>
      <c r="T2239" s="11">
        <f t="shared" si="369"/>
        <v>57.75</v>
      </c>
      <c r="U2239" s="11">
        <f t="shared" si="366"/>
        <v>273.61</v>
      </c>
      <c r="V2239" s="11">
        <f t="shared" si="367"/>
        <v>-215.86</v>
      </c>
    </row>
    <row r="2240" spans="1:22" x14ac:dyDescent="0.25">
      <c r="A2240" s="6" t="s">
        <v>351</v>
      </c>
      <c r="B2240" s="6" t="s">
        <v>23</v>
      </c>
      <c r="C2240" s="6" t="s">
        <v>1853</v>
      </c>
      <c r="D2240" s="6" t="s">
        <v>1853</v>
      </c>
      <c r="E2240" s="22" t="s">
        <v>1676</v>
      </c>
      <c r="F2240" s="22" t="s">
        <v>418</v>
      </c>
      <c r="G2240" s="31" t="s">
        <v>1854</v>
      </c>
      <c r="H2240" s="22" t="s">
        <v>1855</v>
      </c>
      <c r="I2240" s="22" t="s">
        <v>1125</v>
      </c>
      <c r="J2240" s="22" t="s">
        <v>1861</v>
      </c>
      <c r="K2240" s="11">
        <v>15</v>
      </c>
      <c r="L2240" s="9">
        <v>183.71</v>
      </c>
      <c r="M2240" s="11">
        <v>2755.65</v>
      </c>
      <c r="O2240" s="10">
        <f t="shared" si="362"/>
        <v>15</v>
      </c>
      <c r="P2240" s="11">
        <f t="shared" si="363"/>
        <v>0</v>
      </c>
      <c r="Q2240" s="11">
        <f t="shared" si="364"/>
        <v>15</v>
      </c>
      <c r="R2240" s="6" t="str">
        <f t="shared" si="365"/>
        <v>YES</v>
      </c>
      <c r="S2240" s="6" t="str">
        <f t="shared" si="368"/>
        <v>YES</v>
      </c>
      <c r="T2240" s="11">
        <f t="shared" si="369"/>
        <v>2296.375</v>
      </c>
      <c r="U2240" s="11">
        <f t="shared" si="366"/>
        <v>2755.65</v>
      </c>
      <c r="V2240" s="11">
        <f t="shared" si="367"/>
        <v>-459.27500000000009</v>
      </c>
    </row>
    <row r="2241" spans="1:22" x14ac:dyDescent="0.25">
      <c r="A2241" s="6" t="s">
        <v>351</v>
      </c>
      <c r="B2241" s="6" t="s">
        <v>23</v>
      </c>
      <c r="C2241" s="6" t="s">
        <v>1853</v>
      </c>
      <c r="D2241" s="6" t="s">
        <v>1853</v>
      </c>
      <c r="E2241" s="22" t="s">
        <v>1676</v>
      </c>
      <c r="F2241" s="22" t="s">
        <v>418</v>
      </c>
      <c r="G2241" s="31" t="s">
        <v>1854</v>
      </c>
      <c r="H2241" s="22" t="s">
        <v>1855</v>
      </c>
      <c r="I2241" s="22" t="s">
        <v>1125</v>
      </c>
      <c r="J2241" s="22" t="s">
        <v>1862</v>
      </c>
      <c r="K2241" s="11">
        <v>9</v>
      </c>
      <c r="L2241" s="9">
        <v>245.94</v>
      </c>
      <c r="M2241" s="11">
        <v>2213.46</v>
      </c>
      <c r="N2241" s="11">
        <v>3569.31</v>
      </c>
      <c r="O2241" s="10">
        <f t="shared" si="362"/>
        <v>9</v>
      </c>
      <c r="P2241" s="11">
        <f t="shared" si="363"/>
        <v>14.512929982922664</v>
      </c>
      <c r="Q2241" s="11">
        <f t="shared" si="364"/>
        <v>23.512929982922667</v>
      </c>
      <c r="R2241" s="6" t="str">
        <f t="shared" si="365"/>
        <v>YES</v>
      </c>
      <c r="S2241" s="6" t="str">
        <f t="shared" si="368"/>
        <v>YES</v>
      </c>
      <c r="T2241" s="11">
        <f t="shared" si="369"/>
        <v>3074.25</v>
      </c>
      <c r="U2241" s="11">
        <f t="shared" si="366"/>
        <v>5782.77</v>
      </c>
      <c r="V2241" s="11">
        <f t="shared" si="367"/>
        <v>-2708.5200000000004</v>
      </c>
    </row>
    <row r="2242" spans="1:22" x14ac:dyDescent="0.25">
      <c r="A2242" s="6" t="s">
        <v>351</v>
      </c>
      <c r="B2242" s="6" t="s">
        <v>23</v>
      </c>
      <c r="C2242" s="6" t="s">
        <v>1853</v>
      </c>
      <c r="D2242" s="6" t="s">
        <v>1853</v>
      </c>
      <c r="E2242" s="22" t="s">
        <v>1676</v>
      </c>
      <c r="F2242" s="22" t="s">
        <v>418</v>
      </c>
      <c r="G2242" s="31" t="s">
        <v>1854</v>
      </c>
      <c r="H2242" s="22" t="s">
        <v>1855</v>
      </c>
      <c r="I2242" s="22" t="s">
        <v>1125</v>
      </c>
      <c r="J2242" s="22" t="s">
        <v>1863</v>
      </c>
      <c r="K2242" s="11">
        <v>15</v>
      </c>
      <c r="L2242" s="9">
        <v>429.45</v>
      </c>
      <c r="M2242" s="11">
        <v>6441.75</v>
      </c>
      <c r="O2242" s="10">
        <f t="shared" si="362"/>
        <v>15</v>
      </c>
      <c r="P2242" s="11">
        <f t="shared" si="363"/>
        <v>0</v>
      </c>
      <c r="Q2242" s="11">
        <f t="shared" si="364"/>
        <v>15</v>
      </c>
      <c r="R2242" s="6" t="str">
        <f t="shared" si="365"/>
        <v>YES</v>
      </c>
      <c r="S2242" s="6" t="str">
        <f t="shared" si="368"/>
        <v>YES</v>
      </c>
      <c r="T2242" s="11">
        <f t="shared" si="369"/>
        <v>5368.125</v>
      </c>
      <c r="U2242" s="11">
        <f t="shared" si="366"/>
        <v>6441.75</v>
      </c>
      <c r="V2242" s="11">
        <f t="shared" si="367"/>
        <v>-1073.625</v>
      </c>
    </row>
    <row r="2243" spans="1:22" x14ac:dyDescent="0.25">
      <c r="A2243" s="6" t="s">
        <v>351</v>
      </c>
      <c r="B2243" s="6" t="s">
        <v>23</v>
      </c>
      <c r="C2243" s="6" t="s">
        <v>1853</v>
      </c>
      <c r="D2243" s="6" t="s">
        <v>1853</v>
      </c>
      <c r="E2243" s="22" t="s">
        <v>1676</v>
      </c>
      <c r="F2243" s="22" t="s">
        <v>418</v>
      </c>
      <c r="G2243" s="31" t="s">
        <v>1854</v>
      </c>
      <c r="H2243" s="22" t="s">
        <v>1855</v>
      </c>
      <c r="I2243" s="22" t="s">
        <v>1125</v>
      </c>
      <c r="J2243" s="22" t="s">
        <v>1864</v>
      </c>
      <c r="K2243" s="11">
        <v>5</v>
      </c>
      <c r="L2243" s="9">
        <v>375.15</v>
      </c>
      <c r="M2243" s="11">
        <v>1875.75</v>
      </c>
      <c r="N2243" s="11">
        <v>9302.36</v>
      </c>
      <c r="O2243" s="10">
        <f t="shared" si="362"/>
        <v>5</v>
      </c>
      <c r="P2243" s="11">
        <f t="shared" si="363"/>
        <v>24.796374783419967</v>
      </c>
      <c r="Q2243" s="11">
        <f t="shared" si="364"/>
        <v>29.796374783419967</v>
      </c>
      <c r="R2243" s="6" t="str">
        <f t="shared" si="365"/>
        <v>YES</v>
      </c>
      <c r="S2243" s="6" t="str">
        <f t="shared" si="368"/>
        <v>YES</v>
      </c>
      <c r="T2243" s="11">
        <f t="shared" si="369"/>
        <v>4689.375</v>
      </c>
      <c r="U2243" s="11">
        <f t="shared" si="366"/>
        <v>11178.11</v>
      </c>
      <c r="V2243" s="11">
        <f t="shared" si="367"/>
        <v>-6488.7350000000006</v>
      </c>
    </row>
    <row r="2244" spans="1:22" x14ac:dyDescent="0.25">
      <c r="A2244" s="6" t="s">
        <v>351</v>
      </c>
      <c r="B2244" s="6" t="s">
        <v>23</v>
      </c>
      <c r="C2244" s="6" t="s">
        <v>1853</v>
      </c>
      <c r="D2244" s="6" t="s">
        <v>1853</v>
      </c>
      <c r="E2244" s="22" t="s">
        <v>1676</v>
      </c>
      <c r="F2244" s="22" t="s">
        <v>418</v>
      </c>
      <c r="G2244" s="31" t="s">
        <v>1854</v>
      </c>
      <c r="H2244" s="22" t="s">
        <v>1855</v>
      </c>
      <c r="I2244" s="22" t="s">
        <v>1125</v>
      </c>
      <c r="J2244" s="22" t="s">
        <v>1865</v>
      </c>
      <c r="K2244" s="11">
        <v>11.25</v>
      </c>
      <c r="L2244" s="9">
        <v>480</v>
      </c>
      <c r="M2244" s="11">
        <v>5400</v>
      </c>
      <c r="O2244" s="10">
        <f t="shared" si="362"/>
        <v>11.25</v>
      </c>
      <c r="P2244" s="11">
        <f t="shared" si="363"/>
        <v>0</v>
      </c>
      <c r="Q2244" s="11">
        <f t="shared" si="364"/>
        <v>11.25</v>
      </c>
      <c r="R2244" s="6" t="str">
        <f t="shared" si="365"/>
        <v>NO</v>
      </c>
      <c r="S2244" s="6" t="str">
        <f t="shared" si="368"/>
        <v>YES</v>
      </c>
      <c r="T2244" s="11">
        <f t="shared" si="369"/>
        <v>6000</v>
      </c>
      <c r="U2244" s="11">
        <f t="shared" si="366"/>
        <v>5400</v>
      </c>
      <c r="V2244" s="11">
        <f t="shared" si="367"/>
        <v>600</v>
      </c>
    </row>
    <row r="2245" spans="1:22" x14ac:dyDescent="0.25">
      <c r="A2245" s="6" t="s">
        <v>351</v>
      </c>
      <c r="B2245" s="6" t="s">
        <v>23</v>
      </c>
      <c r="C2245" s="6" t="s">
        <v>1853</v>
      </c>
      <c r="D2245" s="6" t="s">
        <v>1853</v>
      </c>
      <c r="E2245" s="22" t="s">
        <v>1676</v>
      </c>
      <c r="F2245" s="22" t="s">
        <v>418</v>
      </c>
      <c r="G2245" s="31" t="s">
        <v>1854</v>
      </c>
      <c r="H2245" s="22" t="s">
        <v>1855</v>
      </c>
      <c r="I2245" s="22" t="s">
        <v>1125</v>
      </c>
      <c r="J2245" s="22" t="s">
        <v>1866</v>
      </c>
      <c r="K2245" s="11">
        <v>15</v>
      </c>
      <c r="L2245" s="9">
        <v>188.8</v>
      </c>
      <c r="M2245" s="11">
        <v>2832</v>
      </c>
      <c r="O2245" s="10">
        <f t="shared" si="362"/>
        <v>14.999999999999998</v>
      </c>
      <c r="P2245" s="11">
        <f t="shared" si="363"/>
        <v>0</v>
      </c>
      <c r="Q2245" s="11">
        <f t="shared" si="364"/>
        <v>14.999999999999998</v>
      </c>
      <c r="R2245" s="6" t="str">
        <f t="shared" si="365"/>
        <v>YES</v>
      </c>
      <c r="S2245" s="6" t="str">
        <f t="shared" si="368"/>
        <v>YES</v>
      </c>
      <c r="T2245" s="11">
        <f t="shared" si="369"/>
        <v>2360</v>
      </c>
      <c r="U2245" s="11">
        <f t="shared" si="366"/>
        <v>2832</v>
      </c>
      <c r="V2245" s="11">
        <f t="shared" si="367"/>
        <v>-472</v>
      </c>
    </row>
    <row r="2246" spans="1:22" x14ac:dyDescent="0.25">
      <c r="A2246" s="6" t="s">
        <v>351</v>
      </c>
      <c r="B2246" s="6" t="s">
        <v>23</v>
      </c>
      <c r="C2246" s="6" t="s">
        <v>1853</v>
      </c>
      <c r="D2246" s="6" t="s">
        <v>1853</v>
      </c>
      <c r="E2246" s="22" t="s">
        <v>1676</v>
      </c>
      <c r="F2246" s="22" t="s">
        <v>418</v>
      </c>
      <c r="G2246" s="31" t="s">
        <v>1854</v>
      </c>
      <c r="H2246" s="22" t="s">
        <v>1855</v>
      </c>
      <c r="I2246" s="22" t="s">
        <v>1125</v>
      </c>
      <c r="J2246" s="22" t="s">
        <v>1867</v>
      </c>
      <c r="K2246" s="11">
        <v>5</v>
      </c>
      <c r="L2246" s="9">
        <v>257.64999999999998</v>
      </c>
      <c r="M2246" s="11">
        <v>1288.25</v>
      </c>
      <c r="N2246" s="11">
        <v>8623.93</v>
      </c>
      <c r="O2246" s="10">
        <f t="shared" si="362"/>
        <v>5</v>
      </c>
      <c r="P2246" s="11">
        <f t="shared" si="363"/>
        <v>33.471492334562392</v>
      </c>
      <c r="Q2246" s="11">
        <f t="shared" si="364"/>
        <v>38.471492334562399</v>
      </c>
      <c r="R2246" s="6" t="str">
        <f t="shared" si="365"/>
        <v>YES</v>
      </c>
      <c r="S2246" s="6" t="str">
        <f t="shared" si="368"/>
        <v>YES</v>
      </c>
      <c r="T2246" s="11">
        <f t="shared" si="369"/>
        <v>3220.6249999999995</v>
      </c>
      <c r="U2246" s="11">
        <f t="shared" si="366"/>
        <v>9912.18</v>
      </c>
      <c r="V2246" s="11">
        <f t="shared" si="367"/>
        <v>-6691.5550000000003</v>
      </c>
    </row>
    <row r="2247" spans="1:22" x14ac:dyDescent="0.25">
      <c r="A2247" s="6" t="s">
        <v>351</v>
      </c>
      <c r="B2247" s="6" t="s">
        <v>23</v>
      </c>
      <c r="C2247" s="6" t="s">
        <v>1853</v>
      </c>
      <c r="D2247" s="6" t="s">
        <v>1853</v>
      </c>
      <c r="E2247" s="22" t="s">
        <v>1676</v>
      </c>
      <c r="F2247" s="22" t="s">
        <v>418</v>
      </c>
      <c r="G2247" s="31" t="s">
        <v>1854</v>
      </c>
      <c r="H2247" s="22" t="s">
        <v>1855</v>
      </c>
      <c r="I2247" s="22" t="s">
        <v>1125</v>
      </c>
      <c r="J2247" s="22" t="s">
        <v>1868</v>
      </c>
      <c r="K2247" s="11">
        <v>15</v>
      </c>
      <c r="L2247" s="9">
        <v>277.05</v>
      </c>
      <c r="M2247" s="11">
        <v>4155.75</v>
      </c>
      <c r="O2247" s="10">
        <f t="shared" si="362"/>
        <v>15</v>
      </c>
      <c r="P2247" s="11">
        <f t="shared" si="363"/>
        <v>0</v>
      </c>
      <c r="Q2247" s="11">
        <f t="shared" si="364"/>
        <v>15</v>
      </c>
      <c r="R2247" s="6" t="str">
        <f t="shared" si="365"/>
        <v>YES</v>
      </c>
      <c r="S2247" s="6" t="str">
        <f t="shared" si="368"/>
        <v>YES</v>
      </c>
      <c r="T2247" s="11">
        <f t="shared" si="369"/>
        <v>3463.125</v>
      </c>
      <c r="U2247" s="11">
        <f t="shared" si="366"/>
        <v>4155.75</v>
      </c>
      <c r="V2247" s="11">
        <f t="shared" si="367"/>
        <v>-692.625</v>
      </c>
    </row>
    <row r="2248" spans="1:22" x14ac:dyDescent="0.25">
      <c r="A2248" s="6" t="s">
        <v>351</v>
      </c>
      <c r="B2248" s="6" t="s">
        <v>23</v>
      </c>
      <c r="C2248" s="6" t="s">
        <v>1853</v>
      </c>
      <c r="D2248" s="6" t="s">
        <v>1853</v>
      </c>
      <c r="E2248" s="22" t="s">
        <v>1676</v>
      </c>
      <c r="F2248" s="22" t="s">
        <v>418</v>
      </c>
      <c r="G2248" s="31" t="s">
        <v>1854</v>
      </c>
      <c r="H2248" s="22" t="s">
        <v>1855</v>
      </c>
      <c r="I2248" s="22" t="s">
        <v>1125</v>
      </c>
      <c r="J2248" s="22" t="s">
        <v>1869</v>
      </c>
      <c r="K2248" s="11">
        <v>7</v>
      </c>
      <c r="L2248" s="9">
        <v>357.93</v>
      </c>
      <c r="M2248" s="11">
        <v>2505.5100000000002</v>
      </c>
      <c r="N2248" s="11">
        <v>5047.74</v>
      </c>
      <c r="O2248" s="10">
        <f t="shared" si="362"/>
        <v>7.0000000000000009</v>
      </c>
      <c r="P2248" s="11">
        <f t="shared" si="363"/>
        <v>14.102589891878299</v>
      </c>
      <c r="Q2248" s="11">
        <f t="shared" si="364"/>
        <v>21.102589891878299</v>
      </c>
      <c r="R2248" s="6" t="str">
        <f t="shared" si="365"/>
        <v>YES</v>
      </c>
      <c r="S2248" s="6" t="str">
        <f t="shared" si="368"/>
        <v>YES</v>
      </c>
      <c r="T2248" s="11">
        <f t="shared" si="369"/>
        <v>4474.125</v>
      </c>
      <c r="U2248" s="11">
        <f t="shared" si="366"/>
        <v>7553.25</v>
      </c>
      <c r="V2248" s="11">
        <f t="shared" si="367"/>
        <v>-3079.125</v>
      </c>
    </row>
    <row r="2249" spans="1:22" x14ac:dyDescent="0.25">
      <c r="A2249" s="6" t="s">
        <v>351</v>
      </c>
      <c r="B2249" s="6" t="s">
        <v>23</v>
      </c>
      <c r="C2249" s="6" t="s">
        <v>1853</v>
      </c>
      <c r="D2249" s="6" t="s">
        <v>1853</v>
      </c>
      <c r="E2249" s="22" t="s">
        <v>1676</v>
      </c>
      <c r="F2249" s="22" t="s">
        <v>418</v>
      </c>
      <c r="G2249" s="31" t="s">
        <v>1854</v>
      </c>
      <c r="H2249" s="22" t="s">
        <v>1855</v>
      </c>
      <c r="I2249" s="22" t="s">
        <v>1125</v>
      </c>
      <c r="J2249" s="22" t="s">
        <v>1869</v>
      </c>
      <c r="K2249" s="11">
        <v>14</v>
      </c>
      <c r="L2249" s="9">
        <v>2.98</v>
      </c>
      <c r="M2249" s="11">
        <v>41.72</v>
      </c>
      <c r="O2249" s="10">
        <f t="shared" si="362"/>
        <v>14</v>
      </c>
      <c r="P2249" s="11">
        <f t="shared" si="363"/>
        <v>0</v>
      </c>
      <c r="Q2249" s="11">
        <f t="shared" si="364"/>
        <v>14</v>
      </c>
      <c r="R2249" s="6" t="str">
        <f t="shared" si="365"/>
        <v>YES</v>
      </c>
      <c r="S2249" s="6" t="str">
        <f t="shared" si="368"/>
        <v>YES</v>
      </c>
      <c r="T2249" s="11">
        <f t="shared" si="369"/>
        <v>37.25</v>
      </c>
      <c r="U2249" s="11">
        <f t="shared" si="366"/>
        <v>41.72</v>
      </c>
      <c r="V2249" s="11">
        <f t="shared" si="367"/>
        <v>-4.4699999999999989</v>
      </c>
    </row>
    <row r="2250" spans="1:22" x14ac:dyDescent="0.25">
      <c r="A2250" s="6" t="s">
        <v>351</v>
      </c>
      <c r="B2250" s="6" t="s">
        <v>23</v>
      </c>
      <c r="C2250" s="6" t="s">
        <v>1853</v>
      </c>
      <c r="D2250" s="6" t="s">
        <v>1853</v>
      </c>
      <c r="E2250" s="22" t="s">
        <v>1676</v>
      </c>
      <c r="F2250" s="22" t="s">
        <v>418</v>
      </c>
      <c r="G2250" s="31" t="s">
        <v>1854</v>
      </c>
      <c r="H2250" s="22" t="s">
        <v>1855</v>
      </c>
      <c r="I2250" s="22" t="s">
        <v>1125</v>
      </c>
      <c r="J2250" s="22" t="s">
        <v>1870</v>
      </c>
      <c r="K2250" s="11">
        <v>9</v>
      </c>
      <c r="L2250" s="9">
        <v>77.17</v>
      </c>
      <c r="M2250" s="11">
        <v>694.53</v>
      </c>
      <c r="N2250" s="11">
        <v>943.03</v>
      </c>
      <c r="O2250" s="10">
        <f t="shared" si="362"/>
        <v>9</v>
      </c>
      <c r="P2250" s="11">
        <f t="shared" si="363"/>
        <v>12.22016327588441</v>
      </c>
      <c r="Q2250" s="11">
        <f t="shared" si="364"/>
        <v>21.22016327588441</v>
      </c>
      <c r="R2250" s="6" t="str">
        <f t="shared" si="365"/>
        <v>YES</v>
      </c>
      <c r="S2250" s="6" t="str">
        <f t="shared" si="368"/>
        <v>YES</v>
      </c>
      <c r="T2250" s="11">
        <f t="shared" si="369"/>
        <v>964.625</v>
      </c>
      <c r="U2250" s="11">
        <f t="shared" si="366"/>
        <v>1637.56</v>
      </c>
      <c r="V2250" s="11">
        <f t="shared" si="367"/>
        <v>-672.93499999999995</v>
      </c>
    </row>
    <row r="2251" spans="1:22" x14ac:dyDescent="0.25">
      <c r="A2251" s="6" t="s">
        <v>351</v>
      </c>
      <c r="B2251" s="6" t="s">
        <v>23</v>
      </c>
      <c r="C2251" s="6" t="s">
        <v>1853</v>
      </c>
      <c r="D2251" s="6" t="s">
        <v>1853</v>
      </c>
      <c r="E2251" s="22" t="s">
        <v>1676</v>
      </c>
      <c r="F2251" s="22" t="s">
        <v>418</v>
      </c>
      <c r="G2251" s="31" t="s">
        <v>1854</v>
      </c>
      <c r="H2251" s="22" t="s">
        <v>1855</v>
      </c>
      <c r="I2251" s="22" t="s">
        <v>1125</v>
      </c>
      <c r="J2251" s="22" t="s">
        <v>1871</v>
      </c>
      <c r="K2251" s="11">
        <v>9</v>
      </c>
      <c r="L2251" s="9">
        <v>271.73</v>
      </c>
      <c r="M2251" s="11">
        <v>2445.5700000000002</v>
      </c>
      <c r="N2251" s="11">
        <v>3823.93</v>
      </c>
      <c r="O2251" s="10">
        <f t="shared" si="362"/>
        <v>9</v>
      </c>
      <c r="P2251" s="11">
        <f t="shared" si="363"/>
        <v>14.072535237183969</v>
      </c>
      <c r="Q2251" s="11">
        <f t="shared" si="364"/>
        <v>23.072535237183967</v>
      </c>
      <c r="R2251" s="6" t="str">
        <f t="shared" si="365"/>
        <v>YES</v>
      </c>
      <c r="S2251" s="6" t="str">
        <f t="shared" si="368"/>
        <v>YES</v>
      </c>
      <c r="T2251" s="11">
        <f t="shared" si="369"/>
        <v>3396.625</v>
      </c>
      <c r="U2251" s="11">
        <f t="shared" si="366"/>
        <v>6269.5</v>
      </c>
      <c r="V2251" s="11">
        <f t="shared" si="367"/>
        <v>-2872.875</v>
      </c>
    </row>
    <row r="2252" spans="1:22" x14ac:dyDescent="0.25">
      <c r="A2252" s="6" t="s">
        <v>351</v>
      </c>
      <c r="B2252" s="6" t="s">
        <v>23</v>
      </c>
      <c r="C2252" s="6" t="s">
        <v>1853</v>
      </c>
      <c r="D2252" s="6" t="s">
        <v>1853</v>
      </c>
      <c r="E2252" s="22" t="s">
        <v>1676</v>
      </c>
      <c r="F2252" s="22" t="s">
        <v>418</v>
      </c>
      <c r="G2252" s="31" t="s">
        <v>1854</v>
      </c>
      <c r="H2252" s="22" t="s">
        <v>1855</v>
      </c>
      <c r="I2252" s="22" t="s">
        <v>1125</v>
      </c>
      <c r="J2252" s="22" t="s">
        <v>1872</v>
      </c>
      <c r="K2252" s="11">
        <v>5</v>
      </c>
      <c r="L2252" s="9">
        <v>7.88</v>
      </c>
      <c r="M2252" s="11">
        <v>39.4</v>
      </c>
      <c r="N2252" s="11">
        <v>292.77999999999997</v>
      </c>
      <c r="O2252" s="10">
        <f t="shared" si="362"/>
        <v>5</v>
      </c>
      <c r="P2252" s="11">
        <f t="shared" si="363"/>
        <v>37.154822335025379</v>
      </c>
      <c r="Q2252" s="11">
        <f t="shared" si="364"/>
        <v>42.154822335025372</v>
      </c>
      <c r="R2252" s="6" t="str">
        <f t="shared" si="365"/>
        <v>YES</v>
      </c>
      <c r="S2252" s="6" t="str">
        <f t="shared" si="368"/>
        <v>YES</v>
      </c>
      <c r="T2252" s="11">
        <f t="shared" si="369"/>
        <v>98.5</v>
      </c>
      <c r="U2252" s="11">
        <f t="shared" si="366"/>
        <v>332.17999999999995</v>
      </c>
      <c r="V2252" s="11">
        <f t="shared" si="367"/>
        <v>-233.67999999999995</v>
      </c>
    </row>
    <row r="2253" spans="1:22" x14ac:dyDescent="0.25">
      <c r="A2253" s="6" t="s">
        <v>351</v>
      </c>
      <c r="B2253" s="6" t="s">
        <v>23</v>
      </c>
      <c r="C2253" s="6" t="s">
        <v>1853</v>
      </c>
      <c r="D2253" s="6" t="s">
        <v>1853</v>
      </c>
      <c r="E2253" s="22" t="s">
        <v>1676</v>
      </c>
      <c r="F2253" s="22" t="s">
        <v>418</v>
      </c>
      <c r="G2253" s="31" t="s">
        <v>1854</v>
      </c>
      <c r="H2253" s="22" t="s">
        <v>1855</v>
      </c>
      <c r="I2253" s="22" t="s">
        <v>1125</v>
      </c>
      <c r="J2253" s="22" t="s">
        <v>1873</v>
      </c>
      <c r="K2253" s="11">
        <v>15</v>
      </c>
      <c r="L2253" s="9">
        <v>319.10000000000002</v>
      </c>
      <c r="M2253" s="11">
        <v>4786.5</v>
      </c>
      <c r="O2253" s="10">
        <f t="shared" si="362"/>
        <v>14.999999999999998</v>
      </c>
      <c r="P2253" s="11">
        <f t="shared" si="363"/>
        <v>0</v>
      </c>
      <c r="Q2253" s="11">
        <f t="shared" si="364"/>
        <v>14.999999999999998</v>
      </c>
      <c r="R2253" s="6" t="str">
        <f t="shared" si="365"/>
        <v>YES</v>
      </c>
      <c r="S2253" s="6" t="str">
        <f t="shared" si="368"/>
        <v>YES</v>
      </c>
      <c r="T2253" s="11">
        <f t="shared" si="369"/>
        <v>3988.7500000000005</v>
      </c>
      <c r="U2253" s="11">
        <f t="shared" si="366"/>
        <v>4786.5</v>
      </c>
      <c r="V2253" s="11">
        <f t="shared" si="367"/>
        <v>-797.74999999999955</v>
      </c>
    </row>
    <row r="2254" spans="1:22" x14ac:dyDescent="0.25">
      <c r="A2254" s="6" t="s">
        <v>351</v>
      </c>
      <c r="B2254" s="6" t="s">
        <v>23</v>
      </c>
      <c r="C2254" s="6" t="s">
        <v>1853</v>
      </c>
      <c r="D2254" s="6" t="s">
        <v>1853</v>
      </c>
      <c r="E2254" s="22" t="s">
        <v>1676</v>
      </c>
      <c r="F2254" s="22" t="s">
        <v>418</v>
      </c>
      <c r="G2254" s="31" t="s">
        <v>1854</v>
      </c>
      <c r="H2254" s="22" t="s">
        <v>1855</v>
      </c>
      <c r="I2254" s="22" t="s">
        <v>1125</v>
      </c>
      <c r="J2254" s="22" t="s">
        <v>1873</v>
      </c>
      <c r="K2254" s="11">
        <v>15</v>
      </c>
      <c r="L2254" s="9">
        <v>3710.1</v>
      </c>
      <c r="M2254" s="11">
        <v>5551.5</v>
      </c>
      <c r="O2254" s="10">
        <f t="shared" si="362"/>
        <v>1.4963208538853401</v>
      </c>
      <c r="P2254" s="11">
        <f t="shared" si="363"/>
        <v>0</v>
      </c>
      <c r="Q2254" s="11">
        <f t="shared" si="364"/>
        <v>1.4963208538853401</v>
      </c>
      <c r="R2254" s="6" t="str">
        <f t="shared" si="365"/>
        <v>NO</v>
      </c>
      <c r="S2254" s="6" t="str">
        <f t="shared" si="368"/>
        <v>NO</v>
      </c>
      <c r="T2254" s="11">
        <f t="shared" si="369"/>
        <v>46376.25</v>
      </c>
      <c r="U2254" s="11">
        <f t="shared" si="366"/>
        <v>5551.5</v>
      </c>
      <c r="V2254" s="11">
        <f t="shared" si="367"/>
        <v>40824.75</v>
      </c>
    </row>
    <row r="2255" spans="1:22" x14ac:dyDescent="0.25">
      <c r="A2255" s="6" t="s">
        <v>351</v>
      </c>
      <c r="B2255" s="6" t="s">
        <v>23</v>
      </c>
      <c r="C2255" s="6" t="s">
        <v>1853</v>
      </c>
      <c r="D2255" s="6" t="s">
        <v>1853</v>
      </c>
      <c r="E2255" s="22" t="s">
        <v>1676</v>
      </c>
      <c r="F2255" s="22" t="s">
        <v>418</v>
      </c>
      <c r="G2255" s="31" t="s">
        <v>1854</v>
      </c>
      <c r="H2255" s="22" t="s">
        <v>1855</v>
      </c>
      <c r="I2255" s="22" t="s">
        <v>1125</v>
      </c>
      <c r="J2255" s="22" t="s">
        <v>1874</v>
      </c>
      <c r="K2255" s="11">
        <v>5</v>
      </c>
      <c r="L2255" s="9">
        <v>102.81</v>
      </c>
      <c r="M2255" s="11">
        <v>514.04999999999995</v>
      </c>
      <c r="N2255" s="11">
        <v>2445.4</v>
      </c>
      <c r="O2255" s="10">
        <f t="shared" si="362"/>
        <v>4.9999999999999991</v>
      </c>
      <c r="P2255" s="11">
        <f t="shared" si="363"/>
        <v>23.785623966540221</v>
      </c>
      <c r="Q2255" s="11">
        <f t="shared" si="364"/>
        <v>28.785623966540218</v>
      </c>
      <c r="R2255" s="6" t="str">
        <f t="shared" si="365"/>
        <v>YES</v>
      </c>
      <c r="S2255" s="6" t="str">
        <f t="shared" si="368"/>
        <v>YES</v>
      </c>
      <c r="T2255" s="11">
        <f t="shared" si="369"/>
        <v>1285.125</v>
      </c>
      <c r="U2255" s="11">
        <f t="shared" si="366"/>
        <v>2959.45</v>
      </c>
      <c r="V2255" s="11">
        <f t="shared" si="367"/>
        <v>-1674.3249999999998</v>
      </c>
    </row>
    <row r="2256" spans="1:22" x14ac:dyDescent="0.25">
      <c r="A2256" s="6" t="s">
        <v>351</v>
      </c>
      <c r="B2256" s="6" t="s">
        <v>23</v>
      </c>
      <c r="C2256" s="6" t="s">
        <v>1853</v>
      </c>
      <c r="D2256" s="6" t="s">
        <v>1853</v>
      </c>
      <c r="E2256" s="22" t="s">
        <v>1676</v>
      </c>
      <c r="F2256" s="22" t="s">
        <v>418</v>
      </c>
      <c r="G2256" s="31" t="s">
        <v>1854</v>
      </c>
      <c r="H2256" s="22" t="s">
        <v>1855</v>
      </c>
      <c r="I2256" s="22" t="s">
        <v>1125</v>
      </c>
      <c r="J2256" s="22" t="s">
        <v>1875</v>
      </c>
      <c r="K2256" s="11">
        <v>5</v>
      </c>
      <c r="L2256" s="9">
        <v>418.28</v>
      </c>
      <c r="M2256" s="11">
        <v>2091.4</v>
      </c>
      <c r="N2256" s="11">
        <v>12388.56</v>
      </c>
      <c r="O2256" s="10">
        <f t="shared" ref="O2256:O2319" si="370">M2256/L2256</f>
        <v>5.0000000000000009</v>
      </c>
      <c r="P2256" s="11">
        <f t="shared" si="363"/>
        <v>29.617863632016832</v>
      </c>
      <c r="Q2256" s="11">
        <f t="shared" si="364"/>
        <v>34.617863632016828</v>
      </c>
      <c r="R2256" s="6" t="str">
        <f t="shared" si="365"/>
        <v>YES</v>
      </c>
      <c r="S2256" s="6" t="str">
        <f t="shared" si="368"/>
        <v>YES</v>
      </c>
      <c r="T2256" s="11">
        <f t="shared" si="369"/>
        <v>5228.5</v>
      </c>
      <c r="U2256" s="11">
        <f t="shared" si="366"/>
        <v>14479.96</v>
      </c>
      <c r="V2256" s="11">
        <f t="shared" si="367"/>
        <v>-9251.4599999999991</v>
      </c>
    </row>
    <row r="2257" spans="1:22" x14ac:dyDescent="0.25">
      <c r="A2257" s="6" t="s">
        <v>351</v>
      </c>
      <c r="B2257" s="6" t="s">
        <v>23</v>
      </c>
      <c r="C2257" s="6" t="s">
        <v>1853</v>
      </c>
      <c r="D2257" s="6" t="s">
        <v>1853</v>
      </c>
      <c r="E2257" s="22" t="s">
        <v>1676</v>
      </c>
      <c r="F2257" s="22" t="s">
        <v>418</v>
      </c>
      <c r="G2257" s="31" t="s">
        <v>1854</v>
      </c>
      <c r="H2257" s="22" t="s">
        <v>1855</v>
      </c>
      <c r="I2257" s="22" t="s">
        <v>1125</v>
      </c>
      <c r="J2257" s="22" t="s">
        <v>1875</v>
      </c>
      <c r="K2257" s="11">
        <v>12</v>
      </c>
      <c r="L2257" s="9">
        <v>24.3</v>
      </c>
      <c r="M2257" s="11">
        <v>291.60000000000002</v>
      </c>
      <c r="O2257" s="10">
        <f t="shared" si="370"/>
        <v>12</v>
      </c>
      <c r="P2257" s="11">
        <f t="shared" si="363"/>
        <v>0</v>
      </c>
      <c r="Q2257" s="11">
        <f t="shared" si="364"/>
        <v>12</v>
      </c>
      <c r="R2257" s="6" t="str">
        <f t="shared" si="365"/>
        <v>NO</v>
      </c>
      <c r="S2257" s="6" t="str">
        <f t="shared" si="368"/>
        <v>YES</v>
      </c>
      <c r="T2257" s="11">
        <f t="shared" si="369"/>
        <v>303.75</v>
      </c>
      <c r="U2257" s="11">
        <f t="shared" si="366"/>
        <v>291.60000000000002</v>
      </c>
      <c r="V2257" s="11">
        <f t="shared" si="367"/>
        <v>12.149999999999977</v>
      </c>
    </row>
    <row r="2258" spans="1:22" x14ac:dyDescent="0.25">
      <c r="A2258" s="6" t="s">
        <v>351</v>
      </c>
      <c r="B2258" s="6" t="s">
        <v>23</v>
      </c>
      <c r="C2258" s="6" t="s">
        <v>1853</v>
      </c>
      <c r="D2258" s="6" t="s">
        <v>1853</v>
      </c>
      <c r="E2258" s="22" t="s">
        <v>1676</v>
      </c>
      <c r="F2258" s="22" t="s">
        <v>418</v>
      </c>
      <c r="G2258" s="31" t="s">
        <v>1854</v>
      </c>
      <c r="H2258" s="22" t="s">
        <v>1855</v>
      </c>
      <c r="I2258" s="22" t="s">
        <v>1125</v>
      </c>
      <c r="J2258" s="22" t="s">
        <v>1876</v>
      </c>
      <c r="K2258" s="11">
        <v>6</v>
      </c>
      <c r="L2258" s="9">
        <v>282.67</v>
      </c>
      <c r="M2258" s="11">
        <v>1696.02</v>
      </c>
      <c r="N2258" s="11">
        <v>4154.12</v>
      </c>
      <c r="O2258" s="10">
        <f t="shared" si="370"/>
        <v>6</v>
      </c>
      <c r="P2258" s="11">
        <f t="shared" si="363"/>
        <v>14.696005943326139</v>
      </c>
      <c r="Q2258" s="11">
        <f t="shared" si="364"/>
        <v>20.696005943326139</v>
      </c>
      <c r="R2258" s="6" t="str">
        <f t="shared" si="365"/>
        <v>YES</v>
      </c>
      <c r="S2258" s="6" t="str">
        <f t="shared" si="368"/>
        <v>YES</v>
      </c>
      <c r="T2258" s="11">
        <f t="shared" si="369"/>
        <v>3533.375</v>
      </c>
      <c r="U2258" s="11">
        <f t="shared" si="366"/>
        <v>5850.1399999999994</v>
      </c>
      <c r="V2258" s="11">
        <f t="shared" si="367"/>
        <v>-2316.7649999999994</v>
      </c>
    </row>
    <row r="2259" spans="1:22" x14ac:dyDescent="0.25">
      <c r="A2259" s="6" t="s">
        <v>351</v>
      </c>
      <c r="B2259" s="6" t="s">
        <v>23</v>
      </c>
      <c r="C2259" s="6" t="s">
        <v>1853</v>
      </c>
      <c r="D2259" s="6" t="s">
        <v>1853</v>
      </c>
      <c r="E2259" s="22" t="s">
        <v>1676</v>
      </c>
      <c r="F2259" s="22" t="s">
        <v>418</v>
      </c>
      <c r="G2259" s="31" t="s">
        <v>1854</v>
      </c>
      <c r="H2259" s="22" t="s">
        <v>1855</v>
      </c>
      <c r="I2259" s="22" t="s">
        <v>1125</v>
      </c>
      <c r="J2259" s="22" t="s">
        <v>1877</v>
      </c>
      <c r="K2259" s="11">
        <v>7</v>
      </c>
      <c r="L2259" s="9">
        <v>356.74</v>
      </c>
      <c r="M2259" s="11">
        <v>2497.1799999999998</v>
      </c>
      <c r="N2259" s="11">
        <v>5459.08</v>
      </c>
      <c r="O2259" s="10">
        <f t="shared" si="370"/>
        <v>6.9999999999999991</v>
      </c>
      <c r="P2259" s="11">
        <f t="shared" si="363"/>
        <v>15.302685429164097</v>
      </c>
      <c r="Q2259" s="11">
        <f t="shared" si="364"/>
        <v>22.302685429164097</v>
      </c>
      <c r="R2259" s="6" t="str">
        <f t="shared" si="365"/>
        <v>YES</v>
      </c>
      <c r="S2259" s="6" t="str">
        <f t="shared" si="368"/>
        <v>YES</v>
      </c>
      <c r="T2259" s="11">
        <f t="shared" si="369"/>
        <v>4459.25</v>
      </c>
      <c r="U2259" s="11">
        <f t="shared" si="366"/>
        <v>7956.26</v>
      </c>
      <c r="V2259" s="11">
        <f t="shared" si="367"/>
        <v>-3497.01</v>
      </c>
    </row>
    <row r="2260" spans="1:22" x14ac:dyDescent="0.25">
      <c r="A2260" s="6" t="s">
        <v>351</v>
      </c>
      <c r="B2260" s="6" t="s">
        <v>23</v>
      </c>
      <c r="C2260" s="6" t="s">
        <v>1853</v>
      </c>
      <c r="D2260" s="6" t="s">
        <v>1853</v>
      </c>
      <c r="E2260" s="22" t="s">
        <v>1676</v>
      </c>
      <c r="F2260" s="22" t="s">
        <v>418</v>
      </c>
      <c r="G2260" s="31" t="s">
        <v>1854</v>
      </c>
      <c r="H2260" s="22" t="s">
        <v>1855</v>
      </c>
      <c r="I2260" s="22" t="s">
        <v>1125</v>
      </c>
      <c r="J2260" s="22" t="s">
        <v>1877</v>
      </c>
      <c r="K2260" s="11">
        <v>14</v>
      </c>
      <c r="L2260" s="9">
        <v>8.93</v>
      </c>
      <c r="M2260" s="11">
        <v>125.02</v>
      </c>
      <c r="O2260" s="10">
        <f t="shared" si="370"/>
        <v>14</v>
      </c>
      <c r="P2260" s="11">
        <f t="shared" si="363"/>
        <v>0</v>
      </c>
      <c r="Q2260" s="11">
        <f t="shared" si="364"/>
        <v>14</v>
      </c>
      <c r="R2260" s="6" t="str">
        <f t="shared" si="365"/>
        <v>YES</v>
      </c>
      <c r="S2260" s="6" t="str">
        <f t="shared" si="368"/>
        <v>YES</v>
      </c>
      <c r="T2260" s="11">
        <f t="shared" si="369"/>
        <v>111.625</v>
      </c>
      <c r="U2260" s="11">
        <f t="shared" si="366"/>
        <v>125.02</v>
      </c>
      <c r="V2260" s="11">
        <f t="shared" si="367"/>
        <v>-13.394999999999996</v>
      </c>
    </row>
    <row r="2261" spans="1:22" x14ac:dyDescent="0.25">
      <c r="A2261" s="6" t="s">
        <v>351</v>
      </c>
      <c r="B2261" s="6" t="s">
        <v>23</v>
      </c>
      <c r="C2261" s="6" t="s">
        <v>1853</v>
      </c>
      <c r="D2261" s="6" t="s">
        <v>1853</v>
      </c>
      <c r="E2261" s="22" t="s">
        <v>1676</v>
      </c>
      <c r="F2261" s="22" t="s">
        <v>418</v>
      </c>
      <c r="G2261" s="31" t="s">
        <v>1854</v>
      </c>
      <c r="H2261" s="22" t="s">
        <v>1855</v>
      </c>
      <c r="I2261" s="22" t="s">
        <v>1125</v>
      </c>
      <c r="J2261" s="22" t="s">
        <v>1878</v>
      </c>
      <c r="K2261" s="11">
        <v>15</v>
      </c>
      <c r="L2261" s="9">
        <v>57.65</v>
      </c>
      <c r="M2261" s="11">
        <v>864.75</v>
      </c>
      <c r="O2261" s="10">
        <f t="shared" si="370"/>
        <v>15</v>
      </c>
      <c r="P2261" s="11">
        <f t="shared" si="363"/>
        <v>0</v>
      </c>
      <c r="Q2261" s="11">
        <f t="shared" si="364"/>
        <v>15</v>
      </c>
      <c r="R2261" s="6" t="str">
        <f t="shared" si="365"/>
        <v>YES</v>
      </c>
      <c r="S2261" s="6" t="str">
        <f t="shared" si="368"/>
        <v>YES</v>
      </c>
      <c r="T2261" s="11">
        <f t="shared" si="369"/>
        <v>720.625</v>
      </c>
      <c r="U2261" s="11">
        <f t="shared" si="366"/>
        <v>864.75</v>
      </c>
      <c r="V2261" s="11">
        <f t="shared" si="367"/>
        <v>-144.125</v>
      </c>
    </row>
    <row r="2262" spans="1:22" x14ac:dyDescent="0.25">
      <c r="A2262" s="6" t="s">
        <v>351</v>
      </c>
      <c r="B2262" s="6" t="s">
        <v>23</v>
      </c>
      <c r="C2262" s="6" t="s">
        <v>1853</v>
      </c>
      <c r="D2262" s="6" t="s">
        <v>1853</v>
      </c>
      <c r="E2262" s="22" t="s">
        <v>1676</v>
      </c>
      <c r="F2262" s="22" t="s">
        <v>418</v>
      </c>
      <c r="G2262" s="31" t="s">
        <v>1854</v>
      </c>
      <c r="H2262" s="22" t="s">
        <v>1855</v>
      </c>
      <c r="I2262" s="22" t="s">
        <v>1125</v>
      </c>
      <c r="J2262" s="22" t="s">
        <v>1879</v>
      </c>
      <c r="K2262" s="11">
        <v>6</v>
      </c>
      <c r="L2262" s="9">
        <v>39.65</v>
      </c>
      <c r="M2262" s="11">
        <v>237.9</v>
      </c>
      <c r="N2262" s="11">
        <v>418.34</v>
      </c>
      <c r="O2262" s="10">
        <f t="shared" si="370"/>
        <v>6</v>
      </c>
      <c r="P2262" s="11">
        <f t="shared" si="363"/>
        <v>10.550819672131148</v>
      </c>
      <c r="Q2262" s="11">
        <f t="shared" si="364"/>
        <v>16.550819672131148</v>
      </c>
      <c r="R2262" s="6" t="str">
        <f t="shared" si="365"/>
        <v>YES</v>
      </c>
      <c r="S2262" s="6" t="str">
        <f t="shared" si="368"/>
        <v>YES</v>
      </c>
      <c r="T2262" s="11">
        <f t="shared" si="369"/>
        <v>495.625</v>
      </c>
      <c r="U2262" s="11">
        <f t="shared" si="366"/>
        <v>656.24</v>
      </c>
      <c r="V2262" s="11">
        <f t="shared" si="367"/>
        <v>-160.61500000000001</v>
      </c>
    </row>
    <row r="2263" spans="1:22" x14ac:dyDescent="0.25">
      <c r="A2263" s="6" t="s">
        <v>351</v>
      </c>
      <c r="B2263" s="6" t="s">
        <v>23</v>
      </c>
      <c r="C2263" s="6" t="s">
        <v>1853</v>
      </c>
      <c r="D2263" s="6" t="s">
        <v>1853</v>
      </c>
      <c r="E2263" s="22" t="s">
        <v>1676</v>
      </c>
      <c r="F2263" s="22" t="s">
        <v>418</v>
      </c>
      <c r="G2263" s="31" t="s">
        <v>1854</v>
      </c>
      <c r="H2263" s="22" t="s">
        <v>1855</v>
      </c>
      <c r="I2263" s="22" t="s">
        <v>1125</v>
      </c>
      <c r="J2263" s="22" t="s">
        <v>1880</v>
      </c>
      <c r="K2263" s="11">
        <v>7</v>
      </c>
      <c r="L2263" s="9">
        <v>181.2</v>
      </c>
      <c r="M2263" s="11">
        <v>1268.4000000000001</v>
      </c>
      <c r="N2263" s="11">
        <v>3143.82</v>
      </c>
      <c r="O2263" s="10">
        <f t="shared" si="370"/>
        <v>7.0000000000000009</v>
      </c>
      <c r="P2263" s="11">
        <f t="shared" si="363"/>
        <v>17.350000000000001</v>
      </c>
      <c r="Q2263" s="11">
        <f t="shared" si="364"/>
        <v>24.35</v>
      </c>
      <c r="R2263" s="6" t="str">
        <f t="shared" si="365"/>
        <v>YES</v>
      </c>
      <c r="S2263" s="6" t="str">
        <f t="shared" si="368"/>
        <v>YES</v>
      </c>
      <c r="T2263" s="11">
        <f t="shared" si="369"/>
        <v>2265</v>
      </c>
      <c r="U2263" s="11">
        <f t="shared" si="366"/>
        <v>4412.22</v>
      </c>
      <c r="V2263" s="11">
        <f t="shared" si="367"/>
        <v>-2147.2200000000003</v>
      </c>
    </row>
    <row r="2264" spans="1:22" x14ac:dyDescent="0.25">
      <c r="A2264" s="6" t="s">
        <v>351</v>
      </c>
      <c r="B2264" s="6" t="s">
        <v>23</v>
      </c>
      <c r="C2264" s="6" t="s">
        <v>1853</v>
      </c>
      <c r="D2264" s="6" t="s">
        <v>1853</v>
      </c>
      <c r="E2264" s="22" t="s">
        <v>1676</v>
      </c>
      <c r="F2264" s="22" t="s">
        <v>418</v>
      </c>
      <c r="G2264" s="31" t="s">
        <v>1854</v>
      </c>
      <c r="H2264" s="22" t="s">
        <v>1855</v>
      </c>
      <c r="I2264" s="22" t="s">
        <v>1125</v>
      </c>
      <c r="J2264" s="22" t="s">
        <v>1881</v>
      </c>
      <c r="K2264" s="11">
        <v>7</v>
      </c>
      <c r="L2264" s="9">
        <v>351.57</v>
      </c>
      <c r="M2264" s="11">
        <v>2460.9899999999998</v>
      </c>
      <c r="N2264" s="11">
        <v>5045.17</v>
      </c>
      <c r="O2264" s="10">
        <f t="shared" si="370"/>
        <v>6.9999999999999991</v>
      </c>
      <c r="P2264" s="11">
        <f t="shared" si="363"/>
        <v>14.350399635918878</v>
      </c>
      <c r="Q2264" s="11">
        <f t="shared" si="364"/>
        <v>21.35039963591888</v>
      </c>
      <c r="R2264" s="6" t="str">
        <f t="shared" si="365"/>
        <v>YES</v>
      </c>
      <c r="S2264" s="6" t="str">
        <f t="shared" si="368"/>
        <v>YES</v>
      </c>
      <c r="T2264" s="11">
        <f t="shared" si="369"/>
        <v>4394.625</v>
      </c>
      <c r="U2264" s="11">
        <f t="shared" si="366"/>
        <v>7506.16</v>
      </c>
      <c r="V2264" s="11">
        <f t="shared" si="367"/>
        <v>-3111.5349999999999</v>
      </c>
    </row>
    <row r="2265" spans="1:22" x14ac:dyDescent="0.25">
      <c r="A2265" s="6" t="s">
        <v>351</v>
      </c>
      <c r="B2265" s="6" t="s">
        <v>23</v>
      </c>
      <c r="C2265" s="6" t="s">
        <v>1853</v>
      </c>
      <c r="D2265" s="6" t="s">
        <v>1853</v>
      </c>
      <c r="E2265" s="22" t="s">
        <v>1676</v>
      </c>
      <c r="F2265" s="22" t="s">
        <v>418</v>
      </c>
      <c r="G2265" s="31" t="s">
        <v>1854</v>
      </c>
      <c r="H2265" s="22" t="s">
        <v>1855</v>
      </c>
      <c r="I2265" s="22" t="s">
        <v>1125</v>
      </c>
      <c r="J2265" s="22" t="s">
        <v>1882</v>
      </c>
      <c r="K2265" s="11">
        <v>9</v>
      </c>
      <c r="L2265" s="9">
        <v>149.58000000000001</v>
      </c>
      <c r="M2265" s="11">
        <v>1346.22</v>
      </c>
      <c r="N2265" s="11">
        <v>2325.06</v>
      </c>
      <c r="O2265" s="10">
        <f t="shared" si="370"/>
        <v>9</v>
      </c>
      <c r="P2265" s="11">
        <f t="shared" si="363"/>
        <v>15.543922984356195</v>
      </c>
      <c r="Q2265" s="11">
        <f t="shared" si="364"/>
        <v>24.543922984356193</v>
      </c>
      <c r="R2265" s="6" t="str">
        <f t="shared" si="365"/>
        <v>YES</v>
      </c>
      <c r="S2265" s="6" t="str">
        <f t="shared" si="368"/>
        <v>YES</v>
      </c>
      <c r="T2265" s="11">
        <f t="shared" si="369"/>
        <v>1869.7500000000002</v>
      </c>
      <c r="U2265" s="11">
        <f t="shared" si="366"/>
        <v>3671.2799999999997</v>
      </c>
      <c r="V2265" s="11">
        <f t="shared" si="367"/>
        <v>-1801.5299999999995</v>
      </c>
    </row>
    <row r="2266" spans="1:22" x14ac:dyDescent="0.25">
      <c r="A2266" s="6" t="s">
        <v>351</v>
      </c>
      <c r="B2266" s="6" t="s">
        <v>23</v>
      </c>
      <c r="C2266" s="6" t="s">
        <v>1853</v>
      </c>
      <c r="D2266" s="6" t="s">
        <v>1853</v>
      </c>
      <c r="E2266" s="22" t="s">
        <v>1676</v>
      </c>
      <c r="F2266" s="22" t="s">
        <v>418</v>
      </c>
      <c r="G2266" s="31" t="s">
        <v>1854</v>
      </c>
      <c r="H2266" s="22" t="s">
        <v>1855</v>
      </c>
      <c r="I2266" s="22" t="s">
        <v>1125</v>
      </c>
      <c r="J2266" s="22" t="s">
        <v>1883</v>
      </c>
      <c r="K2266" s="11">
        <v>15</v>
      </c>
      <c r="L2266" s="9">
        <v>28.02</v>
      </c>
      <c r="M2266" s="11">
        <v>420.3</v>
      </c>
      <c r="O2266" s="10">
        <f t="shared" si="370"/>
        <v>15</v>
      </c>
      <c r="P2266" s="11">
        <f t="shared" si="363"/>
        <v>0</v>
      </c>
      <c r="Q2266" s="11">
        <f t="shared" si="364"/>
        <v>15</v>
      </c>
      <c r="R2266" s="6" t="str">
        <f t="shared" si="365"/>
        <v>YES</v>
      </c>
      <c r="S2266" s="6" t="str">
        <f t="shared" si="368"/>
        <v>YES</v>
      </c>
      <c r="T2266" s="11">
        <f t="shared" si="369"/>
        <v>350.25</v>
      </c>
      <c r="U2266" s="11">
        <f t="shared" si="366"/>
        <v>420.3</v>
      </c>
      <c r="V2266" s="11">
        <f t="shared" si="367"/>
        <v>-70.050000000000011</v>
      </c>
    </row>
    <row r="2267" spans="1:22" x14ac:dyDescent="0.25">
      <c r="A2267" s="6" t="s">
        <v>351</v>
      </c>
      <c r="B2267" s="6" t="s">
        <v>23</v>
      </c>
      <c r="C2267" s="6" t="s">
        <v>1853</v>
      </c>
      <c r="D2267" s="6" t="s">
        <v>1853</v>
      </c>
      <c r="E2267" s="22" t="s">
        <v>1676</v>
      </c>
      <c r="F2267" s="22" t="s">
        <v>418</v>
      </c>
      <c r="G2267" s="31" t="s">
        <v>1854</v>
      </c>
      <c r="H2267" s="22" t="s">
        <v>1855</v>
      </c>
      <c r="I2267" s="22" t="s">
        <v>1125</v>
      </c>
      <c r="J2267" s="22" t="s">
        <v>1884</v>
      </c>
      <c r="K2267" s="11">
        <v>15</v>
      </c>
      <c r="L2267" s="9">
        <v>72.52</v>
      </c>
      <c r="M2267" s="11">
        <v>1087.8</v>
      </c>
      <c r="O2267" s="10">
        <f t="shared" si="370"/>
        <v>15</v>
      </c>
      <c r="P2267" s="11">
        <f t="shared" si="363"/>
        <v>0</v>
      </c>
      <c r="Q2267" s="11">
        <f t="shared" si="364"/>
        <v>15</v>
      </c>
      <c r="R2267" s="6" t="str">
        <f t="shared" si="365"/>
        <v>YES</v>
      </c>
      <c r="S2267" s="6" t="str">
        <f t="shared" si="368"/>
        <v>YES</v>
      </c>
      <c r="T2267" s="11">
        <f t="shared" si="369"/>
        <v>906.5</v>
      </c>
      <c r="U2267" s="11">
        <f t="shared" si="366"/>
        <v>1087.8</v>
      </c>
      <c r="V2267" s="11">
        <f t="shared" si="367"/>
        <v>-181.29999999999995</v>
      </c>
    </row>
    <row r="2268" spans="1:22" x14ac:dyDescent="0.25">
      <c r="A2268" s="6" t="s">
        <v>351</v>
      </c>
      <c r="B2268" s="6" t="s">
        <v>23</v>
      </c>
      <c r="C2268" s="6" t="s">
        <v>1885</v>
      </c>
      <c r="D2268" s="6" t="s">
        <v>1885</v>
      </c>
      <c r="E2268" s="22" t="s">
        <v>1676</v>
      </c>
      <c r="F2268" s="22" t="s">
        <v>418</v>
      </c>
      <c r="G2268" s="7" t="s">
        <v>1323</v>
      </c>
      <c r="H2268" s="22" t="s">
        <v>1886</v>
      </c>
      <c r="I2268" s="22" t="s">
        <v>1375</v>
      </c>
      <c r="J2268" s="22" t="s">
        <v>1887</v>
      </c>
      <c r="K2268" s="11">
        <v>15</v>
      </c>
      <c r="L2268" s="9">
        <v>0.05</v>
      </c>
      <c r="M2268" s="11">
        <v>7.5</v>
      </c>
      <c r="O2268" s="10">
        <f t="shared" si="370"/>
        <v>150</v>
      </c>
      <c r="P2268" s="11">
        <f t="shared" si="363"/>
        <v>0</v>
      </c>
      <c r="Q2268" s="11">
        <f t="shared" si="364"/>
        <v>150</v>
      </c>
      <c r="R2268" s="6" t="str">
        <f t="shared" si="365"/>
        <v>YES</v>
      </c>
      <c r="S2268" s="6" t="str">
        <f t="shared" si="368"/>
        <v>YES</v>
      </c>
      <c r="T2268" s="11">
        <f t="shared" si="369"/>
        <v>0.625</v>
      </c>
      <c r="U2268" s="11">
        <f t="shared" si="366"/>
        <v>7.5</v>
      </c>
      <c r="V2268" s="11">
        <f t="shared" si="367"/>
        <v>-6.875</v>
      </c>
    </row>
    <row r="2269" spans="1:22" x14ac:dyDescent="0.25">
      <c r="A2269" s="6" t="s">
        <v>351</v>
      </c>
      <c r="B2269" s="6" t="s">
        <v>23</v>
      </c>
      <c r="C2269" s="6" t="s">
        <v>1885</v>
      </c>
      <c r="D2269" s="6" t="s">
        <v>1885</v>
      </c>
      <c r="E2269" s="22" t="s">
        <v>1676</v>
      </c>
      <c r="F2269" s="22" t="s">
        <v>418</v>
      </c>
      <c r="G2269" s="7" t="s">
        <v>1323</v>
      </c>
      <c r="H2269" s="22" t="s">
        <v>1886</v>
      </c>
      <c r="I2269" s="22" t="s">
        <v>1375</v>
      </c>
      <c r="J2269" s="22" t="s">
        <v>1773</v>
      </c>
      <c r="K2269" s="11">
        <v>11</v>
      </c>
      <c r="L2269" s="9">
        <v>443.41</v>
      </c>
      <c r="M2269" s="11">
        <v>4877.51</v>
      </c>
      <c r="N2269" s="11">
        <v>4735.6000000000004</v>
      </c>
      <c r="O2269" s="10">
        <f t="shared" si="370"/>
        <v>11</v>
      </c>
      <c r="P2269" s="11">
        <f t="shared" si="363"/>
        <v>10.679957601317065</v>
      </c>
      <c r="Q2269" s="11">
        <f t="shared" si="364"/>
        <v>21.679957601317067</v>
      </c>
      <c r="R2269" s="6" t="str">
        <f t="shared" si="365"/>
        <v>YES</v>
      </c>
      <c r="S2269" s="6" t="str">
        <f t="shared" si="368"/>
        <v>YES</v>
      </c>
      <c r="T2269" s="11">
        <f t="shared" si="369"/>
        <v>5542.625</v>
      </c>
      <c r="U2269" s="11">
        <f t="shared" si="366"/>
        <v>9613.11</v>
      </c>
      <c r="V2269" s="11">
        <f t="shared" si="367"/>
        <v>-4070.4850000000006</v>
      </c>
    </row>
    <row r="2270" spans="1:22" x14ac:dyDescent="0.25">
      <c r="A2270" s="6" t="s">
        <v>351</v>
      </c>
      <c r="B2270" s="6" t="s">
        <v>23</v>
      </c>
      <c r="C2270" s="6" t="s">
        <v>1885</v>
      </c>
      <c r="D2270" s="6" t="s">
        <v>1885</v>
      </c>
      <c r="E2270" s="22" t="s">
        <v>1676</v>
      </c>
      <c r="F2270" s="22" t="s">
        <v>418</v>
      </c>
      <c r="G2270" s="7" t="s">
        <v>1323</v>
      </c>
      <c r="H2270" s="22" t="s">
        <v>1886</v>
      </c>
      <c r="I2270" s="22" t="s">
        <v>1375</v>
      </c>
      <c r="J2270" s="22" t="s">
        <v>1773</v>
      </c>
      <c r="K2270" s="11">
        <v>0.05</v>
      </c>
      <c r="M2270" s="11">
        <v>722.11</v>
      </c>
      <c r="O2270" s="10" t="e">
        <f t="shared" si="370"/>
        <v>#DIV/0!</v>
      </c>
      <c r="P2270" s="11" t="e">
        <f t="shared" si="363"/>
        <v>#DIV/0!</v>
      </c>
      <c r="Q2270" s="11" t="e">
        <f t="shared" si="364"/>
        <v>#DIV/0!</v>
      </c>
      <c r="R2270" s="6" t="e">
        <f t="shared" si="365"/>
        <v>#DIV/0!</v>
      </c>
      <c r="S2270" s="6" t="e">
        <f t="shared" si="368"/>
        <v>#DIV/0!</v>
      </c>
      <c r="T2270" s="11">
        <f t="shared" si="369"/>
        <v>0</v>
      </c>
      <c r="U2270" s="11">
        <f t="shared" si="366"/>
        <v>722.11</v>
      </c>
      <c r="V2270" s="11">
        <f t="shared" si="367"/>
        <v>-722.11</v>
      </c>
    </row>
    <row r="2271" spans="1:22" x14ac:dyDescent="0.25">
      <c r="A2271" s="6" t="s">
        <v>351</v>
      </c>
      <c r="B2271" s="6" t="s">
        <v>23</v>
      </c>
      <c r="C2271" s="6" t="s">
        <v>1885</v>
      </c>
      <c r="D2271" s="6" t="s">
        <v>1885</v>
      </c>
      <c r="E2271" s="22" t="s">
        <v>1676</v>
      </c>
      <c r="F2271" s="22" t="s">
        <v>418</v>
      </c>
      <c r="G2271" s="7" t="s">
        <v>1323</v>
      </c>
      <c r="H2271" s="22" t="s">
        <v>1886</v>
      </c>
      <c r="I2271" s="22" t="s">
        <v>1375</v>
      </c>
      <c r="J2271" s="22" t="s">
        <v>1773</v>
      </c>
      <c r="K2271" s="11">
        <v>15</v>
      </c>
      <c r="L2271" s="9">
        <v>1.5</v>
      </c>
      <c r="M2271" s="11">
        <v>22.5</v>
      </c>
      <c r="O2271" s="10">
        <f t="shared" si="370"/>
        <v>15</v>
      </c>
      <c r="P2271" s="11">
        <f t="shared" si="363"/>
        <v>0</v>
      </c>
      <c r="Q2271" s="11">
        <f t="shared" si="364"/>
        <v>15</v>
      </c>
      <c r="R2271" s="6" t="str">
        <f t="shared" si="365"/>
        <v>YES</v>
      </c>
      <c r="S2271" s="6" t="str">
        <f t="shared" si="368"/>
        <v>YES</v>
      </c>
      <c r="T2271" s="11">
        <f t="shared" si="369"/>
        <v>18.75</v>
      </c>
      <c r="U2271" s="11">
        <f t="shared" si="366"/>
        <v>22.5</v>
      </c>
      <c r="V2271" s="11">
        <f t="shared" si="367"/>
        <v>-3.75</v>
      </c>
    </row>
    <row r="2272" spans="1:22" x14ac:dyDescent="0.25">
      <c r="A2272" s="6" t="s">
        <v>351</v>
      </c>
      <c r="B2272" s="6" t="s">
        <v>23</v>
      </c>
      <c r="C2272" s="6" t="s">
        <v>1885</v>
      </c>
      <c r="D2272" s="6" t="s">
        <v>1885</v>
      </c>
      <c r="E2272" s="22" t="s">
        <v>1676</v>
      </c>
      <c r="F2272" s="22" t="s">
        <v>418</v>
      </c>
      <c r="G2272" s="7" t="s">
        <v>1323</v>
      </c>
      <c r="H2272" s="22" t="s">
        <v>1886</v>
      </c>
      <c r="I2272" s="22" t="s">
        <v>1375</v>
      </c>
      <c r="J2272" s="22" t="s">
        <v>1888</v>
      </c>
      <c r="K2272" s="11">
        <v>8</v>
      </c>
      <c r="L2272" s="9">
        <v>212.14</v>
      </c>
      <c r="M2272" s="11">
        <v>1697.12</v>
      </c>
      <c r="N2272" s="11">
        <v>2289.13</v>
      </c>
      <c r="O2272" s="10">
        <f t="shared" si="370"/>
        <v>8</v>
      </c>
      <c r="P2272" s="11">
        <f t="shared" si="363"/>
        <v>10.790657113227116</v>
      </c>
      <c r="Q2272" s="11">
        <f t="shared" si="364"/>
        <v>18.790657113227116</v>
      </c>
      <c r="R2272" s="6" t="str">
        <f t="shared" si="365"/>
        <v>YES</v>
      </c>
      <c r="S2272" s="6" t="str">
        <f t="shared" si="368"/>
        <v>YES</v>
      </c>
      <c r="T2272" s="11">
        <f t="shared" si="369"/>
        <v>2651.75</v>
      </c>
      <c r="U2272" s="11">
        <f t="shared" si="366"/>
        <v>3986.25</v>
      </c>
      <c r="V2272" s="11">
        <f t="shared" si="367"/>
        <v>-1334.5</v>
      </c>
    </row>
    <row r="2273" spans="1:22" x14ac:dyDescent="0.25">
      <c r="A2273" s="6" t="s">
        <v>351</v>
      </c>
      <c r="B2273" s="6" t="s">
        <v>23</v>
      </c>
      <c r="C2273" s="6" t="s">
        <v>1885</v>
      </c>
      <c r="D2273" s="6" t="s">
        <v>1885</v>
      </c>
      <c r="E2273" s="22" t="s">
        <v>1676</v>
      </c>
      <c r="F2273" s="22" t="s">
        <v>418</v>
      </c>
      <c r="G2273" s="7" t="s">
        <v>1323</v>
      </c>
      <c r="H2273" s="22" t="s">
        <v>1886</v>
      </c>
      <c r="I2273" s="22" t="s">
        <v>1375</v>
      </c>
      <c r="J2273" s="22" t="s">
        <v>1888</v>
      </c>
      <c r="K2273" s="11">
        <v>15</v>
      </c>
      <c r="L2273" s="9">
        <v>0.5</v>
      </c>
      <c r="M2273" s="11">
        <v>7.5</v>
      </c>
      <c r="O2273" s="10">
        <f t="shared" si="370"/>
        <v>15</v>
      </c>
      <c r="P2273" s="11">
        <f t="shared" si="363"/>
        <v>0</v>
      </c>
      <c r="Q2273" s="11">
        <f t="shared" si="364"/>
        <v>15</v>
      </c>
      <c r="R2273" s="6" t="str">
        <f t="shared" si="365"/>
        <v>YES</v>
      </c>
      <c r="S2273" s="6" t="str">
        <f t="shared" si="368"/>
        <v>YES</v>
      </c>
      <c r="T2273" s="11">
        <f t="shared" si="369"/>
        <v>6.25</v>
      </c>
      <c r="U2273" s="11">
        <f t="shared" si="366"/>
        <v>7.5</v>
      </c>
      <c r="V2273" s="11">
        <f t="shared" si="367"/>
        <v>-1.25</v>
      </c>
    </row>
    <row r="2274" spans="1:22" x14ac:dyDescent="0.25">
      <c r="A2274" s="6" t="s">
        <v>351</v>
      </c>
      <c r="B2274" s="6" t="s">
        <v>23</v>
      </c>
      <c r="C2274" s="6" t="s">
        <v>1885</v>
      </c>
      <c r="D2274" s="6" t="s">
        <v>1885</v>
      </c>
      <c r="E2274" s="22" t="s">
        <v>1676</v>
      </c>
      <c r="F2274" s="22" t="s">
        <v>418</v>
      </c>
      <c r="G2274" s="7" t="s">
        <v>1323</v>
      </c>
      <c r="H2274" s="22" t="s">
        <v>1886</v>
      </c>
      <c r="I2274" s="22" t="s">
        <v>1375</v>
      </c>
      <c r="J2274" s="22" t="s">
        <v>1889</v>
      </c>
      <c r="K2274" s="11">
        <v>8</v>
      </c>
      <c r="L2274" s="9">
        <v>239.87</v>
      </c>
      <c r="M2274" s="11">
        <v>1918.96</v>
      </c>
      <c r="N2274" s="11">
        <v>2370.92</v>
      </c>
      <c r="O2274" s="10">
        <f t="shared" si="370"/>
        <v>8</v>
      </c>
      <c r="P2274" s="11">
        <f t="shared" si="363"/>
        <v>9.8841872681035561</v>
      </c>
      <c r="Q2274" s="11">
        <f t="shared" si="364"/>
        <v>17.884187268103556</v>
      </c>
      <c r="R2274" s="6" t="str">
        <f t="shared" si="365"/>
        <v>YES</v>
      </c>
      <c r="S2274" s="6" t="str">
        <f t="shared" si="368"/>
        <v>YES</v>
      </c>
      <c r="T2274" s="11">
        <f t="shared" si="369"/>
        <v>2998.375</v>
      </c>
      <c r="U2274" s="11">
        <f t="shared" si="366"/>
        <v>4289.88</v>
      </c>
      <c r="V2274" s="11">
        <f t="shared" si="367"/>
        <v>-1291.5050000000001</v>
      </c>
    </row>
    <row r="2275" spans="1:22" x14ac:dyDescent="0.25">
      <c r="A2275" s="6" t="s">
        <v>351</v>
      </c>
      <c r="B2275" s="6" t="s">
        <v>23</v>
      </c>
      <c r="C2275" s="6" t="s">
        <v>1885</v>
      </c>
      <c r="D2275" s="6" t="s">
        <v>1885</v>
      </c>
      <c r="E2275" s="22" t="s">
        <v>1676</v>
      </c>
      <c r="F2275" s="22" t="s">
        <v>418</v>
      </c>
      <c r="G2275" s="7" t="s">
        <v>1323</v>
      </c>
      <c r="H2275" s="22" t="s">
        <v>1886</v>
      </c>
      <c r="I2275" s="22" t="s">
        <v>1375</v>
      </c>
      <c r="J2275" s="22" t="s">
        <v>1889</v>
      </c>
      <c r="K2275" s="11">
        <v>15</v>
      </c>
      <c r="L2275" s="9">
        <v>0.5</v>
      </c>
      <c r="M2275" s="11">
        <v>7.5</v>
      </c>
      <c r="O2275" s="10">
        <f t="shared" si="370"/>
        <v>15</v>
      </c>
      <c r="P2275" s="11">
        <f t="shared" si="363"/>
        <v>0</v>
      </c>
      <c r="Q2275" s="11">
        <f t="shared" si="364"/>
        <v>15</v>
      </c>
      <c r="R2275" s="6" t="str">
        <f t="shared" si="365"/>
        <v>YES</v>
      </c>
      <c r="S2275" s="6" t="str">
        <f t="shared" si="368"/>
        <v>YES</v>
      </c>
      <c r="T2275" s="11">
        <f t="shared" si="369"/>
        <v>6.25</v>
      </c>
      <c r="U2275" s="11">
        <f t="shared" si="366"/>
        <v>7.5</v>
      </c>
      <c r="V2275" s="11">
        <f t="shared" si="367"/>
        <v>-1.25</v>
      </c>
    </row>
    <row r="2276" spans="1:22" x14ac:dyDescent="0.25">
      <c r="A2276" s="6" t="s">
        <v>351</v>
      </c>
      <c r="B2276" s="6" t="s">
        <v>23</v>
      </c>
      <c r="C2276" s="6" t="s">
        <v>1885</v>
      </c>
      <c r="D2276" s="6" t="s">
        <v>1885</v>
      </c>
      <c r="E2276" s="22" t="s">
        <v>1676</v>
      </c>
      <c r="F2276" s="22" t="s">
        <v>418</v>
      </c>
      <c r="G2276" s="7" t="s">
        <v>1323</v>
      </c>
      <c r="H2276" s="22" t="s">
        <v>1886</v>
      </c>
      <c r="I2276" s="22" t="s">
        <v>1375</v>
      </c>
      <c r="J2276" s="22" t="s">
        <v>1777</v>
      </c>
      <c r="K2276" s="11">
        <v>11</v>
      </c>
      <c r="L2276" s="9">
        <v>385.62</v>
      </c>
      <c r="M2276" s="11">
        <v>4241.82</v>
      </c>
      <c r="N2276" s="11">
        <v>3848.35</v>
      </c>
      <c r="O2276" s="10">
        <f t="shared" si="370"/>
        <v>11</v>
      </c>
      <c r="P2276" s="11">
        <f t="shared" si="363"/>
        <v>9.9796431720346455</v>
      </c>
      <c r="Q2276" s="11">
        <f t="shared" si="364"/>
        <v>20.979643172034645</v>
      </c>
      <c r="R2276" s="6" t="str">
        <f t="shared" si="365"/>
        <v>YES</v>
      </c>
      <c r="S2276" s="6" t="str">
        <f t="shared" si="368"/>
        <v>YES</v>
      </c>
      <c r="T2276" s="11">
        <f t="shared" si="369"/>
        <v>4820.25</v>
      </c>
      <c r="U2276" s="11">
        <f t="shared" si="366"/>
        <v>8090.17</v>
      </c>
      <c r="V2276" s="11">
        <f t="shared" si="367"/>
        <v>-3269.92</v>
      </c>
    </row>
    <row r="2277" spans="1:22" x14ac:dyDescent="0.25">
      <c r="A2277" s="6" t="s">
        <v>351</v>
      </c>
      <c r="B2277" s="6" t="s">
        <v>23</v>
      </c>
      <c r="C2277" s="6" t="s">
        <v>1885</v>
      </c>
      <c r="D2277" s="6" t="s">
        <v>1885</v>
      </c>
      <c r="E2277" s="22" t="s">
        <v>1676</v>
      </c>
      <c r="F2277" s="22" t="s">
        <v>418</v>
      </c>
      <c r="G2277" s="7" t="s">
        <v>1323</v>
      </c>
      <c r="H2277" s="22" t="s">
        <v>1886</v>
      </c>
      <c r="I2277" s="22" t="s">
        <v>1375</v>
      </c>
      <c r="J2277" s="22" t="s">
        <v>1777</v>
      </c>
      <c r="K2277" s="11">
        <v>15</v>
      </c>
      <c r="L2277" s="9">
        <v>0.5</v>
      </c>
      <c r="M2277" s="11">
        <v>7.5</v>
      </c>
      <c r="O2277" s="10">
        <f t="shared" si="370"/>
        <v>15</v>
      </c>
      <c r="P2277" s="11">
        <f t="shared" si="363"/>
        <v>0</v>
      </c>
      <c r="Q2277" s="11">
        <f t="shared" si="364"/>
        <v>15</v>
      </c>
      <c r="R2277" s="6" t="str">
        <f t="shared" si="365"/>
        <v>YES</v>
      </c>
      <c r="S2277" s="6" t="str">
        <f t="shared" si="368"/>
        <v>YES</v>
      </c>
      <c r="T2277" s="11">
        <f t="shared" si="369"/>
        <v>6.25</v>
      </c>
      <c r="U2277" s="11">
        <f t="shared" si="366"/>
        <v>7.5</v>
      </c>
      <c r="V2277" s="11">
        <f t="shared" si="367"/>
        <v>-1.25</v>
      </c>
    </row>
    <row r="2278" spans="1:22" x14ac:dyDescent="0.25">
      <c r="A2278" s="6" t="s">
        <v>351</v>
      </c>
      <c r="B2278" s="6" t="s">
        <v>23</v>
      </c>
      <c r="C2278" s="6" t="s">
        <v>1885</v>
      </c>
      <c r="D2278" s="6" t="s">
        <v>1885</v>
      </c>
      <c r="E2278" s="22" t="s">
        <v>1676</v>
      </c>
      <c r="F2278" s="22" t="s">
        <v>418</v>
      </c>
      <c r="G2278" s="7" t="s">
        <v>1323</v>
      </c>
      <c r="H2278" s="22" t="s">
        <v>1886</v>
      </c>
      <c r="I2278" s="22" t="s">
        <v>1375</v>
      </c>
      <c r="J2278" s="22" t="s">
        <v>1778</v>
      </c>
      <c r="K2278" s="11">
        <v>8</v>
      </c>
      <c r="L2278" s="9">
        <v>7.82</v>
      </c>
      <c r="M2278" s="11">
        <v>62.56</v>
      </c>
      <c r="N2278" s="11">
        <v>56.03</v>
      </c>
      <c r="O2278" s="10">
        <f t="shared" si="370"/>
        <v>8</v>
      </c>
      <c r="P2278" s="11">
        <f t="shared" si="363"/>
        <v>7.164961636828644</v>
      </c>
      <c r="Q2278" s="11">
        <f t="shared" si="364"/>
        <v>15.164961636828645</v>
      </c>
      <c r="R2278" s="6" t="str">
        <f t="shared" si="365"/>
        <v>YES</v>
      </c>
      <c r="S2278" s="6" t="str">
        <f t="shared" si="368"/>
        <v>YES</v>
      </c>
      <c r="T2278" s="11">
        <f t="shared" si="369"/>
        <v>97.75</v>
      </c>
      <c r="U2278" s="11">
        <f t="shared" si="366"/>
        <v>118.59</v>
      </c>
      <c r="V2278" s="11">
        <f t="shared" si="367"/>
        <v>-20.840000000000003</v>
      </c>
    </row>
    <row r="2279" spans="1:22" x14ac:dyDescent="0.25">
      <c r="A2279" s="6" t="s">
        <v>351</v>
      </c>
      <c r="B2279" s="6" t="s">
        <v>23</v>
      </c>
      <c r="C2279" s="6" t="s">
        <v>1885</v>
      </c>
      <c r="D2279" s="6" t="s">
        <v>1885</v>
      </c>
      <c r="E2279" s="22" t="s">
        <v>1676</v>
      </c>
      <c r="F2279" s="22" t="s">
        <v>418</v>
      </c>
      <c r="G2279" s="7" t="s">
        <v>1323</v>
      </c>
      <c r="H2279" s="22" t="s">
        <v>1886</v>
      </c>
      <c r="I2279" s="22" t="s">
        <v>1375</v>
      </c>
      <c r="J2279" s="22" t="s">
        <v>1890</v>
      </c>
      <c r="K2279" s="11">
        <v>8</v>
      </c>
      <c r="L2279" s="9">
        <v>258.61</v>
      </c>
      <c r="M2279" s="11">
        <v>2068.88</v>
      </c>
      <c r="N2279" s="11">
        <v>2646.95</v>
      </c>
      <c r="O2279" s="10">
        <f t="shared" si="370"/>
        <v>8</v>
      </c>
      <c r="P2279" s="11">
        <f t="shared" si="363"/>
        <v>10.235296392250879</v>
      </c>
      <c r="Q2279" s="11">
        <f t="shared" si="364"/>
        <v>18.235296392250877</v>
      </c>
      <c r="R2279" s="6" t="str">
        <f t="shared" si="365"/>
        <v>YES</v>
      </c>
      <c r="S2279" s="6" t="str">
        <f t="shared" si="368"/>
        <v>YES</v>
      </c>
      <c r="T2279" s="11">
        <f t="shared" si="369"/>
        <v>3232.625</v>
      </c>
      <c r="U2279" s="11">
        <f t="shared" si="366"/>
        <v>4715.83</v>
      </c>
      <c r="V2279" s="11">
        <f t="shared" si="367"/>
        <v>-1483.2049999999999</v>
      </c>
    </row>
    <row r="2280" spans="1:22" x14ac:dyDescent="0.25">
      <c r="A2280" s="6" t="s">
        <v>351</v>
      </c>
      <c r="B2280" s="6" t="s">
        <v>23</v>
      </c>
      <c r="C2280" s="6" t="s">
        <v>1885</v>
      </c>
      <c r="D2280" s="6" t="s">
        <v>1885</v>
      </c>
      <c r="E2280" s="22" t="s">
        <v>1676</v>
      </c>
      <c r="F2280" s="22" t="s">
        <v>418</v>
      </c>
      <c r="G2280" s="7" t="s">
        <v>1323</v>
      </c>
      <c r="H2280" s="22" t="s">
        <v>1886</v>
      </c>
      <c r="I2280" s="22" t="s">
        <v>1375</v>
      </c>
      <c r="J2280" s="22" t="s">
        <v>1890</v>
      </c>
      <c r="K2280" s="11">
        <v>15</v>
      </c>
      <c r="L2280" s="9">
        <v>0.5</v>
      </c>
      <c r="M2280" s="11">
        <v>7.5</v>
      </c>
      <c r="O2280" s="10">
        <f t="shared" si="370"/>
        <v>15</v>
      </c>
      <c r="P2280" s="11">
        <f t="shared" si="363"/>
        <v>0</v>
      </c>
      <c r="Q2280" s="11">
        <f t="shared" si="364"/>
        <v>15</v>
      </c>
      <c r="R2280" s="6" t="str">
        <f t="shared" si="365"/>
        <v>YES</v>
      </c>
      <c r="S2280" s="6" t="str">
        <f t="shared" si="368"/>
        <v>YES</v>
      </c>
      <c r="T2280" s="11">
        <f t="shared" si="369"/>
        <v>6.25</v>
      </c>
      <c r="U2280" s="11">
        <f t="shared" si="366"/>
        <v>7.5</v>
      </c>
      <c r="V2280" s="11">
        <f t="shared" si="367"/>
        <v>-1.25</v>
      </c>
    </row>
    <row r="2281" spans="1:22" x14ac:dyDescent="0.25">
      <c r="A2281" s="6" t="s">
        <v>351</v>
      </c>
      <c r="B2281" s="6" t="s">
        <v>23</v>
      </c>
      <c r="C2281" s="6" t="s">
        <v>1885</v>
      </c>
      <c r="D2281" s="6" t="s">
        <v>1885</v>
      </c>
      <c r="E2281" s="22" t="s">
        <v>1676</v>
      </c>
      <c r="F2281" s="22" t="s">
        <v>418</v>
      </c>
      <c r="G2281" s="7" t="s">
        <v>1323</v>
      </c>
      <c r="H2281" s="22" t="s">
        <v>1886</v>
      </c>
      <c r="I2281" s="22" t="s">
        <v>1375</v>
      </c>
      <c r="J2281" s="22" t="s">
        <v>1891</v>
      </c>
      <c r="K2281" s="11">
        <v>15</v>
      </c>
      <c r="L2281" s="9">
        <v>5.75</v>
      </c>
      <c r="M2281" s="11">
        <v>86.25</v>
      </c>
      <c r="O2281" s="10">
        <f t="shared" si="370"/>
        <v>15</v>
      </c>
      <c r="P2281" s="11">
        <f t="shared" si="363"/>
        <v>0</v>
      </c>
      <c r="Q2281" s="11">
        <f t="shared" si="364"/>
        <v>15</v>
      </c>
      <c r="R2281" s="6" t="str">
        <f t="shared" si="365"/>
        <v>YES</v>
      </c>
      <c r="S2281" s="6" t="str">
        <f t="shared" si="368"/>
        <v>YES</v>
      </c>
      <c r="T2281" s="11">
        <f t="shared" si="369"/>
        <v>71.875</v>
      </c>
      <c r="U2281" s="11">
        <f t="shared" si="366"/>
        <v>86.25</v>
      </c>
      <c r="V2281" s="11">
        <f t="shared" si="367"/>
        <v>-14.375</v>
      </c>
    </row>
    <row r="2282" spans="1:22" x14ac:dyDescent="0.25">
      <c r="A2282" s="6" t="s">
        <v>351</v>
      </c>
      <c r="B2282" s="6" t="s">
        <v>23</v>
      </c>
      <c r="C2282" s="6" t="s">
        <v>1885</v>
      </c>
      <c r="D2282" s="6" t="s">
        <v>1885</v>
      </c>
      <c r="E2282" s="22" t="s">
        <v>1676</v>
      </c>
      <c r="F2282" s="22" t="s">
        <v>418</v>
      </c>
      <c r="G2282" s="7" t="s">
        <v>1323</v>
      </c>
      <c r="H2282" s="22" t="s">
        <v>1886</v>
      </c>
      <c r="I2282" s="22" t="s">
        <v>1375</v>
      </c>
      <c r="J2282" s="22" t="s">
        <v>1892</v>
      </c>
      <c r="K2282" s="11">
        <v>8</v>
      </c>
      <c r="L2282" s="9">
        <v>142.38999999999999</v>
      </c>
      <c r="M2282" s="11">
        <v>1139.1199999999999</v>
      </c>
      <c r="N2282" s="11">
        <v>1541.56</v>
      </c>
      <c r="O2282" s="10">
        <f t="shared" si="370"/>
        <v>8</v>
      </c>
      <c r="P2282" s="11">
        <f t="shared" si="363"/>
        <v>10.826322073179297</v>
      </c>
      <c r="Q2282" s="11">
        <f t="shared" si="364"/>
        <v>18.826322073179298</v>
      </c>
      <c r="R2282" s="6" t="str">
        <f t="shared" si="365"/>
        <v>YES</v>
      </c>
      <c r="S2282" s="6" t="str">
        <f t="shared" si="368"/>
        <v>YES</v>
      </c>
      <c r="T2282" s="11">
        <f t="shared" si="369"/>
        <v>1779.8749999999998</v>
      </c>
      <c r="U2282" s="11">
        <f t="shared" si="366"/>
        <v>2680.68</v>
      </c>
      <c r="V2282" s="11">
        <f t="shared" si="367"/>
        <v>-900.80500000000006</v>
      </c>
    </row>
    <row r="2283" spans="1:22" x14ac:dyDescent="0.25">
      <c r="A2283" s="6" t="s">
        <v>351</v>
      </c>
      <c r="B2283" s="6" t="s">
        <v>23</v>
      </c>
      <c r="C2283" s="6" t="s">
        <v>1885</v>
      </c>
      <c r="D2283" s="6" t="s">
        <v>1885</v>
      </c>
      <c r="E2283" s="22" t="s">
        <v>1676</v>
      </c>
      <c r="F2283" s="22" t="s">
        <v>418</v>
      </c>
      <c r="G2283" s="7" t="s">
        <v>1323</v>
      </c>
      <c r="H2283" s="22" t="s">
        <v>1886</v>
      </c>
      <c r="I2283" s="22" t="s">
        <v>1375</v>
      </c>
      <c r="J2283" s="22" t="s">
        <v>1788</v>
      </c>
      <c r="K2283" s="11">
        <v>11</v>
      </c>
      <c r="L2283" s="9">
        <v>84.27</v>
      </c>
      <c r="M2283" s="11">
        <v>926.97</v>
      </c>
      <c r="N2283" s="11">
        <v>901.14</v>
      </c>
      <c r="O2283" s="10">
        <f t="shared" si="370"/>
        <v>11</v>
      </c>
      <c r="P2283" s="11">
        <f t="shared" si="363"/>
        <v>10.693485226059096</v>
      </c>
      <c r="Q2283" s="11">
        <f t="shared" si="364"/>
        <v>21.693485226059099</v>
      </c>
      <c r="R2283" s="6" t="str">
        <f t="shared" si="365"/>
        <v>YES</v>
      </c>
      <c r="S2283" s="6" t="str">
        <f t="shared" si="368"/>
        <v>YES</v>
      </c>
      <c r="T2283" s="11">
        <f t="shared" si="369"/>
        <v>1053.375</v>
      </c>
      <c r="U2283" s="11">
        <f t="shared" si="366"/>
        <v>1828.1100000000001</v>
      </c>
      <c r="V2283" s="11">
        <f t="shared" si="367"/>
        <v>-774.73500000000013</v>
      </c>
    </row>
    <row r="2284" spans="1:22" x14ac:dyDescent="0.25">
      <c r="A2284" s="6" t="s">
        <v>351</v>
      </c>
      <c r="B2284" s="6" t="s">
        <v>23</v>
      </c>
      <c r="C2284" s="6" t="s">
        <v>1885</v>
      </c>
      <c r="D2284" s="6" t="s">
        <v>1885</v>
      </c>
      <c r="E2284" s="22" t="s">
        <v>1676</v>
      </c>
      <c r="F2284" s="22" t="s">
        <v>418</v>
      </c>
      <c r="G2284" s="7" t="s">
        <v>1323</v>
      </c>
      <c r="H2284" s="22" t="s">
        <v>1886</v>
      </c>
      <c r="I2284" s="22" t="s">
        <v>1375</v>
      </c>
      <c r="J2284" s="22" t="s">
        <v>1893</v>
      </c>
      <c r="K2284" s="11">
        <v>8</v>
      </c>
      <c r="L2284" s="9">
        <v>129.80000000000001</v>
      </c>
      <c r="M2284" s="11">
        <v>1038.4000000000001</v>
      </c>
      <c r="N2284" s="11">
        <v>1530.42</v>
      </c>
      <c r="O2284" s="10">
        <f t="shared" si="370"/>
        <v>8</v>
      </c>
      <c r="P2284" s="11">
        <f t="shared" si="363"/>
        <v>11.790600924499229</v>
      </c>
      <c r="Q2284" s="11">
        <f t="shared" si="364"/>
        <v>19.79060092449923</v>
      </c>
      <c r="R2284" s="6" t="str">
        <f t="shared" si="365"/>
        <v>YES</v>
      </c>
      <c r="S2284" s="6" t="str">
        <f t="shared" si="368"/>
        <v>YES</v>
      </c>
      <c r="T2284" s="11">
        <f t="shared" si="369"/>
        <v>1622.5000000000002</v>
      </c>
      <c r="U2284" s="11">
        <f t="shared" si="366"/>
        <v>2568.8200000000002</v>
      </c>
      <c r="V2284" s="11">
        <f t="shared" si="367"/>
        <v>-946.31999999999994</v>
      </c>
    </row>
    <row r="2285" spans="1:22" x14ac:dyDescent="0.25">
      <c r="A2285" s="6" t="s">
        <v>351</v>
      </c>
      <c r="B2285" s="6" t="s">
        <v>23</v>
      </c>
      <c r="C2285" s="6" t="s">
        <v>1885</v>
      </c>
      <c r="D2285" s="6" t="s">
        <v>1885</v>
      </c>
      <c r="E2285" s="22" t="s">
        <v>1676</v>
      </c>
      <c r="F2285" s="22" t="s">
        <v>418</v>
      </c>
      <c r="G2285" s="7" t="s">
        <v>1323</v>
      </c>
      <c r="H2285" s="22" t="s">
        <v>1886</v>
      </c>
      <c r="I2285" s="22" t="s">
        <v>1375</v>
      </c>
      <c r="J2285" s="22" t="s">
        <v>1894</v>
      </c>
      <c r="K2285" s="11">
        <v>8</v>
      </c>
      <c r="L2285" s="9">
        <v>136.47999999999999</v>
      </c>
      <c r="M2285" s="11">
        <v>1091.8399999999999</v>
      </c>
      <c r="N2285" s="11">
        <v>1147.4000000000001</v>
      </c>
      <c r="O2285" s="10">
        <f t="shared" si="370"/>
        <v>8</v>
      </c>
      <c r="P2285" s="11">
        <f t="shared" si="363"/>
        <v>8.4070926143024636</v>
      </c>
      <c r="Q2285" s="11">
        <f t="shared" si="364"/>
        <v>16.40709261430246</v>
      </c>
      <c r="R2285" s="6" t="str">
        <f t="shared" si="365"/>
        <v>YES</v>
      </c>
      <c r="S2285" s="6" t="str">
        <f t="shared" si="368"/>
        <v>YES</v>
      </c>
      <c r="T2285" s="11">
        <f t="shared" si="369"/>
        <v>1705.9999999999998</v>
      </c>
      <c r="U2285" s="11">
        <f t="shared" si="366"/>
        <v>2239.2399999999998</v>
      </c>
      <c r="V2285" s="11">
        <f t="shared" si="367"/>
        <v>-533.24</v>
      </c>
    </row>
    <row r="2286" spans="1:22" x14ac:dyDescent="0.25">
      <c r="A2286" s="6" t="s">
        <v>351</v>
      </c>
      <c r="B2286" s="6" t="s">
        <v>23</v>
      </c>
      <c r="C2286" s="6" t="s">
        <v>1885</v>
      </c>
      <c r="D2286" s="6" t="s">
        <v>1885</v>
      </c>
      <c r="E2286" s="22" t="s">
        <v>1676</v>
      </c>
      <c r="F2286" s="22" t="s">
        <v>418</v>
      </c>
      <c r="G2286" s="7" t="s">
        <v>1323</v>
      </c>
      <c r="H2286" s="22" t="s">
        <v>1886</v>
      </c>
      <c r="I2286" s="22" t="s">
        <v>1375</v>
      </c>
      <c r="J2286" s="22" t="s">
        <v>1895</v>
      </c>
      <c r="K2286" s="11">
        <v>15</v>
      </c>
      <c r="L2286" s="9">
        <v>7.15</v>
      </c>
      <c r="M2286" s="11">
        <v>107.25</v>
      </c>
      <c r="O2286" s="10">
        <f t="shared" si="370"/>
        <v>15</v>
      </c>
      <c r="P2286" s="11">
        <f t="shared" si="363"/>
        <v>0</v>
      </c>
      <c r="Q2286" s="11">
        <f t="shared" si="364"/>
        <v>15</v>
      </c>
      <c r="R2286" s="6" t="str">
        <f t="shared" si="365"/>
        <v>YES</v>
      </c>
      <c r="S2286" s="6" t="str">
        <f t="shared" si="368"/>
        <v>YES</v>
      </c>
      <c r="T2286" s="11">
        <f t="shared" si="369"/>
        <v>89.375</v>
      </c>
      <c r="U2286" s="11">
        <f t="shared" si="366"/>
        <v>107.25</v>
      </c>
      <c r="V2286" s="11">
        <f t="shared" si="367"/>
        <v>-17.875</v>
      </c>
    </row>
    <row r="2287" spans="1:22" x14ac:dyDescent="0.25">
      <c r="A2287" s="6" t="s">
        <v>351</v>
      </c>
      <c r="B2287" s="6" t="s">
        <v>23</v>
      </c>
      <c r="C2287" s="6" t="s">
        <v>1885</v>
      </c>
      <c r="D2287" s="6" t="s">
        <v>1885</v>
      </c>
      <c r="E2287" s="22" t="s">
        <v>1676</v>
      </c>
      <c r="F2287" s="22" t="s">
        <v>418</v>
      </c>
      <c r="G2287" s="7" t="s">
        <v>1323</v>
      </c>
      <c r="H2287" s="22" t="s">
        <v>1886</v>
      </c>
      <c r="I2287" s="22" t="s">
        <v>1375</v>
      </c>
      <c r="J2287" s="22" t="s">
        <v>1790</v>
      </c>
      <c r="K2287" s="11">
        <v>8</v>
      </c>
      <c r="L2287" s="9">
        <v>6.53</v>
      </c>
      <c r="M2287" s="11">
        <v>52.24</v>
      </c>
      <c r="N2287" s="11">
        <v>53.8</v>
      </c>
      <c r="O2287" s="10">
        <f t="shared" si="370"/>
        <v>8</v>
      </c>
      <c r="P2287" s="11">
        <f t="shared" si="363"/>
        <v>8.238897396630934</v>
      </c>
      <c r="Q2287" s="11">
        <f t="shared" si="364"/>
        <v>16.238897396630932</v>
      </c>
      <c r="R2287" s="6" t="str">
        <f t="shared" si="365"/>
        <v>YES</v>
      </c>
      <c r="S2287" s="6" t="str">
        <f t="shared" si="368"/>
        <v>YES</v>
      </c>
      <c r="T2287" s="11">
        <f t="shared" si="369"/>
        <v>81.625</v>
      </c>
      <c r="U2287" s="11">
        <f t="shared" si="366"/>
        <v>106.03999999999999</v>
      </c>
      <c r="V2287" s="11">
        <f t="shared" si="367"/>
        <v>-24.414999999999992</v>
      </c>
    </row>
    <row r="2288" spans="1:22" x14ac:dyDescent="0.25">
      <c r="A2288" s="6" t="s">
        <v>351</v>
      </c>
      <c r="B2288" s="6" t="s">
        <v>23</v>
      </c>
      <c r="C2288" s="6" t="s">
        <v>1885</v>
      </c>
      <c r="D2288" s="6" t="s">
        <v>1885</v>
      </c>
      <c r="E2288" s="22" t="s">
        <v>1676</v>
      </c>
      <c r="F2288" s="22" t="s">
        <v>418</v>
      </c>
      <c r="G2288" s="7" t="s">
        <v>1323</v>
      </c>
      <c r="H2288" s="22" t="s">
        <v>1886</v>
      </c>
      <c r="I2288" s="22" t="s">
        <v>1375</v>
      </c>
      <c r="J2288" s="22" t="s">
        <v>1896</v>
      </c>
      <c r="K2288" s="11">
        <v>8</v>
      </c>
      <c r="L2288" s="9">
        <v>285.99</v>
      </c>
      <c r="M2288" s="11">
        <v>2287.92</v>
      </c>
      <c r="N2288" s="11">
        <v>3174.98</v>
      </c>
      <c r="O2288" s="10">
        <f t="shared" si="370"/>
        <v>8</v>
      </c>
      <c r="P2288" s="11">
        <f t="shared" si="363"/>
        <v>11.101716843246267</v>
      </c>
      <c r="Q2288" s="11">
        <f t="shared" si="364"/>
        <v>19.101716843246265</v>
      </c>
      <c r="R2288" s="6" t="str">
        <f t="shared" si="365"/>
        <v>YES</v>
      </c>
      <c r="S2288" s="6" t="str">
        <f t="shared" si="368"/>
        <v>YES</v>
      </c>
      <c r="T2288" s="11">
        <f t="shared" si="369"/>
        <v>3574.875</v>
      </c>
      <c r="U2288" s="11">
        <f t="shared" si="366"/>
        <v>5462.9</v>
      </c>
      <c r="V2288" s="11">
        <f t="shared" si="367"/>
        <v>-1888.0249999999996</v>
      </c>
    </row>
    <row r="2289" spans="1:22" x14ac:dyDescent="0.25">
      <c r="A2289" s="6" t="s">
        <v>351</v>
      </c>
      <c r="B2289" s="6" t="s">
        <v>23</v>
      </c>
      <c r="C2289" s="6" t="s">
        <v>1885</v>
      </c>
      <c r="D2289" s="6" t="s">
        <v>1885</v>
      </c>
      <c r="E2289" s="22" t="s">
        <v>1676</v>
      </c>
      <c r="F2289" s="22" t="s">
        <v>418</v>
      </c>
      <c r="G2289" s="7" t="s">
        <v>1323</v>
      </c>
      <c r="H2289" s="22" t="s">
        <v>1886</v>
      </c>
      <c r="I2289" s="22" t="s">
        <v>1375</v>
      </c>
      <c r="J2289" s="22" t="s">
        <v>1896</v>
      </c>
      <c r="K2289" s="11">
        <v>15</v>
      </c>
      <c r="L2289" s="9">
        <v>0.5</v>
      </c>
      <c r="M2289" s="11">
        <v>7.5</v>
      </c>
      <c r="O2289" s="10">
        <f t="shared" si="370"/>
        <v>15</v>
      </c>
      <c r="P2289" s="11">
        <f t="shared" si="363"/>
        <v>0</v>
      </c>
      <c r="Q2289" s="11">
        <f t="shared" si="364"/>
        <v>15</v>
      </c>
      <c r="R2289" s="6" t="str">
        <f t="shared" si="365"/>
        <v>YES</v>
      </c>
      <c r="S2289" s="6" t="str">
        <f t="shared" si="368"/>
        <v>YES</v>
      </c>
      <c r="T2289" s="11">
        <f t="shared" si="369"/>
        <v>6.25</v>
      </c>
      <c r="U2289" s="11">
        <f t="shared" si="366"/>
        <v>7.5</v>
      </c>
      <c r="V2289" s="11">
        <f t="shared" si="367"/>
        <v>-1.25</v>
      </c>
    </row>
    <row r="2290" spans="1:22" x14ac:dyDescent="0.25">
      <c r="A2290" s="6" t="s">
        <v>351</v>
      </c>
      <c r="B2290" s="6" t="s">
        <v>23</v>
      </c>
      <c r="C2290" s="6" t="s">
        <v>1885</v>
      </c>
      <c r="D2290" s="6" t="s">
        <v>1885</v>
      </c>
      <c r="E2290" s="22" t="s">
        <v>1676</v>
      </c>
      <c r="F2290" s="22" t="s">
        <v>418</v>
      </c>
      <c r="G2290" s="7" t="s">
        <v>1323</v>
      </c>
      <c r="H2290" s="22" t="s">
        <v>1886</v>
      </c>
      <c r="I2290" s="22" t="s">
        <v>1375</v>
      </c>
      <c r="J2290" s="22" t="s">
        <v>1792</v>
      </c>
      <c r="K2290" s="11">
        <v>11</v>
      </c>
      <c r="L2290" s="9">
        <v>149.29</v>
      </c>
      <c r="M2290" s="11">
        <v>1642.19</v>
      </c>
      <c r="N2290" s="11">
        <v>1615.17</v>
      </c>
      <c r="O2290" s="10">
        <f t="shared" si="370"/>
        <v>11.000000000000002</v>
      </c>
      <c r="P2290" s="11">
        <f t="shared" si="363"/>
        <v>10.819009980574721</v>
      </c>
      <c r="Q2290" s="11">
        <f t="shared" si="364"/>
        <v>21.819009980574723</v>
      </c>
      <c r="R2290" s="6" t="str">
        <f t="shared" si="365"/>
        <v>YES</v>
      </c>
      <c r="S2290" s="6" t="str">
        <f t="shared" si="368"/>
        <v>YES</v>
      </c>
      <c r="T2290" s="11">
        <f t="shared" si="369"/>
        <v>1866.125</v>
      </c>
      <c r="U2290" s="11">
        <f t="shared" si="366"/>
        <v>3257.36</v>
      </c>
      <c r="V2290" s="11">
        <f t="shared" si="367"/>
        <v>-1391.2350000000001</v>
      </c>
    </row>
    <row r="2291" spans="1:22" x14ac:dyDescent="0.25">
      <c r="A2291" s="6" t="s">
        <v>351</v>
      </c>
      <c r="B2291" s="6" t="s">
        <v>23</v>
      </c>
      <c r="C2291" s="6" t="s">
        <v>1885</v>
      </c>
      <c r="D2291" s="6" t="s">
        <v>1885</v>
      </c>
      <c r="E2291" s="22" t="s">
        <v>1676</v>
      </c>
      <c r="F2291" s="22" t="s">
        <v>418</v>
      </c>
      <c r="G2291" s="7" t="s">
        <v>1323</v>
      </c>
      <c r="H2291" s="22" t="s">
        <v>1886</v>
      </c>
      <c r="I2291" s="22" t="s">
        <v>1375</v>
      </c>
      <c r="J2291" s="22" t="s">
        <v>1792</v>
      </c>
      <c r="K2291" s="11">
        <v>15</v>
      </c>
      <c r="L2291" s="9">
        <v>1</v>
      </c>
      <c r="M2291" s="11">
        <v>15</v>
      </c>
      <c r="O2291" s="10">
        <f t="shared" si="370"/>
        <v>15</v>
      </c>
      <c r="P2291" s="11">
        <f t="shared" si="363"/>
        <v>0</v>
      </c>
      <c r="Q2291" s="11">
        <f t="shared" si="364"/>
        <v>15</v>
      </c>
      <c r="R2291" s="6" t="str">
        <f t="shared" si="365"/>
        <v>YES</v>
      </c>
      <c r="S2291" s="6" t="str">
        <f t="shared" si="368"/>
        <v>YES</v>
      </c>
      <c r="T2291" s="11">
        <f t="shared" si="369"/>
        <v>12.5</v>
      </c>
      <c r="U2291" s="11">
        <f t="shared" si="366"/>
        <v>15</v>
      </c>
      <c r="V2291" s="11">
        <f t="shared" si="367"/>
        <v>-2.5</v>
      </c>
    </row>
    <row r="2292" spans="1:22" x14ac:dyDescent="0.25">
      <c r="A2292" s="6" t="s">
        <v>351</v>
      </c>
      <c r="B2292" s="6" t="s">
        <v>23</v>
      </c>
      <c r="C2292" s="6" t="s">
        <v>1885</v>
      </c>
      <c r="D2292" s="6" t="s">
        <v>1885</v>
      </c>
      <c r="E2292" s="22" t="s">
        <v>1676</v>
      </c>
      <c r="F2292" s="22" t="s">
        <v>418</v>
      </c>
      <c r="G2292" s="7" t="s">
        <v>1323</v>
      </c>
      <c r="H2292" s="22" t="s">
        <v>1886</v>
      </c>
      <c r="I2292" s="22" t="s">
        <v>1375</v>
      </c>
      <c r="J2292" s="22" t="s">
        <v>1897</v>
      </c>
      <c r="K2292" s="11">
        <v>8</v>
      </c>
      <c r="L2292" s="9">
        <v>401.49</v>
      </c>
      <c r="M2292" s="11">
        <v>3211.92</v>
      </c>
      <c r="N2292" s="11">
        <v>4763.1499999999996</v>
      </c>
      <c r="O2292" s="10">
        <f t="shared" si="370"/>
        <v>8</v>
      </c>
      <c r="P2292" s="11">
        <f t="shared" si="363"/>
        <v>11.863682781638396</v>
      </c>
      <c r="Q2292" s="11">
        <f t="shared" si="364"/>
        <v>19.863682781638396</v>
      </c>
      <c r="R2292" s="6" t="str">
        <f t="shared" si="365"/>
        <v>YES</v>
      </c>
      <c r="S2292" s="6" t="str">
        <f t="shared" si="368"/>
        <v>YES</v>
      </c>
      <c r="T2292" s="11">
        <f t="shared" si="369"/>
        <v>5018.625</v>
      </c>
      <c r="U2292" s="11">
        <f t="shared" si="366"/>
        <v>7975.07</v>
      </c>
      <c r="V2292" s="11">
        <f t="shared" si="367"/>
        <v>-2956.4449999999997</v>
      </c>
    </row>
    <row r="2293" spans="1:22" x14ac:dyDescent="0.25">
      <c r="A2293" s="6" t="s">
        <v>351</v>
      </c>
      <c r="B2293" s="6" t="s">
        <v>23</v>
      </c>
      <c r="C2293" s="6" t="s">
        <v>1885</v>
      </c>
      <c r="D2293" s="6" t="s">
        <v>1885</v>
      </c>
      <c r="E2293" s="22" t="s">
        <v>1676</v>
      </c>
      <c r="F2293" s="22" t="s">
        <v>418</v>
      </c>
      <c r="G2293" s="7" t="s">
        <v>1323</v>
      </c>
      <c r="H2293" s="22" t="s">
        <v>1886</v>
      </c>
      <c r="I2293" s="22" t="s">
        <v>1375</v>
      </c>
      <c r="J2293" s="22" t="s">
        <v>1897</v>
      </c>
      <c r="K2293" s="11">
        <v>15</v>
      </c>
      <c r="L2293" s="9">
        <v>0.5</v>
      </c>
      <c r="M2293" s="11">
        <v>7.5</v>
      </c>
      <c r="O2293" s="10">
        <f t="shared" si="370"/>
        <v>15</v>
      </c>
      <c r="P2293" s="11">
        <f t="shared" si="363"/>
        <v>0</v>
      </c>
      <c r="Q2293" s="11">
        <f t="shared" si="364"/>
        <v>15</v>
      </c>
      <c r="R2293" s="6" t="str">
        <f t="shared" si="365"/>
        <v>YES</v>
      </c>
      <c r="S2293" s="6" t="str">
        <f t="shared" si="368"/>
        <v>YES</v>
      </c>
      <c r="T2293" s="11">
        <f t="shared" si="369"/>
        <v>6.25</v>
      </c>
      <c r="U2293" s="11">
        <f t="shared" si="366"/>
        <v>7.5</v>
      </c>
      <c r="V2293" s="11">
        <f t="shared" si="367"/>
        <v>-1.25</v>
      </c>
    </row>
    <row r="2294" spans="1:22" x14ac:dyDescent="0.25">
      <c r="A2294" s="6" t="s">
        <v>351</v>
      </c>
      <c r="B2294" s="6" t="s">
        <v>23</v>
      </c>
      <c r="C2294" s="6" t="s">
        <v>1885</v>
      </c>
      <c r="D2294" s="6" t="s">
        <v>1885</v>
      </c>
      <c r="E2294" s="22" t="s">
        <v>1676</v>
      </c>
      <c r="F2294" s="22" t="s">
        <v>418</v>
      </c>
      <c r="G2294" s="7" t="s">
        <v>1323</v>
      </c>
      <c r="H2294" s="22" t="s">
        <v>1886</v>
      </c>
      <c r="I2294" s="22" t="s">
        <v>1375</v>
      </c>
      <c r="J2294" s="22" t="s">
        <v>1793</v>
      </c>
      <c r="K2294" s="11">
        <v>9.5</v>
      </c>
      <c r="L2294" s="9">
        <v>24.23</v>
      </c>
      <c r="M2294" s="11">
        <v>232.09</v>
      </c>
      <c r="N2294" s="11">
        <v>201.64</v>
      </c>
      <c r="O2294" s="10">
        <f t="shared" si="370"/>
        <v>9.5786215435410647</v>
      </c>
      <c r="P2294" s="11">
        <f t="shared" ref="P2294:P2357" si="371">N2294/L2294</f>
        <v>8.3219149814279803</v>
      </c>
      <c r="Q2294" s="11">
        <f t="shared" ref="Q2294:Q2357" si="372">(M2294+N2294)/L2294</f>
        <v>17.900536524969048</v>
      </c>
      <c r="R2294" s="6" t="str">
        <f t="shared" ref="R2294:R2357" si="373">IF(Q2294&gt;12.49,"YES","NO")</f>
        <v>YES</v>
      </c>
      <c r="S2294" s="6" t="str">
        <f t="shared" si="368"/>
        <v>YES</v>
      </c>
      <c r="T2294" s="11">
        <f t="shared" si="369"/>
        <v>302.875</v>
      </c>
      <c r="U2294" s="11">
        <f t="shared" ref="U2294:U2357" si="374">M2294+N2294</f>
        <v>433.73</v>
      </c>
      <c r="V2294" s="11">
        <f t="shared" ref="V2294:V2357" si="375">T2294-U2294</f>
        <v>-130.85500000000002</v>
      </c>
    </row>
    <row r="2295" spans="1:22" x14ac:dyDescent="0.25">
      <c r="A2295" s="6" t="s">
        <v>351</v>
      </c>
      <c r="B2295" s="6" t="s">
        <v>23</v>
      </c>
      <c r="C2295" s="6" t="s">
        <v>1885</v>
      </c>
      <c r="D2295" s="6" t="s">
        <v>1885</v>
      </c>
      <c r="E2295" s="22" t="s">
        <v>1676</v>
      </c>
      <c r="F2295" s="22" t="s">
        <v>418</v>
      </c>
      <c r="G2295" s="7" t="s">
        <v>1323</v>
      </c>
      <c r="H2295" s="22" t="s">
        <v>1886</v>
      </c>
      <c r="I2295" s="22" t="s">
        <v>1375</v>
      </c>
      <c r="J2295" s="22" t="s">
        <v>1898</v>
      </c>
      <c r="K2295" s="11">
        <v>8</v>
      </c>
      <c r="L2295" s="9">
        <v>464.63</v>
      </c>
      <c r="M2295" s="11">
        <v>3717.04</v>
      </c>
      <c r="N2295" s="11">
        <v>4929.72</v>
      </c>
      <c r="O2295" s="10">
        <f t="shared" si="370"/>
        <v>8</v>
      </c>
      <c r="P2295" s="11">
        <f t="shared" si="371"/>
        <v>10.609990745324238</v>
      </c>
      <c r="Q2295" s="11">
        <f t="shared" si="372"/>
        <v>18.609990745324236</v>
      </c>
      <c r="R2295" s="6" t="str">
        <f t="shared" si="373"/>
        <v>YES</v>
      </c>
      <c r="S2295" s="6" t="str">
        <f t="shared" si="368"/>
        <v>YES</v>
      </c>
      <c r="T2295" s="11">
        <f t="shared" si="369"/>
        <v>5807.875</v>
      </c>
      <c r="U2295" s="11">
        <f t="shared" si="374"/>
        <v>8646.76</v>
      </c>
      <c r="V2295" s="11">
        <f t="shared" si="375"/>
        <v>-2838.8850000000002</v>
      </c>
    </row>
    <row r="2296" spans="1:22" x14ac:dyDescent="0.25">
      <c r="A2296" s="6" t="s">
        <v>351</v>
      </c>
      <c r="B2296" s="6" t="s">
        <v>23</v>
      </c>
      <c r="C2296" s="6" t="s">
        <v>1900</v>
      </c>
      <c r="D2296" s="6" t="s">
        <v>1900</v>
      </c>
      <c r="E2296" s="22" t="s">
        <v>1676</v>
      </c>
      <c r="F2296" s="22" t="s">
        <v>418</v>
      </c>
      <c r="G2296" s="7" t="s">
        <v>1323</v>
      </c>
      <c r="H2296" s="22" t="s">
        <v>1899</v>
      </c>
      <c r="I2296" s="22" t="s">
        <v>827</v>
      </c>
      <c r="J2296" s="22" t="s">
        <v>1901</v>
      </c>
      <c r="K2296" s="11">
        <v>8</v>
      </c>
      <c r="L2296" s="9">
        <v>128.58000000000001</v>
      </c>
      <c r="M2296" s="11">
        <v>1020.641</v>
      </c>
      <c r="N2296" s="11">
        <v>1071.45</v>
      </c>
      <c r="O2296" s="10">
        <f t="shared" si="370"/>
        <v>7.9377897029086943</v>
      </c>
      <c r="P2296" s="11">
        <f t="shared" si="371"/>
        <v>8.3329444703686413</v>
      </c>
      <c r="Q2296" s="11">
        <f t="shared" si="372"/>
        <v>16.270734173277333</v>
      </c>
      <c r="R2296" s="6" t="str">
        <f t="shared" si="373"/>
        <v>YES</v>
      </c>
      <c r="S2296" s="6" t="str">
        <f t="shared" ref="S2296:S2359" si="376">IF(O2296&gt;3.32,"YES","NO")</f>
        <v>YES</v>
      </c>
      <c r="T2296" s="11">
        <f t="shared" ref="T2296:T2359" si="377">L2296*12.5</f>
        <v>1607.2500000000002</v>
      </c>
      <c r="U2296" s="11">
        <f t="shared" si="374"/>
        <v>2092.0909999999999</v>
      </c>
      <c r="V2296" s="11">
        <f t="shared" si="375"/>
        <v>-484.84099999999967</v>
      </c>
    </row>
    <row r="2297" spans="1:22" x14ac:dyDescent="0.25">
      <c r="A2297" s="6" t="s">
        <v>351</v>
      </c>
      <c r="B2297" s="6" t="s">
        <v>23</v>
      </c>
      <c r="C2297" s="6" t="s">
        <v>1900</v>
      </c>
      <c r="D2297" s="6" t="s">
        <v>1900</v>
      </c>
      <c r="E2297" s="22" t="s">
        <v>1676</v>
      </c>
      <c r="F2297" s="22" t="s">
        <v>418</v>
      </c>
      <c r="G2297" s="7" t="s">
        <v>1323</v>
      </c>
      <c r="H2297" s="22" t="s">
        <v>1899</v>
      </c>
      <c r="I2297" s="22" t="s">
        <v>827</v>
      </c>
      <c r="J2297" s="22" t="s">
        <v>1776</v>
      </c>
      <c r="K2297" s="11">
        <v>8</v>
      </c>
      <c r="L2297" s="9">
        <v>49.13</v>
      </c>
      <c r="M2297" s="11">
        <v>393.04</v>
      </c>
      <c r="N2297" s="11">
        <v>627.17999999999995</v>
      </c>
      <c r="O2297" s="10">
        <f t="shared" si="370"/>
        <v>8</v>
      </c>
      <c r="P2297" s="11">
        <f t="shared" si="371"/>
        <v>12.76572359047425</v>
      </c>
      <c r="Q2297" s="11">
        <f t="shared" si="372"/>
        <v>20.765723590474252</v>
      </c>
      <c r="R2297" s="6" t="str">
        <f t="shared" si="373"/>
        <v>YES</v>
      </c>
      <c r="S2297" s="6" t="str">
        <f t="shared" si="376"/>
        <v>YES</v>
      </c>
      <c r="T2297" s="11">
        <f t="shared" si="377"/>
        <v>614.125</v>
      </c>
      <c r="U2297" s="11">
        <f t="shared" si="374"/>
        <v>1020.22</v>
      </c>
      <c r="V2297" s="11">
        <f t="shared" si="375"/>
        <v>-406.09500000000003</v>
      </c>
    </row>
    <row r="2298" spans="1:22" x14ac:dyDescent="0.25">
      <c r="A2298" s="6" t="s">
        <v>351</v>
      </c>
      <c r="B2298" s="6" t="s">
        <v>23</v>
      </c>
      <c r="C2298" s="6" t="s">
        <v>1900</v>
      </c>
      <c r="D2298" s="6" t="s">
        <v>1900</v>
      </c>
      <c r="E2298" s="22" t="s">
        <v>1676</v>
      </c>
      <c r="F2298" s="22" t="s">
        <v>418</v>
      </c>
      <c r="G2298" s="7" t="s">
        <v>1323</v>
      </c>
      <c r="H2298" s="22" t="s">
        <v>1899</v>
      </c>
      <c r="I2298" s="22" t="s">
        <v>827</v>
      </c>
      <c r="J2298" s="22" t="s">
        <v>1778</v>
      </c>
      <c r="K2298" s="11">
        <v>8</v>
      </c>
      <c r="L2298" s="9">
        <v>458.18</v>
      </c>
      <c r="M2298" s="11">
        <v>3665.44</v>
      </c>
      <c r="N2298" s="11">
        <v>6577.42</v>
      </c>
      <c r="O2298" s="10">
        <f t="shared" si="370"/>
        <v>8</v>
      </c>
      <c r="P2298" s="11">
        <f t="shared" si="371"/>
        <v>14.355537125147322</v>
      </c>
      <c r="Q2298" s="11">
        <f t="shared" si="372"/>
        <v>22.355537125147322</v>
      </c>
      <c r="R2298" s="6" t="str">
        <f t="shared" si="373"/>
        <v>YES</v>
      </c>
      <c r="S2298" s="6" t="str">
        <f t="shared" si="376"/>
        <v>YES</v>
      </c>
      <c r="T2298" s="11">
        <f t="shared" si="377"/>
        <v>5727.25</v>
      </c>
      <c r="U2298" s="11">
        <f t="shared" si="374"/>
        <v>10242.86</v>
      </c>
      <c r="V2298" s="11">
        <f t="shared" si="375"/>
        <v>-4515.6100000000006</v>
      </c>
    </row>
    <row r="2299" spans="1:22" x14ac:dyDescent="0.25">
      <c r="A2299" s="6" t="s">
        <v>351</v>
      </c>
      <c r="B2299" s="6" t="s">
        <v>23</v>
      </c>
      <c r="C2299" s="6" t="s">
        <v>1900</v>
      </c>
      <c r="D2299" s="6" t="s">
        <v>1900</v>
      </c>
      <c r="E2299" s="22" t="s">
        <v>1676</v>
      </c>
      <c r="F2299" s="22" t="s">
        <v>418</v>
      </c>
      <c r="G2299" s="7" t="s">
        <v>1323</v>
      </c>
      <c r="H2299" s="22" t="s">
        <v>1899</v>
      </c>
      <c r="I2299" s="22" t="s">
        <v>827</v>
      </c>
      <c r="J2299" s="22" t="s">
        <v>1780</v>
      </c>
      <c r="K2299" s="11">
        <v>8</v>
      </c>
      <c r="L2299" s="9">
        <v>173.62</v>
      </c>
      <c r="M2299" s="11">
        <v>1388.96</v>
      </c>
      <c r="N2299" s="11">
        <v>2347.2399999999998</v>
      </c>
      <c r="O2299" s="10">
        <f t="shared" si="370"/>
        <v>8</v>
      </c>
      <c r="P2299" s="11">
        <f t="shared" si="371"/>
        <v>13.519410206197442</v>
      </c>
      <c r="Q2299" s="11">
        <f t="shared" si="372"/>
        <v>21.519410206197442</v>
      </c>
      <c r="R2299" s="6" t="str">
        <f t="shared" si="373"/>
        <v>YES</v>
      </c>
      <c r="S2299" s="6" t="str">
        <f t="shared" si="376"/>
        <v>YES</v>
      </c>
      <c r="T2299" s="11">
        <f t="shared" si="377"/>
        <v>2170.25</v>
      </c>
      <c r="U2299" s="11">
        <f t="shared" si="374"/>
        <v>3736.2</v>
      </c>
      <c r="V2299" s="11">
        <f t="shared" si="375"/>
        <v>-1565.9499999999998</v>
      </c>
    </row>
    <row r="2300" spans="1:22" x14ac:dyDescent="0.25">
      <c r="A2300" s="6" t="s">
        <v>351</v>
      </c>
      <c r="B2300" s="6" t="s">
        <v>23</v>
      </c>
      <c r="C2300" s="6" t="s">
        <v>1900</v>
      </c>
      <c r="D2300" s="6" t="s">
        <v>1900</v>
      </c>
      <c r="E2300" s="22" t="s">
        <v>1676</v>
      </c>
      <c r="F2300" s="22" t="s">
        <v>418</v>
      </c>
      <c r="G2300" s="7" t="s">
        <v>1323</v>
      </c>
      <c r="H2300" s="22" t="s">
        <v>1899</v>
      </c>
      <c r="I2300" s="22" t="s">
        <v>827</v>
      </c>
      <c r="J2300" s="22" t="s">
        <v>1782</v>
      </c>
      <c r="K2300" s="11">
        <v>9.5</v>
      </c>
      <c r="L2300" s="9">
        <v>139.51</v>
      </c>
      <c r="M2300" s="11">
        <v>1325.35</v>
      </c>
      <c r="N2300" s="11">
        <v>3061.87</v>
      </c>
      <c r="O2300" s="10">
        <f t="shared" si="370"/>
        <v>9.5000358397247506</v>
      </c>
      <c r="P2300" s="11">
        <f t="shared" si="371"/>
        <v>21.947315604616158</v>
      </c>
      <c r="Q2300" s="11">
        <f t="shared" si="372"/>
        <v>31.447351444340907</v>
      </c>
      <c r="R2300" s="6" t="str">
        <f t="shared" si="373"/>
        <v>YES</v>
      </c>
      <c r="S2300" s="6" t="str">
        <f t="shared" si="376"/>
        <v>YES</v>
      </c>
      <c r="T2300" s="11">
        <f t="shared" si="377"/>
        <v>1743.875</v>
      </c>
      <c r="U2300" s="11">
        <f t="shared" si="374"/>
        <v>4387.2199999999993</v>
      </c>
      <c r="V2300" s="11">
        <f t="shared" si="375"/>
        <v>-2643.3449999999993</v>
      </c>
    </row>
    <row r="2301" spans="1:22" x14ac:dyDescent="0.25">
      <c r="A2301" s="6" t="s">
        <v>351</v>
      </c>
      <c r="B2301" s="6" t="s">
        <v>23</v>
      </c>
      <c r="C2301" s="6" t="s">
        <v>1900</v>
      </c>
      <c r="D2301" s="6" t="s">
        <v>1900</v>
      </c>
      <c r="E2301" s="22" t="s">
        <v>1676</v>
      </c>
      <c r="F2301" s="22" t="s">
        <v>418</v>
      </c>
      <c r="G2301" s="7" t="s">
        <v>1323</v>
      </c>
      <c r="H2301" s="22" t="s">
        <v>1899</v>
      </c>
      <c r="I2301" s="22" t="s">
        <v>827</v>
      </c>
      <c r="J2301" s="22" t="s">
        <v>1782</v>
      </c>
      <c r="K2301" s="11">
        <v>15</v>
      </c>
      <c r="L2301" s="9">
        <v>11.54</v>
      </c>
      <c r="M2301" s="11">
        <v>173.1</v>
      </c>
      <c r="O2301" s="10">
        <f t="shared" si="370"/>
        <v>15</v>
      </c>
      <c r="P2301" s="11">
        <f t="shared" si="371"/>
        <v>0</v>
      </c>
      <c r="Q2301" s="11">
        <f t="shared" si="372"/>
        <v>15</v>
      </c>
      <c r="R2301" s="6" t="str">
        <f t="shared" si="373"/>
        <v>YES</v>
      </c>
      <c r="S2301" s="6" t="str">
        <f t="shared" si="376"/>
        <v>YES</v>
      </c>
      <c r="T2301" s="11">
        <f t="shared" si="377"/>
        <v>144.25</v>
      </c>
      <c r="U2301" s="11">
        <f t="shared" si="374"/>
        <v>173.1</v>
      </c>
      <c r="V2301" s="11">
        <f t="shared" si="375"/>
        <v>-28.849999999999994</v>
      </c>
    </row>
    <row r="2302" spans="1:22" x14ac:dyDescent="0.25">
      <c r="A2302" s="6" t="s">
        <v>351</v>
      </c>
      <c r="B2302" s="6" t="s">
        <v>23</v>
      </c>
      <c r="C2302" s="6" t="s">
        <v>1900</v>
      </c>
      <c r="D2302" s="6" t="s">
        <v>1900</v>
      </c>
      <c r="E2302" s="22" t="s">
        <v>1676</v>
      </c>
      <c r="F2302" s="22" t="s">
        <v>418</v>
      </c>
      <c r="G2302" s="7" t="s">
        <v>1323</v>
      </c>
      <c r="H2302" s="22" t="s">
        <v>1899</v>
      </c>
      <c r="I2302" s="22" t="s">
        <v>827</v>
      </c>
      <c r="J2302" s="22" t="s">
        <v>1782</v>
      </c>
      <c r="K2302" s="11">
        <v>11</v>
      </c>
      <c r="L2302" s="9">
        <v>116.79</v>
      </c>
      <c r="M2302" s="11">
        <v>1284.69</v>
      </c>
      <c r="O2302" s="10">
        <f t="shared" si="370"/>
        <v>11</v>
      </c>
      <c r="P2302" s="11">
        <f t="shared" si="371"/>
        <v>0</v>
      </c>
      <c r="Q2302" s="11">
        <f t="shared" si="372"/>
        <v>11</v>
      </c>
      <c r="R2302" s="6" t="str">
        <f t="shared" si="373"/>
        <v>NO</v>
      </c>
      <c r="S2302" s="6" t="str">
        <f t="shared" si="376"/>
        <v>YES</v>
      </c>
      <c r="T2302" s="11">
        <f t="shared" si="377"/>
        <v>1459.875</v>
      </c>
      <c r="U2302" s="11">
        <f t="shared" si="374"/>
        <v>1284.69</v>
      </c>
      <c r="V2302" s="11">
        <f t="shared" si="375"/>
        <v>175.18499999999995</v>
      </c>
    </row>
    <row r="2303" spans="1:22" x14ac:dyDescent="0.25">
      <c r="A2303" s="6" t="s">
        <v>351</v>
      </c>
      <c r="B2303" s="6" t="s">
        <v>23</v>
      </c>
      <c r="C2303" s="6" t="s">
        <v>1900</v>
      </c>
      <c r="D2303" s="6" t="s">
        <v>1900</v>
      </c>
      <c r="E2303" s="22" t="s">
        <v>1676</v>
      </c>
      <c r="F2303" s="22" t="s">
        <v>418</v>
      </c>
      <c r="G2303" s="7" t="s">
        <v>1323</v>
      </c>
      <c r="H2303" s="22" t="s">
        <v>1899</v>
      </c>
      <c r="I2303" s="22" t="s">
        <v>827</v>
      </c>
      <c r="J2303" s="22" t="s">
        <v>1902</v>
      </c>
      <c r="K2303" s="11">
        <v>11</v>
      </c>
      <c r="L2303" s="9">
        <v>8.6199999999999992</v>
      </c>
      <c r="M2303" s="11">
        <v>94.82</v>
      </c>
      <c r="N2303" s="11">
        <v>32.159999999999997</v>
      </c>
      <c r="O2303" s="10">
        <f t="shared" si="370"/>
        <v>11</v>
      </c>
      <c r="P2303" s="11">
        <f t="shared" si="371"/>
        <v>3.7308584686774942</v>
      </c>
      <c r="Q2303" s="11">
        <f t="shared" si="372"/>
        <v>14.730858468677495</v>
      </c>
      <c r="R2303" s="6" t="str">
        <f t="shared" si="373"/>
        <v>YES</v>
      </c>
      <c r="S2303" s="6" t="str">
        <f t="shared" si="376"/>
        <v>YES</v>
      </c>
      <c r="T2303" s="11">
        <f t="shared" si="377"/>
        <v>107.74999999999999</v>
      </c>
      <c r="U2303" s="11">
        <f t="shared" si="374"/>
        <v>126.97999999999999</v>
      </c>
      <c r="V2303" s="11">
        <f t="shared" si="375"/>
        <v>-19.230000000000004</v>
      </c>
    </row>
    <row r="2304" spans="1:22" x14ac:dyDescent="0.25">
      <c r="A2304" s="6" t="s">
        <v>351</v>
      </c>
      <c r="B2304" s="6" t="s">
        <v>23</v>
      </c>
      <c r="C2304" s="6" t="s">
        <v>1900</v>
      </c>
      <c r="D2304" s="6" t="s">
        <v>1900</v>
      </c>
      <c r="E2304" s="22" t="s">
        <v>1676</v>
      </c>
      <c r="F2304" s="22" t="s">
        <v>418</v>
      </c>
      <c r="G2304" s="7" t="s">
        <v>1323</v>
      </c>
      <c r="H2304" s="22" t="s">
        <v>1899</v>
      </c>
      <c r="I2304" s="22" t="s">
        <v>827</v>
      </c>
      <c r="J2304" s="22" t="s">
        <v>1903</v>
      </c>
      <c r="K2304" s="11">
        <v>15</v>
      </c>
      <c r="L2304" s="9">
        <v>0.5</v>
      </c>
      <c r="M2304" s="11">
        <v>7.5</v>
      </c>
      <c r="O2304" s="10">
        <f t="shared" si="370"/>
        <v>15</v>
      </c>
      <c r="P2304" s="11">
        <f t="shared" si="371"/>
        <v>0</v>
      </c>
      <c r="Q2304" s="11">
        <f t="shared" si="372"/>
        <v>15</v>
      </c>
      <c r="R2304" s="6" t="str">
        <f t="shared" si="373"/>
        <v>YES</v>
      </c>
      <c r="S2304" s="6" t="str">
        <f t="shared" si="376"/>
        <v>YES</v>
      </c>
      <c r="T2304" s="11">
        <f t="shared" si="377"/>
        <v>6.25</v>
      </c>
      <c r="U2304" s="11">
        <f t="shared" si="374"/>
        <v>7.5</v>
      </c>
      <c r="V2304" s="11">
        <f t="shared" si="375"/>
        <v>-1.25</v>
      </c>
    </row>
    <row r="2305" spans="1:22" x14ac:dyDescent="0.25">
      <c r="A2305" s="6" t="s">
        <v>351</v>
      </c>
      <c r="B2305" s="6" t="s">
        <v>23</v>
      </c>
      <c r="C2305" s="6" t="s">
        <v>1900</v>
      </c>
      <c r="D2305" s="6" t="s">
        <v>1900</v>
      </c>
      <c r="E2305" s="22" t="s">
        <v>1676</v>
      </c>
      <c r="F2305" s="22" t="s">
        <v>418</v>
      </c>
      <c r="G2305" s="7" t="s">
        <v>1323</v>
      </c>
      <c r="H2305" s="22" t="s">
        <v>1899</v>
      </c>
      <c r="I2305" s="22" t="s">
        <v>827</v>
      </c>
      <c r="J2305" s="22" t="s">
        <v>1904</v>
      </c>
      <c r="K2305" s="11">
        <v>15</v>
      </c>
      <c r="L2305" s="9">
        <v>0.5</v>
      </c>
      <c r="M2305" s="11">
        <v>7.5</v>
      </c>
      <c r="O2305" s="10">
        <f t="shared" si="370"/>
        <v>15</v>
      </c>
      <c r="P2305" s="11">
        <f t="shared" si="371"/>
        <v>0</v>
      </c>
      <c r="Q2305" s="11">
        <f t="shared" si="372"/>
        <v>15</v>
      </c>
      <c r="R2305" s="6" t="str">
        <f t="shared" si="373"/>
        <v>YES</v>
      </c>
      <c r="S2305" s="6" t="str">
        <f t="shared" si="376"/>
        <v>YES</v>
      </c>
      <c r="T2305" s="11">
        <f t="shared" si="377"/>
        <v>6.25</v>
      </c>
      <c r="U2305" s="11">
        <f t="shared" si="374"/>
        <v>7.5</v>
      </c>
      <c r="V2305" s="11">
        <f t="shared" si="375"/>
        <v>-1.25</v>
      </c>
    </row>
    <row r="2306" spans="1:22" x14ac:dyDescent="0.25">
      <c r="A2306" s="6" t="s">
        <v>351</v>
      </c>
      <c r="B2306" s="6" t="s">
        <v>23</v>
      </c>
      <c r="C2306" s="6" t="s">
        <v>1900</v>
      </c>
      <c r="D2306" s="6" t="s">
        <v>1900</v>
      </c>
      <c r="E2306" s="22" t="s">
        <v>1676</v>
      </c>
      <c r="F2306" s="22" t="s">
        <v>418</v>
      </c>
      <c r="G2306" s="7" t="s">
        <v>1323</v>
      </c>
      <c r="H2306" s="22" t="s">
        <v>1899</v>
      </c>
      <c r="I2306" s="22" t="s">
        <v>827</v>
      </c>
      <c r="J2306" s="22" t="s">
        <v>1787</v>
      </c>
      <c r="K2306" s="11">
        <v>15</v>
      </c>
      <c r="L2306" s="9">
        <v>2.25</v>
      </c>
      <c r="M2306" s="11">
        <v>33.75</v>
      </c>
      <c r="N2306" s="11">
        <v>1497.21</v>
      </c>
      <c r="O2306" s="10">
        <f t="shared" si="370"/>
        <v>15</v>
      </c>
      <c r="P2306" s="11">
        <f t="shared" si="371"/>
        <v>665.42666666666673</v>
      </c>
      <c r="Q2306" s="11">
        <f t="shared" si="372"/>
        <v>680.42666666666673</v>
      </c>
      <c r="R2306" s="6" t="str">
        <f t="shared" si="373"/>
        <v>YES</v>
      </c>
      <c r="S2306" s="6" t="str">
        <f t="shared" si="376"/>
        <v>YES</v>
      </c>
      <c r="T2306" s="11">
        <f t="shared" si="377"/>
        <v>28.125</v>
      </c>
      <c r="U2306" s="11">
        <f t="shared" si="374"/>
        <v>1530.96</v>
      </c>
      <c r="V2306" s="11">
        <f t="shared" si="375"/>
        <v>-1502.835</v>
      </c>
    </row>
    <row r="2307" spans="1:22" x14ac:dyDescent="0.25">
      <c r="A2307" s="6" t="s">
        <v>351</v>
      </c>
      <c r="B2307" s="6" t="s">
        <v>23</v>
      </c>
      <c r="C2307" s="6" t="s">
        <v>1900</v>
      </c>
      <c r="D2307" s="6" t="s">
        <v>1900</v>
      </c>
      <c r="E2307" s="22" t="s">
        <v>1676</v>
      </c>
      <c r="F2307" s="22" t="s">
        <v>418</v>
      </c>
      <c r="G2307" s="7" t="s">
        <v>1323</v>
      </c>
      <c r="H2307" s="22" t="s">
        <v>1899</v>
      </c>
      <c r="I2307" s="22" t="s">
        <v>827</v>
      </c>
      <c r="J2307" s="22" t="s">
        <v>1787</v>
      </c>
      <c r="K2307" s="11">
        <v>8</v>
      </c>
      <c r="L2307" s="9">
        <v>128.02000000000001</v>
      </c>
      <c r="M2307" s="11">
        <v>1024.1600000000001</v>
      </c>
      <c r="O2307" s="10">
        <f t="shared" si="370"/>
        <v>8</v>
      </c>
      <c r="P2307" s="11">
        <f t="shared" si="371"/>
        <v>0</v>
      </c>
      <c r="Q2307" s="11">
        <f t="shared" si="372"/>
        <v>8</v>
      </c>
      <c r="R2307" s="6" t="str">
        <f t="shared" si="373"/>
        <v>NO</v>
      </c>
      <c r="S2307" s="6" t="str">
        <f t="shared" si="376"/>
        <v>YES</v>
      </c>
      <c r="T2307" s="11">
        <f t="shared" si="377"/>
        <v>1600.2500000000002</v>
      </c>
      <c r="U2307" s="11">
        <f t="shared" si="374"/>
        <v>1024.1600000000001</v>
      </c>
      <c r="V2307" s="11">
        <f t="shared" si="375"/>
        <v>576.09000000000015</v>
      </c>
    </row>
    <row r="2308" spans="1:22" x14ac:dyDescent="0.25">
      <c r="A2308" s="6" t="s">
        <v>351</v>
      </c>
      <c r="B2308" s="6" t="s">
        <v>23</v>
      </c>
      <c r="C2308" s="6" t="s">
        <v>1900</v>
      </c>
      <c r="D2308" s="6" t="s">
        <v>1900</v>
      </c>
      <c r="E2308" s="22" t="s">
        <v>1676</v>
      </c>
      <c r="F2308" s="22" t="s">
        <v>418</v>
      </c>
      <c r="G2308" s="7" t="s">
        <v>1323</v>
      </c>
      <c r="H2308" s="22" t="s">
        <v>1899</v>
      </c>
      <c r="I2308" s="22" t="s">
        <v>827</v>
      </c>
      <c r="J2308" s="22" t="s">
        <v>1788</v>
      </c>
      <c r="K2308" s="11">
        <v>11</v>
      </c>
      <c r="L2308" s="9">
        <v>20.65</v>
      </c>
      <c r="M2308" s="11">
        <v>227.15</v>
      </c>
      <c r="N2308" s="11">
        <v>144.47</v>
      </c>
      <c r="O2308" s="10">
        <f t="shared" si="370"/>
        <v>11.000000000000002</v>
      </c>
      <c r="P2308" s="11">
        <f t="shared" si="371"/>
        <v>6.9961259079903151</v>
      </c>
      <c r="Q2308" s="11">
        <f t="shared" si="372"/>
        <v>17.996125907990315</v>
      </c>
      <c r="R2308" s="6" t="str">
        <f t="shared" si="373"/>
        <v>YES</v>
      </c>
      <c r="S2308" s="6" t="str">
        <f t="shared" si="376"/>
        <v>YES</v>
      </c>
      <c r="T2308" s="11">
        <f t="shared" si="377"/>
        <v>258.125</v>
      </c>
      <c r="U2308" s="11">
        <f t="shared" si="374"/>
        <v>371.62</v>
      </c>
      <c r="V2308" s="11">
        <f t="shared" si="375"/>
        <v>-113.495</v>
      </c>
    </row>
    <row r="2309" spans="1:22" x14ac:dyDescent="0.25">
      <c r="A2309" s="6" t="s">
        <v>351</v>
      </c>
      <c r="B2309" s="6" t="s">
        <v>23</v>
      </c>
      <c r="C2309" s="6" t="s">
        <v>1900</v>
      </c>
      <c r="D2309" s="6" t="s">
        <v>1900</v>
      </c>
      <c r="E2309" s="22" t="s">
        <v>1676</v>
      </c>
      <c r="F2309" s="22" t="s">
        <v>418</v>
      </c>
      <c r="G2309" s="7" t="s">
        <v>1323</v>
      </c>
      <c r="H2309" s="22" t="s">
        <v>1899</v>
      </c>
      <c r="I2309" s="22" t="s">
        <v>827</v>
      </c>
      <c r="J2309" s="22" t="s">
        <v>1894</v>
      </c>
      <c r="K2309" s="11">
        <v>8</v>
      </c>
      <c r="L2309" s="9">
        <v>339.02</v>
      </c>
      <c r="M2309" s="11">
        <v>2712.16</v>
      </c>
      <c r="N2309" s="11">
        <v>4964.2</v>
      </c>
      <c r="O2309" s="10">
        <f t="shared" si="370"/>
        <v>8</v>
      </c>
      <c r="P2309" s="11">
        <f t="shared" si="371"/>
        <v>14.642793935461034</v>
      </c>
      <c r="Q2309" s="11">
        <f t="shared" si="372"/>
        <v>22.642793935461036</v>
      </c>
      <c r="R2309" s="6" t="str">
        <f t="shared" si="373"/>
        <v>YES</v>
      </c>
      <c r="S2309" s="6" t="str">
        <f t="shared" si="376"/>
        <v>YES</v>
      </c>
      <c r="T2309" s="11">
        <f t="shared" si="377"/>
        <v>4237.75</v>
      </c>
      <c r="U2309" s="11">
        <f t="shared" si="374"/>
        <v>7676.36</v>
      </c>
      <c r="V2309" s="11">
        <f t="shared" si="375"/>
        <v>-3438.6099999999997</v>
      </c>
    </row>
    <row r="2310" spans="1:22" x14ac:dyDescent="0.25">
      <c r="A2310" s="6" t="s">
        <v>351</v>
      </c>
      <c r="B2310" s="6" t="s">
        <v>23</v>
      </c>
      <c r="C2310" s="6" t="s">
        <v>1900</v>
      </c>
      <c r="D2310" s="6" t="s">
        <v>1900</v>
      </c>
      <c r="E2310" s="22" t="s">
        <v>1676</v>
      </c>
      <c r="F2310" s="22" t="s">
        <v>418</v>
      </c>
      <c r="G2310" s="7" t="s">
        <v>1323</v>
      </c>
      <c r="H2310" s="22" t="s">
        <v>1899</v>
      </c>
      <c r="I2310" s="22" t="s">
        <v>827</v>
      </c>
      <c r="J2310" s="22" t="s">
        <v>1894</v>
      </c>
      <c r="K2310" s="11">
        <v>15</v>
      </c>
      <c r="L2310" s="9">
        <v>0.5</v>
      </c>
      <c r="M2310" s="11">
        <v>7.5</v>
      </c>
      <c r="O2310" s="10">
        <f t="shared" si="370"/>
        <v>15</v>
      </c>
      <c r="P2310" s="11">
        <f t="shared" si="371"/>
        <v>0</v>
      </c>
      <c r="Q2310" s="11">
        <f t="shared" si="372"/>
        <v>15</v>
      </c>
      <c r="R2310" s="6" t="str">
        <f t="shared" si="373"/>
        <v>YES</v>
      </c>
      <c r="S2310" s="6" t="str">
        <f t="shared" si="376"/>
        <v>YES</v>
      </c>
      <c r="T2310" s="11">
        <f t="shared" si="377"/>
        <v>6.25</v>
      </c>
      <c r="U2310" s="11">
        <f t="shared" si="374"/>
        <v>7.5</v>
      </c>
      <c r="V2310" s="11">
        <f t="shared" si="375"/>
        <v>-1.25</v>
      </c>
    </row>
    <row r="2311" spans="1:22" x14ac:dyDescent="0.25">
      <c r="A2311" s="6" t="s">
        <v>351</v>
      </c>
      <c r="B2311" s="6" t="s">
        <v>23</v>
      </c>
      <c r="C2311" s="6" t="s">
        <v>1900</v>
      </c>
      <c r="D2311" s="6" t="s">
        <v>1900</v>
      </c>
      <c r="E2311" s="22" t="s">
        <v>1676</v>
      </c>
      <c r="F2311" s="22" t="s">
        <v>418</v>
      </c>
      <c r="G2311" s="7" t="s">
        <v>1323</v>
      </c>
      <c r="H2311" s="22" t="s">
        <v>1899</v>
      </c>
      <c r="I2311" s="22" t="s">
        <v>827</v>
      </c>
      <c r="J2311" s="22" t="s">
        <v>1905</v>
      </c>
      <c r="K2311" s="11">
        <v>15</v>
      </c>
      <c r="M2311" s="11">
        <v>840</v>
      </c>
      <c r="O2311" s="10" t="e">
        <f t="shared" si="370"/>
        <v>#DIV/0!</v>
      </c>
      <c r="P2311" s="11" t="e">
        <f t="shared" si="371"/>
        <v>#DIV/0!</v>
      </c>
      <c r="Q2311" s="11" t="e">
        <f t="shared" si="372"/>
        <v>#DIV/0!</v>
      </c>
      <c r="R2311" s="6" t="e">
        <f t="shared" si="373"/>
        <v>#DIV/0!</v>
      </c>
      <c r="S2311" s="6" t="e">
        <f t="shared" si="376"/>
        <v>#DIV/0!</v>
      </c>
      <c r="T2311" s="11">
        <f t="shared" si="377"/>
        <v>0</v>
      </c>
      <c r="U2311" s="11">
        <f t="shared" si="374"/>
        <v>840</v>
      </c>
      <c r="V2311" s="11">
        <f t="shared" si="375"/>
        <v>-840</v>
      </c>
    </row>
    <row r="2312" spans="1:22" x14ac:dyDescent="0.25">
      <c r="A2312" s="6" t="s">
        <v>351</v>
      </c>
      <c r="B2312" s="6" t="s">
        <v>23</v>
      </c>
      <c r="C2312" s="6" t="s">
        <v>1900</v>
      </c>
      <c r="D2312" s="6" t="s">
        <v>1900</v>
      </c>
      <c r="E2312" s="22" t="s">
        <v>1676</v>
      </c>
      <c r="F2312" s="22" t="s">
        <v>418</v>
      </c>
      <c r="G2312" s="7" t="s">
        <v>1323</v>
      </c>
      <c r="H2312" s="22" t="s">
        <v>1899</v>
      </c>
      <c r="I2312" s="22" t="s">
        <v>827</v>
      </c>
      <c r="J2312" s="22" t="s">
        <v>1790</v>
      </c>
      <c r="K2312" s="11">
        <v>9.5</v>
      </c>
      <c r="L2312" s="9">
        <v>308.16000000000003</v>
      </c>
      <c r="M2312" s="11">
        <v>2927.53</v>
      </c>
      <c r="N2312" s="11">
        <v>6719.26</v>
      </c>
      <c r="O2312" s="10">
        <f t="shared" si="370"/>
        <v>9.5000324506749738</v>
      </c>
      <c r="P2312" s="11">
        <f t="shared" si="371"/>
        <v>21.804452232606437</v>
      </c>
      <c r="Q2312" s="11">
        <f t="shared" si="372"/>
        <v>31.304484683281412</v>
      </c>
      <c r="R2312" s="6" t="str">
        <f t="shared" si="373"/>
        <v>YES</v>
      </c>
      <c r="S2312" s="6" t="str">
        <f t="shared" si="376"/>
        <v>YES</v>
      </c>
      <c r="T2312" s="11">
        <f t="shared" si="377"/>
        <v>3852.0000000000005</v>
      </c>
      <c r="U2312" s="11">
        <f t="shared" si="374"/>
        <v>9646.7900000000009</v>
      </c>
      <c r="V2312" s="11">
        <f t="shared" si="375"/>
        <v>-5794.7900000000009</v>
      </c>
    </row>
    <row r="2313" spans="1:22" x14ac:dyDescent="0.25">
      <c r="A2313" s="6" t="s">
        <v>351</v>
      </c>
      <c r="B2313" s="6" t="s">
        <v>23</v>
      </c>
      <c r="C2313" s="6" t="s">
        <v>1900</v>
      </c>
      <c r="D2313" s="6" t="s">
        <v>1900</v>
      </c>
      <c r="E2313" s="22" t="s">
        <v>1676</v>
      </c>
      <c r="F2313" s="22" t="s">
        <v>418</v>
      </c>
      <c r="G2313" s="7" t="s">
        <v>1323</v>
      </c>
      <c r="H2313" s="22" t="s">
        <v>1899</v>
      </c>
      <c r="I2313" s="22" t="s">
        <v>827</v>
      </c>
      <c r="J2313" s="22" t="s">
        <v>1790</v>
      </c>
      <c r="K2313" s="11">
        <v>15</v>
      </c>
      <c r="L2313" s="9">
        <v>2.5</v>
      </c>
      <c r="M2313" s="11">
        <v>157.5</v>
      </c>
      <c r="O2313" s="10">
        <f t="shared" si="370"/>
        <v>63</v>
      </c>
      <c r="P2313" s="11">
        <f t="shared" si="371"/>
        <v>0</v>
      </c>
      <c r="Q2313" s="11">
        <f t="shared" si="372"/>
        <v>63</v>
      </c>
      <c r="R2313" s="6" t="str">
        <f t="shared" si="373"/>
        <v>YES</v>
      </c>
      <c r="S2313" s="6" t="str">
        <f t="shared" si="376"/>
        <v>YES</v>
      </c>
      <c r="T2313" s="11">
        <f t="shared" si="377"/>
        <v>31.25</v>
      </c>
      <c r="U2313" s="11">
        <f t="shared" si="374"/>
        <v>157.5</v>
      </c>
      <c r="V2313" s="11">
        <f t="shared" si="375"/>
        <v>-126.25</v>
      </c>
    </row>
    <row r="2314" spans="1:22" x14ac:dyDescent="0.25">
      <c r="A2314" s="6" t="s">
        <v>351</v>
      </c>
      <c r="B2314" s="6" t="s">
        <v>23</v>
      </c>
      <c r="C2314" s="6" t="s">
        <v>1900</v>
      </c>
      <c r="D2314" s="6" t="s">
        <v>1900</v>
      </c>
      <c r="E2314" s="22" t="s">
        <v>1676</v>
      </c>
      <c r="F2314" s="22" t="s">
        <v>418</v>
      </c>
      <c r="G2314" s="7" t="s">
        <v>1323</v>
      </c>
      <c r="H2314" s="22" t="s">
        <v>1899</v>
      </c>
      <c r="I2314" s="22" t="s">
        <v>827</v>
      </c>
      <c r="J2314" s="22" t="s">
        <v>1790</v>
      </c>
      <c r="K2314" s="11">
        <v>8</v>
      </c>
      <c r="L2314" s="9">
        <v>11.13</v>
      </c>
      <c r="M2314" s="11">
        <v>89.04</v>
      </c>
      <c r="O2314" s="10">
        <f t="shared" si="370"/>
        <v>8</v>
      </c>
      <c r="P2314" s="11">
        <f t="shared" si="371"/>
        <v>0</v>
      </c>
      <c r="Q2314" s="11">
        <f t="shared" si="372"/>
        <v>8</v>
      </c>
      <c r="R2314" s="6" t="str">
        <f t="shared" si="373"/>
        <v>NO</v>
      </c>
      <c r="S2314" s="6" t="str">
        <f t="shared" si="376"/>
        <v>YES</v>
      </c>
      <c r="T2314" s="11">
        <f t="shared" si="377"/>
        <v>139.125</v>
      </c>
      <c r="U2314" s="11">
        <f t="shared" si="374"/>
        <v>89.04</v>
      </c>
      <c r="V2314" s="11">
        <f t="shared" si="375"/>
        <v>50.084999999999994</v>
      </c>
    </row>
    <row r="2315" spans="1:22" x14ac:dyDescent="0.25">
      <c r="A2315" s="6" t="s">
        <v>351</v>
      </c>
      <c r="B2315" s="6" t="s">
        <v>23</v>
      </c>
      <c r="C2315" s="6" t="s">
        <v>1900</v>
      </c>
      <c r="D2315" s="6" t="s">
        <v>1900</v>
      </c>
      <c r="E2315" s="22" t="s">
        <v>1676</v>
      </c>
      <c r="F2315" s="22" t="s">
        <v>418</v>
      </c>
      <c r="G2315" s="7" t="s">
        <v>1323</v>
      </c>
      <c r="H2315" s="22" t="s">
        <v>1899</v>
      </c>
      <c r="I2315" s="22" t="s">
        <v>827</v>
      </c>
      <c r="J2315" s="22" t="s">
        <v>1790</v>
      </c>
      <c r="K2315" s="11">
        <v>11</v>
      </c>
      <c r="L2315" s="9">
        <v>141.68</v>
      </c>
      <c r="M2315" s="11">
        <v>1558.48</v>
      </c>
      <c r="O2315" s="10">
        <f t="shared" si="370"/>
        <v>11</v>
      </c>
      <c r="P2315" s="11">
        <f t="shared" si="371"/>
        <v>0</v>
      </c>
      <c r="Q2315" s="11">
        <f t="shared" si="372"/>
        <v>11</v>
      </c>
      <c r="R2315" s="6" t="str">
        <f t="shared" si="373"/>
        <v>NO</v>
      </c>
      <c r="S2315" s="6" t="str">
        <f t="shared" si="376"/>
        <v>YES</v>
      </c>
      <c r="T2315" s="11">
        <f t="shared" si="377"/>
        <v>1771</v>
      </c>
      <c r="U2315" s="11">
        <f t="shared" si="374"/>
        <v>1558.48</v>
      </c>
      <c r="V2315" s="11">
        <f t="shared" si="375"/>
        <v>212.51999999999998</v>
      </c>
    </row>
    <row r="2316" spans="1:22" x14ac:dyDescent="0.25">
      <c r="A2316" s="6" t="s">
        <v>351</v>
      </c>
      <c r="B2316" s="6" t="s">
        <v>23</v>
      </c>
      <c r="C2316" s="6" t="s">
        <v>1900</v>
      </c>
      <c r="D2316" s="6" t="s">
        <v>1900</v>
      </c>
      <c r="E2316" s="22" t="s">
        <v>1676</v>
      </c>
      <c r="F2316" s="22" t="s">
        <v>418</v>
      </c>
      <c r="G2316" s="7" t="s">
        <v>1323</v>
      </c>
      <c r="H2316" s="22" t="s">
        <v>1899</v>
      </c>
      <c r="I2316" s="22" t="s">
        <v>827</v>
      </c>
      <c r="J2316" s="22" t="s">
        <v>1791</v>
      </c>
      <c r="K2316" s="11">
        <v>6</v>
      </c>
      <c r="L2316" s="9">
        <v>108.64</v>
      </c>
      <c r="M2316" s="11">
        <v>651.84</v>
      </c>
      <c r="N2316" s="11">
        <v>2851.03</v>
      </c>
      <c r="O2316" s="10">
        <f t="shared" si="370"/>
        <v>6</v>
      </c>
      <c r="P2316" s="11">
        <f t="shared" si="371"/>
        <v>26.242912371134022</v>
      </c>
      <c r="Q2316" s="11">
        <f t="shared" si="372"/>
        <v>32.242912371134025</v>
      </c>
      <c r="R2316" s="6" t="str">
        <f t="shared" si="373"/>
        <v>YES</v>
      </c>
      <c r="S2316" s="6" t="str">
        <f t="shared" si="376"/>
        <v>YES</v>
      </c>
      <c r="T2316" s="11">
        <f t="shared" si="377"/>
        <v>1358</v>
      </c>
      <c r="U2316" s="11">
        <f t="shared" si="374"/>
        <v>3502.8700000000003</v>
      </c>
      <c r="V2316" s="11">
        <f t="shared" si="375"/>
        <v>-2144.8700000000003</v>
      </c>
    </row>
    <row r="2317" spans="1:22" x14ac:dyDescent="0.25">
      <c r="A2317" s="6" t="s">
        <v>351</v>
      </c>
      <c r="B2317" s="6" t="s">
        <v>23</v>
      </c>
      <c r="C2317" s="6" t="s">
        <v>1900</v>
      </c>
      <c r="D2317" s="6" t="s">
        <v>1900</v>
      </c>
      <c r="E2317" s="22" t="s">
        <v>1676</v>
      </c>
      <c r="F2317" s="22" t="s">
        <v>418</v>
      </c>
      <c r="G2317" s="7" t="s">
        <v>1323</v>
      </c>
      <c r="H2317" s="22" t="s">
        <v>1899</v>
      </c>
      <c r="I2317" s="22" t="s">
        <v>827</v>
      </c>
      <c r="J2317" s="22" t="s">
        <v>1791</v>
      </c>
      <c r="K2317" s="11">
        <v>8</v>
      </c>
      <c r="L2317" s="9">
        <v>120.34</v>
      </c>
      <c r="M2317" s="11">
        <v>962.72</v>
      </c>
      <c r="O2317" s="10">
        <f t="shared" si="370"/>
        <v>8</v>
      </c>
      <c r="P2317" s="11">
        <f t="shared" si="371"/>
        <v>0</v>
      </c>
      <c r="Q2317" s="11">
        <f t="shared" si="372"/>
        <v>8</v>
      </c>
      <c r="R2317" s="6" t="str">
        <f t="shared" si="373"/>
        <v>NO</v>
      </c>
      <c r="S2317" s="6" t="str">
        <f t="shared" si="376"/>
        <v>YES</v>
      </c>
      <c r="T2317" s="11">
        <f t="shared" si="377"/>
        <v>1504.25</v>
      </c>
      <c r="U2317" s="11">
        <f t="shared" si="374"/>
        <v>962.72</v>
      </c>
      <c r="V2317" s="11">
        <f t="shared" si="375"/>
        <v>541.53</v>
      </c>
    </row>
    <row r="2318" spans="1:22" x14ac:dyDescent="0.25">
      <c r="A2318" s="6" t="s">
        <v>351</v>
      </c>
      <c r="B2318" s="6" t="s">
        <v>23</v>
      </c>
      <c r="C2318" s="6" t="s">
        <v>1900</v>
      </c>
      <c r="D2318" s="6" t="s">
        <v>1900</v>
      </c>
      <c r="E2318" s="22" t="s">
        <v>1676</v>
      </c>
      <c r="F2318" s="22" t="s">
        <v>418</v>
      </c>
      <c r="G2318" s="7" t="s">
        <v>1323</v>
      </c>
      <c r="H2318" s="22" t="s">
        <v>1899</v>
      </c>
      <c r="I2318" s="22" t="s">
        <v>827</v>
      </c>
      <c r="J2318" s="22" t="s">
        <v>1792</v>
      </c>
      <c r="K2318" s="11">
        <v>6</v>
      </c>
      <c r="L2318" s="9">
        <v>44.62</v>
      </c>
      <c r="M2318" s="11">
        <v>267.72000000000003</v>
      </c>
      <c r="N2318" s="11">
        <v>1886.37</v>
      </c>
      <c r="O2318" s="10">
        <f t="shared" si="370"/>
        <v>6.0000000000000009</v>
      </c>
      <c r="P2318" s="11">
        <f t="shared" si="371"/>
        <v>42.276333482743162</v>
      </c>
      <c r="Q2318" s="11">
        <f t="shared" si="372"/>
        <v>48.276333482743169</v>
      </c>
      <c r="R2318" s="6" t="str">
        <f t="shared" si="373"/>
        <v>YES</v>
      </c>
      <c r="S2318" s="6" t="str">
        <f t="shared" si="376"/>
        <v>YES</v>
      </c>
      <c r="T2318" s="11">
        <f t="shared" si="377"/>
        <v>557.75</v>
      </c>
      <c r="U2318" s="11">
        <f t="shared" si="374"/>
        <v>2154.09</v>
      </c>
      <c r="V2318" s="11">
        <f t="shared" si="375"/>
        <v>-1596.3400000000001</v>
      </c>
    </row>
    <row r="2319" spans="1:22" x14ac:dyDescent="0.25">
      <c r="A2319" s="6" t="s">
        <v>351</v>
      </c>
      <c r="B2319" s="6" t="s">
        <v>23</v>
      </c>
      <c r="C2319" s="6" t="s">
        <v>1900</v>
      </c>
      <c r="D2319" s="6" t="s">
        <v>1900</v>
      </c>
      <c r="E2319" s="22" t="s">
        <v>1676</v>
      </c>
      <c r="F2319" s="22" t="s">
        <v>418</v>
      </c>
      <c r="G2319" s="7" t="s">
        <v>1323</v>
      </c>
      <c r="H2319" s="22" t="s">
        <v>1899</v>
      </c>
      <c r="I2319" s="22" t="s">
        <v>827</v>
      </c>
      <c r="J2319" s="22" t="s">
        <v>1792</v>
      </c>
      <c r="K2319" s="11">
        <v>11</v>
      </c>
      <c r="L2319" s="9">
        <v>131.77000000000001</v>
      </c>
      <c r="M2319" s="11">
        <v>1449.47</v>
      </c>
      <c r="O2319" s="10">
        <f t="shared" si="370"/>
        <v>11</v>
      </c>
      <c r="P2319" s="11">
        <f t="shared" si="371"/>
        <v>0</v>
      </c>
      <c r="Q2319" s="11">
        <f t="shared" si="372"/>
        <v>11</v>
      </c>
      <c r="R2319" s="6" t="str">
        <f t="shared" si="373"/>
        <v>NO</v>
      </c>
      <c r="S2319" s="6" t="str">
        <f t="shared" si="376"/>
        <v>YES</v>
      </c>
      <c r="T2319" s="11">
        <f t="shared" si="377"/>
        <v>1647.1250000000002</v>
      </c>
      <c r="U2319" s="11">
        <f t="shared" si="374"/>
        <v>1449.47</v>
      </c>
      <c r="V2319" s="11">
        <f t="shared" si="375"/>
        <v>197.6550000000002</v>
      </c>
    </row>
    <row r="2320" spans="1:22" x14ac:dyDescent="0.25">
      <c r="A2320" s="6" t="s">
        <v>351</v>
      </c>
      <c r="B2320" s="6" t="s">
        <v>23</v>
      </c>
      <c r="C2320" s="6" t="s">
        <v>1900</v>
      </c>
      <c r="D2320" s="6" t="s">
        <v>1900</v>
      </c>
      <c r="E2320" s="22" t="s">
        <v>1676</v>
      </c>
      <c r="F2320" s="22" t="s">
        <v>418</v>
      </c>
      <c r="G2320" s="7" t="s">
        <v>1323</v>
      </c>
      <c r="H2320" s="22" t="s">
        <v>1899</v>
      </c>
      <c r="I2320" s="22" t="s">
        <v>827</v>
      </c>
      <c r="J2320" s="22" t="s">
        <v>1792</v>
      </c>
      <c r="K2320" s="11">
        <v>15</v>
      </c>
      <c r="L2320" s="9">
        <v>1.42</v>
      </c>
      <c r="M2320" s="11">
        <v>21.3</v>
      </c>
      <c r="O2320" s="10">
        <f t="shared" ref="O2320:O2383" si="378">M2320/L2320</f>
        <v>15.000000000000002</v>
      </c>
      <c r="P2320" s="11">
        <f t="shared" si="371"/>
        <v>0</v>
      </c>
      <c r="Q2320" s="11">
        <f t="shared" si="372"/>
        <v>15.000000000000002</v>
      </c>
      <c r="R2320" s="6" t="str">
        <f t="shared" si="373"/>
        <v>YES</v>
      </c>
      <c r="S2320" s="6" t="str">
        <f t="shared" si="376"/>
        <v>YES</v>
      </c>
      <c r="T2320" s="11">
        <f t="shared" si="377"/>
        <v>17.75</v>
      </c>
      <c r="U2320" s="11">
        <f t="shared" si="374"/>
        <v>21.3</v>
      </c>
      <c r="V2320" s="11">
        <f t="shared" si="375"/>
        <v>-3.5500000000000007</v>
      </c>
    </row>
    <row r="2321" spans="1:22" x14ac:dyDescent="0.25">
      <c r="A2321" s="6" t="s">
        <v>351</v>
      </c>
      <c r="B2321" s="6" t="s">
        <v>23</v>
      </c>
      <c r="C2321" s="6" t="s">
        <v>1900</v>
      </c>
      <c r="D2321" s="6" t="s">
        <v>1900</v>
      </c>
      <c r="E2321" s="22" t="s">
        <v>1676</v>
      </c>
      <c r="F2321" s="22" t="s">
        <v>418</v>
      </c>
      <c r="G2321" s="7" t="s">
        <v>1323</v>
      </c>
      <c r="H2321" s="22" t="s">
        <v>1899</v>
      </c>
      <c r="I2321" s="22" t="s">
        <v>827</v>
      </c>
      <c r="J2321" s="22" t="s">
        <v>1897</v>
      </c>
      <c r="K2321" s="11">
        <v>8</v>
      </c>
      <c r="L2321" s="9">
        <v>46.95</v>
      </c>
      <c r="M2321" s="11">
        <v>375.6</v>
      </c>
      <c r="N2321" s="11">
        <v>397.08</v>
      </c>
      <c r="O2321" s="10">
        <f t="shared" si="378"/>
        <v>8</v>
      </c>
      <c r="P2321" s="11">
        <f t="shared" si="371"/>
        <v>8.4575079872204473</v>
      </c>
      <c r="Q2321" s="11">
        <f t="shared" si="372"/>
        <v>16.457507987220449</v>
      </c>
      <c r="R2321" s="6" t="str">
        <f t="shared" si="373"/>
        <v>YES</v>
      </c>
      <c r="S2321" s="6" t="str">
        <f t="shared" si="376"/>
        <v>YES</v>
      </c>
      <c r="T2321" s="11">
        <f t="shared" si="377"/>
        <v>586.875</v>
      </c>
      <c r="U2321" s="11">
        <f t="shared" si="374"/>
        <v>772.68000000000006</v>
      </c>
      <c r="V2321" s="11">
        <f t="shared" si="375"/>
        <v>-185.80500000000006</v>
      </c>
    </row>
    <row r="2322" spans="1:22" x14ac:dyDescent="0.25">
      <c r="A2322" s="6" t="s">
        <v>351</v>
      </c>
      <c r="B2322" s="6" t="s">
        <v>23</v>
      </c>
      <c r="C2322" s="6" t="s">
        <v>1900</v>
      </c>
      <c r="D2322" s="6" t="s">
        <v>1900</v>
      </c>
      <c r="E2322" s="22" t="s">
        <v>1676</v>
      </c>
      <c r="F2322" s="22" t="s">
        <v>418</v>
      </c>
      <c r="G2322" s="7" t="s">
        <v>1323</v>
      </c>
      <c r="H2322" s="22" t="s">
        <v>1899</v>
      </c>
      <c r="I2322" s="22" t="s">
        <v>827</v>
      </c>
      <c r="J2322" s="22" t="s">
        <v>1793</v>
      </c>
      <c r="K2322" s="11">
        <v>9.5</v>
      </c>
      <c r="L2322" s="9">
        <v>17.53</v>
      </c>
      <c r="M2322" s="11">
        <v>166.54</v>
      </c>
      <c r="N2322" s="11">
        <v>218.38</v>
      </c>
      <c r="O2322" s="10">
        <f t="shared" si="378"/>
        <v>9.5002852253280086</v>
      </c>
      <c r="P2322" s="11">
        <f t="shared" si="371"/>
        <v>12.457501426126639</v>
      </c>
      <c r="Q2322" s="11">
        <f t="shared" si="372"/>
        <v>21.957786651454647</v>
      </c>
      <c r="R2322" s="6" t="str">
        <f t="shared" si="373"/>
        <v>YES</v>
      </c>
      <c r="S2322" s="6" t="str">
        <f t="shared" si="376"/>
        <v>YES</v>
      </c>
      <c r="T2322" s="11">
        <f t="shared" si="377"/>
        <v>219.125</v>
      </c>
      <c r="U2322" s="11">
        <f t="shared" si="374"/>
        <v>384.91999999999996</v>
      </c>
      <c r="V2322" s="11">
        <f t="shared" si="375"/>
        <v>-165.79499999999996</v>
      </c>
    </row>
    <row r="2323" spans="1:22" x14ac:dyDescent="0.25">
      <c r="A2323" s="6" t="s">
        <v>351</v>
      </c>
      <c r="B2323" s="6" t="s">
        <v>23</v>
      </c>
      <c r="C2323" s="6" t="s">
        <v>1900</v>
      </c>
      <c r="D2323" s="6" t="s">
        <v>1900</v>
      </c>
      <c r="E2323" s="22" t="s">
        <v>1676</v>
      </c>
      <c r="F2323" s="22" t="s">
        <v>418</v>
      </c>
      <c r="G2323" s="7" t="s">
        <v>1323</v>
      </c>
      <c r="H2323" s="22" t="s">
        <v>1899</v>
      </c>
      <c r="I2323" s="22" t="s">
        <v>827</v>
      </c>
      <c r="J2323" s="22" t="s">
        <v>1794</v>
      </c>
      <c r="K2323" s="11">
        <v>8</v>
      </c>
      <c r="L2323" s="9">
        <v>31.28</v>
      </c>
      <c r="M2323" s="11">
        <v>250.24</v>
      </c>
      <c r="N2323" s="11">
        <v>353.03</v>
      </c>
      <c r="O2323" s="10">
        <f t="shared" si="378"/>
        <v>8</v>
      </c>
      <c r="P2323" s="11">
        <f t="shared" si="371"/>
        <v>11.286125319693094</v>
      </c>
      <c r="Q2323" s="11">
        <f t="shared" si="372"/>
        <v>19.286125319693092</v>
      </c>
      <c r="R2323" s="6" t="str">
        <f t="shared" si="373"/>
        <v>YES</v>
      </c>
      <c r="S2323" s="6" t="str">
        <f t="shared" si="376"/>
        <v>YES</v>
      </c>
      <c r="T2323" s="11">
        <f t="shared" si="377"/>
        <v>391</v>
      </c>
      <c r="U2323" s="11">
        <f t="shared" si="374"/>
        <v>603.27</v>
      </c>
      <c r="V2323" s="11">
        <f t="shared" si="375"/>
        <v>-212.26999999999998</v>
      </c>
    </row>
    <row r="2324" spans="1:22" x14ac:dyDescent="0.25">
      <c r="A2324" s="6" t="s">
        <v>351</v>
      </c>
      <c r="B2324" s="6" t="s">
        <v>23</v>
      </c>
      <c r="C2324" s="6" t="s">
        <v>1906</v>
      </c>
      <c r="D2324" s="6" t="s">
        <v>1906</v>
      </c>
      <c r="E2324" s="22" t="s">
        <v>1676</v>
      </c>
      <c r="F2324" s="22" t="s">
        <v>418</v>
      </c>
      <c r="G2324" s="7"/>
      <c r="H2324" s="22" t="s">
        <v>1907</v>
      </c>
      <c r="I2324" s="22" t="s">
        <v>134</v>
      </c>
      <c r="J2324" s="22" t="s">
        <v>1908</v>
      </c>
      <c r="K2324" s="11">
        <v>0.01</v>
      </c>
      <c r="M2324" s="11">
        <v>257.37</v>
      </c>
      <c r="N2324" s="11">
        <v>355.56</v>
      </c>
      <c r="O2324" s="10" t="e">
        <f t="shared" si="378"/>
        <v>#DIV/0!</v>
      </c>
      <c r="P2324" s="11" t="e">
        <f t="shared" si="371"/>
        <v>#DIV/0!</v>
      </c>
      <c r="Q2324" s="11" t="e">
        <f t="shared" si="372"/>
        <v>#DIV/0!</v>
      </c>
      <c r="R2324" s="6" t="e">
        <f t="shared" si="373"/>
        <v>#DIV/0!</v>
      </c>
      <c r="S2324" s="6" t="e">
        <f t="shared" si="376"/>
        <v>#DIV/0!</v>
      </c>
      <c r="T2324" s="11">
        <f t="shared" si="377"/>
        <v>0</v>
      </c>
      <c r="U2324" s="11">
        <f t="shared" si="374"/>
        <v>612.93000000000006</v>
      </c>
      <c r="V2324" s="11">
        <f t="shared" si="375"/>
        <v>-612.93000000000006</v>
      </c>
    </row>
    <row r="2325" spans="1:22" x14ac:dyDescent="0.25">
      <c r="A2325" s="6" t="s">
        <v>351</v>
      </c>
      <c r="B2325" s="6" t="s">
        <v>23</v>
      </c>
      <c r="C2325" s="6" t="s">
        <v>1906</v>
      </c>
      <c r="D2325" s="6" t="s">
        <v>1906</v>
      </c>
      <c r="E2325" s="22" t="s">
        <v>1676</v>
      </c>
      <c r="F2325" s="22" t="s">
        <v>418</v>
      </c>
      <c r="G2325" s="7"/>
      <c r="H2325" s="22" t="s">
        <v>1907</v>
      </c>
      <c r="I2325" s="22" t="s">
        <v>134</v>
      </c>
      <c r="J2325" s="22" t="s">
        <v>1909</v>
      </c>
      <c r="K2325" s="11">
        <v>0.05</v>
      </c>
      <c r="M2325" s="11">
        <v>1113.57</v>
      </c>
      <c r="N2325" s="11">
        <v>247.5</v>
      </c>
      <c r="O2325" s="10" t="e">
        <f t="shared" si="378"/>
        <v>#DIV/0!</v>
      </c>
      <c r="P2325" s="11" t="e">
        <f t="shared" si="371"/>
        <v>#DIV/0!</v>
      </c>
      <c r="Q2325" s="11" t="e">
        <f t="shared" si="372"/>
        <v>#DIV/0!</v>
      </c>
      <c r="R2325" s="6" t="e">
        <f t="shared" si="373"/>
        <v>#DIV/0!</v>
      </c>
      <c r="S2325" s="6" t="e">
        <f t="shared" si="376"/>
        <v>#DIV/0!</v>
      </c>
      <c r="T2325" s="11">
        <f t="shared" si="377"/>
        <v>0</v>
      </c>
      <c r="U2325" s="11">
        <f t="shared" si="374"/>
        <v>1361.07</v>
      </c>
      <c r="V2325" s="11">
        <f t="shared" si="375"/>
        <v>-1361.07</v>
      </c>
    </row>
    <row r="2326" spans="1:22" x14ac:dyDescent="0.25">
      <c r="A2326" s="6" t="s">
        <v>351</v>
      </c>
      <c r="B2326" s="6" t="s">
        <v>23</v>
      </c>
      <c r="C2326" s="6" t="s">
        <v>1906</v>
      </c>
      <c r="D2326" s="6" t="s">
        <v>1906</v>
      </c>
      <c r="E2326" s="22" t="s">
        <v>1676</v>
      </c>
      <c r="F2326" s="22" t="s">
        <v>418</v>
      </c>
      <c r="G2326" s="7"/>
      <c r="H2326" s="22" t="s">
        <v>1907</v>
      </c>
      <c r="I2326" s="22" t="s">
        <v>134</v>
      </c>
      <c r="J2326" s="22" t="s">
        <v>1910</v>
      </c>
      <c r="K2326" s="11">
        <v>6.2</v>
      </c>
      <c r="L2326" s="9">
        <v>147.55000000000001</v>
      </c>
      <c r="M2326" s="11">
        <v>914.8</v>
      </c>
      <c r="N2326" s="11">
        <v>2650.55</v>
      </c>
      <c r="O2326" s="10">
        <f t="shared" si="378"/>
        <v>6.199932226363944</v>
      </c>
      <c r="P2326" s="11">
        <f t="shared" si="371"/>
        <v>17.963741104710266</v>
      </c>
      <c r="Q2326" s="11">
        <f t="shared" si="372"/>
        <v>24.163673331074214</v>
      </c>
      <c r="R2326" s="6" t="str">
        <f t="shared" si="373"/>
        <v>YES</v>
      </c>
      <c r="S2326" s="6" t="str">
        <f t="shared" si="376"/>
        <v>YES</v>
      </c>
      <c r="T2326" s="11">
        <f t="shared" si="377"/>
        <v>1844.3750000000002</v>
      </c>
      <c r="U2326" s="11">
        <f t="shared" si="374"/>
        <v>3565.3500000000004</v>
      </c>
      <c r="V2326" s="11">
        <f t="shared" si="375"/>
        <v>-1720.9750000000001</v>
      </c>
    </row>
    <row r="2327" spans="1:22" x14ac:dyDescent="0.25">
      <c r="A2327" s="6" t="s">
        <v>351</v>
      </c>
      <c r="B2327" s="6" t="s">
        <v>23</v>
      </c>
      <c r="C2327" s="6" t="s">
        <v>1906</v>
      </c>
      <c r="D2327" s="6" t="s">
        <v>1906</v>
      </c>
      <c r="E2327" s="22" t="s">
        <v>1676</v>
      </c>
      <c r="F2327" s="22" t="s">
        <v>418</v>
      </c>
      <c r="G2327" s="7"/>
      <c r="H2327" s="22" t="s">
        <v>1907</v>
      </c>
      <c r="I2327" s="22" t="s">
        <v>134</v>
      </c>
      <c r="J2327" s="22" t="s">
        <v>1911</v>
      </c>
      <c r="K2327" s="11">
        <v>15</v>
      </c>
      <c r="M2327" s="11">
        <v>51</v>
      </c>
      <c r="N2327" s="11">
        <v>239.65</v>
      </c>
      <c r="O2327" s="10" t="e">
        <f t="shared" si="378"/>
        <v>#DIV/0!</v>
      </c>
      <c r="P2327" s="11" t="e">
        <f t="shared" si="371"/>
        <v>#DIV/0!</v>
      </c>
      <c r="Q2327" s="11" t="e">
        <f t="shared" si="372"/>
        <v>#DIV/0!</v>
      </c>
      <c r="R2327" s="6" t="e">
        <f t="shared" si="373"/>
        <v>#DIV/0!</v>
      </c>
      <c r="S2327" s="6" t="e">
        <f t="shared" si="376"/>
        <v>#DIV/0!</v>
      </c>
      <c r="T2327" s="11">
        <f t="shared" si="377"/>
        <v>0</v>
      </c>
      <c r="U2327" s="11">
        <f t="shared" si="374"/>
        <v>290.64999999999998</v>
      </c>
      <c r="V2327" s="11">
        <f t="shared" si="375"/>
        <v>-290.64999999999998</v>
      </c>
    </row>
    <row r="2328" spans="1:22" x14ac:dyDescent="0.25">
      <c r="A2328" s="6" t="s">
        <v>351</v>
      </c>
      <c r="B2328" s="6" t="s">
        <v>23</v>
      </c>
      <c r="C2328" s="6" t="s">
        <v>1906</v>
      </c>
      <c r="D2328" s="6" t="s">
        <v>1906</v>
      </c>
      <c r="E2328" s="22" t="s">
        <v>1676</v>
      </c>
      <c r="F2328" s="22" t="s">
        <v>418</v>
      </c>
      <c r="G2328" s="7"/>
      <c r="H2328" s="22" t="s">
        <v>1907</v>
      </c>
      <c r="I2328" s="22" t="s">
        <v>134</v>
      </c>
      <c r="J2328" s="22" t="s">
        <v>1912</v>
      </c>
      <c r="K2328" s="11">
        <v>6.2</v>
      </c>
      <c r="L2328" s="9">
        <v>14.1</v>
      </c>
      <c r="M2328" s="11">
        <v>87.42</v>
      </c>
      <c r="N2328" s="11">
        <v>271.48</v>
      </c>
      <c r="O2328" s="10">
        <f t="shared" si="378"/>
        <v>6.2</v>
      </c>
      <c r="P2328" s="11">
        <f t="shared" si="371"/>
        <v>19.25390070921986</v>
      </c>
      <c r="Q2328" s="11">
        <f t="shared" si="372"/>
        <v>25.453900709219862</v>
      </c>
      <c r="R2328" s="6" t="str">
        <f t="shared" si="373"/>
        <v>YES</v>
      </c>
      <c r="S2328" s="6" t="str">
        <f t="shared" si="376"/>
        <v>YES</v>
      </c>
      <c r="T2328" s="11">
        <f t="shared" si="377"/>
        <v>176.25</v>
      </c>
      <c r="U2328" s="11">
        <f t="shared" si="374"/>
        <v>358.90000000000003</v>
      </c>
      <c r="V2328" s="11">
        <f t="shared" si="375"/>
        <v>-182.65000000000003</v>
      </c>
    </row>
    <row r="2329" spans="1:22" x14ac:dyDescent="0.25">
      <c r="A2329" s="6" t="s">
        <v>351</v>
      </c>
      <c r="B2329" s="6" t="s">
        <v>23</v>
      </c>
      <c r="C2329" s="6" t="s">
        <v>1906</v>
      </c>
      <c r="D2329" s="6" t="s">
        <v>1906</v>
      </c>
      <c r="E2329" s="22" t="s">
        <v>1676</v>
      </c>
      <c r="F2329" s="22" t="s">
        <v>418</v>
      </c>
      <c r="G2329" s="7"/>
      <c r="H2329" s="22" t="s">
        <v>1907</v>
      </c>
      <c r="I2329" s="22" t="s">
        <v>134</v>
      </c>
      <c r="J2329" s="22" t="s">
        <v>1913</v>
      </c>
      <c r="K2329" s="11">
        <v>10.1</v>
      </c>
      <c r="L2329" s="9">
        <v>312.3</v>
      </c>
      <c r="M2329" s="11">
        <v>3154.24</v>
      </c>
      <c r="N2329" s="11">
        <v>14251.05</v>
      </c>
      <c r="O2329" s="10">
        <f t="shared" si="378"/>
        <v>10.100032020493115</v>
      </c>
      <c r="P2329" s="11">
        <f t="shared" si="371"/>
        <v>45.632564841498557</v>
      </c>
      <c r="Q2329" s="11">
        <f t="shared" si="372"/>
        <v>55.732596861991674</v>
      </c>
      <c r="R2329" s="6" t="str">
        <f t="shared" si="373"/>
        <v>YES</v>
      </c>
      <c r="S2329" s="6" t="str">
        <f t="shared" si="376"/>
        <v>YES</v>
      </c>
      <c r="T2329" s="11">
        <f t="shared" si="377"/>
        <v>3903.75</v>
      </c>
      <c r="U2329" s="11">
        <f t="shared" si="374"/>
        <v>17405.29</v>
      </c>
      <c r="V2329" s="11">
        <f t="shared" si="375"/>
        <v>-13501.54</v>
      </c>
    </row>
    <row r="2330" spans="1:22" x14ac:dyDescent="0.25">
      <c r="A2330" s="6" t="s">
        <v>351</v>
      </c>
      <c r="B2330" s="6" t="s">
        <v>23</v>
      </c>
      <c r="C2330" s="6" t="s">
        <v>1906</v>
      </c>
      <c r="D2330" s="6" t="s">
        <v>1906</v>
      </c>
      <c r="E2330" s="22" t="s">
        <v>1676</v>
      </c>
      <c r="F2330" s="22" t="s">
        <v>418</v>
      </c>
      <c r="G2330" s="7"/>
      <c r="H2330" s="22" t="s">
        <v>1907</v>
      </c>
      <c r="I2330" s="22" t="s">
        <v>134</v>
      </c>
      <c r="J2330" s="22" t="s">
        <v>1914</v>
      </c>
      <c r="K2330" s="11">
        <v>6.2</v>
      </c>
      <c r="L2330" s="9">
        <v>48.5</v>
      </c>
      <c r="M2330" s="11">
        <v>300.7</v>
      </c>
      <c r="N2330" s="11">
        <v>472.05</v>
      </c>
      <c r="O2330" s="10">
        <f t="shared" si="378"/>
        <v>6.2</v>
      </c>
      <c r="P2330" s="11">
        <f t="shared" si="371"/>
        <v>9.7329896907216504</v>
      </c>
      <c r="Q2330" s="11">
        <f t="shared" si="372"/>
        <v>15.93298969072165</v>
      </c>
      <c r="R2330" s="6" t="str">
        <f t="shared" si="373"/>
        <v>YES</v>
      </c>
      <c r="S2330" s="6" t="str">
        <f t="shared" si="376"/>
        <v>YES</v>
      </c>
      <c r="T2330" s="11">
        <f t="shared" si="377"/>
        <v>606.25</v>
      </c>
      <c r="U2330" s="11">
        <f t="shared" si="374"/>
        <v>772.75</v>
      </c>
      <c r="V2330" s="11">
        <f t="shared" si="375"/>
        <v>-166.5</v>
      </c>
    </row>
    <row r="2331" spans="1:22" x14ac:dyDescent="0.25">
      <c r="A2331" s="6" t="s">
        <v>351</v>
      </c>
      <c r="B2331" s="6" t="s">
        <v>23</v>
      </c>
      <c r="C2331" s="6" t="s">
        <v>1906</v>
      </c>
      <c r="D2331" s="6" t="s">
        <v>1906</v>
      </c>
      <c r="E2331" s="22" t="s">
        <v>1676</v>
      </c>
      <c r="F2331" s="22" t="s">
        <v>418</v>
      </c>
      <c r="G2331" s="7"/>
      <c r="H2331" s="22" t="s">
        <v>1907</v>
      </c>
      <c r="I2331" s="22" t="s">
        <v>134</v>
      </c>
      <c r="J2331" s="22" t="s">
        <v>1915</v>
      </c>
      <c r="K2331" s="11">
        <v>6.2</v>
      </c>
      <c r="L2331" s="9">
        <v>305.08</v>
      </c>
      <c r="M2331" s="11">
        <v>1891.49</v>
      </c>
      <c r="N2331" s="11">
        <v>7003.6</v>
      </c>
      <c r="O2331" s="10">
        <f t="shared" si="378"/>
        <v>6.199980333027403</v>
      </c>
      <c r="P2331" s="11">
        <f t="shared" si="371"/>
        <v>22.956601547135179</v>
      </c>
      <c r="Q2331" s="11">
        <f t="shared" si="372"/>
        <v>29.156581880162584</v>
      </c>
      <c r="R2331" s="6" t="str">
        <f t="shared" si="373"/>
        <v>YES</v>
      </c>
      <c r="S2331" s="6" t="str">
        <f t="shared" si="376"/>
        <v>YES</v>
      </c>
      <c r="T2331" s="11">
        <f t="shared" si="377"/>
        <v>3813.5</v>
      </c>
      <c r="U2331" s="11">
        <f t="shared" si="374"/>
        <v>8895.09</v>
      </c>
      <c r="V2331" s="11">
        <f t="shared" si="375"/>
        <v>-5081.59</v>
      </c>
    </row>
    <row r="2332" spans="1:22" x14ac:dyDescent="0.25">
      <c r="A2332" s="6" t="s">
        <v>351</v>
      </c>
      <c r="B2332" s="6" t="s">
        <v>23</v>
      </c>
      <c r="C2332" s="6" t="s">
        <v>1906</v>
      </c>
      <c r="D2332" s="6" t="s">
        <v>1906</v>
      </c>
      <c r="E2332" s="22" t="s">
        <v>1676</v>
      </c>
      <c r="F2332" s="22" t="s">
        <v>418</v>
      </c>
      <c r="G2332" s="7"/>
      <c r="H2332" s="22" t="s">
        <v>1907</v>
      </c>
      <c r="I2332" s="22" t="s">
        <v>134</v>
      </c>
      <c r="J2332" s="22" t="s">
        <v>1915</v>
      </c>
      <c r="K2332" s="11">
        <v>13.75</v>
      </c>
      <c r="L2332" s="9">
        <v>1.1299999999999999</v>
      </c>
      <c r="M2332" s="11">
        <v>15.54</v>
      </c>
      <c r="O2332" s="10">
        <f t="shared" si="378"/>
        <v>13.752212389380531</v>
      </c>
      <c r="P2332" s="11">
        <f t="shared" si="371"/>
        <v>0</v>
      </c>
      <c r="Q2332" s="11">
        <f t="shared" si="372"/>
        <v>13.752212389380531</v>
      </c>
      <c r="R2332" s="6" t="str">
        <f t="shared" si="373"/>
        <v>YES</v>
      </c>
      <c r="S2332" s="6" t="str">
        <f t="shared" si="376"/>
        <v>YES</v>
      </c>
      <c r="T2332" s="11">
        <f t="shared" si="377"/>
        <v>14.124999999999998</v>
      </c>
      <c r="U2332" s="11">
        <f t="shared" si="374"/>
        <v>15.54</v>
      </c>
      <c r="V2332" s="11">
        <f t="shared" si="375"/>
        <v>-1.4150000000000009</v>
      </c>
    </row>
    <row r="2333" spans="1:22" x14ac:dyDescent="0.25">
      <c r="A2333" s="6" t="s">
        <v>351</v>
      </c>
      <c r="B2333" s="6" t="s">
        <v>23</v>
      </c>
      <c r="C2333" s="6" t="s">
        <v>1906</v>
      </c>
      <c r="D2333" s="6" t="s">
        <v>1906</v>
      </c>
      <c r="E2333" s="22" t="s">
        <v>1676</v>
      </c>
      <c r="F2333" s="22" t="s">
        <v>418</v>
      </c>
      <c r="G2333" s="7"/>
      <c r="H2333" s="22" t="s">
        <v>1907</v>
      </c>
      <c r="I2333" s="22" t="s">
        <v>134</v>
      </c>
      <c r="J2333" s="22" t="s">
        <v>1916</v>
      </c>
      <c r="K2333" s="11">
        <v>5.0999999999999996</v>
      </c>
      <c r="L2333" s="9">
        <v>311.33</v>
      </c>
      <c r="M2333" s="11">
        <v>1587.79</v>
      </c>
      <c r="N2333" s="11">
        <v>14297.53</v>
      </c>
      <c r="O2333" s="10">
        <f t="shared" si="378"/>
        <v>5.1000224841807729</v>
      </c>
      <c r="P2333" s="11">
        <f t="shared" si="371"/>
        <v>45.924035589246145</v>
      </c>
      <c r="Q2333" s="11">
        <f t="shared" si="372"/>
        <v>51.024058073426914</v>
      </c>
      <c r="R2333" s="6" t="str">
        <f t="shared" si="373"/>
        <v>YES</v>
      </c>
      <c r="S2333" s="6" t="str">
        <f t="shared" si="376"/>
        <v>YES</v>
      </c>
      <c r="T2333" s="11">
        <f t="shared" si="377"/>
        <v>3891.625</v>
      </c>
      <c r="U2333" s="11">
        <f t="shared" si="374"/>
        <v>15885.32</v>
      </c>
      <c r="V2333" s="11">
        <f t="shared" si="375"/>
        <v>-11993.695</v>
      </c>
    </row>
    <row r="2334" spans="1:22" x14ac:dyDescent="0.25">
      <c r="A2334" s="6" t="s">
        <v>351</v>
      </c>
      <c r="B2334" s="6" t="s">
        <v>23</v>
      </c>
      <c r="C2334" s="6" t="s">
        <v>1906</v>
      </c>
      <c r="D2334" s="6" t="s">
        <v>1906</v>
      </c>
      <c r="E2334" s="22" t="s">
        <v>1676</v>
      </c>
      <c r="F2334" s="22" t="s">
        <v>418</v>
      </c>
      <c r="G2334" s="7"/>
      <c r="H2334" s="22" t="s">
        <v>1907</v>
      </c>
      <c r="I2334" s="22" t="s">
        <v>134</v>
      </c>
      <c r="J2334" s="22" t="s">
        <v>1916</v>
      </c>
      <c r="K2334" s="11">
        <v>12.65</v>
      </c>
      <c r="L2334" s="9">
        <v>1.84</v>
      </c>
      <c r="M2334" s="11">
        <v>23.28</v>
      </c>
      <c r="O2334" s="10">
        <f t="shared" si="378"/>
        <v>12.652173913043478</v>
      </c>
      <c r="P2334" s="11">
        <f t="shared" si="371"/>
        <v>0</v>
      </c>
      <c r="Q2334" s="11">
        <f t="shared" si="372"/>
        <v>12.652173913043478</v>
      </c>
      <c r="R2334" s="6" t="str">
        <f t="shared" si="373"/>
        <v>YES</v>
      </c>
      <c r="S2334" s="6" t="str">
        <f t="shared" si="376"/>
        <v>YES</v>
      </c>
      <c r="T2334" s="11">
        <f t="shared" si="377"/>
        <v>23</v>
      </c>
      <c r="U2334" s="11">
        <f t="shared" si="374"/>
        <v>23.28</v>
      </c>
      <c r="V2334" s="11">
        <f t="shared" si="375"/>
        <v>-0.28000000000000114</v>
      </c>
    </row>
    <row r="2335" spans="1:22" x14ac:dyDescent="0.25">
      <c r="A2335" s="6" t="s">
        <v>351</v>
      </c>
      <c r="B2335" s="6" t="s">
        <v>23</v>
      </c>
      <c r="C2335" s="6" t="s">
        <v>1906</v>
      </c>
      <c r="D2335" s="6" t="s">
        <v>1906</v>
      </c>
      <c r="E2335" s="22" t="s">
        <v>1676</v>
      </c>
      <c r="F2335" s="22" t="s">
        <v>418</v>
      </c>
      <c r="G2335" s="7"/>
      <c r="H2335" s="22" t="s">
        <v>1907</v>
      </c>
      <c r="I2335" s="22" t="s">
        <v>134</v>
      </c>
      <c r="J2335" s="22" t="s">
        <v>1917</v>
      </c>
      <c r="K2335" s="11">
        <v>10.1</v>
      </c>
      <c r="L2335" s="9">
        <v>297.31</v>
      </c>
      <c r="M2335" s="11">
        <v>3002.84</v>
      </c>
      <c r="N2335" s="11">
        <v>13303.06</v>
      </c>
      <c r="O2335" s="10">
        <f t="shared" si="378"/>
        <v>10.100030271433857</v>
      </c>
      <c r="P2335" s="11">
        <f t="shared" si="371"/>
        <v>44.744744542733173</v>
      </c>
      <c r="Q2335" s="11">
        <f t="shared" si="372"/>
        <v>54.844774814167032</v>
      </c>
      <c r="R2335" s="6" t="str">
        <f t="shared" si="373"/>
        <v>YES</v>
      </c>
      <c r="S2335" s="6" t="str">
        <f t="shared" si="376"/>
        <v>YES</v>
      </c>
      <c r="T2335" s="11">
        <f t="shared" si="377"/>
        <v>3716.375</v>
      </c>
      <c r="U2335" s="11">
        <f t="shared" si="374"/>
        <v>16305.9</v>
      </c>
      <c r="V2335" s="11">
        <f t="shared" si="375"/>
        <v>-12589.525</v>
      </c>
    </row>
    <row r="2336" spans="1:22" x14ac:dyDescent="0.25">
      <c r="A2336" s="6" t="s">
        <v>351</v>
      </c>
      <c r="B2336" s="6" t="s">
        <v>23</v>
      </c>
      <c r="C2336" s="6" t="s">
        <v>1906</v>
      </c>
      <c r="D2336" s="6" t="s">
        <v>1906</v>
      </c>
      <c r="E2336" s="22" t="s">
        <v>1676</v>
      </c>
      <c r="F2336" s="22" t="s">
        <v>418</v>
      </c>
      <c r="G2336" s="7"/>
      <c r="H2336" s="22" t="s">
        <v>1907</v>
      </c>
      <c r="I2336" s="22" t="s">
        <v>134</v>
      </c>
      <c r="J2336" s="22" t="s">
        <v>1918</v>
      </c>
      <c r="K2336" s="11">
        <v>0.05</v>
      </c>
      <c r="M2336" s="11">
        <v>1114.1400000000001</v>
      </c>
      <c r="N2336" s="11">
        <v>359</v>
      </c>
      <c r="O2336" s="10" t="e">
        <f t="shared" si="378"/>
        <v>#DIV/0!</v>
      </c>
      <c r="P2336" s="11" t="e">
        <f t="shared" si="371"/>
        <v>#DIV/0!</v>
      </c>
      <c r="Q2336" s="11" t="e">
        <f t="shared" si="372"/>
        <v>#DIV/0!</v>
      </c>
      <c r="R2336" s="6" t="e">
        <f t="shared" si="373"/>
        <v>#DIV/0!</v>
      </c>
      <c r="S2336" s="6" t="e">
        <f t="shared" si="376"/>
        <v>#DIV/0!</v>
      </c>
      <c r="T2336" s="11">
        <f t="shared" si="377"/>
        <v>0</v>
      </c>
      <c r="U2336" s="11">
        <f t="shared" si="374"/>
        <v>1473.14</v>
      </c>
      <c r="V2336" s="11">
        <f t="shared" si="375"/>
        <v>-1473.14</v>
      </c>
    </row>
    <row r="2337" spans="1:22" x14ac:dyDescent="0.25">
      <c r="A2337" s="6" t="s">
        <v>351</v>
      </c>
      <c r="B2337" s="6" t="s">
        <v>23</v>
      </c>
      <c r="C2337" s="6" t="s">
        <v>1906</v>
      </c>
      <c r="D2337" s="6" t="s">
        <v>1906</v>
      </c>
      <c r="E2337" s="22" t="s">
        <v>1676</v>
      </c>
      <c r="F2337" s="22" t="s">
        <v>418</v>
      </c>
      <c r="G2337" s="7"/>
      <c r="H2337" s="22" t="s">
        <v>1907</v>
      </c>
      <c r="I2337" s="22" t="s">
        <v>134</v>
      </c>
      <c r="J2337" s="22" t="s">
        <v>1919</v>
      </c>
      <c r="K2337" s="11">
        <v>6.2</v>
      </c>
      <c r="L2337" s="9">
        <v>295.56</v>
      </c>
      <c r="M2337" s="11">
        <v>1832.47</v>
      </c>
      <c r="N2337" s="11">
        <v>7106.83</v>
      </c>
      <c r="O2337" s="10">
        <f t="shared" si="378"/>
        <v>6.1999932331844638</v>
      </c>
      <c r="P2337" s="11">
        <f t="shared" si="371"/>
        <v>24.045303830017595</v>
      </c>
      <c r="Q2337" s="11">
        <f t="shared" si="372"/>
        <v>30.245297063202056</v>
      </c>
      <c r="R2337" s="6" t="str">
        <f t="shared" si="373"/>
        <v>YES</v>
      </c>
      <c r="S2337" s="6" t="str">
        <f t="shared" si="376"/>
        <v>YES</v>
      </c>
      <c r="T2337" s="11">
        <f t="shared" si="377"/>
        <v>3694.5</v>
      </c>
      <c r="U2337" s="11">
        <f t="shared" si="374"/>
        <v>8939.2999999999993</v>
      </c>
      <c r="V2337" s="11">
        <f t="shared" si="375"/>
        <v>-5244.7999999999993</v>
      </c>
    </row>
    <row r="2338" spans="1:22" x14ac:dyDescent="0.25">
      <c r="A2338" s="6" t="s">
        <v>351</v>
      </c>
      <c r="B2338" s="6" t="s">
        <v>23</v>
      </c>
      <c r="C2338" s="6" t="s">
        <v>1906</v>
      </c>
      <c r="D2338" s="6" t="s">
        <v>1906</v>
      </c>
      <c r="E2338" s="22" t="s">
        <v>1676</v>
      </c>
      <c r="F2338" s="22" t="s">
        <v>418</v>
      </c>
      <c r="G2338" s="7"/>
      <c r="H2338" s="22" t="s">
        <v>1907</v>
      </c>
      <c r="I2338" s="22" t="s">
        <v>134</v>
      </c>
      <c r="J2338" s="22" t="s">
        <v>1920</v>
      </c>
      <c r="K2338" s="11">
        <v>15</v>
      </c>
      <c r="M2338" s="11">
        <v>53.55</v>
      </c>
      <c r="N2338" s="11">
        <v>327.81</v>
      </c>
      <c r="O2338" s="10" t="e">
        <f t="shared" si="378"/>
        <v>#DIV/0!</v>
      </c>
      <c r="P2338" s="11" t="e">
        <f t="shared" si="371"/>
        <v>#DIV/0!</v>
      </c>
      <c r="Q2338" s="11" t="e">
        <f t="shared" si="372"/>
        <v>#DIV/0!</v>
      </c>
      <c r="R2338" s="6" t="e">
        <f t="shared" si="373"/>
        <v>#DIV/0!</v>
      </c>
      <c r="S2338" s="6" t="e">
        <f t="shared" si="376"/>
        <v>#DIV/0!</v>
      </c>
      <c r="T2338" s="11">
        <f t="shared" si="377"/>
        <v>0</v>
      </c>
      <c r="U2338" s="11">
        <f t="shared" si="374"/>
        <v>381.36</v>
      </c>
      <c r="V2338" s="11">
        <f t="shared" si="375"/>
        <v>-381.36</v>
      </c>
    </row>
    <row r="2339" spans="1:22" x14ac:dyDescent="0.25">
      <c r="A2339" s="6" t="s">
        <v>351</v>
      </c>
      <c r="B2339" s="6" t="s">
        <v>23</v>
      </c>
      <c r="C2339" s="6" t="s">
        <v>1906</v>
      </c>
      <c r="D2339" s="6" t="s">
        <v>1906</v>
      </c>
      <c r="E2339" s="22" t="s">
        <v>1676</v>
      </c>
      <c r="F2339" s="22" t="s">
        <v>418</v>
      </c>
      <c r="G2339" s="7"/>
      <c r="H2339" s="22" t="s">
        <v>1907</v>
      </c>
      <c r="I2339" s="22" t="s">
        <v>134</v>
      </c>
      <c r="J2339" s="22" t="s">
        <v>1921</v>
      </c>
      <c r="K2339" s="11">
        <v>5.0999999999999996</v>
      </c>
      <c r="L2339" s="9">
        <v>318.31</v>
      </c>
      <c r="M2339" s="11">
        <v>1623.38</v>
      </c>
      <c r="N2339" s="11">
        <v>14879.29</v>
      </c>
      <c r="O2339" s="10">
        <f t="shared" si="378"/>
        <v>5.0999968584084696</v>
      </c>
      <c r="P2339" s="11">
        <f t="shared" si="371"/>
        <v>46.744651440419716</v>
      </c>
      <c r="Q2339" s="11">
        <f t="shared" si="372"/>
        <v>51.84464829882819</v>
      </c>
      <c r="R2339" s="6" t="str">
        <f t="shared" si="373"/>
        <v>YES</v>
      </c>
      <c r="S2339" s="6" t="str">
        <f t="shared" si="376"/>
        <v>YES</v>
      </c>
      <c r="T2339" s="11">
        <f t="shared" si="377"/>
        <v>3978.875</v>
      </c>
      <c r="U2339" s="11">
        <f t="shared" si="374"/>
        <v>16502.670000000002</v>
      </c>
      <c r="V2339" s="11">
        <f t="shared" si="375"/>
        <v>-12523.795000000002</v>
      </c>
    </row>
    <row r="2340" spans="1:22" x14ac:dyDescent="0.25">
      <c r="A2340" s="6" t="s">
        <v>351</v>
      </c>
      <c r="B2340" s="6" t="s">
        <v>23</v>
      </c>
      <c r="C2340" s="6" t="s">
        <v>1906</v>
      </c>
      <c r="D2340" s="6" t="s">
        <v>1906</v>
      </c>
      <c r="E2340" s="22" t="s">
        <v>1676</v>
      </c>
      <c r="F2340" s="22" t="s">
        <v>418</v>
      </c>
      <c r="G2340" s="7"/>
      <c r="H2340" s="22" t="s">
        <v>1907</v>
      </c>
      <c r="I2340" s="22" t="s">
        <v>134</v>
      </c>
      <c r="J2340" s="22" t="s">
        <v>1921</v>
      </c>
      <c r="K2340" s="11">
        <v>12.65</v>
      </c>
      <c r="L2340" s="9">
        <v>0.97</v>
      </c>
      <c r="M2340" s="11">
        <v>12.27</v>
      </c>
      <c r="O2340" s="10">
        <f t="shared" si="378"/>
        <v>12.649484536082474</v>
      </c>
      <c r="P2340" s="11">
        <f t="shared" si="371"/>
        <v>0</v>
      </c>
      <c r="Q2340" s="11">
        <f t="shared" si="372"/>
        <v>12.649484536082474</v>
      </c>
      <c r="R2340" s="6" t="str">
        <f t="shared" si="373"/>
        <v>YES</v>
      </c>
      <c r="S2340" s="6" t="str">
        <f t="shared" si="376"/>
        <v>YES</v>
      </c>
      <c r="T2340" s="11">
        <f t="shared" si="377"/>
        <v>12.125</v>
      </c>
      <c r="U2340" s="11">
        <f t="shared" si="374"/>
        <v>12.27</v>
      </c>
      <c r="V2340" s="11">
        <f t="shared" si="375"/>
        <v>-0.14499999999999957</v>
      </c>
    </row>
    <row r="2341" spans="1:22" x14ac:dyDescent="0.25">
      <c r="A2341" s="6" t="s">
        <v>351</v>
      </c>
      <c r="B2341" s="6" t="s">
        <v>23</v>
      </c>
      <c r="C2341" s="6" t="s">
        <v>1906</v>
      </c>
      <c r="D2341" s="6" t="s">
        <v>1906</v>
      </c>
      <c r="E2341" s="22" t="s">
        <v>1676</v>
      </c>
      <c r="F2341" s="22" t="s">
        <v>418</v>
      </c>
      <c r="G2341" s="7"/>
      <c r="H2341" s="22" t="s">
        <v>1907</v>
      </c>
      <c r="I2341" s="22" t="s">
        <v>134</v>
      </c>
      <c r="J2341" s="22" t="s">
        <v>1922</v>
      </c>
      <c r="K2341" s="11">
        <v>6.2</v>
      </c>
      <c r="L2341" s="9">
        <v>3.67</v>
      </c>
      <c r="M2341" s="11">
        <v>214.95</v>
      </c>
      <c r="N2341" s="11">
        <v>363.5</v>
      </c>
      <c r="O2341" s="10">
        <f t="shared" si="378"/>
        <v>58.569482288828333</v>
      </c>
      <c r="P2341" s="11">
        <f t="shared" si="371"/>
        <v>99.04632152588556</v>
      </c>
      <c r="Q2341" s="11">
        <f t="shared" si="372"/>
        <v>157.6158038147139</v>
      </c>
      <c r="R2341" s="6" t="str">
        <f t="shared" si="373"/>
        <v>YES</v>
      </c>
      <c r="S2341" s="6" t="str">
        <f t="shared" si="376"/>
        <v>YES</v>
      </c>
      <c r="T2341" s="11">
        <f t="shared" si="377"/>
        <v>45.875</v>
      </c>
      <c r="U2341" s="11">
        <f t="shared" si="374"/>
        <v>578.45000000000005</v>
      </c>
      <c r="V2341" s="11">
        <f t="shared" si="375"/>
        <v>-532.57500000000005</v>
      </c>
    </row>
    <row r="2342" spans="1:22" x14ac:dyDescent="0.25">
      <c r="A2342" s="6" t="s">
        <v>351</v>
      </c>
      <c r="B2342" s="6" t="s">
        <v>23</v>
      </c>
      <c r="C2342" s="6" t="s">
        <v>1906</v>
      </c>
      <c r="D2342" s="6" t="s">
        <v>1906</v>
      </c>
      <c r="E2342" s="22" t="s">
        <v>1676</v>
      </c>
      <c r="F2342" s="22" t="s">
        <v>418</v>
      </c>
      <c r="G2342" s="7"/>
      <c r="H2342" s="22" t="s">
        <v>1907</v>
      </c>
      <c r="I2342" s="22" t="s">
        <v>134</v>
      </c>
      <c r="J2342" s="22" t="s">
        <v>1923</v>
      </c>
      <c r="K2342" s="11">
        <v>15</v>
      </c>
      <c r="M2342" s="11">
        <v>40.950000000000003</v>
      </c>
      <c r="N2342" s="11">
        <v>7319.73</v>
      </c>
      <c r="O2342" s="10" t="e">
        <f t="shared" si="378"/>
        <v>#DIV/0!</v>
      </c>
      <c r="P2342" s="11" t="e">
        <f t="shared" si="371"/>
        <v>#DIV/0!</v>
      </c>
      <c r="Q2342" s="11" t="e">
        <f t="shared" si="372"/>
        <v>#DIV/0!</v>
      </c>
      <c r="R2342" s="6" t="e">
        <f t="shared" si="373"/>
        <v>#DIV/0!</v>
      </c>
      <c r="S2342" s="6" t="e">
        <f t="shared" si="376"/>
        <v>#DIV/0!</v>
      </c>
      <c r="T2342" s="11">
        <f t="shared" si="377"/>
        <v>0</v>
      </c>
      <c r="U2342" s="11">
        <f t="shared" si="374"/>
        <v>7360.6799999999994</v>
      </c>
      <c r="V2342" s="11">
        <f t="shared" si="375"/>
        <v>-7360.6799999999994</v>
      </c>
    </row>
    <row r="2343" spans="1:22" x14ac:dyDescent="0.25">
      <c r="A2343" s="6" t="s">
        <v>351</v>
      </c>
      <c r="B2343" s="6" t="s">
        <v>23</v>
      </c>
      <c r="C2343" s="6" t="s">
        <v>1906</v>
      </c>
      <c r="D2343" s="6" t="s">
        <v>1906</v>
      </c>
      <c r="E2343" s="22" t="s">
        <v>1676</v>
      </c>
      <c r="F2343" s="22" t="s">
        <v>418</v>
      </c>
      <c r="G2343" s="7"/>
      <c r="H2343" s="22" t="s">
        <v>1907</v>
      </c>
      <c r="I2343" s="22" t="s">
        <v>134</v>
      </c>
      <c r="J2343" s="22" t="s">
        <v>1924</v>
      </c>
      <c r="K2343" s="11">
        <v>5.0999999999999996</v>
      </c>
      <c r="L2343" s="9">
        <v>77.150000000000006</v>
      </c>
      <c r="M2343" s="11">
        <v>393.47</v>
      </c>
      <c r="N2343" s="11">
        <v>3250.06</v>
      </c>
      <c r="O2343" s="10">
        <f t="shared" si="378"/>
        <v>5.1000648088139986</v>
      </c>
      <c r="P2343" s="11">
        <f t="shared" si="371"/>
        <v>42.126506804925469</v>
      </c>
      <c r="Q2343" s="11">
        <f t="shared" si="372"/>
        <v>47.226571613739459</v>
      </c>
      <c r="R2343" s="6" t="str">
        <f t="shared" si="373"/>
        <v>YES</v>
      </c>
      <c r="S2343" s="6" t="str">
        <f t="shared" si="376"/>
        <v>YES</v>
      </c>
      <c r="T2343" s="11">
        <f t="shared" si="377"/>
        <v>964.37500000000011</v>
      </c>
      <c r="U2343" s="11">
        <f t="shared" si="374"/>
        <v>3643.5299999999997</v>
      </c>
      <c r="V2343" s="11">
        <f t="shared" si="375"/>
        <v>-2679.1549999999997</v>
      </c>
    </row>
    <row r="2344" spans="1:22" x14ac:dyDescent="0.25">
      <c r="A2344" s="6" t="s">
        <v>351</v>
      </c>
      <c r="B2344" s="6" t="s">
        <v>23</v>
      </c>
      <c r="C2344" s="6" t="s">
        <v>1906</v>
      </c>
      <c r="D2344" s="6" t="s">
        <v>1906</v>
      </c>
      <c r="E2344" s="22" t="s">
        <v>1676</v>
      </c>
      <c r="F2344" s="22" t="s">
        <v>418</v>
      </c>
      <c r="G2344" s="7"/>
      <c r="H2344" s="22" t="s">
        <v>1907</v>
      </c>
      <c r="I2344" s="22" t="s">
        <v>134</v>
      </c>
      <c r="J2344" s="22" t="s">
        <v>1925</v>
      </c>
      <c r="K2344" s="11">
        <v>6.2</v>
      </c>
      <c r="L2344" s="9">
        <v>214.99</v>
      </c>
      <c r="M2344" s="11">
        <v>1332.94</v>
      </c>
      <c r="N2344" s="11">
        <v>5128.1499999999996</v>
      </c>
      <c r="O2344" s="10">
        <f t="shared" si="378"/>
        <v>6.2000093027582679</v>
      </c>
      <c r="P2344" s="11">
        <f t="shared" si="371"/>
        <v>23.852969905577002</v>
      </c>
      <c r="Q2344" s="11">
        <f t="shared" si="372"/>
        <v>30.05297920833527</v>
      </c>
      <c r="R2344" s="6" t="str">
        <f t="shared" si="373"/>
        <v>YES</v>
      </c>
      <c r="S2344" s="6" t="str">
        <f t="shared" si="376"/>
        <v>YES</v>
      </c>
      <c r="T2344" s="11">
        <f t="shared" si="377"/>
        <v>2687.375</v>
      </c>
      <c r="U2344" s="11">
        <f t="shared" si="374"/>
        <v>6461.09</v>
      </c>
      <c r="V2344" s="11">
        <f t="shared" si="375"/>
        <v>-3773.7150000000001</v>
      </c>
    </row>
    <row r="2345" spans="1:22" x14ac:dyDescent="0.25">
      <c r="A2345" s="6" t="s">
        <v>351</v>
      </c>
      <c r="B2345" s="6" t="s">
        <v>23</v>
      </c>
      <c r="C2345" s="6" t="s">
        <v>1906</v>
      </c>
      <c r="D2345" s="6" t="s">
        <v>1906</v>
      </c>
      <c r="E2345" s="22" t="s">
        <v>1676</v>
      </c>
      <c r="F2345" s="22" t="s">
        <v>418</v>
      </c>
      <c r="G2345" s="7"/>
      <c r="H2345" s="22" t="s">
        <v>1907</v>
      </c>
      <c r="I2345" s="22" t="s">
        <v>134</v>
      </c>
      <c r="J2345" s="22" t="s">
        <v>1926</v>
      </c>
      <c r="K2345" s="11">
        <v>15</v>
      </c>
      <c r="M2345" s="11">
        <v>58.05</v>
      </c>
      <c r="N2345" s="11">
        <v>359</v>
      </c>
      <c r="O2345" s="10" t="e">
        <f t="shared" si="378"/>
        <v>#DIV/0!</v>
      </c>
      <c r="P2345" s="11" t="e">
        <f t="shared" si="371"/>
        <v>#DIV/0!</v>
      </c>
      <c r="Q2345" s="11" t="e">
        <f t="shared" si="372"/>
        <v>#DIV/0!</v>
      </c>
      <c r="R2345" s="6" t="e">
        <f t="shared" si="373"/>
        <v>#DIV/0!</v>
      </c>
      <c r="S2345" s="6" t="e">
        <f t="shared" si="376"/>
        <v>#DIV/0!</v>
      </c>
      <c r="T2345" s="11">
        <f t="shared" si="377"/>
        <v>0</v>
      </c>
      <c r="U2345" s="11">
        <f t="shared" si="374"/>
        <v>417.05</v>
      </c>
      <c r="V2345" s="11">
        <f t="shared" si="375"/>
        <v>-417.05</v>
      </c>
    </row>
    <row r="2346" spans="1:22" x14ac:dyDescent="0.25">
      <c r="A2346" s="6" t="s">
        <v>351</v>
      </c>
      <c r="B2346" s="6" t="s">
        <v>23</v>
      </c>
      <c r="C2346" s="6" t="s">
        <v>1906</v>
      </c>
      <c r="D2346" s="6" t="s">
        <v>1906</v>
      </c>
      <c r="E2346" s="22" t="s">
        <v>1676</v>
      </c>
      <c r="F2346" s="22" t="s">
        <v>418</v>
      </c>
      <c r="G2346" s="7"/>
      <c r="H2346" s="22" t="s">
        <v>1907</v>
      </c>
      <c r="I2346" s="22" t="s">
        <v>134</v>
      </c>
      <c r="J2346" s="22" t="s">
        <v>1927</v>
      </c>
      <c r="K2346" s="11">
        <v>15</v>
      </c>
      <c r="M2346" s="11">
        <v>40.5</v>
      </c>
      <c r="N2346" s="11">
        <v>8553.27</v>
      </c>
      <c r="O2346" s="10" t="e">
        <f t="shared" si="378"/>
        <v>#DIV/0!</v>
      </c>
      <c r="P2346" s="11" t="e">
        <f t="shared" si="371"/>
        <v>#DIV/0!</v>
      </c>
      <c r="Q2346" s="11" t="e">
        <f t="shared" si="372"/>
        <v>#DIV/0!</v>
      </c>
      <c r="R2346" s="6" t="e">
        <f t="shared" si="373"/>
        <v>#DIV/0!</v>
      </c>
      <c r="S2346" s="6" t="e">
        <f t="shared" si="376"/>
        <v>#DIV/0!</v>
      </c>
      <c r="T2346" s="11">
        <f t="shared" si="377"/>
        <v>0</v>
      </c>
      <c r="U2346" s="11">
        <f t="shared" si="374"/>
        <v>8593.77</v>
      </c>
      <c r="V2346" s="11">
        <f t="shared" si="375"/>
        <v>-8593.77</v>
      </c>
    </row>
    <row r="2347" spans="1:22" x14ac:dyDescent="0.25">
      <c r="A2347" s="6" t="s">
        <v>351</v>
      </c>
      <c r="B2347" s="6" t="s">
        <v>23</v>
      </c>
      <c r="C2347" s="6" t="s">
        <v>1906</v>
      </c>
      <c r="D2347" s="6" t="s">
        <v>1906</v>
      </c>
      <c r="E2347" s="22" t="s">
        <v>1676</v>
      </c>
      <c r="F2347" s="22" t="s">
        <v>418</v>
      </c>
      <c r="G2347" s="7"/>
      <c r="H2347" s="22" t="s">
        <v>1907</v>
      </c>
      <c r="I2347" s="22" t="s">
        <v>134</v>
      </c>
      <c r="J2347" s="22" t="s">
        <v>1928</v>
      </c>
      <c r="K2347" s="11">
        <v>5.0999999999999996</v>
      </c>
      <c r="L2347" s="9">
        <v>243.23</v>
      </c>
      <c r="M2347" s="11">
        <v>1240.48</v>
      </c>
      <c r="N2347" s="11">
        <v>10581.06</v>
      </c>
      <c r="O2347" s="10">
        <f t="shared" si="378"/>
        <v>5.1000287793446537</v>
      </c>
      <c r="P2347" s="11">
        <f t="shared" si="371"/>
        <v>43.502281790897506</v>
      </c>
      <c r="Q2347" s="11">
        <f t="shared" si="372"/>
        <v>48.602310570242153</v>
      </c>
      <c r="R2347" s="6" t="str">
        <f t="shared" si="373"/>
        <v>YES</v>
      </c>
      <c r="S2347" s="6" t="str">
        <f t="shared" si="376"/>
        <v>YES</v>
      </c>
      <c r="T2347" s="11">
        <f t="shared" si="377"/>
        <v>3040.375</v>
      </c>
      <c r="U2347" s="11">
        <f t="shared" si="374"/>
        <v>11821.539999999999</v>
      </c>
      <c r="V2347" s="11">
        <f t="shared" si="375"/>
        <v>-8781.1649999999991</v>
      </c>
    </row>
    <row r="2348" spans="1:22" x14ac:dyDescent="0.25">
      <c r="A2348" s="6" t="s">
        <v>351</v>
      </c>
      <c r="B2348" s="6" t="s">
        <v>23</v>
      </c>
      <c r="C2348" s="6" t="s">
        <v>1906</v>
      </c>
      <c r="D2348" s="6" t="s">
        <v>1906</v>
      </c>
      <c r="E2348" s="22" t="s">
        <v>1676</v>
      </c>
      <c r="F2348" s="22" t="s">
        <v>418</v>
      </c>
      <c r="G2348" s="7"/>
      <c r="H2348" s="22" t="s">
        <v>1907</v>
      </c>
      <c r="I2348" s="22" t="s">
        <v>134</v>
      </c>
      <c r="J2348" s="22" t="s">
        <v>1929</v>
      </c>
      <c r="K2348" s="11">
        <v>10.1</v>
      </c>
      <c r="L2348" s="9">
        <v>238.18</v>
      </c>
      <c r="M2348" s="11">
        <v>2405.63</v>
      </c>
      <c r="N2348" s="11">
        <v>10940.1</v>
      </c>
      <c r="O2348" s="10">
        <f t="shared" si="378"/>
        <v>10.100050382063985</v>
      </c>
      <c r="P2348" s="11">
        <f t="shared" si="371"/>
        <v>45.932068183726592</v>
      </c>
      <c r="Q2348" s="11">
        <f t="shared" si="372"/>
        <v>56.032118565790576</v>
      </c>
      <c r="R2348" s="6" t="str">
        <f t="shared" si="373"/>
        <v>YES</v>
      </c>
      <c r="S2348" s="6" t="str">
        <f t="shared" si="376"/>
        <v>YES</v>
      </c>
      <c r="T2348" s="11">
        <f t="shared" si="377"/>
        <v>2977.25</v>
      </c>
      <c r="U2348" s="11">
        <f t="shared" si="374"/>
        <v>13345.73</v>
      </c>
      <c r="V2348" s="11">
        <f t="shared" si="375"/>
        <v>-10368.48</v>
      </c>
    </row>
    <row r="2349" spans="1:22" x14ac:dyDescent="0.25">
      <c r="A2349" s="6" t="s">
        <v>351</v>
      </c>
      <c r="B2349" s="6" t="s">
        <v>23</v>
      </c>
      <c r="C2349" s="6" t="s">
        <v>1906</v>
      </c>
      <c r="D2349" s="6" t="s">
        <v>1906</v>
      </c>
      <c r="E2349" s="22" t="s">
        <v>1676</v>
      </c>
      <c r="F2349" s="22" t="s">
        <v>418</v>
      </c>
      <c r="G2349" s="7"/>
      <c r="H2349" s="22" t="s">
        <v>1907</v>
      </c>
      <c r="I2349" s="22" t="s">
        <v>134</v>
      </c>
      <c r="J2349" s="22" t="s">
        <v>1929</v>
      </c>
      <c r="K2349" s="11">
        <v>15</v>
      </c>
      <c r="L2349" s="9">
        <v>56</v>
      </c>
      <c r="M2349" s="11">
        <v>840</v>
      </c>
      <c r="O2349" s="10">
        <f t="shared" si="378"/>
        <v>15</v>
      </c>
      <c r="P2349" s="11">
        <f t="shared" si="371"/>
        <v>0</v>
      </c>
      <c r="Q2349" s="11">
        <f t="shared" si="372"/>
        <v>15</v>
      </c>
      <c r="R2349" s="6" t="str">
        <f t="shared" si="373"/>
        <v>YES</v>
      </c>
      <c r="S2349" s="6" t="str">
        <f t="shared" si="376"/>
        <v>YES</v>
      </c>
      <c r="T2349" s="11">
        <f t="shared" si="377"/>
        <v>700</v>
      </c>
      <c r="U2349" s="11">
        <f t="shared" si="374"/>
        <v>840</v>
      </c>
      <c r="V2349" s="11">
        <f t="shared" si="375"/>
        <v>-140</v>
      </c>
    </row>
    <row r="2350" spans="1:22" x14ac:dyDescent="0.25">
      <c r="A2350" s="6" t="s">
        <v>351</v>
      </c>
      <c r="B2350" s="6" t="s">
        <v>23</v>
      </c>
      <c r="C2350" s="6" t="s">
        <v>1906</v>
      </c>
      <c r="D2350" s="6" t="s">
        <v>1906</v>
      </c>
      <c r="E2350" s="22" t="s">
        <v>1676</v>
      </c>
      <c r="F2350" s="22" t="s">
        <v>418</v>
      </c>
      <c r="G2350" s="7"/>
      <c r="H2350" s="22" t="s">
        <v>1907</v>
      </c>
      <c r="I2350" s="22" t="s">
        <v>134</v>
      </c>
      <c r="J2350" s="22" t="s">
        <v>1930</v>
      </c>
      <c r="K2350" s="11">
        <v>5.0999999999999996</v>
      </c>
      <c r="L2350" s="9">
        <v>223.87</v>
      </c>
      <c r="M2350" s="11">
        <v>1141.74</v>
      </c>
      <c r="N2350" s="11">
        <v>10120.98</v>
      </c>
      <c r="O2350" s="10">
        <f t="shared" si="378"/>
        <v>5.100013400634297</v>
      </c>
      <c r="P2350" s="11">
        <f t="shared" si="371"/>
        <v>45.209183901371325</v>
      </c>
      <c r="Q2350" s="11">
        <f t="shared" si="372"/>
        <v>50.309197302005622</v>
      </c>
      <c r="R2350" s="6" t="str">
        <f t="shared" si="373"/>
        <v>YES</v>
      </c>
      <c r="S2350" s="6" t="str">
        <f t="shared" si="376"/>
        <v>YES</v>
      </c>
      <c r="T2350" s="11">
        <f t="shared" si="377"/>
        <v>2798.375</v>
      </c>
      <c r="U2350" s="11">
        <f t="shared" si="374"/>
        <v>11262.72</v>
      </c>
      <c r="V2350" s="11">
        <f t="shared" si="375"/>
        <v>-8464.3449999999993</v>
      </c>
    </row>
    <row r="2351" spans="1:22" x14ac:dyDescent="0.25">
      <c r="A2351" s="6" t="s">
        <v>351</v>
      </c>
      <c r="B2351" s="6" t="s">
        <v>23</v>
      </c>
      <c r="C2351" s="6" t="s">
        <v>1906</v>
      </c>
      <c r="D2351" s="6" t="s">
        <v>1906</v>
      </c>
      <c r="E2351" s="22" t="s">
        <v>1676</v>
      </c>
      <c r="F2351" s="22" t="s">
        <v>418</v>
      </c>
      <c r="G2351" s="7"/>
      <c r="H2351" s="22" t="s">
        <v>1907</v>
      </c>
      <c r="I2351" s="22" t="s">
        <v>134</v>
      </c>
      <c r="J2351" s="22" t="s">
        <v>1931</v>
      </c>
      <c r="K2351" s="11">
        <v>6.2</v>
      </c>
      <c r="L2351" s="9">
        <v>234.41</v>
      </c>
      <c r="M2351" s="11">
        <v>1453.35</v>
      </c>
      <c r="N2351" s="11">
        <v>4351.99</v>
      </c>
      <c r="O2351" s="10">
        <f t="shared" si="378"/>
        <v>6.2000341282368501</v>
      </c>
      <c r="P2351" s="11">
        <f t="shared" si="371"/>
        <v>18.565718186084212</v>
      </c>
      <c r="Q2351" s="11">
        <f t="shared" si="372"/>
        <v>24.765752314321062</v>
      </c>
      <c r="R2351" s="6" t="str">
        <f t="shared" si="373"/>
        <v>YES</v>
      </c>
      <c r="S2351" s="6" t="str">
        <f t="shared" si="376"/>
        <v>YES</v>
      </c>
      <c r="T2351" s="11">
        <f t="shared" si="377"/>
        <v>2930.125</v>
      </c>
      <c r="U2351" s="11">
        <f t="shared" si="374"/>
        <v>5805.34</v>
      </c>
      <c r="V2351" s="11">
        <f t="shared" si="375"/>
        <v>-2875.2150000000001</v>
      </c>
    </row>
    <row r="2352" spans="1:22" x14ac:dyDescent="0.25">
      <c r="A2352" s="6" t="s">
        <v>351</v>
      </c>
      <c r="B2352" s="6" t="s">
        <v>23</v>
      </c>
      <c r="C2352" s="6" t="s">
        <v>1906</v>
      </c>
      <c r="D2352" s="6" t="s">
        <v>1906</v>
      </c>
      <c r="E2352" s="22" t="s">
        <v>1676</v>
      </c>
      <c r="F2352" s="22" t="s">
        <v>418</v>
      </c>
      <c r="G2352" s="7"/>
      <c r="H2352" s="22" t="s">
        <v>1907</v>
      </c>
      <c r="I2352" s="22" t="s">
        <v>134</v>
      </c>
      <c r="J2352" s="22" t="s">
        <v>1932</v>
      </c>
      <c r="K2352" s="11">
        <v>6.2</v>
      </c>
      <c r="L2352" s="9">
        <v>213.56</v>
      </c>
      <c r="M2352" s="11">
        <v>1324.07</v>
      </c>
      <c r="N2352" s="11">
        <v>4087.98</v>
      </c>
      <c r="O2352" s="10">
        <f t="shared" si="378"/>
        <v>6.1999906349503648</v>
      </c>
      <c r="P2352" s="11">
        <f t="shared" si="371"/>
        <v>19.142067802959357</v>
      </c>
      <c r="Q2352" s="11">
        <f t="shared" si="372"/>
        <v>25.342058437909721</v>
      </c>
      <c r="R2352" s="6" t="str">
        <f t="shared" si="373"/>
        <v>YES</v>
      </c>
      <c r="S2352" s="6" t="str">
        <f t="shared" si="376"/>
        <v>YES</v>
      </c>
      <c r="T2352" s="11">
        <f t="shared" si="377"/>
        <v>2669.5</v>
      </c>
      <c r="U2352" s="11">
        <f t="shared" si="374"/>
        <v>5412.05</v>
      </c>
      <c r="V2352" s="11">
        <f t="shared" si="375"/>
        <v>-2742.55</v>
      </c>
    </row>
    <row r="2353" spans="1:22" x14ac:dyDescent="0.25">
      <c r="A2353" s="6" t="s">
        <v>351</v>
      </c>
      <c r="B2353" s="6" t="s">
        <v>23</v>
      </c>
      <c r="C2353" s="6" t="s">
        <v>1906</v>
      </c>
      <c r="D2353" s="6" t="s">
        <v>1906</v>
      </c>
      <c r="E2353" s="22" t="s">
        <v>1676</v>
      </c>
      <c r="F2353" s="22" t="s">
        <v>418</v>
      </c>
      <c r="G2353" s="7"/>
      <c r="H2353" s="22" t="s">
        <v>1907</v>
      </c>
      <c r="I2353" s="22" t="s">
        <v>134</v>
      </c>
      <c r="J2353" s="22" t="s">
        <v>1933</v>
      </c>
      <c r="K2353" s="11">
        <v>15</v>
      </c>
      <c r="L2353" s="9">
        <v>322.18</v>
      </c>
      <c r="M2353" s="11">
        <v>4832.7</v>
      </c>
      <c r="N2353" s="11">
        <v>0</v>
      </c>
      <c r="O2353" s="10">
        <f t="shared" si="378"/>
        <v>15</v>
      </c>
      <c r="P2353" s="11">
        <f t="shared" si="371"/>
        <v>0</v>
      </c>
      <c r="Q2353" s="11">
        <f t="shared" si="372"/>
        <v>15</v>
      </c>
      <c r="R2353" s="6" t="str">
        <f t="shared" si="373"/>
        <v>YES</v>
      </c>
      <c r="S2353" s="6" t="str">
        <f t="shared" si="376"/>
        <v>YES</v>
      </c>
      <c r="T2353" s="11">
        <f t="shared" si="377"/>
        <v>4027.25</v>
      </c>
      <c r="U2353" s="11">
        <f t="shared" si="374"/>
        <v>4832.7</v>
      </c>
      <c r="V2353" s="11">
        <f t="shared" si="375"/>
        <v>-805.44999999999982</v>
      </c>
    </row>
    <row r="2354" spans="1:22" x14ac:dyDescent="0.25">
      <c r="A2354" s="6" t="s">
        <v>351</v>
      </c>
      <c r="B2354" s="6" t="s">
        <v>23</v>
      </c>
      <c r="C2354" s="6" t="s">
        <v>1937</v>
      </c>
      <c r="D2354" s="6" t="s">
        <v>1937</v>
      </c>
      <c r="E2354" s="22" t="s">
        <v>1676</v>
      </c>
      <c r="F2354" s="22" t="s">
        <v>418</v>
      </c>
      <c r="G2354" s="7" t="s">
        <v>1936</v>
      </c>
      <c r="H2354" s="22" t="s">
        <v>1935</v>
      </c>
      <c r="I2354" s="22" t="s">
        <v>1934</v>
      </c>
      <c r="J2354" s="22" t="s">
        <v>1938</v>
      </c>
      <c r="K2354" s="11">
        <v>12</v>
      </c>
      <c r="L2354" s="9">
        <v>154</v>
      </c>
      <c r="M2354" s="11">
        <v>1848</v>
      </c>
      <c r="N2354" s="11">
        <v>15</v>
      </c>
      <c r="O2354" s="10">
        <f t="shared" si="378"/>
        <v>12</v>
      </c>
      <c r="P2354" s="11">
        <f t="shared" si="371"/>
        <v>9.7402597402597407E-2</v>
      </c>
      <c r="Q2354" s="11">
        <f t="shared" si="372"/>
        <v>12.097402597402597</v>
      </c>
      <c r="R2354" s="6" t="str">
        <f t="shared" si="373"/>
        <v>NO</v>
      </c>
      <c r="S2354" s="6" t="str">
        <f t="shared" si="376"/>
        <v>YES</v>
      </c>
      <c r="T2354" s="11">
        <f t="shared" si="377"/>
        <v>1925</v>
      </c>
      <c r="U2354" s="11">
        <f t="shared" si="374"/>
        <v>1863</v>
      </c>
      <c r="V2354" s="11">
        <f t="shared" si="375"/>
        <v>62</v>
      </c>
    </row>
    <row r="2355" spans="1:22" x14ac:dyDescent="0.25">
      <c r="A2355" s="6" t="s">
        <v>351</v>
      </c>
      <c r="B2355" s="6" t="s">
        <v>23</v>
      </c>
      <c r="C2355" s="6" t="s">
        <v>1937</v>
      </c>
      <c r="D2355" s="6" t="s">
        <v>1937</v>
      </c>
      <c r="E2355" s="22" t="s">
        <v>1676</v>
      </c>
      <c r="F2355" s="22" t="s">
        <v>418</v>
      </c>
      <c r="G2355" s="7" t="s">
        <v>1936</v>
      </c>
      <c r="H2355" s="22" t="s">
        <v>1935</v>
      </c>
      <c r="I2355" s="22" t="s">
        <v>1934</v>
      </c>
      <c r="J2355" s="22" t="s">
        <v>1938</v>
      </c>
      <c r="K2355" s="11">
        <v>11.5</v>
      </c>
      <c r="L2355" s="9">
        <v>24.5</v>
      </c>
      <c r="M2355" s="11">
        <v>281.76</v>
      </c>
      <c r="O2355" s="10">
        <f t="shared" si="378"/>
        <v>11.500408163265305</v>
      </c>
      <c r="P2355" s="11">
        <f t="shared" si="371"/>
        <v>0</v>
      </c>
      <c r="Q2355" s="11">
        <f t="shared" si="372"/>
        <v>11.500408163265305</v>
      </c>
      <c r="R2355" s="6" t="str">
        <f t="shared" si="373"/>
        <v>NO</v>
      </c>
      <c r="S2355" s="6" t="str">
        <f t="shared" si="376"/>
        <v>YES</v>
      </c>
      <c r="T2355" s="11">
        <f t="shared" si="377"/>
        <v>306.25</v>
      </c>
      <c r="U2355" s="11">
        <f t="shared" si="374"/>
        <v>281.76</v>
      </c>
      <c r="V2355" s="11">
        <f t="shared" si="375"/>
        <v>24.490000000000009</v>
      </c>
    </row>
    <row r="2356" spans="1:22" x14ac:dyDescent="0.25">
      <c r="A2356" s="6" t="s">
        <v>351</v>
      </c>
      <c r="B2356" s="6" t="s">
        <v>23</v>
      </c>
      <c r="C2356" s="6" t="s">
        <v>1937</v>
      </c>
      <c r="D2356" s="6" t="s">
        <v>1937</v>
      </c>
      <c r="E2356" s="22" t="s">
        <v>1676</v>
      </c>
      <c r="F2356" s="22" t="s">
        <v>418</v>
      </c>
      <c r="G2356" s="7" t="s">
        <v>1936</v>
      </c>
      <c r="H2356" s="22" t="s">
        <v>1935</v>
      </c>
      <c r="I2356" s="22" t="s">
        <v>1934</v>
      </c>
      <c r="J2356" s="22" t="s">
        <v>1938</v>
      </c>
      <c r="K2356" s="11">
        <v>13.5</v>
      </c>
      <c r="L2356" s="9">
        <v>8.5</v>
      </c>
      <c r="M2356" s="11">
        <v>114.75</v>
      </c>
      <c r="O2356" s="10">
        <f t="shared" si="378"/>
        <v>13.5</v>
      </c>
      <c r="P2356" s="11">
        <f t="shared" si="371"/>
        <v>0</v>
      </c>
      <c r="Q2356" s="11">
        <f t="shared" si="372"/>
        <v>13.5</v>
      </c>
      <c r="R2356" s="6" t="str">
        <f t="shared" si="373"/>
        <v>YES</v>
      </c>
      <c r="S2356" s="6" t="str">
        <f t="shared" si="376"/>
        <v>YES</v>
      </c>
      <c r="T2356" s="11">
        <f t="shared" si="377"/>
        <v>106.25</v>
      </c>
      <c r="U2356" s="11">
        <f t="shared" si="374"/>
        <v>114.75</v>
      </c>
      <c r="V2356" s="11">
        <f t="shared" si="375"/>
        <v>-8.5</v>
      </c>
    </row>
    <row r="2357" spans="1:22" x14ac:dyDescent="0.25">
      <c r="A2357" s="6" t="s">
        <v>351</v>
      </c>
      <c r="B2357" s="6" t="s">
        <v>23</v>
      </c>
      <c r="C2357" s="6" t="s">
        <v>1937</v>
      </c>
      <c r="D2357" s="6" t="s">
        <v>1937</v>
      </c>
      <c r="E2357" s="22" t="s">
        <v>1676</v>
      </c>
      <c r="F2357" s="22" t="s">
        <v>418</v>
      </c>
      <c r="G2357" s="7" t="s">
        <v>1936</v>
      </c>
      <c r="H2357" s="22" t="s">
        <v>1935</v>
      </c>
      <c r="I2357" s="22" t="s">
        <v>1934</v>
      </c>
      <c r="J2357" s="22" t="s">
        <v>1939</v>
      </c>
      <c r="K2357" s="11">
        <v>12</v>
      </c>
      <c r="L2357" s="9">
        <v>77.25</v>
      </c>
      <c r="M2357" s="11">
        <v>927</v>
      </c>
      <c r="N2357" s="11">
        <v>16</v>
      </c>
      <c r="O2357" s="10">
        <f t="shared" si="378"/>
        <v>12</v>
      </c>
      <c r="P2357" s="11">
        <f t="shared" si="371"/>
        <v>0.20711974110032363</v>
      </c>
      <c r="Q2357" s="11">
        <f t="shared" si="372"/>
        <v>12.207119741100323</v>
      </c>
      <c r="R2357" s="6" t="str">
        <f t="shared" si="373"/>
        <v>NO</v>
      </c>
      <c r="S2357" s="6" t="str">
        <f t="shared" si="376"/>
        <v>YES</v>
      </c>
      <c r="T2357" s="11">
        <f t="shared" si="377"/>
        <v>965.625</v>
      </c>
      <c r="U2357" s="11">
        <f t="shared" si="374"/>
        <v>943</v>
      </c>
      <c r="V2357" s="11">
        <f t="shared" si="375"/>
        <v>22.625</v>
      </c>
    </row>
    <row r="2358" spans="1:22" x14ac:dyDescent="0.25">
      <c r="A2358" s="6" t="s">
        <v>351</v>
      </c>
      <c r="B2358" s="6" t="s">
        <v>23</v>
      </c>
      <c r="C2358" s="6" t="s">
        <v>1937</v>
      </c>
      <c r="D2358" s="6" t="s">
        <v>1937</v>
      </c>
      <c r="E2358" s="22" t="s">
        <v>1676</v>
      </c>
      <c r="F2358" s="22" t="s">
        <v>418</v>
      </c>
      <c r="G2358" s="7" t="s">
        <v>1936</v>
      </c>
      <c r="H2358" s="22" t="s">
        <v>1935</v>
      </c>
      <c r="I2358" s="22" t="s">
        <v>1934</v>
      </c>
      <c r="J2358" s="22" t="s">
        <v>1939</v>
      </c>
      <c r="K2358" s="11">
        <v>14</v>
      </c>
      <c r="L2358" s="9">
        <v>16.75</v>
      </c>
      <c r="M2358" s="11">
        <v>234.5</v>
      </c>
      <c r="O2358" s="10">
        <f t="shared" si="378"/>
        <v>14</v>
      </c>
      <c r="P2358" s="11">
        <f t="shared" ref="P2358:P2406" si="379">N2358/L2358</f>
        <v>0</v>
      </c>
      <c r="Q2358" s="11">
        <f t="shared" ref="Q2358:Q2406" si="380">(M2358+N2358)/L2358</f>
        <v>14</v>
      </c>
      <c r="R2358" s="6" t="str">
        <f t="shared" ref="R2358:R2406" si="381">IF(Q2358&gt;12.49,"YES","NO")</f>
        <v>YES</v>
      </c>
      <c r="S2358" s="6" t="str">
        <f t="shared" si="376"/>
        <v>YES</v>
      </c>
      <c r="T2358" s="11">
        <f t="shared" si="377"/>
        <v>209.375</v>
      </c>
      <c r="U2358" s="11">
        <f t="shared" ref="U2358:U2406" si="382">M2358+N2358</f>
        <v>234.5</v>
      </c>
      <c r="V2358" s="11">
        <f t="shared" ref="V2358:V2406" si="383">T2358-U2358</f>
        <v>-25.125</v>
      </c>
    </row>
    <row r="2359" spans="1:22" x14ac:dyDescent="0.25">
      <c r="A2359" s="6" t="s">
        <v>351</v>
      </c>
      <c r="B2359" s="6" t="s">
        <v>23</v>
      </c>
      <c r="C2359" s="6" t="s">
        <v>1937</v>
      </c>
      <c r="D2359" s="6" t="s">
        <v>1937</v>
      </c>
      <c r="E2359" s="22" t="s">
        <v>1676</v>
      </c>
      <c r="F2359" s="22" t="s">
        <v>418</v>
      </c>
      <c r="G2359" s="7" t="s">
        <v>1936</v>
      </c>
      <c r="H2359" s="22" t="s">
        <v>1935</v>
      </c>
      <c r="I2359" s="22" t="s">
        <v>1934</v>
      </c>
      <c r="J2359" s="22" t="s">
        <v>1939</v>
      </c>
      <c r="K2359" s="11">
        <v>11.5</v>
      </c>
      <c r="L2359" s="9">
        <v>20</v>
      </c>
      <c r="M2359" s="11">
        <v>230</v>
      </c>
      <c r="O2359" s="10">
        <f t="shared" si="378"/>
        <v>11.5</v>
      </c>
      <c r="P2359" s="11">
        <f t="shared" si="379"/>
        <v>0</v>
      </c>
      <c r="Q2359" s="11">
        <f t="shared" si="380"/>
        <v>11.5</v>
      </c>
      <c r="R2359" s="6" t="str">
        <f t="shared" si="381"/>
        <v>NO</v>
      </c>
      <c r="S2359" s="6" t="str">
        <f t="shared" si="376"/>
        <v>YES</v>
      </c>
      <c r="T2359" s="11">
        <f t="shared" si="377"/>
        <v>250</v>
      </c>
      <c r="U2359" s="11">
        <f t="shared" si="382"/>
        <v>230</v>
      </c>
      <c r="V2359" s="11">
        <f t="shared" si="383"/>
        <v>20</v>
      </c>
    </row>
    <row r="2360" spans="1:22" x14ac:dyDescent="0.25">
      <c r="A2360" s="6" t="s">
        <v>351</v>
      </c>
      <c r="B2360" s="6" t="s">
        <v>23</v>
      </c>
      <c r="C2360" s="6" t="s">
        <v>1937</v>
      </c>
      <c r="D2360" s="6" t="s">
        <v>1937</v>
      </c>
      <c r="E2360" s="22" t="s">
        <v>1676</v>
      </c>
      <c r="F2360" s="22" t="s">
        <v>418</v>
      </c>
      <c r="G2360" s="7" t="s">
        <v>1936</v>
      </c>
      <c r="H2360" s="22" t="s">
        <v>1935</v>
      </c>
      <c r="I2360" s="22" t="s">
        <v>1934</v>
      </c>
      <c r="J2360" s="22" t="s">
        <v>1940</v>
      </c>
      <c r="K2360" s="11">
        <v>12</v>
      </c>
      <c r="L2360" s="9">
        <v>57.25</v>
      </c>
      <c r="M2360" s="11">
        <v>687</v>
      </c>
      <c r="N2360" s="11">
        <v>20</v>
      </c>
      <c r="O2360" s="10">
        <f t="shared" si="378"/>
        <v>12</v>
      </c>
      <c r="P2360" s="11">
        <f t="shared" si="379"/>
        <v>0.34934497816593885</v>
      </c>
      <c r="Q2360" s="11">
        <f t="shared" si="380"/>
        <v>12.34934497816594</v>
      </c>
      <c r="R2360" s="6" t="str">
        <f t="shared" si="381"/>
        <v>NO</v>
      </c>
      <c r="S2360" s="6" t="str">
        <f t="shared" ref="S2360:S2406" si="384">IF(O2360&gt;3.32,"YES","NO")</f>
        <v>YES</v>
      </c>
      <c r="T2360" s="11">
        <f t="shared" ref="T2360:T2406" si="385">L2360*12.5</f>
        <v>715.625</v>
      </c>
      <c r="U2360" s="11">
        <f t="shared" si="382"/>
        <v>707</v>
      </c>
      <c r="V2360" s="11">
        <f t="shared" si="383"/>
        <v>8.625</v>
      </c>
    </row>
    <row r="2361" spans="1:22" x14ac:dyDescent="0.25">
      <c r="A2361" s="6" t="s">
        <v>351</v>
      </c>
      <c r="B2361" s="6" t="s">
        <v>23</v>
      </c>
      <c r="C2361" s="6" t="s">
        <v>1937</v>
      </c>
      <c r="D2361" s="6" t="s">
        <v>1937</v>
      </c>
      <c r="E2361" s="22" t="s">
        <v>1676</v>
      </c>
      <c r="F2361" s="22" t="s">
        <v>418</v>
      </c>
      <c r="G2361" s="7" t="s">
        <v>1936</v>
      </c>
      <c r="H2361" s="22" t="s">
        <v>1935</v>
      </c>
      <c r="I2361" s="22" t="s">
        <v>1934</v>
      </c>
      <c r="J2361" s="22" t="s">
        <v>1940</v>
      </c>
      <c r="K2361" s="11">
        <v>13.5</v>
      </c>
      <c r="L2361" s="9">
        <v>29</v>
      </c>
      <c r="M2361" s="11">
        <v>391.51</v>
      </c>
      <c r="O2361" s="10">
        <f t="shared" si="378"/>
        <v>13.500344827586206</v>
      </c>
      <c r="P2361" s="11">
        <f t="shared" si="379"/>
        <v>0</v>
      </c>
      <c r="Q2361" s="11">
        <f t="shared" si="380"/>
        <v>13.500344827586206</v>
      </c>
      <c r="R2361" s="6" t="str">
        <f t="shared" si="381"/>
        <v>YES</v>
      </c>
      <c r="S2361" s="6" t="str">
        <f t="shared" si="384"/>
        <v>YES</v>
      </c>
      <c r="T2361" s="11">
        <f t="shared" si="385"/>
        <v>362.5</v>
      </c>
      <c r="U2361" s="11">
        <f t="shared" si="382"/>
        <v>391.51</v>
      </c>
      <c r="V2361" s="11">
        <f t="shared" si="383"/>
        <v>-29.009999999999991</v>
      </c>
    </row>
    <row r="2362" spans="1:22" x14ac:dyDescent="0.25">
      <c r="A2362" s="6" t="s">
        <v>351</v>
      </c>
      <c r="B2362" s="6" t="s">
        <v>23</v>
      </c>
      <c r="C2362" s="6" t="s">
        <v>1937</v>
      </c>
      <c r="D2362" s="6" t="s">
        <v>1937</v>
      </c>
      <c r="E2362" s="22" t="s">
        <v>1676</v>
      </c>
      <c r="F2362" s="22" t="s">
        <v>418</v>
      </c>
      <c r="G2362" s="7" t="s">
        <v>1936</v>
      </c>
      <c r="H2362" s="22" t="s">
        <v>1935</v>
      </c>
      <c r="I2362" s="22" t="s">
        <v>1934</v>
      </c>
      <c r="J2362" s="22" t="s">
        <v>1941</v>
      </c>
      <c r="K2362" s="11">
        <v>14</v>
      </c>
      <c r="L2362" s="9">
        <v>5</v>
      </c>
      <c r="M2362" s="11">
        <v>70</v>
      </c>
      <c r="N2362" s="11">
        <v>11</v>
      </c>
      <c r="O2362" s="10">
        <f t="shared" si="378"/>
        <v>14</v>
      </c>
      <c r="P2362" s="11">
        <f t="shared" si="379"/>
        <v>2.2000000000000002</v>
      </c>
      <c r="Q2362" s="11">
        <f t="shared" si="380"/>
        <v>16.2</v>
      </c>
      <c r="R2362" s="6" t="str">
        <f t="shared" si="381"/>
        <v>YES</v>
      </c>
      <c r="S2362" s="6" t="str">
        <f t="shared" si="384"/>
        <v>YES</v>
      </c>
      <c r="T2362" s="11">
        <f t="shared" si="385"/>
        <v>62.5</v>
      </c>
      <c r="U2362" s="11">
        <f t="shared" si="382"/>
        <v>81</v>
      </c>
      <c r="V2362" s="11">
        <f t="shared" si="383"/>
        <v>-18.5</v>
      </c>
    </row>
    <row r="2363" spans="1:22" x14ac:dyDescent="0.25">
      <c r="A2363" s="6" t="s">
        <v>351</v>
      </c>
      <c r="B2363" s="6" t="s">
        <v>23</v>
      </c>
      <c r="C2363" s="6" t="s">
        <v>1937</v>
      </c>
      <c r="D2363" s="6" t="s">
        <v>1937</v>
      </c>
      <c r="E2363" s="22" t="s">
        <v>1676</v>
      </c>
      <c r="F2363" s="22" t="s">
        <v>418</v>
      </c>
      <c r="G2363" s="7" t="s">
        <v>1936</v>
      </c>
      <c r="H2363" s="22" t="s">
        <v>1935</v>
      </c>
      <c r="I2363" s="22" t="s">
        <v>1934</v>
      </c>
      <c r="J2363" s="22" t="s">
        <v>1941</v>
      </c>
      <c r="K2363" s="11">
        <v>15</v>
      </c>
      <c r="L2363" s="9">
        <v>19.75</v>
      </c>
      <c r="M2363" s="11">
        <v>296.25</v>
      </c>
      <c r="O2363" s="10">
        <f t="shared" si="378"/>
        <v>15</v>
      </c>
      <c r="P2363" s="11">
        <f t="shared" si="379"/>
        <v>0</v>
      </c>
      <c r="Q2363" s="11">
        <f t="shared" si="380"/>
        <v>15</v>
      </c>
      <c r="R2363" s="6" t="str">
        <f t="shared" si="381"/>
        <v>YES</v>
      </c>
      <c r="S2363" s="6" t="str">
        <f t="shared" si="384"/>
        <v>YES</v>
      </c>
      <c r="T2363" s="11">
        <f t="shared" si="385"/>
        <v>246.875</v>
      </c>
      <c r="U2363" s="11">
        <f t="shared" si="382"/>
        <v>296.25</v>
      </c>
      <c r="V2363" s="11">
        <f t="shared" si="383"/>
        <v>-49.375</v>
      </c>
    </row>
    <row r="2364" spans="1:22" x14ac:dyDescent="0.25">
      <c r="A2364" s="6" t="s">
        <v>351</v>
      </c>
      <c r="B2364" s="6" t="s">
        <v>23</v>
      </c>
      <c r="C2364" s="6" t="s">
        <v>1937</v>
      </c>
      <c r="D2364" s="6" t="s">
        <v>1937</v>
      </c>
      <c r="E2364" s="22" t="s">
        <v>1676</v>
      </c>
      <c r="F2364" s="22" t="s">
        <v>418</v>
      </c>
      <c r="G2364" s="7" t="s">
        <v>1936</v>
      </c>
      <c r="H2364" s="22" t="s">
        <v>1935</v>
      </c>
      <c r="I2364" s="22" t="s">
        <v>1934</v>
      </c>
      <c r="J2364" s="22" t="s">
        <v>1941</v>
      </c>
      <c r="K2364" s="11">
        <v>11.5</v>
      </c>
      <c r="L2364" s="9">
        <v>219.5</v>
      </c>
      <c r="M2364" s="11">
        <v>2524</v>
      </c>
      <c r="O2364" s="10">
        <f t="shared" si="378"/>
        <v>11.498861047835991</v>
      </c>
      <c r="P2364" s="11">
        <f t="shared" si="379"/>
        <v>0</v>
      </c>
      <c r="Q2364" s="11">
        <f t="shared" si="380"/>
        <v>11.498861047835991</v>
      </c>
      <c r="R2364" s="6" t="str">
        <f t="shared" si="381"/>
        <v>NO</v>
      </c>
      <c r="S2364" s="6" t="str">
        <f t="shared" si="384"/>
        <v>YES</v>
      </c>
      <c r="T2364" s="11">
        <f t="shared" si="385"/>
        <v>2743.75</v>
      </c>
      <c r="U2364" s="11">
        <f t="shared" si="382"/>
        <v>2524</v>
      </c>
      <c r="V2364" s="11">
        <f t="shared" si="383"/>
        <v>219.75</v>
      </c>
    </row>
    <row r="2365" spans="1:22" x14ac:dyDescent="0.25">
      <c r="A2365" s="6" t="s">
        <v>351</v>
      </c>
      <c r="B2365" s="6" t="s">
        <v>23</v>
      </c>
      <c r="C2365" s="6" t="s">
        <v>1937</v>
      </c>
      <c r="D2365" s="6" t="s">
        <v>1937</v>
      </c>
      <c r="E2365" s="22" t="s">
        <v>1676</v>
      </c>
      <c r="F2365" s="22" t="s">
        <v>418</v>
      </c>
      <c r="G2365" s="7" t="s">
        <v>1936</v>
      </c>
      <c r="H2365" s="22" t="s">
        <v>1935</v>
      </c>
      <c r="I2365" s="22" t="s">
        <v>1934</v>
      </c>
      <c r="J2365" s="22" t="s">
        <v>1941</v>
      </c>
      <c r="K2365" s="11">
        <v>12</v>
      </c>
      <c r="L2365" s="9">
        <v>16.5</v>
      </c>
      <c r="M2365" s="11">
        <v>198</v>
      </c>
      <c r="O2365" s="10">
        <f t="shared" si="378"/>
        <v>12</v>
      </c>
      <c r="P2365" s="11">
        <f t="shared" si="379"/>
        <v>0</v>
      </c>
      <c r="Q2365" s="11">
        <f t="shared" si="380"/>
        <v>12</v>
      </c>
      <c r="R2365" s="6" t="str">
        <f t="shared" si="381"/>
        <v>NO</v>
      </c>
      <c r="S2365" s="6" t="str">
        <f t="shared" si="384"/>
        <v>YES</v>
      </c>
      <c r="T2365" s="11">
        <f t="shared" si="385"/>
        <v>206.25</v>
      </c>
      <c r="U2365" s="11">
        <f t="shared" si="382"/>
        <v>198</v>
      </c>
      <c r="V2365" s="11">
        <f t="shared" si="383"/>
        <v>8.25</v>
      </c>
    </row>
    <row r="2366" spans="1:22" x14ac:dyDescent="0.25">
      <c r="A2366" s="6" t="s">
        <v>351</v>
      </c>
      <c r="B2366" s="6" t="s">
        <v>23</v>
      </c>
      <c r="C2366" s="6" t="s">
        <v>1937</v>
      </c>
      <c r="D2366" s="6" t="s">
        <v>1937</v>
      </c>
      <c r="E2366" s="22" t="s">
        <v>1676</v>
      </c>
      <c r="F2366" s="22" t="s">
        <v>418</v>
      </c>
      <c r="G2366" s="7" t="s">
        <v>1936</v>
      </c>
      <c r="H2366" s="22" t="s">
        <v>1935</v>
      </c>
      <c r="I2366" s="22" t="s">
        <v>1934</v>
      </c>
      <c r="J2366" s="22" t="s">
        <v>1942</v>
      </c>
      <c r="K2366" s="11">
        <v>12</v>
      </c>
      <c r="L2366" s="9">
        <v>82.75</v>
      </c>
      <c r="M2366" s="11">
        <v>993</v>
      </c>
      <c r="N2366" s="11">
        <v>639</v>
      </c>
      <c r="O2366" s="10">
        <f t="shared" si="378"/>
        <v>12</v>
      </c>
      <c r="P2366" s="11">
        <f t="shared" si="379"/>
        <v>7.7220543806646527</v>
      </c>
      <c r="Q2366" s="11">
        <f t="shared" si="380"/>
        <v>19.722054380664652</v>
      </c>
      <c r="R2366" s="6" t="str">
        <f t="shared" si="381"/>
        <v>YES</v>
      </c>
      <c r="S2366" s="6" t="str">
        <f t="shared" si="384"/>
        <v>YES</v>
      </c>
      <c r="T2366" s="11">
        <f t="shared" si="385"/>
        <v>1034.375</v>
      </c>
      <c r="U2366" s="11">
        <f t="shared" si="382"/>
        <v>1632</v>
      </c>
      <c r="V2366" s="11">
        <f t="shared" si="383"/>
        <v>-597.625</v>
      </c>
    </row>
    <row r="2367" spans="1:22" x14ac:dyDescent="0.25">
      <c r="A2367" s="6" t="s">
        <v>351</v>
      </c>
      <c r="B2367" s="6" t="s">
        <v>23</v>
      </c>
      <c r="C2367" s="6" t="s">
        <v>1937</v>
      </c>
      <c r="D2367" s="6" t="s">
        <v>1937</v>
      </c>
      <c r="E2367" s="22" t="s">
        <v>1676</v>
      </c>
      <c r="F2367" s="22" t="s">
        <v>418</v>
      </c>
      <c r="G2367" s="7" t="s">
        <v>1936</v>
      </c>
      <c r="H2367" s="22" t="s">
        <v>1935</v>
      </c>
      <c r="I2367" s="22" t="s">
        <v>1934</v>
      </c>
      <c r="J2367" s="22" t="s">
        <v>1942</v>
      </c>
      <c r="K2367" s="11">
        <v>15</v>
      </c>
      <c r="L2367" s="9">
        <v>3.75</v>
      </c>
      <c r="M2367" s="11">
        <v>56.25</v>
      </c>
      <c r="O2367" s="10">
        <f t="shared" si="378"/>
        <v>15</v>
      </c>
      <c r="P2367" s="11">
        <f t="shared" si="379"/>
        <v>0</v>
      </c>
      <c r="Q2367" s="11">
        <f t="shared" si="380"/>
        <v>15</v>
      </c>
      <c r="R2367" s="6" t="str">
        <f t="shared" si="381"/>
        <v>YES</v>
      </c>
      <c r="S2367" s="6" t="str">
        <f t="shared" si="384"/>
        <v>YES</v>
      </c>
      <c r="T2367" s="11">
        <f t="shared" si="385"/>
        <v>46.875</v>
      </c>
      <c r="U2367" s="11">
        <f t="shared" si="382"/>
        <v>56.25</v>
      </c>
      <c r="V2367" s="11">
        <f t="shared" si="383"/>
        <v>-9.375</v>
      </c>
    </row>
    <row r="2368" spans="1:22" x14ac:dyDescent="0.25">
      <c r="A2368" s="6" t="s">
        <v>351</v>
      </c>
      <c r="B2368" s="6" t="s">
        <v>23</v>
      </c>
      <c r="C2368" s="6" t="s">
        <v>1937</v>
      </c>
      <c r="D2368" s="6" t="s">
        <v>1937</v>
      </c>
      <c r="E2368" s="22" t="s">
        <v>1676</v>
      </c>
      <c r="F2368" s="22" t="s">
        <v>418</v>
      </c>
      <c r="G2368" s="7" t="s">
        <v>1936</v>
      </c>
      <c r="H2368" s="22" t="s">
        <v>1935</v>
      </c>
      <c r="I2368" s="22" t="s">
        <v>1934</v>
      </c>
      <c r="J2368" s="22" t="s">
        <v>1942</v>
      </c>
      <c r="K2368" s="11">
        <v>11.5</v>
      </c>
      <c r="L2368" s="9">
        <v>267.75599999999997</v>
      </c>
      <c r="M2368" s="11">
        <v>3079.14</v>
      </c>
      <c r="O2368" s="10">
        <f t="shared" si="378"/>
        <v>11.499798323847086</v>
      </c>
      <c r="P2368" s="11">
        <f t="shared" si="379"/>
        <v>0</v>
      </c>
      <c r="Q2368" s="11">
        <f t="shared" si="380"/>
        <v>11.499798323847086</v>
      </c>
      <c r="R2368" s="6" t="str">
        <f t="shared" si="381"/>
        <v>NO</v>
      </c>
      <c r="S2368" s="6" t="str">
        <f t="shared" si="384"/>
        <v>YES</v>
      </c>
      <c r="T2368" s="11">
        <f t="shared" si="385"/>
        <v>3346.95</v>
      </c>
      <c r="U2368" s="11">
        <f t="shared" si="382"/>
        <v>3079.14</v>
      </c>
      <c r="V2368" s="11">
        <f t="shared" si="383"/>
        <v>267.80999999999995</v>
      </c>
    </row>
    <row r="2369" spans="1:22" x14ac:dyDescent="0.25">
      <c r="A2369" s="6" t="s">
        <v>351</v>
      </c>
      <c r="B2369" s="6" t="s">
        <v>23</v>
      </c>
      <c r="C2369" s="6" t="s">
        <v>1937</v>
      </c>
      <c r="D2369" s="6" t="s">
        <v>1937</v>
      </c>
      <c r="E2369" s="22" t="s">
        <v>1676</v>
      </c>
      <c r="F2369" s="22" t="s">
        <v>418</v>
      </c>
      <c r="G2369" s="7" t="s">
        <v>1936</v>
      </c>
      <c r="H2369" s="22" t="s">
        <v>1935</v>
      </c>
      <c r="I2369" s="22" t="s">
        <v>1934</v>
      </c>
      <c r="J2369" s="22" t="s">
        <v>1943</v>
      </c>
      <c r="K2369" s="11">
        <v>12</v>
      </c>
      <c r="L2369" s="9">
        <v>336.75</v>
      </c>
      <c r="M2369" s="11">
        <v>4041</v>
      </c>
      <c r="N2369" s="11">
        <v>45</v>
      </c>
      <c r="O2369" s="10">
        <f t="shared" si="378"/>
        <v>12</v>
      </c>
      <c r="P2369" s="11">
        <f t="shared" si="379"/>
        <v>0.133630289532294</v>
      </c>
      <c r="Q2369" s="11">
        <f t="shared" si="380"/>
        <v>12.133630289532293</v>
      </c>
      <c r="R2369" s="6" t="str">
        <f t="shared" si="381"/>
        <v>NO</v>
      </c>
      <c r="S2369" s="6" t="str">
        <f t="shared" si="384"/>
        <v>YES</v>
      </c>
      <c r="T2369" s="11">
        <f t="shared" si="385"/>
        <v>4209.375</v>
      </c>
      <c r="U2369" s="11">
        <f t="shared" si="382"/>
        <v>4086</v>
      </c>
      <c r="V2369" s="11">
        <f t="shared" si="383"/>
        <v>123.375</v>
      </c>
    </row>
    <row r="2370" spans="1:22" x14ac:dyDescent="0.25">
      <c r="A2370" s="6" t="s">
        <v>351</v>
      </c>
      <c r="B2370" s="6" t="s">
        <v>23</v>
      </c>
      <c r="C2370" s="6" t="s">
        <v>1937</v>
      </c>
      <c r="D2370" s="6" t="s">
        <v>1937</v>
      </c>
      <c r="E2370" s="22" t="s">
        <v>1676</v>
      </c>
      <c r="F2370" s="22" t="s">
        <v>418</v>
      </c>
      <c r="G2370" s="7" t="s">
        <v>1936</v>
      </c>
      <c r="H2370" s="22" t="s">
        <v>1935</v>
      </c>
      <c r="I2370" s="22" t="s">
        <v>1934</v>
      </c>
      <c r="J2370" s="22" t="s">
        <v>1943</v>
      </c>
      <c r="K2370" s="11">
        <v>14</v>
      </c>
      <c r="L2370" s="9">
        <v>2</v>
      </c>
      <c r="M2370" s="11">
        <v>28</v>
      </c>
      <c r="O2370" s="10">
        <f t="shared" si="378"/>
        <v>14</v>
      </c>
      <c r="P2370" s="11">
        <f t="shared" si="379"/>
        <v>0</v>
      </c>
      <c r="Q2370" s="11">
        <f t="shared" si="380"/>
        <v>14</v>
      </c>
      <c r="R2370" s="6" t="str">
        <f t="shared" si="381"/>
        <v>YES</v>
      </c>
      <c r="S2370" s="6" t="str">
        <f t="shared" si="384"/>
        <v>YES</v>
      </c>
      <c r="T2370" s="11">
        <f t="shared" si="385"/>
        <v>25</v>
      </c>
      <c r="U2370" s="11">
        <f t="shared" si="382"/>
        <v>28</v>
      </c>
      <c r="V2370" s="11">
        <f t="shared" si="383"/>
        <v>-3</v>
      </c>
    </row>
    <row r="2371" spans="1:22" x14ac:dyDescent="0.25">
      <c r="A2371" s="6" t="s">
        <v>351</v>
      </c>
      <c r="B2371" s="6" t="s">
        <v>23</v>
      </c>
      <c r="C2371" s="6" t="s">
        <v>1937</v>
      </c>
      <c r="D2371" s="6" t="s">
        <v>1937</v>
      </c>
      <c r="E2371" s="22" t="s">
        <v>1676</v>
      </c>
      <c r="F2371" s="22" t="s">
        <v>418</v>
      </c>
      <c r="G2371" s="7" t="s">
        <v>1936</v>
      </c>
      <c r="H2371" s="22" t="s">
        <v>1935</v>
      </c>
      <c r="I2371" s="22" t="s">
        <v>1934</v>
      </c>
      <c r="J2371" s="22" t="s">
        <v>1943</v>
      </c>
      <c r="K2371" s="11">
        <v>11.5</v>
      </c>
      <c r="L2371" s="9">
        <v>16.5</v>
      </c>
      <c r="M2371" s="11">
        <v>189.75</v>
      </c>
      <c r="O2371" s="10">
        <f t="shared" si="378"/>
        <v>11.5</v>
      </c>
      <c r="P2371" s="11">
        <f t="shared" si="379"/>
        <v>0</v>
      </c>
      <c r="Q2371" s="11">
        <f t="shared" si="380"/>
        <v>11.5</v>
      </c>
      <c r="R2371" s="6" t="str">
        <f t="shared" si="381"/>
        <v>NO</v>
      </c>
      <c r="S2371" s="6" t="str">
        <f t="shared" si="384"/>
        <v>YES</v>
      </c>
      <c r="T2371" s="11">
        <f t="shared" si="385"/>
        <v>206.25</v>
      </c>
      <c r="U2371" s="11">
        <f t="shared" si="382"/>
        <v>189.75</v>
      </c>
      <c r="V2371" s="11">
        <f t="shared" si="383"/>
        <v>16.5</v>
      </c>
    </row>
    <row r="2372" spans="1:22" x14ac:dyDescent="0.25">
      <c r="A2372" s="6" t="s">
        <v>351</v>
      </c>
      <c r="B2372" s="6" t="s">
        <v>23</v>
      </c>
      <c r="C2372" s="6" t="s">
        <v>1937</v>
      </c>
      <c r="D2372" s="6" t="s">
        <v>1937</v>
      </c>
      <c r="E2372" s="22" t="s">
        <v>1676</v>
      </c>
      <c r="F2372" s="22" t="s">
        <v>418</v>
      </c>
      <c r="G2372" s="7" t="s">
        <v>1936</v>
      </c>
      <c r="H2372" s="22" t="s">
        <v>1935</v>
      </c>
      <c r="I2372" s="22" t="s">
        <v>1934</v>
      </c>
      <c r="J2372" s="22" t="s">
        <v>1944</v>
      </c>
      <c r="K2372" s="11">
        <v>14</v>
      </c>
      <c r="L2372" s="9">
        <v>11</v>
      </c>
      <c r="M2372" s="11">
        <v>154</v>
      </c>
      <c r="N2372" s="11">
        <v>9</v>
      </c>
      <c r="O2372" s="10">
        <f t="shared" si="378"/>
        <v>14</v>
      </c>
      <c r="P2372" s="11">
        <f t="shared" si="379"/>
        <v>0.81818181818181823</v>
      </c>
      <c r="Q2372" s="11">
        <f t="shared" si="380"/>
        <v>14.818181818181818</v>
      </c>
      <c r="R2372" s="6" t="str">
        <f t="shared" si="381"/>
        <v>YES</v>
      </c>
      <c r="S2372" s="6" t="str">
        <f t="shared" si="384"/>
        <v>YES</v>
      </c>
      <c r="T2372" s="11">
        <f t="shared" si="385"/>
        <v>137.5</v>
      </c>
      <c r="U2372" s="11">
        <f t="shared" si="382"/>
        <v>163</v>
      </c>
      <c r="V2372" s="11">
        <f t="shared" si="383"/>
        <v>-25.5</v>
      </c>
    </row>
    <row r="2373" spans="1:22" x14ac:dyDescent="0.25">
      <c r="A2373" s="6" t="s">
        <v>351</v>
      </c>
      <c r="B2373" s="6" t="s">
        <v>23</v>
      </c>
      <c r="C2373" s="6" t="s">
        <v>1937</v>
      </c>
      <c r="D2373" s="6" t="s">
        <v>1937</v>
      </c>
      <c r="E2373" s="22" t="s">
        <v>1676</v>
      </c>
      <c r="F2373" s="22" t="s">
        <v>418</v>
      </c>
      <c r="G2373" s="7" t="s">
        <v>1936</v>
      </c>
      <c r="H2373" s="22" t="s">
        <v>1935</v>
      </c>
      <c r="I2373" s="22" t="s">
        <v>1934</v>
      </c>
      <c r="J2373" s="22" t="s">
        <v>1945</v>
      </c>
      <c r="K2373" s="11">
        <v>14</v>
      </c>
      <c r="L2373" s="9">
        <v>23.75</v>
      </c>
      <c r="M2373" s="11">
        <v>332.5</v>
      </c>
      <c r="N2373" s="11">
        <v>14</v>
      </c>
      <c r="O2373" s="10">
        <f t="shared" si="378"/>
        <v>14</v>
      </c>
      <c r="P2373" s="11">
        <f t="shared" si="379"/>
        <v>0.58947368421052626</v>
      </c>
      <c r="Q2373" s="11">
        <f t="shared" si="380"/>
        <v>14.589473684210526</v>
      </c>
      <c r="R2373" s="6" t="str">
        <f t="shared" si="381"/>
        <v>YES</v>
      </c>
      <c r="S2373" s="6" t="str">
        <f t="shared" si="384"/>
        <v>YES</v>
      </c>
      <c r="T2373" s="11">
        <f t="shared" si="385"/>
        <v>296.875</v>
      </c>
      <c r="U2373" s="11">
        <f t="shared" si="382"/>
        <v>346.5</v>
      </c>
      <c r="V2373" s="11">
        <f t="shared" si="383"/>
        <v>-49.625</v>
      </c>
    </row>
    <row r="2374" spans="1:22" x14ac:dyDescent="0.25">
      <c r="A2374" s="6" t="s">
        <v>351</v>
      </c>
      <c r="B2374" s="6" t="s">
        <v>23</v>
      </c>
      <c r="C2374" s="6" t="s">
        <v>1937</v>
      </c>
      <c r="D2374" s="6" t="s">
        <v>1937</v>
      </c>
      <c r="E2374" s="22" t="s">
        <v>1676</v>
      </c>
      <c r="F2374" s="22" t="s">
        <v>418</v>
      </c>
      <c r="G2374" s="7" t="s">
        <v>1936</v>
      </c>
      <c r="H2374" s="22" t="s">
        <v>1935</v>
      </c>
      <c r="I2374" s="22" t="s">
        <v>1934</v>
      </c>
      <c r="J2374" s="22" t="s">
        <v>1945</v>
      </c>
      <c r="K2374" s="11">
        <v>12</v>
      </c>
      <c r="L2374" s="9">
        <v>151.5</v>
      </c>
      <c r="M2374" s="11">
        <v>1818</v>
      </c>
      <c r="O2374" s="10">
        <f t="shared" si="378"/>
        <v>12</v>
      </c>
      <c r="P2374" s="11">
        <f t="shared" si="379"/>
        <v>0</v>
      </c>
      <c r="Q2374" s="11">
        <f t="shared" si="380"/>
        <v>12</v>
      </c>
      <c r="R2374" s="6" t="str">
        <f t="shared" si="381"/>
        <v>NO</v>
      </c>
      <c r="S2374" s="6" t="str">
        <f t="shared" si="384"/>
        <v>YES</v>
      </c>
      <c r="T2374" s="11">
        <f t="shared" si="385"/>
        <v>1893.75</v>
      </c>
      <c r="U2374" s="11">
        <f t="shared" si="382"/>
        <v>1818</v>
      </c>
      <c r="V2374" s="11">
        <f t="shared" si="383"/>
        <v>75.75</v>
      </c>
    </row>
    <row r="2375" spans="1:22" x14ac:dyDescent="0.25">
      <c r="A2375" s="6" t="s">
        <v>351</v>
      </c>
      <c r="B2375" s="6" t="s">
        <v>23</v>
      </c>
      <c r="C2375" s="6" t="s">
        <v>1937</v>
      </c>
      <c r="D2375" s="6" t="s">
        <v>1937</v>
      </c>
      <c r="E2375" s="22" t="s">
        <v>1676</v>
      </c>
      <c r="F2375" s="22" t="s">
        <v>418</v>
      </c>
      <c r="G2375" s="7" t="s">
        <v>1936</v>
      </c>
      <c r="H2375" s="22" t="s">
        <v>1935</v>
      </c>
      <c r="I2375" s="22" t="s">
        <v>1934</v>
      </c>
      <c r="J2375" s="22" t="s">
        <v>1946</v>
      </c>
      <c r="K2375" s="11">
        <v>12</v>
      </c>
      <c r="L2375" s="9">
        <v>138.25</v>
      </c>
      <c r="M2375" s="11">
        <v>1659</v>
      </c>
      <c r="N2375" s="11">
        <v>48</v>
      </c>
      <c r="O2375" s="10">
        <f t="shared" si="378"/>
        <v>12</v>
      </c>
      <c r="P2375" s="11">
        <f t="shared" si="379"/>
        <v>0.34719710669077758</v>
      </c>
      <c r="Q2375" s="11">
        <f t="shared" si="380"/>
        <v>12.347197106690778</v>
      </c>
      <c r="R2375" s="6" t="str">
        <f t="shared" si="381"/>
        <v>NO</v>
      </c>
      <c r="S2375" s="6" t="str">
        <f t="shared" si="384"/>
        <v>YES</v>
      </c>
      <c r="T2375" s="11">
        <f t="shared" si="385"/>
        <v>1728.125</v>
      </c>
      <c r="U2375" s="11">
        <f t="shared" si="382"/>
        <v>1707</v>
      </c>
      <c r="V2375" s="11">
        <f t="shared" si="383"/>
        <v>21.125</v>
      </c>
    </row>
    <row r="2376" spans="1:22" x14ac:dyDescent="0.25">
      <c r="A2376" s="6" t="s">
        <v>351</v>
      </c>
      <c r="B2376" s="6" t="s">
        <v>23</v>
      </c>
      <c r="C2376" s="6" t="s">
        <v>1937</v>
      </c>
      <c r="D2376" s="6" t="s">
        <v>1937</v>
      </c>
      <c r="E2376" s="22" t="s">
        <v>1676</v>
      </c>
      <c r="F2376" s="22" t="s">
        <v>418</v>
      </c>
      <c r="G2376" s="7" t="s">
        <v>1936</v>
      </c>
      <c r="H2376" s="22" t="s">
        <v>1935</v>
      </c>
      <c r="I2376" s="22" t="s">
        <v>1934</v>
      </c>
      <c r="J2376" s="22" t="s">
        <v>1946</v>
      </c>
      <c r="K2376" s="11">
        <v>14</v>
      </c>
      <c r="L2376" s="9">
        <v>8.25</v>
      </c>
      <c r="M2376" s="11">
        <v>115.5</v>
      </c>
      <c r="O2376" s="10">
        <f t="shared" si="378"/>
        <v>14</v>
      </c>
      <c r="P2376" s="11">
        <f t="shared" si="379"/>
        <v>0</v>
      </c>
      <c r="Q2376" s="11">
        <f t="shared" si="380"/>
        <v>14</v>
      </c>
      <c r="R2376" s="6" t="str">
        <f t="shared" si="381"/>
        <v>YES</v>
      </c>
      <c r="S2376" s="6" t="str">
        <f t="shared" si="384"/>
        <v>YES</v>
      </c>
      <c r="T2376" s="11">
        <f t="shared" si="385"/>
        <v>103.125</v>
      </c>
      <c r="U2376" s="11">
        <f t="shared" si="382"/>
        <v>115.5</v>
      </c>
      <c r="V2376" s="11">
        <f t="shared" si="383"/>
        <v>-12.375</v>
      </c>
    </row>
    <row r="2377" spans="1:22" x14ac:dyDescent="0.25">
      <c r="A2377" s="6" t="s">
        <v>351</v>
      </c>
      <c r="B2377" s="6" t="s">
        <v>23</v>
      </c>
      <c r="C2377" s="6" t="s">
        <v>1937</v>
      </c>
      <c r="D2377" s="6" t="s">
        <v>1937</v>
      </c>
      <c r="E2377" s="22" t="s">
        <v>1676</v>
      </c>
      <c r="F2377" s="22" t="s">
        <v>418</v>
      </c>
      <c r="G2377" s="7" t="s">
        <v>1936</v>
      </c>
      <c r="H2377" s="22" t="s">
        <v>1935</v>
      </c>
      <c r="I2377" s="22" t="s">
        <v>1934</v>
      </c>
      <c r="J2377" s="22" t="s">
        <v>1947</v>
      </c>
      <c r="K2377" s="11">
        <v>13.5</v>
      </c>
      <c r="L2377" s="9">
        <v>382</v>
      </c>
      <c r="M2377" s="11">
        <v>5157.01</v>
      </c>
      <c r="N2377" s="11">
        <v>85</v>
      </c>
      <c r="O2377" s="10">
        <f t="shared" si="378"/>
        <v>13.500026178010472</v>
      </c>
      <c r="P2377" s="11">
        <f t="shared" si="379"/>
        <v>0.22251308900523561</v>
      </c>
      <c r="Q2377" s="11">
        <f t="shared" si="380"/>
        <v>13.722539267015707</v>
      </c>
      <c r="R2377" s="6" t="str">
        <f t="shared" si="381"/>
        <v>YES</v>
      </c>
      <c r="S2377" s="6" t="str">
        <f t="shared" si="384"/>
        <v>YES</v>
      </c>
      <c r="T2377" s="11">
        <f t="shared" si="385"/>
        <v>4775</v>
      </c>
      <c r="U2377" s="11">
        <f t="shared" si="382"/>
        <v>5242.01</v>
      </c>
      <c r="V2377" s="11">
        <f t="shared" si="383"/>
        <v>-467.01000000000022</v>
      </c>
    </row>
    <row r="2378" spans="1:22" x14ac:dyDescent="0.25">
      <c r="A2378" s="6" t="s">
        <v>351</v>
      </c>
      <c r="B2378" s="6" t="s">
        <v>23</v>
      </c>
      <c r="C2378" s="6" t="s">
        <v>1937</v>
      </c>
      <c r="D2378" s="6" t="s">
        <v>1937</v>
      </c>
      <c r="E2378" s="22" t="s">
        <v>1676</v>
      </c>
      <c r="F2378" s="22" t="s">
        <v>418</v>
      </c>
      <c r="G2378" s="7" t="s">
        <v>1936</v>
      </c>
      <c r="H2378" s="22" t="s">
        <v>1935</v>
      </c>
      <c r="I2378" s="22" t="s">
        <v>1934</v>
      </c>
      <c r="J2378" s="22" t="s">
        <v>1947</v>
      </c>
      <c r="K2378" s="11">
        <v>12</v>
      </c>
      <c r="L2378" s="9">
        <v>7.25</v>
      </c>
      <c r="M2378" s="11">
        <v>87</v>
      </c>
      <c r="O2378" s="10">
        <f t="shared" si="378"/>
        <v>12</v>
      </c>
      <c r="P2378" s="11">
        <f t="shared" si="379"/>
        <v>0</v>
      </c>
      <c r="Q2378" s="11">
        <f t="shared" si="380"/>
        <v>12</v>
      </c>
      <c r="R2378" s="6" t="str">
        <f t="shared" si="381"/>
        <v>NO</v>
      </c>
      <c r="S2378" s="6" t="str">
        <f t="shared" si="384"/>
        <v>YES</v>
      </c>
      <c r="T2378" s="11">
        <f t="shared" si="385"/>
        <v>90.625</v>
      </c>
      <c r="U2378" s="11">
        <f t="shared" si="382"/>
        <v>87</v>
      </c>
      <c r="V2378" s="11">
        <f t="shared" si="383"/>
        <v>3.625</v>
      </c>
    </row>
    <row r="2379" spans="1:22" x14ac:dyDescent="0.25">
      <c r="A2379" s="6" t="s">
        <v>351</v>
      </c>
      <c r="B2379" s="6" t="s">
        <v>23</v>
      </c>
      <c r="C2379" s="6" t="s">
        <v>1937</v>
      </c>
      <c r="D2379" s="6" t="s">
        <v>1937</v>
      </c>
      <c r="E2379" s="22" t="s">
        <v>1676</v>
      </c>
      <c r="F2379" s="22" t="s">
        <v>418</v>
      </c>
      <c r="G2379" s="7" t="s">
        <v>1936</v>
      </c>
      <c r="H2379" s="22" t="s">
        <v>1935</v>
      </c>
      <c r="I2379" s="22" t="s">
        <v>1934</v>
      </c>
      <c r="J2379" s="22" t="s">
        <v>1947</v>
      </c>
      <c r="K2379" s="11">
        <v>15</v>
      </c>
      <c r="L2379" s="9">
        <v>2.25</v>
      </c>
      <c r="M2379" s="11">
        <v>33.75</v>
      </c>
      <c r="O2379" s="10">
        <f t="shared" si="378"/>
        <v>15</v>
      </c>
      <c r="P2379" s="11">
        <f t="shared" si="379"/>
        <v>0</v>
      </c>
      <c r="Q2379" s="11">
        <f t="shared" si="380"/>
        <v>15</v>
      </c>
      <c r="R2379" s="6" t="str">
        <f t="shared" si="381"/>
        <v>YES</v>
      </c>
      <c r="S2379" s="6" t="str">
        <f t="shared" si="384"/>
        <v>YES</v>
      </c>
      <c r="T2379" s="11">
        <f t="shared" si="385"/>
        <v>28.125</v>
      </c>
      <c r="U2379" s="11">
        <f t="shared" si="382"/>
        <v>33.75</v>
      </c>
      <c r="V2379" s="11">
        <f t="shared" si="383"/>
        <v>-5.625</v>
      </c>
    </row>
    <row r="2380" spans="1:22" x14ac:dyDescent="0.25">
      <c r="A2380" s="6" t="s">
        <v>351</v>
      </c>
      <c r="B2380" s="6" t="s">
        <v>23</v>
      </c>
      <c r="C2380" s="6" t="s">
        <v>1937</v>
      </c>
      <c r="D2380" s="6" t="s">
        <v>1937</v>
      </c>
      <c r="E2380" s="22" t="s">
        <v>1676</v>
      </c>
      <c r="F2380" s="22" t="s">
        <v>418</v>
      </c>
      <c r="G2380" s="7" t="s">
        <v>1936</v>
      </c>
      <c r="H2380" s="22" t="s">
        <v>1935</v>
      </c>
      <c r="I2380" s="22" t="s">
        <v>1934</v>
      </c>
      <c r="J2380" s="22" t="s">
        <v>1948</v>
      </c>
      <c r="K2380" s="11">
        <v>12</v>
      </c>
      <c r="L2380" s="9">
        <v>141.5</v>
      </c>
      <c r="M2380" s="11">
        <v>1698</v>
      </c>
      <c r="N2380" s="11">
        <v>160</v>
      </c>
      <c r="O2380" s="10">
        <f t="shared" si="378"/>
        <v>12</v>
      </c>
      <c r="P2380" s="11">
        <f t="shared" si="379"/>
        <v>1.1307420494699647</v>
      </c>
      <c r="Q2380" s="11">
        <f t="shared" si="380"/>
        <v>13.130742049469964</v>
      </c>
      <c r="R2380" s="6" t="str">
        <f t="shared" si="381"/>
        <v>YES</v>
      </c>
      <c r="S2380" s="6" t="str">
        <f t="shared" si="384"/>
        <v>YES</v>
      </c>
      <c r="T2380" s="11">
        <f t="shared" si="385"/>
        <v>1768.75</v>
      </c>
      <c r="U2380" s="11">
        <f t="shared" si="382"/>
        <v>1858</v>
      </c>
      <c r="V2380" s="11">
        <f t="shared" si="383"/>
        <v>-89.25</v>
      </c>
    </row>
    <row r="2381" spans="1:22" x14ac:dyDescent="0.25">
      <c r="A2381" s="6" t="s">
        <v>351</v>
      </c>
      <c r="B2381" s="6" t="s">
        <v>23</v>
      </c>
      <c r="C2381" s="6" t="s">
        <v>1937</v>
      </c>
      <c r="D2381" s="6" t="s">
        <v>1937</v>
      </c>
      <c r="E2381" s="22" t="s">
        <v>1676</v>
      </c>
      <c r="F2381" s="22" t="s">
        <v>418</v>
      </c>
      <c r="G2381" s="7" t="s">
        <v>1936</v>
      </c>
      <c r="H2381" s="22" t="s">
        <v>1935</v>
      </c>
      <c r="I2381" s="22" t="s">
        <v>1934</v>
      </c>
      <c r="J2381" s="22" t="s">
        <v>1948</v>
      </c>
      <c r="K2381" s="11">
        <v>11.5</v>
      </c>
      <c r="L2381" s="9">
        <v>8</v>
      </c>
      <c r="M2381" s="11">
        <v>92</v>
      </c>
      <c r="O2381" s="10">
        <f t="shared" si="378"/>
        <v>11.5</v>
      </c>
      <c r="P2381" s="11">
        <f t="shared" si="379"/>
        <v>0</v>
      </c>
      <c r="Q2381" s="11">
        <f t="shared" si="380"/>
        <v>11.5</v>
      </c>
      <c r="R2381" s="6" t="str">
        <f t="shared" si="381"/>
        <v>NO</v>
      </c>
      <c r="S2381" s="6" t="str">
        <f t="shared" si="384"/>
        <v>YES</v>
      </c>
      <c r="T2381" s="11">
        <f t="shared" si="385"/>
        <v>100</v>
      </c>
      <c r="U2381" s="11">
        <f t="shared" si="382"/>
        <v>92</v>
      </c>
      <c r="V2381" s="11">
        <f t="shared" si="383"/>
        <v>8</v>
      </c>
    </row>
    <row r="2382" spans="1:22" x14ac:dyDescent="0.25">
      <c r="A2382" s="6" t="s">
        <v>351</v>
      </c>
      <c r="B2382" s="6" t="s">
        <v>23</v>
      </c>
      <c r="C2382" s="6" t="s">
        <v>1937</v>
      </c>
      <c r="D2382" s="6" t="s">
        <v>1937</v>
      </c>
      <c r="E2382" s="22" t="s">
        <v>1676</v>
      </c>
      <c r="F2382" s="22" t="s">
        <v>418</v>
      </c>
      <c r="G2382" s="7" t="s">
        <v>1936</v>
      </c>
      <c r="H2382" s="22" t="s">
        <v>1935</v>
      </c>
      <c r="I2382" s="22" t="s">
        <v>1934</v>
      </c>
      <c r="J2382" s="22" t="s">
        <v>1948</v>
      </c>
      <c r="K2382" s="11">
        <v>13.5</v>
      </c>
      <c r="L2382" s="9">
        <v>16.25</v>
      </c>
      <c r="M2382" s="11">
        <v>219.38</v>
      </c>
      <c r="O2382" s="10">
        <f t="shared" si="378"/>
        <v>13.500307692307691</v>
      </c>
      <c r="P2382" s="11">
        <f t="shared" si="379"/>
        <v>0</v>
      </c>
      <c r="Q2382" s="11">
        <f t="shared" si="380"/>
        <v>13.500307692307691</v>
      </c>
      <c r="R2382" s="6" t="str">
        <f t="shared" si="381"/>
        <v>YES</v>
      </c>
      <c r="S2382" s="6" t="str">
        <f t="shared" si="384"/>
        <v>YES</v>
      </c>
      <c r="T2382" s="11">
        <f t="shared" si="385"/>
        <v>203.125</v>
      </c>
      <c r="U2382" s="11">
        <f t="shared" si="382"/>
        <v>219.38</v>
      </c>
      <c r="V2382" s="11">
        <f t="shared" si="383"/>
        <v>-16.254999999999995</v>
      </c>
    </row>
    <row r="2383" spans="1:22" x14ac:dyDescent="0.25">
      <c r="A2383" s="6" t="s">
        <v>351</v>
      </c>
      <c r="B2383" s="6" t="s">
        <v>23</v>
      </c>
      <c r="C2383" s="6" t="s">
        <v>1950</v>
      </c>
      <c r="D2383" s="6" t="s">
        <v>1950</v>
      </c>
      <c r="E2383" s="22" t="s">
        <v>1676</v>
      </c>
      <c r="F2383" s="22" t="s">
        <v>418</v>
      </c>
      <c r="G2383" s="7" t="s">
        <v>1323</v>
      </c>
      <c r="H2383" s="22" t="s">
        <v>1949</v>
      </c>
      <c r="I2383" s="22" t="s">
        <v>1375</v>
      </c>
      <c r="J2383" s="22" t="s">
        <v>1951</v>
      </c>
      <c r="K2383" s="11">
        <v>9</v>
      </c>
      <c r="L2383" s="9">
        <v>276.67</v>
      </c>
      <c r="M2383" s="11">
        <v>2490.0300000000002</v>
      </c>
      <c r="N2383" s="11">
        <v>4504.8599999999997</v>
      </c>
      <c r="O2383" s="10">
        <f t="shared" si="378"/>
        <v>9</v>
      </c>
      <c r="P2383" s="11">
        <f t="shared" si="379"/>
        <v>16.282430332164669</v>
      </c>
      <c r="Q2383" s="11">
        <f t="shared" si="380"/>
        <v>25.282430332164669</v>
      </c>
      <c r="R2383" s="6" t="str">
        <f t="shared" si="381"/>
        <v>YES</v>
      </c>
      <c r="S2383" s="6" t="str">
        <f t="shared" si="384"/>
        <v>YES</v>
      </c>
      <c r="T2383" s="11">
        <f t="shared" si="385"/>
        <v>3458.375</v>
      </c>
      <c r="U2383" s="11">
        <f t="shared" si="382"/>
        <v>6994.8899999999994</v>
      </c>
      <c r="V2383" s="11">
        <f t="shared" si="383"/>
        <v>-3536.5149999999994</v>
      </c>
    </row>
    <row r="2384" spans="1:22" x14ac:dyDescent="0.25">
      <c r="A2384" s="6" t="s">
        <v>351</v>
      </c>
      <c r="B2384" s="6" t="s">
        <v>23</v>
      </c>
      <c r="C2384" s="6" t="s">
        <v>1950</v>
      </c>
      <c r="D2384" s="6" t="s">
        <v>1950</v>
      </c>
      <c r="E2384" s="22" t="s">
        <v>1676</v>
      </c>
      <c r="F2384" s="22" t="s">
        <v>418</v>
      </c>
      <c r="G2384" s="7" t="s">
        <v>1323</v>
      </c>
      <c r="H2384" s="22" t="s">
        <v>1949</v>
      </c>
      <c r="I2384" s="22" t="s">
        <v>1375</v>
      </c>
      <c r="J2384" s="22" t="s">
        <v>1951</v>
      </c>
      <c r="K2384" s="11">
        <v>15</v>
      </c>
      <c r="L2384" s="9">
        <v>0.5</v>
      </c>
      <c r="M2384" s="11">
        <v>7.5</v>
      </c>
      <c r="O2384" s="10">
        <f t="shared" ref="O2384:O2447" si="386">M2384/L2384</f>
        <v>15</v>
      </c>
      <c r="P2384" s="11">
        <f t="shared" si="379"/>
        <v>0</v>
      </c>
      <c r="Q2384" s="11">
        <f t="shared" si="380"/>
        <v>15</v>
      </c>
      <c r="R2384" s="6" t="str">
        <f t="shared" si="381"/>
        <v>YES</v>
      </c>
      <c r="S2384" s="6" t="str">
        <f t="shared" si="384"/>
        <v>YES</v>
      </c>
      <c r="T2384" s="11">
        <f t="shared" si="385"/>
        <v>6.25</v>
      </c>
      <c r="U2384" s="11">
        <f t="shared" si="382"/>
        <v>7.5</v>
      </c>
      <c r="V2384" s="11">
        <f t="shared" si="383"/>
        <v>-1.25</v>
      </c>
    </row>
    <row r="2385" spans="1:22" x14ac:dyDescent="0.25">
      <c r="A2385" s="6" t="s">
        <v>351</v>
      </c>
      <c r="B2385" s="6" t="s">
        <v>23</v>
      </c>
      <c r="C2385" s="6" t="s">
        <v>1950</v>
      </c>
      <c r="D2385" s="6" t="s">
        <v>1950</v>
      </c>
      <c r="E2385" s="22" t="s">
        <v>1676</v>
      </c>
      <c r="F2385" s="22" t="s">
        <v>418</v>
      </c>
      <c r="G2385" s="7" t="s">
        <v>1323</v>
      </c>
      <c r="H2385" s="22" t="s">
        <v>1949</v>
      </c>
      <c r="I2385" s="22" t="s">
        <v>1375</v>
      </c>
      <c r="J2385" s="22" t="s">
        <v>1952</v>
      </c>
      <c r="K2385" s="11">
        <v>15</v>
      </c>
      <c r="L2385" s="9">
        <v>2.5</v>
      </c>
      <c r="M2385" s="11">
        <v>37.5</v>
      </c>
      <c r="N2385" s="11">
        <v>5091.41</v>
      </c>
      <c r="O2385" s="10">
        <f t="shared" si="386"/>
        <v>15</v>
      </c>
      <c r="P2385" s="11">
        <f t="shared" si="379"/>
        <v>2036.5639999999999</v>
      </c>
      <c r="Q2385" s="11">
        <f t="shared" si="380"/>
        <v>2051.5639999999999</v>
      </c>
      <c r="R2385" s="6" t="str">
        <f t="shared" si="381"/>
        <v>YES</v>
      </c>
      <c r="S2385" s="6" t="str">
        <f t="shared" si="384"/>
        <v>YES</v>
      </c>
      <c r="T2385" s="11">
        <f t="shared" si="385"/>
        <v>31.25</v>
      </c>
      <c r="U2385" s="11">
        <f t="shared" si="382"/>
        <v>5128.91</v>
      </c>
      <c r="V2385" s="11">
        <f t="shared" si="383"/>
        <v>-5097.66</v>
      </c>
    </row>
    <row r="2386" spans="1:22" x14ac:dyDescent="0.25">
      <c r="A2386" s="6" t="s">
        <v>351</v>
      </c>
      <c r="B2386" s="6" t="s">
        <v>23</v>
      </c>
      <c r="C2386" s="6" t="s">
        <v>1950</v>
      </c>
      <c r="D2386" s="6" t="s">
        <v>1950</v>
      </c>
      <c r="E2386" s="22" t="s">
        <v>1676</v>
      </c>
      <c r="F2386" s="22" t="s">
        <v>418</v>
      </c>
      <c r="G2386" s="7" t="s">
        <v>1323</v>
      </c>
      <c r="H2386" s="22" t="s">
        <v>1949</v>
      </c>
      <c r="I2386" s="22" t="s">
        <v>1375</v>
      </c>
      <c r="J2386" s="22" t="s">
        <v>1952</v>
      </c>
      <c r="K2386" s="11">
        <v>8</v>
      </c>
      <c r="L2386" s="9">
        <v>328.56</v>
      </c>
      <c r="M2386" s="11">
        <v>2628.48</v>
      </c>
      <c r="O2386" s="10">
        <f t="shared" si="386"/>
        <v>8</v>
      </c>
      <c r="P2386" s="11">
        <f t="shared" si="379"/>
        <v>0</v>
      </c>
      <c r="Q2386" s="11">
        <f t="shared" si="380"/>
        <v>8</v>
      </c>
      <c r="R2386" s="6" t="str">
        <f t="shared" si="381"/>
        <v>NO</v>
      </c>
      <c r="S2386" s="6" t="str">
        <f t="shared" si="384"/>
        <v>YES</v>
      </c>
      <c r="T2386" s="11">
        <f t="shared" si="385"/>
        <v>4107</v>
      </c>
      <c r="U2386" s="11">
        <f t="shared" si="382"/>
        <v>2628.48</v>
      </c>
      <c r="V2386" s="11">
        <f t="shared" si="383"/>
        <v>1478.52</v>
      </c>
    </row>
    <row r="2387" spans="1:22" x14ac:dyDescent="0.25">
      <c r="A2387" s="6" t="s">
        <v>351</v>
      </c>
      <c r="B2387" s="6" t="s">
        <v>23</v>
      </c>
      <c r="C2387" s="6" t="s">
        <v>1950</v>
      </c>
      <c r="D2387" s="6" t="s">
        <v>1950</v>
      </c>
      <c r="E2387" s="22" t="s">
        <v>1676</v>
      </c>
      <c r="F2387" s="22" t="s">
        <v>418</v>
      </c>
      <c r="G2387" s="7" t="s">
        <v>1323</v>
      </c>
      <c r="H2387" s="22" t="s">
        <v>1949</v>
      </c>
      <c r="I2387" s="22" t="s">
        <v>1375</v>
      </c>
      <c r="J2387" s="22" t="s">
        <v>1901</v>
      </c>
      <c r="K2387" s="11">
        <v>15</v>
      </c>
      <c r="L2387" s="9">
        <v>2.5</v>
      </c>
      <c r="M2387" s="11">
        <v>37.5</v>
      </c>
      <c r="N2387" s="11">
        <v>4983.1400000000003</v>
      </c>
      <c r="O2387" s="10">
        <f t="shared" si="386"/>
        <v>15</v>
      </c>
      <c r="P2387" s="11">
        <f t="shared" si="379"/>
        <v>1993.2560000000001</v>
      </c>
      <c r="Q2387" s="11">
        <f t="shared" si="380"/>
        <v>2008.2560000000001</v>
      </c>
      <c r="R2387" s="6" t="str">
        <f t="shared" si="381"/>
        <v>YES</v>
      </c>
      <c r="S2387" s="6" t="str">
        <f t="shared" si="384"/>
        <v>YES</v>
      </c>
      <c r="T2387" s="11">
        <f t="shared" si="385"/>
        <v>31.25</v>
      </c>
      <c r="U2387" s="11">
        <f t="shared" si="382"/>
        <v>5020.6400000000003</v>
      </c>
      <c r="V2387" s="11">
        <f t="shared" si="383"/>
        <v>-4989.3900000000003</v>
      </c>
    </row>
    <row r="2388" spans="1:22" x14ac:dyDescent="0.25">
      <c r="A2388" s="6" t="s">
        <v>351</v>
      </c>
      <c r="B2388" s="6" t="s">
        <v>23</v>
      </c>
      <c r="C2388" s="6" t="s">
        <v>1950</v>
      </c>
      <c r="D2388" s="6" t="s">
        <v>1950</v>
      </c>
      <c r="E2388" s="22" t="s">
        <v>1676</v>
      </c>
      <c r="F2388" s="22" t="s">
        <v>418</v>
      </c>
      <c r="G2388" s="7" t="s">
        <v>1323</v>
      </c>
      <c r="H2388" s="22" t="s">
        <v>1949</v>
      </c>
      <c r="I2388" s="22" t="s">
        <v>1375</v>
      </c>
      <c r="J2388" s="22" t="s">
        <v>1901</v>
      </c>
      <c r="K2388" s="11">
        <v>8</v>
      </c>
      <c r="L2388" s="9">
        <v>309.85000000000002</v>
      </c>
      <c r="M2388" s="11">
        <v>2478.8000000000002</v>
      </c>
      <c r="O2388" s="10">
        <f t="shared" si="386"/>
        <v>8</v>
      </c>
      <c r="P2388" s="11">
        <f t="shared" si="379"/>
        <v>0</v>
      </c>
      <c r="Q2388" s="11">
        <f t="shared" si="380"/>
        <v>8</v>
      </c>
      <c r="R2388" s="6" t="str">
        <f t="shared" si="381"/>
        <v>NO</v>
      </c>
      <c r="S2388" s="6" t="str">
        <f t="shared" si="384"/>
        <v>YES</v>
      </c>
      <c r="T2388" s="11">
        <f t="shared" si="385"/>
        <v>3873.1250000000005</v>
      </c>
      <c r="U2388" s="11">
        <f t="shared" si="382"/>
        <v>2478.8000000000002</v>
      </c>
      <c r="V2388" s="11">
        <f t="shared" si="383"/>
        <v>1394.3250000000003</v>
      </c>
    </row>
    <row r="2389" spans="1:22" x14ac:dyDescent="0.25">
      <c r="A2389" s="6" t="s">
        <v>351</v>
      </c>
      <c r="B2389" s="6" t="s">
        <v>23</v>
      </c>
      <c r="C2389" s="6" t="s">
        <v>1950</v>
      </c>
      <c r="D2389" s="6" t="s">
        <v>1950</v>
      </c>
      <c r="E2389" s="22" t="s">
        <v>1676</v>
      </c>
      <c r="F2389" s="22" t="s">
        <v>418</v>
      </c>
      <c r="G2389" s="7" t="s">
        <v>1323</v>
      </c>
      <c r="H2389" s="22" t="s">
        <v>1949</v>
      </c>
      <c r="I2389" s="22" t="s">
        <v>1375</v>
      </c>
      <c r="J2389" s="22" t="s">
        <v>1953</v>
      </c>
      <c r="K2389" s="11">
        <v>15</v>
      </c>
      <c r="L2389" s="9">
        <v>8</v>
      </c>
      <c r="M2389" s="11">
        <v>120</v>
      </c>
      <c r="O2389" s="10">
        <f t="shared" si="386"/>
        <v>15</v>
      </c>
      <c r="P2389" s="11">
        <f t="shared" si="379"/>
        <v>0</v>
      </c>
      <c r="Q2389" s="11">
        <f t="shared" si="380"/>
        <v>15</v>
      </c>
      <c r="R2389" s="6" t="str">
        <f t="shared" si="381"/>
        <v>YES</v>
      </c>
      <c r="S2389" s="6" t="str">
        <f t="shared" si="384"/>
        <v>YES</v>
      </c>
      <c r="T2389" s="11">
        <f t="shared" si="385"/>
        <v>100</v>
      </c>
      <c r="U2389" s="11">
        <f t="shared" si="382"/>
        <v>120</v>
      </c>
      <c r="V2389" s="11">
        <f t="shared" si="383"/>
        <v>-20</v>
      </c>
    </row>
    <row r="2390" spans="1:22" x14ac:dyDescent="0.25">
      <c r="A2390" s="6" t="s">
        <v>351</v>
      </c>
      <c r="B2390" s="6" t="s">
        <v>23</v>
      </c>
      <c r="C2390" s="6" t="s">
        <v>1950</v>
      </c>
      <c r="D2390" s="6" t="s">
        <v>1950</v>
      </c>
      <c r="E2390" s="22" t="s">
        <v>1676</v>
      </c>
      <c r="F2390" s="22" t="s">
        <v>418</v>
      </c>
      <c r="G2390" s="7" t="s">
        <v>1323</v>
      </c>
      <c r="H2390" s="22" t="s">
        <v>1949</v>
      </c>
      <c r="I2390" s="22" t="s">
        <v>1375</v>
      </c>
      <c r="J2390" s="22" t="s">
        <v>1888</v>
      </c>
      <c r="K2390" s="11">
        <v>8</v>
      </c>
      <c r="L2390" s="9">
        <v>39.1</v>
      </c>
      <c r="M2390" s="11">
        <v>312.8</v>
      </c>
      <c r="N2390" s="11">
        <v>830.66</v>
      </c>
      <c r="O2390" s="10">
        <f t="shared" si="386"/>
        <v>8</v>
      </c>
      <c r="P2390" s="11">
        <f t="shared" si="379"/>
        <v>21.244501278772375</v>
      </c>
      <c r="Q2390" s="11">
        <f t="shared" si="380"/>
        <v>29.244501278772379</v>
      </c>
      <c r="R2390" s="6" t="str">
        <f t="shared" si="381"/>
        <v>YES</v>
      </c>
      <c r="S2390" s="6" t="str">
        <f t="shared" si="384"/>
        <v>YES</v>
      </c>
      <c r="T2390" s="11">
        <f t="shared" si="385"/>
        <v>488.75</v>
      </c>
      <c r="U2390" s="11">
        <f t="shared" si="382"/>
        <v>1143.46</v>
      </c>
      <c r="V2390" s="11">
        <f t="shared" si="383"/>
        <v>-654.71</v>
      </c>
    </row>
    <row r="2391" spans="1:22" x14ac:dyDescent="0.25">
      <c r="A2391" s="6" t="s">
        <v>351</v>
      </c>
      <c r="B2391" s="6" t="s">
        <v>23</v>
      </c>
      <c r="C2391" s="6" t="s">
        <v>1950</v>
      </c>
      <c r="D2391" s="6" t="s">
        <v>1950</v>
      </c>
      <c r="E2391" s="22" t="s">
        <v>1676</v>
      </c>
      <c r="F2391" s="22" t="s">
        <v>418</v>
      </c>
      <c r="G2391" s="7" t="s">
        <v>1323</v>
      </c>
      <c r="H2391" s="22" t="s">
        <v>1949</v>
      </c>
      <c r="I2391" s="22" t="s">
        <v>1375</v>
      </c>
      <c r="J2391" s="22" t="s">
        <v>1889</v>
      </c>
      <c r="K2391" s="11">
        <v>8</v>
      </c>
      <c r="L2391" s="9">
        <v>12.1</v>
      </c>
      <c r="M2391" s="11">
        <v>96.8</v>
      </c>
      <c r="N2391" s="11">
        <v>193.1</v>
      </c>
      <c r="O2391" s="10">
        <f t="shared" si="386"/>
        <v>8</v>
      </c>
      <c r="P2391" s="11">
        <f t="shared" si="379"/>
        <v>15.958677685950413</v>
      </c>
      <c r="Q2391" s="11">
        <f t="shared" si="380"/>
        <v>23.958677685950413</v>
      </c>
      <c r="R2391" s="6" t="str">
        <f t="shared" si="381"/>
        <v>YES</v>
      </c>
      <c r="S2391" s="6" t="str">
        <f t="shared" si="384"/>
        <v>YES</v>
      </c>
      <c r="T2391" s="11">
        <f t="shared" si="385"/>
        <v>151.25</v>
      </c>
      <c r="U2391" s="11">
        <f t="shared" si="382"/>
        <v>289.89999999999998</v>
      </c>
      <c r="V2391" s="11">
        <f t="shared" si="383"/>
        <v>-138.64999999999998</v>
      </c>
    </row>
    <row r="2392" spans="1:22" x14ac:dyDescent="0.25">
      <c r="A2392" s="6" t="s">
        <v>351</v>
      </c>
      <c r="B2392" s="6" t="s">
        <v>23</v>
      </c>
      <c r="C2392" s="6" t="s">
        <v>1950</v>
      </c>
      <c r="D2392" s="6" t="s">
        <v>1950</v>
      </c>
      <c r="E2392" s="22" t="s">
        <v>1676</v>
      </c>
      <c r="F2392" s="22" t="s">
        <v>418</v>
      </c>
      <c r="G2392" s="7" t="s">
        <v>1323</v>
      </c>
      <c r="H2392" s="22" t="s">
        <v>1949</v>
      </c>
      <c r="I2392" s="22" t="s">
        <v>1375</v>
      </c>
      <c r="J2392" s="22" t="s">
        <v>1782</v>
      </c>
      <c r="K2392" s="11">
        <v>9.5</v>
      </c>
      <c r="L2392" s="9">
        <v>13.27</v>
      </c>
      <c r="M2392" s="11">
        <v>126.07</v>
      </c>
      <c r="N2392" s="11">
        <v>174.53</v>
      </c>
      <c r="O2392" s="10">
        <f t="shared" si="386"/>
        <v>9.5003767897513178</v>
      </c>
      <c r="P2392" s="11">
        <f t="shared" si="379"/>
        <v>13.152223059532782</v>
      </c>
      <c r="Q2392" s="11">
        <f t="shared" si="380"/>
        <v>22.652599849284101</v>
      </c>
      <c r="R2392" s="6" t="str">
        <f t="shared" si="381"/>
        <v>YES</v>
      </c>
      <c r="S2392" s="6" t="str">
        <f t="shared" si="384"/>
        <v>YES</v>
      </c>
      <c r="T2392" s="11">
        <f t="shared" si="385"/>
        <v>165.875</v>
      </c>
      <c r="U2392" s="11">
        <f t="shared" si="382"/>
        <v>300.60000000000002</v>
      </c>
      <c r="V2392" s="11">
        <f t="shared" si="383"/>
        <v>-134.72500000000002</v>
      </c>
    </row>
    <row r="2393" spans="1:22" x14ac:dyDescent="0.25">
      <c r="A2393" s="6" t="s">
        <v>351</v>
      </c>
      <c r="B2393" s="6" t="s">
        <v>23</v>
      </c>
      <c r="C2393" s="6" t="s">
        <v>1950</v>
      </c>
      <c r="D2393" s="6" t="s">
        <v>1950</v>
      </c>
      <c r="E2393" s="22" t="s">
        <v>1676</v>
      </c>
      <c r="F2393" s="22" t="s">
        <v>418</v>
      </c>
      <c r="G2393" s="7" t="s">
        <v>1323</v>
      </c>
      <c r="H2393" s="22" t="s">
        <v>1949</v>
      </c>
      <c r="I2393" s="22" t="s">
        <v>1375</v>
      </c>
      <c r="J2393" s="22" t="s">
        <v>1783</v>
      </c>
      <c r="K2393" s="11">
        <v>11</v>
      </c>
      <c r="L2393" s="9">
        <v>124.14</v>
      </c>
      <c r="M2393" s="11">
        <v>1365.54</v>
      </c>
      <c r="N2393" s="11">
        <v>2021.14</v>
      </c>
      <c r="O2393" s="10">
        <f t="shared" si="386"/>
        <v>11</v>
      </c>
      <c r="P2393" s="11">
        <f t="shared" si="379"/>
        <v>16.281134203318835</v>
      </c>
      <c r="Q2393" s="11">
        <f t="shared" si="380"/>
        <v>27.281134203318835</v>
      </c>
      <c r="R2393" s="6" t="str">
        <f t="shared" si="381"/>
        <v>YES</v>
      </c>
      <c r="S2393" s="6" t="str">
        <f t="shared" si="384"/>
        <v>YES</v>
      </c>
      <c r="T2393" s="11">
        <f t="shared" si="385"/>
        <v>1551.75</v>
      </c>
      <c r="U2393" s="11">
        <f t="shared" si="382"/>
        <v>3386.6800000000003</v>
      </c>
      <c r="V2393" s="11">
        <f t="shared" si="383"/>
        <v>-1834.9300000000003</v>
      </c>
    </row>
    <row r="2394" spans="1:22" x14ac:dyDescent="0.25">
      <c r="A2394" s="6" t="s">
        <v>351</v>
      </c>
      <c r="B2394" s="6" t="s">
        <v>23</v>
      </c>
      <c r="C2394" s="6" t="s">
        <v>1950</v>
      </c>
      <c r="D2394" s="6" t="s">
        <v>1950</v>
      </c>
      <c r="E2394" s="22" t="s">
        <v>1676</v>
      </c>
      <c r="F2394" s="22" t="s">
        <v>418</v>
      </c>
      <c r="G2394" s="7" t="s">
        <v>1323</v>
      </c>
      <c r="H2394" s="22" t="s">
        <v>1949</v>
      </c>
      <c r="I2394" s="22" t="s">
        <v>1375</v>
      </c>
      <c r="J2394" s="22" t="s">
        <v>1954</v>
      </c>
      <c r="K2394" s="11">
        <v>15</v>
      </c>
      <c r="L2394" s="9">
        <v>2</v>
      </c>
      <c r="M2394" s="11">
        <v>30</v>
      </c>
      <c r="O2394" s="10">
        <f t="shared" si="386"/>
        <v>15</v>
      </c>
      <c r="P2394" s="11">
        <f t="shared" si="379"/>
        <v>0</v>
      </c>
      <c r="Q2394" s="11">
        <f t="shared" si="380"/>
        <v>15</v>
      </c>
      <c r="R2394" s="6" t="str">
        <f t="shared" si="381"/>
        <v>YES</v>
      </c>
      <c r="S2394" s="6" t="str">
        <f t="shared" si="384"/>
        <v>YES</v>
      </c>
      <c r="T2394" s="11">
        <f t="shared" si="385"/>
        <v>25</v>
      </c>
      <c r="U2394" s="11">
        <f t="shared" si="382"/>
        <v>30</v>
      </c>
      <c r="V2394" s="11">
        <f t="shared" si="383"/>
        <v>-5</v>
      </c>
    </row>
    <row r="2395" spans="1:22" x14ac:dyDescent="0.25">
      <c r="A2395" s="6" t="s">
        <v>351</v>
      </c>
      <c r="B2395" s="6" t="s">
        <v>23</v>
      </c>
      <c r="C2395" s="6" t="s">
        <v>1950</v>
      </c>
      <c r="D2395" s="6" t="s">
        <v>1950</v>
      </c>
      <c r="E2395" s="22" t="s">
        <v>1676</v>
      </c>
      <c r="F2395" s="22" t="s">
        <v>418</v>
      </c>
      <c r="G2395" s="7" t="s">
        <v>1323</v>
      </c>
      <c r="H2395" s="22" t="s">
        <v>1949</v>
      </c>
      <c r="I2395" s="22" t="s">
        <v>1375</v>
      </c>
      <c r="J2395" s="22" t="s">
        <v>1788</v>
      </c>
      <c r="K2395" s="11">
        <v>8</v>
      </c>
      <c r="L2395" s="9">
        <v>6.49</v>
      </c>
      <c r="M2395" s="11">
        <v>51.92</v>
      </c>
      <c r="N2395" s="11">
        <v>102.04</v>
      </c>
      <c r="O2395" s="10">
        <f t="shared" si="386"/>
        <v>8</v>
      </c>
      <c r="P2395" s="11">
        <f t="shared" si="379"/>
        <v>15.722650231124808</v>
      </c>
      <c r="Q2395" s="11">
        <f t="shared" si="380"/>
        <v>23.722650231124806</v>
      </c>
      <c r="R2395" s="6" t="str">
        <f t="shared" si="381"/>
        <v>YES</v>
      </c>
      <c r="S2395" s="6" t="str">
        <f t="shared" si="384"/>
        <v>YES</v>
      </c>
      <c r="T2395" s="11">
        <f t="shared" si="385"/>
        <v>81.125</v>
      </c>
      <c r="U2395" s="11">
        <f t="shared" si="382"/>
        <v>153.96</v>
      </c>
      <c r="V2395" s="11">
        <f t="shared" si="383"/>
        <v>-72.835000000000008</v>
      </c>
    </row>
    <row r="2396" spans="1:22" x14ac:dyDescent="0.25">
      <c r="A2396" s="6" t="s">
        <v>351</v>
      </c>
      <c r="B2396" s="6" t="s">
        <v>23</v>
      </c>
      <c r="C2396" s="6" t="s">
        <v>1950</v>
      </c>
      <c r="D2396" s="6" t="s">
        <v>1950</v>
      </c>
      <c r="E2396" s="22" t="s">
        <v>1676</v>
      </c>
      <c r="F2396" s="22" t="s">
        <v>418</v>
      </c>
      <c r="G2396" s="7" t="s">
        <v>1323</v>
      </c>
      <c r="H2396" s="22" t="s">
        <v>1949</v>
      </c>
      <c r="I2396" s="22" t="s">
        <v>1375</v>
      </c>
      <c r="J2396" s="22" t="s">
        <v>1792</v>
      </c>
      <c r="K2396" s="11">
        <v>8</v>
      </c>
      <c r="L2396" s="9">
        <v>7.51</v>
      </c>
      <c r="M2396" s="11">
        <v>60.08</v>
      </c>
      <c r="N2396" s="11">
        <v>139.32</v>
      </c>
      <c r="O2396" s="10">
        <f t="shared" si="386"/>
        <v>8</v>
      </c>
      <c r="P2396" s="11">
        <f t="shared" si="379"/>
        <v>18.55126498002663</v>
      </c>
      <c r="Q2396" s="11">
        <f t="shared" si="380"/>
        <v>26.55126498002663</v>
      </c>
      <c r="R2396" s="6" t="str">
        <f t="shared" si="381"/>
        <v>YES</v>
      </c>
      <c r="S2396" s="6" t="str">
        <f t="shared" si="384"/>
        <v>YES</v>
      </c>
      <c r="T2396" s="11">
        <f t="shared" si="385"/>
        <v>93.875</v>
      </c>
      <c r="U2396" s="11">
        <f t="shared" si="382"/>
        <v>199.39999999999998</v>
      </c>
      <c r="V2396" s="11">
        <f t="shared" si="383"/>
        <v>-105.52499999999998</v>
      </c>
    </row>
    <row r="2397" spans="1:22" x14ac:dyDescent="0.25">
      <c r="A2397" s="6" t="s">
        <v>351</v>
      </c>
      <c r="B2397" s="6" t="s">
        <v>23</v>
      </c>
      <c r="C2397" s="6" t="s">
        <v>1950</v>
      </c>
      <c r="D2397" s="6" t="s">
        <v>1950</v>
      </c>
      <c r="E2397" s="22" t="s">
        <v>1676</v>
      </c>
      <c r="F2397" s="22" t="s">
        <v>418</v>
      </c>
      <c r="G2397" s="7" t="s">
        <v>1323</v>
      </c>
      <c r="H2397" s="22" t="s">
        <v>1949</v>
      </c>
      <c r="I2397" s="22" t="s">
        <v>1375</v>
      </c>
      <c r="J2397" s="22" t="s">
        <v>1793</v>
      </c>
      <c r="K2397" s="11">
        <v>15</v>
      </c>
      <c r="L2397" s="9">
        <v>2</v>
      </c>
      <c r="M2397" s="11">
        <v>30</v>
      </c>
      <c r="N2397" s="11">
        <v>454.84</v>
      </c>
      <c r="O2397" s="10">
        <f t="shared" si="386"/>
        <v>15</v>
      </c>
      <c r="P2397" s="11">
        <f t="shared" si="379"/>
        <v>227.42</v>
      </c>
      <c r="Q2397" s="11">
        <f t="shared" si="380"/>
        <v>242.42</v>
      </c>
      <c r="R2397" s="6" t="str">
        <f t="shared" si="381"/>
        <v>YES</v>
      </c>
      <c r="S2397" s="6" t="str">
        <f t="shared" si="384"/>
        <v>YES</v>
      </c>
      <c r="T2397" s="11">
        <f t="shared" si="385"/>
        <v>25</v>
      </c>
      <c r="U2397" s="11">
        <f t="shared" si="382"/>
        <v>484.84</v>
      </c>
      <c r="V2397" s="11">
        <f t="shared" si="383"/>
        <v>-459.84</v>
      </c>
    </row>
    <row r="2398" spans="1:22" x14ac:dyDescent="0.25">
      <c r="A2398" s="6" t="s">
        <v>351</v>
      </c>
      <c r="B2398" s="6" t="s">
        <v>23</v>
      </c>
      <c r="C2398" s="6" t="s">
        <v>1950</v>
      </c>
      <c r="D2398" s="6" t="s">
        <v>1950</v>
      </c>
      <c r="E2398" s="22" t="s">
        <v>1676</v>
      </c>
      <c r="F2398" s="22" t="s">
        <v>418</v>
      </c>
      <c r="G2398" s="7" t="s">
        <v>1323</v>
      </c>
      <c r="H2398" s="22" t="s">
        <v>1949</v>
      </c>
      <c r="I2398" s="22" t="s">
        <v>1375</v>
      </c>
      <c r="J2398" s="22" t="s">
        <v>1793</v>
      </c>
      <c r="K2398" s="11">
        <v>9.5</v>
      </c>
      <c r="L2398" s="9">
        <v>44.69</v>
      </c>
      <c r="M2398" s="11">
        <v>424.56</v>
      </c>
      <c r="O2398" s="10">
        <f t="shared" si="386"/>
        <v>9.5001118818527637</v>
      </c>
      <c r="P2398" s="11">
        <f t="shared" si="379"/>
        <v>0</v>
      </c>
      <c r="Q2398" s="11">
        <f t="shared" si="380"/>
        <v>9.5001118818527637</v>
      </c>
      <c r="R2398" s="6" t="str">
        <f t="shared" si="381"/>
        <v>NO</v>
      </c>
      <c r="S2398" s="6" t="str">
        <f t="shared" si="384"/>
        <v>YES</v>
      </c>
      <c r="T2398" s="11">
        <f t="shared" si="385"/>
        <v>558.625</v>
      </c>
      <c r="U2398" s="11">
        <f t="shared" si="382"/>
        <v>424.56</v>
      </c>
      <c r="V2398" s="11">
        <f t="shared" si="383"/>
        <v>134.065</v>
      </c>
    </row>
    <row r="2399" spans="1:22" x14ac:dyDescent="0.25">
      <c r="A2399" s="6" t="s">
        <v>351</v>
      </c>
      <c r="B2399" s="6" t="s">
        <v>23</v>
      </c>
      <c r="C2399" s="6" t="s">
        <v>1950</v>
      </c>
      <c r="D2399" s="6" t="s">
        <v>1950</v>
      </c>
      <c r="E2399" s="22" t="s">
        <v>1676</v>
      </c>
      <c r="F2399" s="22" t="s">
        <v>418</v>
      </c>
      <c r="G2399" s="7" t="s">
        <v>1323</v>
      </c>
      <c r="H2399" s="22" t="s">
        <v>1949</v>
      </c>
      <c r="I2399" s="22" t="s">
        <v>1375</v>
      </c>
      <c r="J2399" s="22" t="s">
        <v>1793</v>
      </c>
      <c r="K2399" s="11">
        <v>0.03</v>
      </c>
      <c r="M2399" s="11">
        <v>6.6</v>
      </c>
      <c r="O2399" s="10" t="e">
        <f t="shared" si="386"/>
        <v>#DIV/0!</v>
      </c>
      <c r="P2399" s="11" t="e">
        <f t="shared" si="379"/>
        <v>#DIV/0!</v>
      </c>
      <c r="Q2399" s="11" t="e">
        <f t="shared" si="380"/>
        <v>#DIV/0!</v>
      </c>
      <c r="R2399" s="6" t="e">
        <f t="shared" si="381"/>
        <v>#DIV/0!</v>
      </c>
      <c r="S2399" s="6" t="e">
        <f t="shared" si="384"/>
        <v>#DIV/0!</v>
      </c>
      <c r="T2399" s="11">
        <f t="shared" si="385"/>
        <v>0</v>
      </c>
      <c r="U2399" s="11">
        <f t="shared" si="382"/>
        <v>6.6</v>
      </c>
      <c r="V2399" s="11">
        <f t="shared" si="383"/>
        <v>-6.6</v>
      </c>
    </row>
    <row r="2400" spans="1:22" x14ac:dyDescent="0.25">
      <c r="A2400" s="6" t="s">
        <v>351</v>
      </c>
      <c r="B2400" s="6" t="s">
        <v>23</v>
      </c>
      <c r="C2400" s="6" t="s">
        <v>1950</v>
      </c>
      <c r="D2400" s="6" t="s">
        <v>1950</v>
      </c>
      <c r="E2400" s="22" t="s">
        <v>1676</v>
      </c>
      <c r="F2400" s="22" t="s">
        <v>418</v>
      </c>
      <c r="G2400" s="7" t="s">
        <v>1323</v>
      </c>
      <c r="H2400" s="22" t="s">
        <v>1949</v>
      </c>
      <c r="I2400" s="22" t="s">
        <v>1375</v>
      </c>
      <c r="J2400" s="22" t="s">
        <v>1793</v>
      </c>
      <c r="K2400" s="11">
        <v>11</v>
      </c>
      <c r="L2400" s="9">
        <v>5.88</v>
      </c>
      <c r="M2400" s="11">
        <v>64.680000000000007</v>
      </c>
      <c r="O2400" s="10">
        <f t="shared" si="386"/>
        <v>11.000000000000002</v>
      </c>
      <c r="P2400" s="11">
        <f t="shared" si="379"/>
        <v>0</v>
      </c>
      <c r="Q2400" s="11">
        <f t="shared" si="380"/>
        <v>11.000000000000002</v>
      </c>
      <c r="R2400" s="6" t="str">
        <f t="shared" si="381"/>
        <v>NO</v>
      </c>
      <c r="S2400" s="6" t="str">
        <f t="shared" si="384"/>
        <v>YES</v>
      </c>
      <c r="T2400" s="11">
        <f t="shared" si="385"/>
        <v>73.5</v>
      </c>
      <c r="U2400" s="11">
        <f t="shared" si="382"/>
        <v>64.680000000000007</v>
      </c>
      <c r="V2400" s="11">
        <f t="shared" si="383"/>
        <v>8.8199999999999932</v>
      </c>
    </row>
    <row r="2401" spans="1:22" x14ac:dyDescent="0.25">
      <c r="A2401" s="6" t="s">
        <v>351</v>
      </c>
      <c r="B2401" s="6" t="s">
        <v>23</v>
      </c>
      <c r="C2401" s="6" t="s">
        <v>1955</v>
      </c>
      <c r="D2401" s="6" t="s">
        <v>1955</v>
      </c>
      <c r="E2401" s="22" t="s">
        <v>1676</v>
      </c>
      <c r="F2401" s="22" t="s">
        <v>418</v>
      </c>
      <c r="G2401" s="7" t="s">
        <v>536</v>
      </c>
      <c r="H2401" s="22" t="s">
        <v>535</v>
      </c>
      <c r="I2401" s="22" t="s">
        <v>1375</v>
      </c>
      <c r="J2401" s="22" t="s">
        <v>1956</v>
      </c>
      <c r="K2401" s="11">
        <v>0.05</v>
      </c>
      <c r="M2401" s="11">
        <v>1045.17</v>
      </c>
      <c r="O2401" s="10" t="e">
        <f t="shared" si="386"/>
        <v>#DIV/0!</v>
      </c>
      <c r="P2401" s="11" t="e">
        <f t="shared" si="379"/>
        <v>#DIV/0!</v>
      </c>
      <c r="Q2401" s="11" t="e">
        <f t="shared" si="380"/>
        <v>#DIV/0!</v>
      </c>
      <c r="R2401" s="6" t="e">
        <f t="shared" si="381"/>
        <v>#DIV/0!</v>
      </c>
      <c r="S2401" s="6" t="e">
        <f t="shared" si="384"/>
        <v>#DIV/0!</v>
      </c>
      <c r="T2401" s="11">
        <f t="shared" si="385"/>
        <v>0</v>
      </c>
      <c r="U2401" s="11">
        <f t="shared" si="382"/>
        <v>1045.17</v>
      </c>
      <c r="V2401" s="11">
        <f t="shared" si="383"/>
        <v>-1045.17</v>
      </c>
    </row>
    <row r="2402" spans="1:22" x14ac:dyDescent="0.25">
      <c r="A2402" s="6" t="s">
        <v>351</v>
      </c>
      <c r="B2402" s="6" t="s">
        <v>23</v>
      </c>
      <c r="C2402" s="6" t="s">
        <v>1955</v>
      </c>
      <c r="D2402" s="6" t="s">
        <v>1955</v>
      </c>
      <c r="E2402" s="22" t="s">
        <v>1676</v>
      </c>
      <c r="F2402" s="22" t="s">
        <v>418</v>
      </c>
      <c r="G2402" s="7" t="s">
        <v>536</v>
      </c>
      <c r="H2402" s="22" t="s">
        <v>535</v>
      </c>
      <c r="I2402" s="22" t="s">
        <v>1375</v>
      </c>
      <c r="J2402" s="22" t="s">
        <v>1956</v>
      </c>
      <c r="K2402" s="11">
        <v>0.12</v>
      </c>
      <c r="M2402" s="11">
        <v>2339.94</v>
      </c>
      <c r="O2402" s="10" t="e">
        <f t="shared" si="386"/>
        <v>#DIV/0!</v>
      </c>
      <c r="P2402" s="11" t="e">
        <f t="shared" si="379"/>
        <v>#DIV/0!</v>
      </c>
      <c r="Q2402" s="11" t="e">
        <f t="shared" si="380"/>
        <v>#DIV/0!</v>
      </c>
      <c r="R2402" s="6" t="e">
        <f t="shared" si="381"/>
        <v>#DIV/0!</v>
      </c>
      <c r="S2402" s="6" t="e">
        <f t="shared" si="384"/>
        <v>#DIV/0!</v>
      </c>
      <c r="T2402" s="11">
        <f t="shared" si="385"/>
        <v>0</v>
      </c>
      <c r="U2402" s="11">
        <f t="shared" si="382"/>
        <v>2339.94</v>
      </c>
      <c r="V2402" s="11">
        <f t="shared" si="383"/>
        <v>-2339.94</v>
      </c>
    </row>
    <row r="2403" spans="1:22" x14ac:dyDescent="0.25">
      <c r="A2403" s="6" t="s">
        <v>351</v>
      </c>
      <c r="B2403" s="6" t="s">
        <v>23</v>
      </c>
      <c r="C2403" s="6" t="s">
        <v>1955</v>
      </c>
      <c r="D2403" s="6" t="s">
        <v>1955</v>
      </c>
      <c r="E2403" s="22" t="s">
        <v>1676</v>
      </c>
      <c r="F2403" s="22" t="s">
        <v>418</v>
      </c>
      <c r="G2403" s="7" t="s">
        <v>536</v>
      </c>
      <c r="H2403" s="22" t="s">
        <v>535</v>
      </c>
      <c r="I2403" s="22" t="s">
        <v>1375</v>
      </c>
      <c r="J2403" s="22" t="s">
        <v>1957</v>
      </c>
      <c r="K2403" s="11">
        <v>0.03</v>
      </c>
      <c r="M2403" s="11">
        <v>1121.5</v>
      </c>
      <c r="O2403" s="10" t="e">
        <f t="shared" si="386"/>
        <v>#DIV/0!</v>
      </c>
      <c r="P2403" s="11" t="e">
        <f t="shared" si="379"/>
        <v>#DIV/0!</v>
      </c>
      <c r="Q2403" s="11" t="e">
        <f t="shared" si="380"/>
        <v>#DIV/0!</v>
      </c>
      <c r="R2403" s="6" t="e">
        <f t="shared" si="381"/>
        <v>#DIV/0!</v>
      </c>
      <c r="S2403" s="6" t="e">
        <f t="shared" si="384"/>
        <v>#DIV/0!</v>
      </c>
      <c r="T2403" s="11">
        <f t="shared" si="385"/>
        <v>0</v>
      </c>
      <c r="U2403" s="11">
        <f t="shared" si="382"/>
        <v>1121.5</v>
      </c>
      <c r="V2403" s="11">
        <f t="shared" si="383"/>
        <v>-1121.5</v>
      </c>
    </row>
    <row r="2404" spans="1:22" x14ac:dyDescent="0.25">
      <c r="A2404" s="6" t="s">
        <v>351</v>
      </c>
      <c r="B2404" s="6" t="s">
        <v>23</v>
      </c>
      <c r="C2404" s="6" t="s">
        <v>1955</v>
      </c>
      <c r="D2404" s="6" t="s">
        <v>1955</v>
      </c>
      <c r="E2404" s="22" t="s">
        <v>1676</v>
      </c>
      <c r="F2404" s="22" t="s">
        <v>418</v>
      </c>
      <c r="G2404" s="7" t="s">
        <v>536</v>
      </c>
      <c r="H2404" s="22" t="s">
        <v>535</v>
      </c>
      <c r="I2404" s="22" t="s">
        <v>1375</v>
      </c>
      <c r="J2404" s="22" t="s">
        <v>1958</v>
      </c>
      <c r="K2404" s="11">
        <v>0.05</v>
      </c>
      <c r="M2404" s="11">
        <v>969.24</v>
      </c>
      <c r="O2404" s="10" t="e">
        <f t="shared" si="386"/>
        <v>#DIV/0!</v>
      </c>
      <c r="P2404" s="11" t="e">
        <f t="shared" si="379"/>
        <v>#DIV/0!</v>
      </c>
      <c r="Q2404" s="11" t="e">
        <f t="shared" si="380"/>
        <v>#DIV/0!</v>
      </c>
      <c r="R2404" s="6" t="e">
        <f t="shared" si="381"/>
        <v>#DIV/0!</v>
      </c>
      <c r="S2404" s="6" t="e">
        <f t="shared" si="384"/>
        <v>#DIV/0!</v>
      </c>
      <c r="T2404" s="11">
        <f t="shared" si="385"/>
        <v>0</v>
      </c>
      <c r="U2404" s="11">
        <f t="shared" si="382"/>
        <v>969.24</v>
      </c>
      <c r="V2404" s="11">
        <f t="shared" si="383"/>
        <v>-969.24</v>
      </c>
    </row>
    <row r="2405" spans="1:22" x14ac:dyDescent="0.25">
      <c r="A2405" s="6" t="s">
        <v>351</v>
      </c>
      <c r="B2405" s="6" t="s">
        <v>23</v>
      </c>
      <c r="C2405" s="6" t="s">
        <v>1955</v>
      </c>
      <c r="D2405" s="6" t="s">
        <v>1955</v>
      </c>
      <c r="E2405" s="22" t="s">
        <v>1676</v>
      </c>
      <c r="F2405" s="22" t="s">
        <v>418</v>
      </c>
      <c r="G2405" s="7" t="s">
        <v>536</v>
      </c>
      <c r="H2405" s="22" t="s">
        <v>535</v>
      </c>
      <c r="I2405" s="22" t="s">
        <v>1375</v>
      </c>
      <c r="J2405" s="22" t="s">
        <v>1959</v>
      </c>
      <c r="K2405" s="11">
        <v>0.02</v>
      </c>
      <c r="M2405" s="11">
        <v>1251.72</v>
      </c>
      <c r="O2405" s="10" t="e">
        <f t="shared" si="386"/>
        <v>#DIV/0!</v>
      </c>
      <c r="P2405" s="11" t="e">
        <f t="shared" si="379"/>
        <v>#DIV/0!</v>
      </c>
      <c r="Q2405" s="11" t="e">
        <f t="shared" si="380"/>
        <v>#DIV/0!</v>
      </c>
      <c r="R2405" s="6" t="e">
        <f t="shared" si="381"/>
        <v>#DIV/0!</v>
      </c>
      <c r="S2405" s="6" t="e">
        <f t="shared" si="384"/>
        <v>#DIV/0!</v>
      </c>
      <c r="T2405" s="11">
        <f t="shared" si="385"/>
        <v>0</v>
      </c>
      <c r="U2405" s="11">
        <f t="shared" si="382"/>
        <v>1251.72</v>
      </c>
      <c r="V2405" s="11">
        <f t="shared" si="383"/>
        <v>-1251.72</v>
      </c>
    </row>
    <row r="2406" spans="1:22" x14ac:dyDescent="0.25">
      <c r="A2406" s="6" t="s">
        <v>351</v>
      </c>
      <c r="B2406" s="6" t="s">
        <v>23</v>
      </c>
      <c r="C2406" s="6" t="s">
        <v>1955</v>
      </c>
      <c r="D2406" s="6" t="s">
        <v>1955</v>
      </c>
      <c r="E2406" s="22" t="s">
        <v>1676</v>
      </c>
      <c r="F2406" s="22" t="s">
        <v>418</v>
      </c>
      <c r="G2406" s="7" t="s">
        <v>536</v>
      </c>
      <c r="H2406" s="22" t="s">
        <v>535</v>
      </c>
      <c r="I2406" s="22" t="s">
        <v>1375</v>
      </c>
      <c r="J2406" s="22" t="s">
        <v>1960</v>
      </c>
      <c r="K2406" s="11">
        <v>0.05</v>
      </c>
      <c r="M2406" s="11">
        <v>2100</v>
      </c>
      <c r="O2406" s="10" t="e">
        <f t="shared" si="386"/>
        <v>#DIV/0!</v>
      </c>
      <c r="P2406" s="11" t="e">
        <f t="shared" si="379"/>
        <v>#DIV/0!</v>
      </c>
      <c r="Q2406" s="11" t="e">
        <f t="shared" si="380"/>
        <v>#DIV/0!</v>
      </c>
      <c r="R2406" s="6" t="e">
        <f t="shared" si="381"/>
        <v>#DIV/0!</v>
      </c>
      <c r="S2406" s="6" t="e">
        <f t="shared" si="384"/>
        <v>#DIV/0!</v>
      </c>
      <c r="T2406" s="11">
        <f t="shared" si="385"/>
        <v>0</v>
      </c>
      <c r="U2406" s="11">
        <f t="shared" si="382"/>
        <v>2100</v>
      </c>
      <c r="V2406" s="11">
        <f t="shared" si="383"/>
        <v>-2100</v>
      </c>
    </row>
    <row r="2407" spans="1:22" x14ac:dyDescent="0.25">
      <c r="A2407" s="6" t="s">
        <v>351</v>
      </c>
      <c r="B2407" s="6" t="s">
        <v>23</v>
      </c>
      <c r="C2407" s="6" t="s">
        <v>1955</v>
      </c>
      <c r="D2407" s="6" t="s">
        <v>1955</v>
      </c>
      <c r="E2407" s="22" t="s">
        <v>1676</v>
      </c>
      <c r="F2407" s="22" t="s">
        <v>418</v>
      </c>
      <c r="G2407" s="7" t="s">
        <v>536</v>
      </c>
      <c r="H2407" s="22" t="s">
        <v>535</v>
      </c>
      <c r="I2407" s="22" t="s">
        <v>1375</v>
      </c>
      <c r="J2407" s="22" t="s">
        <v>1961</v>
      </c>
      <c r="K2407" s="11">
        <v>0.02</v>
      </c>
      <c r="M2407" s="11">
        <v>830.76</v>
      </c>
      <c r="O2407" s="10" t="e">
        <f t="shared" ref="O2407:O2424" si="387">M2407/L2407</f>
        <v>#DIV/0!</v>
      </c>
      <c r="P2407" s="11" t="e">
        <f t="shared" ref="P2407:P2424" si="388">N2407/L2407</f>
        <v>#DIV/0!</v>
      </c>
      <c r="Q2407" s="11" t="e">
        <f t="shared" ref="Q2407:Q2424" si="389">(M2407+N2407)/L2407</f>
        <v>#DIV/0!</v>
      </c>
      <c r="R2407" s="6" t="e">
        <f t="shared" ref="R2407:R2424" si="390">IF(Q2407&gt;12.49,"YES","NO")</f>
        <v>#DIV/0!</v>
      </c>
      <c r="S2407" s="6" t="e">
        <f t="shared" ref="S2407:S2424" si="391">IF(O2407&gt;3.32,"YES","NO")</f>
        <v>#DIV/0!</v>
      </c>
      <c r="T2407" s="11">
        <f t="shared" ref="T2407:T2424" si="392">L2407*12.5</f>
        <v>0</v>
      </c>
      <c r="U2407" s="11">
        <f t="shared" ref="U2407:U2424" si="393">M2407+N2407</f>
        <v>830.76</v>
      </c>
      <c r="V2407" s="11">
        <f t="shared" ref="V2407:V2424" si="394">T2407-U2407</f>
        <v>-830.76</v>
      </c>
    </row>
    <row r="2408" spans="1:22" x14ac:dyDescent="0.25">
      <c r="A2408" s="6" t="s">
        <v>351</v>
      </c>
      <c r="B2408" s="6" t="s">
        <v>23</v>
      </c>
      <c r="C2408" s="6" t="s">
        <v>117</v>
      </c>
      <c r="D2408" s="6" t="s">
        <v>117</v>
      </c>
      <c r="E2408" s="22" t="s">
        <v>1962</v>
      </c>
      <c r="F2408" s="22" t="s">
        <v>119</v>
      </c>
      <c r="G2408" s="7" t="s">
        <v>118</v>
      </c>
      <c r="H2408" s="22" t="s">
        <v>1963</v>
      </c>
      <c r="I2408" s="22" t="s">
        <v>122</v>
      </c>
      <c r="J2408" s="22" t="s">
        <v>123</v>
      </c>
      <c r="K2408" s="11">
        <v>10</v>
      </c>
      <c r="L2408" s="9">
        <v>20.72</v>
      </c>
      <c r="M2408" s="11">
        <v>231.45</v>
      </c>
      <c r="N2408" s="11">
        <v>330.5</v>
      </c>
      <c r="O2408" s="10">
        <f t="shared" si="387"/>
        <v>11.170366795366796</v>
      </c>
      <c r="P2408" s="11">
        <f t="shared" si="388"/>
        <v>15.950772200772201</v>
      </c>
      <c r="Q2408" s="11">
        <f t="shared" si="389"/>
        <v>27.121138996138999</v>
      </c>
      <c r="R2408" s="6" t="str">
        <f t="shared" si="390"/>
        <v>YES</v>
      </c>
      <c r="S2408" s="6" t="str">
        <f t="shared" si="391"/>
        <v>YES</v>
      </c>
      <c r="T2408" s="11">
        <f t="shared" si="392"/>
        <v>259</v>
      </c>
      <c r="U2408" s="11">
        <f t="shared" si="393"/>
        <v>561.95000000000005</v>
      </c>
      <c r="V2408" s="11">
        <f t="shared" si="394"/>
        <v>-302.95000000000005</v>
      </c>
    </row>
    <row r="2409" spans="1:22" x14ac:dyDescent="0.25">
      <c r="A2409" s="6" t="s">
        <v>351</v>
      </c>
      <c r="B2409" s="6" t="s">
        <v>23</v>
      </c>
      <c r="C2409" s="6" t="s">
        <v>117</v>
      </c>
      <c r="D2409" s="6" t="s">
        <v>117</v>
      </c>
      <c r="E2409" s="22" t="s">
        <v>1962</v>
      </c>
      <c r="F2409" s="22" t="s">
        <v>119</v>
      </c>
      <c r="G2409" s="7" t="s">
        <v>118</v>
      </c>
      <c r="H2409" s="22" t="s">
        <v>1963</v>
      </c>
      <c r="I2409" s="22" t="s">
        <v>122</v>
      </c>
      <c r="J2409" s="22" t="s">
        <v>124</v>
      </c>
      <c r="K2409" s="11">
        <v>5</v>
      </c>
      <c r="L2409" s="9">
        <v>342.89</v>
      </c>
      <c r="M2409" s="11">
        <v>1755.02</v>
      </c>
      <c r="N2409" s="11">
        <v>7540.76</v>
      </c>
      <c r="O2409" s="10">
        <f t="shared" si="387"/>
        <v>5.1183178278748285</v>
      </c>
      <c r="P2409" s="11">
        <f t="shared" si="388"/>
        <v>21.991775788153635</v>
      </c>
      <c r="Q2409" s="11">
        <f t="shared" si="389"/>
        <v>27.110093616028468</v>
      </c>
      <c r="R2409" s="6" t="str">
        <f t="shared" si="390"/>
        <v>YES</v>
      </c>
      <c r="S2409" s="6" t="str">
        <f t="shared" si="391"/>
        <v>YES</v>
      </c>
      <c r="T2409" s="11">
        <f t="shared" si="392"/>
        <v>4286.125</v>
      </c>
      <c r="U2409" s="11">
        <f t="shared" si="393"/>
        <v>9295.7800000000007</v>
      </c>
      <c r="V2409" s="11">
        <f t="shared" si="394"/>
        <v>-5009.6550000000007</v>
      </c>
    </row>
    <row r="2410" spans="1:22" x14ac:dyDescent="0.25">
      <c r="A2410" s="6" t="s">
        <v>351</v>
      </c>
      <c r="B2410" s="6" t="s">
        <v>23</v>
      </c>
      <c r="C2410" s="6" t="s">
        <v>117</v>
      </c>
      <c r="D2410" s="6" t="s">
        <v>117</v>
      </c>
      <c r="E2410" s="22" t="s">
        <v>1962</v>
      </c>
      <c r="F2410" s="22" t="s">
        <v>119</v>
      </c>
      <c r="G2410" s="7" t="s">
        <v>118</v>
      </c>
      <c r="H2410" s="22" t="s">
        <v>1963</v>
      </c>
      <c r="I2410" s="22" t="s">
        <v>122</v>
      </c>
      <c r="J2410" s="22" t="s">
        <v>125</v>
      </c>
      <c r="K2410" s="11">
        <v>10</v>
      </c>
      <c r="L2410" s="9">
        <v>257.07</v>
      </c>
      <c r="M2410" s="11">
        <v>2640.65</v>
      </c>
      <c r="N2410" s="11">
        <v>2897.71</v>
      </c>
      <c r="O2410" s="10">
        <f t="shared" si="387"/>
        <v>10.27210487415879</v>
      </c>
      <c r="P2410" s="11">
        <f t="shared" si="388"/>
        <v>11.27206597424826</v>
      </c>
      <c r="Q2410" s="11">
        <f t="shared" si="389"/>
        <v>21.544170848407052</v>
      </c>
      <c r="R2410" s="6" t="str">
        <f t="shared" si="390"/>
        <v>YES</v>
      </c>
      <c r="S2410" s="6" t="str">
        <f t="shared" si="391"/>
        <v>YES</v>
      </c>
      <c r="T2410" s="11">
        <f t="shared" si="392"/>
        <v>3213.375</v>
      </c>
      <c r="U2410" s="11">
        <f t="shared" si="393"/>
        <v>5538.3600000000006</v>
      </c>
      <c r="V2410" s="11">
        <f t="shared" si="394"/>
        <v>-2324.9850000000006</v>
      </c>
    </row>
    <row r="2411" spans="1:22" x14ac:dyDescent="0.25">
      <c r="A2411" s="6" t="s">
        <v>351</v>
      </c>
      <c r="B2411" s="6" t="s">
        <v>23</v>
      </c>
      <c r="C2411" s="6" t="s">
        <v>117</v>
      </c>
      <c r="D2411" s="6" t="s">
        <v>117</v>
      </c>
      <c r="E2411" s="22" t="s">
        <v>1962</v>
      </c>
      <c r="F2411" s="22" t="s">
        <v>119</v>
      </c>
      <c r="G2411" s="7" t="s">
        <v>118</v>
      </c>
      <c r="H2411" s="22" t="s">
        <v>1963</v>
      </c>
      <c r="I2411" s="22" t="s">
        <v>122</v>
      </c>
      <c r="J2411" s="22" t="s">
        <v>126</v>
      </c>
      <c r="K2411" s="11">
        <v>5</v>
      </c>
      <c r="L2411" s="9">
        <v>289.48</v>
      </c>
      <c r="M2411" s="11">
        <v>1447.4</v>
      </c>
      <c r="N2411" s="11">
        <v>6803.12</v>
      </c>
      <c r="O2411" s="10">
        <f t="shared" si="387"/>
        <v>5</v>
      </c>
      <c r="P2411" s="11">
        <f t="shared" si="388"/>
        <v>23.501174519828655</v>
      </c>
      <c r="Q2411" s="11">
        <f t="shared" si="389"/>
        <v>28.501174519828659</v>
      </c>
      <c r="R2411" s="6" t="str">
        <f t="shared" si="390"/>
        <v>YES</v>
      </c>
      <c r="S2411" s="6" t="str">
        <f t="shared" si="391"/>
        <v>YES</v>
      </c>
      <c r="T2411" s="11">
        <f t="shared" si="392"/>
        <v>3618.5</v>
      </c>
      <c r="U2411" s="11">
        <f t="shared" si="393"/>
        <v>8250.52</v>
      </c>
      <c r="V2411" s="11">
        <f t="shared" si="394"/>
        <v>-4632.0200000000004</v>
      </c>
    </row>
    <row r="2412" spans="1:22" x14ac:dyDescent="0.25">
      <c r="A2412" s="6" t="s">
        <v>351</v>
      </c>
      <c r="B2412" s="6" t="s">
        <v>23</v>
      </c>
      <c r="C2412" s="6" t="s">
        <v>117</v>
      </c>
      <c r="D2412" s="6" t="s">
        <v>117</v>
      </c>
      <c r="E2412" s="22" t="s">
        <v>1962</v>
      </c>
      <c r="F2412" s="22" t="s">
        <v>119</v>
      </c>
      <c r="G2412" s="7" t="s">
        <v>118</v>
      </c>
      <c r="H2412" s="22" t="s">
        <v>1963</v>
      </c>
      <c r="I2412" s="22" t="s">
        <v>122</v>
      </c>
      <c r="J2412" s="22" t="s">
        <v>127</v>
      </c>
      <c r="K2412" s="11">
        <v>10</v>
      </c>
      <c r="L2412" s="9">
        <v>385.66</v>
      </c>
      <c r="M2412" s="11">
        <v>8572.4</v>
      </c>
      <c r="N2412" s="11">
        <v>15185.41</v>
      </c>
      <c r="O2412" s="10">
        <f t="shared" si="387"/>
        <v>22.227869107504016</v>
      </c>
      <c r="P2412" s="11">
        <f t="shared" si="388"/>
        <v>39.375123165482549</v>
      </c>
      <c r="Q2412" s="11">
        <f t="shared" si="389"/>
        <v>61.602992272986562</v>
      </c>
      <c r="R2412" s="6" t="str">
        <f t="shared" si="390"/>
        <v>YES</v>
      </c>
      <c r="S2412" s="6" t="str">
        <f t="shared" si="391"/>
        <v>YES</v>
      </c>
      <c r="T2412" s="11">
        <f t="shared" si="392"/>
        <v>4820.75</v>
      </c>
      <c r="U2412" s="11">
        <f t="shared" si="393"/>
        <v>23757.809999999998</v>
      </c>
      <c r="V2412" s="11">
        <f t="shared" si="394"/>
        <v>-18937.059999999998</v>
      </c>
    </row>
    <row r="2413" spans="1:22" x14ac:dyDescent="0.25">
      <c r="A2413" s="6" t="s">
        <v>351</v>
      </c>
      <c r="B2413" s="6" t="s">
        <v>23</v>
      </c>
      <c r="C2413" s="6" t="s">
        <v>117</v>
      </c>
      <c r="D2413" s="6" t="s">
        <v>117</v>
      </c>
      <c r="E2413" s="22" t="s">
        <v>1962</v>
      </c>
      <c r="F2413" s="22" t="s">
        <v>119</v>
      </c>
      <c r="G2413" s="7" t="s">
        <v>118</v>
      </c>
      <c r="H2413" s="22" t="s">
        <v>1963</v>
      </c>
      <c r="I2413" s="22" t="s">
        <v>122</v>
      </c>
      <c r="J2413" s="22" t="s">
        <v>128</v>
      </c>
      <c r="K2413" s="11">
        <v>5</v>
      </c>
      <c r="L2413" s="9">
        <v>412.96</v>
      </c>
      <c r="M2413" s="11">
        <v>2672.68</v>
      </c>
      <c r="N2413" s="11">
        <v>9495.0300000000007</v>
      </c>
      <c r="O2413" s="10">
        <f t="shared" si="387"/>
        <v>6.4720069740410695</v>
      </c>
      <c r="P2413" s="11">
        <f t="shared" si="388"/>
        <v>22.992614296784193</v>
      </c>
      <c r="Q2413" s="11">
        <f t="shared" si="389"/>
        <v>29.464621270825265</v>
      </c>
      <c r="R2413" s="6" t="str">
        <f t="shared" si="390"/>
        <v>YES</v>
      </c>
      <c r="S2413" s="6" t="str">
        <f t="shared" si="391"/>
        <v>YES</v>
      </c>
      <c r="T2413" s="11">
        <f t="shared" si="392"/>
        <v>5162</v>
      </c>
      <c r="U2413" s="11">
        <f t="shared" si="393"/>
        <v>12167.710000000001</v>
      </c>
      <c r="V2413" s="11">
        <f t="shared" si="394"/>
        <v>-7005.7100000000009</v>
      </c>
    </row>
    <row r="2414" spans="1:22" x14ac:dyDescent="0.25">
      <c r="A2414" s="6" t="s">
        <v>351</v>
      </c>
      <c r="B2414" s="6" t="s">
        <v>23</v>
      </c>
      <c r="C2414" s="6" t="s">
        <v>1964</v>
      </c>
      <c r="D2414" s="6" t="s">
        <v>1964</v>
      </c>
      <c r="E2414" s="22" t="s">
        <v>1965</v>
      </c>
      <c r="F2414" s="22" t="s">
        <v>1966</v>
      </c>
      <c r="G2414" s="7" t="s">
        <v>1967</v>
      </c>
      <c r="H2414" s="22" t="s">
        <v>1968</v>
      </c>
      <c r="I2414" s="22" t="s">
        <v>24</v>
      </c>
      <c r="J2414" s="22" t="s">
        <v>1975</v>
      </c>
      <c r="K2414" s="11">
        <v>5</v>
      </c>
      <c r="L2414" s="9">
        <v>80</v>
      </c>
      <c r="M2414" s="11">
        <v>400</v>
      </c>
      <c r="N2414" s="11">
        <v>1795</v>
      </c>
      <c r="O2414" s="10">
        <f t="shared" si="387"/>
        <v>5</v>
      </c>
      <c r="P2414" s="11">
        <f t="shared" si="388"/>
        <v>22.4375</v>
      </c>
      <c r="Q2414" s="11">
        <f t="shared" si="389"/>
        <v>27.4375</v>
      </c>
      <c r="R2414" s="6" t="str">
        <f t="shared" si="390"/>
        <v>YES</v>
      </c>
      <c r="S2414" s="6" t="str">
        <f t="shared" si="391"/>
        <v>YES</v>
      </c>
      <c r="T2414" s="11">
        <f t="shared" si="392"/>
        <v>1000</v>
      </c>
      <c r="U2414" s="11">
        <f t="shared" si="393"/>
        <v>2195</v>
      </c>
      <c r="V2414" s="11">
        <f t="shared" si="394"/>
        <v>-1195</v>
      </c>
    </row>
    <row r="2415" spans="1:22" x14ac:dyDescent="0.25">
      <c r="A2415" s="6" t="s">
        <v>351</v>
      </c>
      <c r="B2415" s="6" t="s">
        <v>23</v>
      </c>
      <c r="C2415" s="6" t="s">
        <v>1964</v>
      </c>
      <c r="D2415" s="6" t="s">
        <v>1964</v>
      </c>
      <c r="E2415" s="22" t="s">
        <v>1965</v>
      </c>
      <c r="F2415" s="22" t="s">
        <v>1966</v>
      </c>
      <c r="G2415" s="7" t="s">
        <v>1967</v>
      </c>
      <c r="H2415" s="22" t="s">
        <v>1968</v>
      </c>
      <c r="I2415" s="22" t="s">
        <v>24</v>
      </c>
      <c r="J2415" s="22" t="s">
        <v>1974</v>
      </c>
      <c r="K2415" s="11">
        <v>5</v>
      </c>
      <c r="L2415" s="9">
        <v>65</v>
      </c>
      <c r="M2415" s="11">
        <v>325</v>
      </c>
      <c r="N2415" s="11">
        <v>1180</v>
      </c>
      <c r="O2415" s="10">
        <f t="shared" si="387"/>
        <v>5</v>
      </c>
      <c r="P2415" s="11">
        <f t="shared" si="388"/>
        <v>18.153846153846153</v>
      </c>
      <c r="Q2415" s="11">
        <f t="shared" si="389"/>
        <v>23.153846153846153</v>
      </c>
      <c r="R2415" s="6" t="str">
        <f t="shared" si="390"/>
        <v>YES</v>
      </c>
      <c r="S2415" s="6" t="str">
        <f t="shared" si="391"/>
        <v>YES</v>
      </c>
      <c r="T2415" s="11">
        <f t="shared" si="392"/>
        <v>812.5</v>
      </c>
      <c r="U2415" s="11">
        <f t="shared" si="393"/>
        <v>1505</v>
      </c>
      <c r="V2415" s="11">
        <f t="shared" si="394"/>
        <v>-692.5</v>
      </c>
    </row>
    <row r="2416" spans="1:22" x14ac:dyDescent="0.25">
      <c r="A2416" s="6" t="s">
        <v>351</v>
      </c>
      <c r="B2416" s="6" t="s">
        <v>23</v>
      </c>
      <c r="C2416" s="6" t="s">
        <v>1964</v>
      </c>
      <c r="D2416" s="6" t="s">
        <v>1964</v>
      </c>
      <c r="E2416" s="22" t="s">
        <v>1965</v>
      </c>
      <c r="F2416" s="22" t="s">
        <v>1966</v>
      </c>
      <c r="G2416" s="7" t="s">
        <v>1967</v>
      </c>
      <c r="H2416" s="22" t="s">
        <v>1968</v>
      </c>
      <c r="I2416" s="22" t="s">
        <v>24</v>
      </c>
      <c r="J2416" s="22" t="s">
        <v>1973</v>
      </c>
      <c r="K2416" s="11">
        <v>5</v>
      </c>
      <c r="L2416" s="9">
        <v>65</v>
      </c>
      <c r="M2416" s="11">
        <v>325</v>
      </c>
      <c r="N2416" s="11">
        <v>1180</v>
      </c>
      <c r="O2416" s="10">
        <f t="shared" si="387"/>
        <v>5</v>
      </c>
      <c r="P2416" s="11">
        <f t="shared" si="388"/>
        <v>18.153846153846153</v>
      </c>
      <c r="Q2416" s="11">
        <f t="shared" si="389"/>
        <v>23.153846153846153</v>
      </c>
      <c r="R2416" s="6" t="str">
        <f t="shared" si="390"/>
        <v>YES</v>
      </c>
      <c r="S2416" s="6" t="str">
        <f t="shared" si="391"/>
        <v>YES</v>
      </c>
      <c r="T2416" s="11">
        <f t="shared" si="392"/>
        <v>812.5</v>
      </c>
      <c r="U2416" s="11">
        <f t="shared" si="393"/>
        <v>1505</v>
      </c>
      <c r="V2416" s="11">
        <f t="shared" si="394"/>
        <v>-692.5</v>
      </c>
    </row>
    <row r="2417" spans="1:22" x14ac:dyDescent="0.25">
      <c r="A2417" s="6" t="s">
        <v>351</v>
      </c>
      <c r="B2417" s="6" t="s">
        <v>23</v>
      </c>
      <c r="C2417" s="6" t="s">
        <v>1969</v>
      </c>
      <c r="D2417" s="6" t="s">
        <v>1969</v>
      </c>
      <c r="E2417" s="22" t="s">
        <v>1970</v>
      </c>
      <c r="F2417" s="22" t="s">
        <v>1971</v>
      </c>
      <c r="G2417" s="7" t="s">
        <v>1972</v>
      </c>
      <c r="H2417" s="22" t="s">
        <v>1968</v>
      </c>
      <c r="I2417" s="22" t="s">
        <v>24</v>
      </c>
      <c r="J2417" s="22" t="s">
        <v>1976</v>
      </c>
      <c r="K2417" s="11">
        <v>4.45</v>
      </c>
      <c r="L2417" s="9">
        <v>465</v>
      </c>
      <c r="M2417" s="11">
        <v>2069</v>
      </c>
      <c r="N2417" s="11">
        <v>10950</v>
      </c>
      <c r="O2417" s="10">
        <f t="shared" si="387"/>
        <v>4.4494623655913976</v>
      </c>
      <c r="P2417" s="11">
        <f t="shared" si="388"/>
        <v>23.548387096774192</v>
      </c>
      <c r="Q2417" s="11">
        <f t="shared" si="389"/>
        <v>27.99784946236559</v>
      </c>
      <c r="R2417" s="6" t="str">
        <f t="shared" si="390"/>
        <v>YES</v>
      </c>
      <c r="S2417" s="6" t="str">
        <f t="shared" si="391"/>
        <v>YES</v>
      </c>
      <c r="T2417" s="11">
        <f t="shared" si="392"/>
        <v>5812.5</v>
      </c>
      <c r="U2417" s="11">
        <f t="shared" si="393"/>
        <v>13019</v>
      </c>
      <c r="V2417" s="11">
        <f t="shared" si="394"/>
        <v>-7206.5</v>
      </c>
    </row>
    <row r="2418" spans="1:22" x14ac:dyDescent="0.25">
      <c r="A2418" s="6" t="s">
        <v>351</v>
      </c>
      <c r="B2418" s="6" t="s">
        <v>23</v>
      </c>
      <c r="C2418" s="6" t="s">
        <v>1969</v>
      </c>
      <c r="D2418" s="6" t="s">
        <v>1969</v>
      </c>
      <c r="E2418" s="22" t="s">
        <v>1970</v>
      </c>
      <c r="F2418" s="22" t="s">
        <v>1971</v>
      </c>
      <c r="G2418" s="7" t="s">
        <v>1972</v>
      </c>
      <c r="H2418" s="22" t="s">
        <v>1968</v>
      </c>
      <c r="I2418" s="22" t="s">
        <v>24</v>
      </c>
      <c r="J2418" s="22" t="s">
        <v>1977</v>
      </c>
      <c r="K2418" s="11">
        <v>4.45</v>
      </c>
      <c r="L2418" s="9">
        <v>440</v>
      </c>
      <c r="M2418" s="11">
        <v>1958</v>
      </c>
      <c r="N2418" s="11">
        <v>7200</v>
      </c>
      <c r="O2418" s="10">
        <f t="shared" si="387"/>
        <v>4.45</v>
      </c>
      <c r="P2418" s="11">
        <f t="shared" si="388"/>
        <v>16.363636363636363</v>
      </c>
      <c r="Q2418" s="11">
        <f t="shared" si="389"/>
        <v>20.813636363636363</v>
      </c>
      <c r="R2418" s="6" t="str">
        <f t="shared" si="390"/>
        <v>YES</v>
      </c>
      <c r="S2418" s="6" t="str">
        <f t="shared" si="391"/>
        <v>YES</v>
      </c>
      <c r="T2418" s="11">
        <f t="shared" si="392"/>
        <v>5500</v>
      </c>
      <c r="U2418" s="11">
        <f t="shared" si="393"/>
        <v>9158</v>
      </c>
      <c r="V2418" s="11">
        <f t="shared" si="394"/>
        <v>-3658</v>
      </c>
    </row>
    <row r="2419" spans="1:22" x14ac:dyDescent="0.25">
      <c r="A2419" s="6" t="s">
        <v>351</v>
      </c>
      <c r="B2419" s="6" t="s">
        <v>23</v>
      </c>
      <c r="C2419" s="6" t="s">
        <v>1969</v>
      </c>
      <c r="D2419" s="6" t="s">
        <v>1969</v>
      </c>
      <c r="E2419" s="22" t="s">
        <v>1970</v>
      </c>
      <c r="F2419" s="22" t="s">
        <v>1971</v>
      </c>
      <c r="G2419" s="7" t="s">
        <v>1972</v>
      </c>
      <c r="H2419" s="22" t="s">
        <v>1968</v>
      </c>
      <c r="I2419" s="22" t="s">
        <v>24</v>
      </c>
      <c r="J2419" s="22" t="s">
        <v>1978</v>
      </c>
      <c r="K2419" s="11">
        <v>5</v>
      </c>
      <c r="L2419" s="9">
        <v>160</v>
      </c>
      <c r="M2419" s="11">
        <v>800</v>
      </c>
      <c r="N2419" s="11">
        <v>3500</v>
      </c>
      <c r="O2419" s="10">
        <f t="shared" si="387"/>
        <v>5</v>
      </c>
      <c r="P2419" s="11">
        <f t="shared" si="388"/>
        <v>21.875</v>
      </c>
      <c r="Q2419" s="11">
        <f t="shared" si="389"/>
        <v>26.875</v>
      </c>
      <c r="R2419" s="6" t="str">
        <f t="shared" si="390"/>
        <v>YES</v>
      </c>
      <c r="S2419" s="6" t="str">
        <f t="shared" si="391"/>
        <v>YES</v>
      </c>
      <c r="T2419" s="11">
        <f t="shared" si="392"/>
        <v>2000</v>
      </c>
      <c r="U2419" s="11">
        <f t="shared" si="393"/>
        <v>4300</v>
      </c>
      <c r="V2419" s="11">
        <f t="shared" si="394"/>
        <v>-2300</v>
      </c>
    </row>
    <row r="2420" spans="1:22" x14ac:dyDescent="0.25">
      <c r="A2420" s="6" t="s">
        <v>351</v>
      </c>
      <c r="B2420" s="6" t="s">
        <v>23</v>
      </c>
      <c r="C2420" s="6" t="s">
        <v>1969</v>
      </c>
      <c r="D2420" s="6" t="s">
        <v>1969</v>
      </c>
      <c r="E2420" s="22" t="s">
        <v>1970</v>
      </c>
      <c r="F2420" s="22" t="s">
        <v>1971</v>
      </c>
      <c r="G2420" s="7" t="s">
        <v>1972</v>
      </c>
      <c r="H2420" s="22" t="s">
        <v>1968</v>
      </c>
      <c r="I2420" s="22" t="s">
        <v>24</v>
      </c>
      <c r="J2420" s="22" t="s">
        <v>1979</v>
      </c>
      <c r="K2420" s="11">
        <v>4.45</v>
      </c>
      <c r="L2420" s="9">
        <v>30</v>
      </c>
      <c r="M2420" s="11">
        <v>134</v>
      </c>
      <c r="N2420" s="11">
        <v>800</v>
      </c>
      <c r="O2420" s="10">
        <f t="shared" si="387"/>
        <v>4.4666666666666668</v>
      </c>
      <c r="P2420" s="11">
        <f t="shared" si="388"/>
        <v>26.666666666666668</v>
      </c>
      <c r="Q2420" s="11">
        <f t="shared" si="389"/>
        <v>31.133333333333333</v>
      </c>
      <c r="R2420" s="6" t="str">
        <f t="shared" si="390"/>
        <v>YES</v>
      </c>
      <c r="S2420" s="6" t="str">
        <f t="shared" si="391"/>
        <v>YES</v>
      </c>
      <c r="T2420" s="11">
        <f t="shared" si="392"/>
        <v>375</v>
      </c>
      <c r="U2420" s="11">
        <f t="shared" si="393"/>
        <v>934</v>
      </c>
      <c r="V2420" s="11">
        <f t="shared" si="394"/>
        <v>-559</v>
      </c>
    </row>
    <row r="2421" spans="1:22" x14ac:dyDescent="0.25">
      <c r="A2421" s="6" t="s">
        <v>351</v>
      </c>
      <c r="B2421" s="6" t="s">
        <v>23</v>
      </c>
      <c r="C2421" s="6" t="s">
        <v>1980</v>
      </c>
      <c r="D2421" s="6" t="s">
        <v>1980</v>
      </c>
      <c r="E2421" s="22" t="s">
        <v>1984</v>
      </c>
      <c r="F2421" s="22" t="s">
        <v>1981</v>
      </c>
      <c r="G2421" s="7" t="s">
        <v>1982</v>
      </c>
      <c r="H2421" s="22" t="s">
        <v>1983</v>
      </c>
      <c r="I2421" s="22" t="s">
        <v>1125</v>
      </c>
      <c r="J2421" s="22" t="s">
        <v>1985</v>
      </c>
      <c r="K2421" s="11">
        <v>16</v>
      </c>
      <c r="L2421" s="9">
        <v>200</v>
      </c>
      <c r="M2421" s="11">
        <v>3200</v>
      </c>
      <c r="N2421" s="11">
        <v>515.95000000000005</v>
      </c>
      <c r="O2421" s="10">
        <f t="shared" si="387"/>
        <v>16</v>
      </c>
      <c r="P2421" s="11">
        <f t="shared" si="388"/>
        <v>2.5797500000000002</v>
      </c>
      <c r="Q2421" s="11">
        <f t="shared" si="389"/>
        <v>18.579750000000001</v>
      </c>
      <c r="R2421" s="6" t="str">
        <f t="shared" si="390"/>
        <v>YES</v>
      </c>
      <c r="S2421" s="6" t="str">
        <f t="shared" si="391"/>
        <v>YES</v>
      </c>
      <c r="T2421" s="11">
        <f t="shared" si="392"/>
        <v>2500</v>
      </c>
      <c r="U2421" s="11">
        <f t="shared" si="393"/>
        <v>3715.95</v>
      </c>
      <c r="V2421" s="11">
        <f t="shared" si="394"/>
        <v>-1215.9499999999998</v>
      </c>
    </row>
    <row r="2422" spans="1:22" x14ac:dyDescent="0.25">
      <c r="A2422" s="6" t="s">
        <v>351</v>
      </c>
      <c r="B2422" s="6" t="s">
        <v>23</v>
      </c>
      <c r="C2422" s="6" t="s">
        <v>1980</v>
      </c>
      <c r="D2422" s="6" t="s">
        <v>1980</v>
      </c>
      <c r="E2422" s="22" t="s">
        <v>1984</v>
      </c>
      <c r="F2422" s="22" t="s">
        <v>1981</v>
      </c>
      <c r="G2422" s="7" t="s">
        <v>1982</v>
      </c>
      <c r="H2422" s="22" t="s">
        <v>1983</v>
      </c>
      <c r="I2422" s="22" t="s">
        <v>1125</v>
      </c>
      <c r="J2422" s="22" t="s">
        <v>1985</v>
      </c>
      <c r="K2422" s="11">
        <v>24</v>
      </c>
      <c r="L2422" s="9">
        <v>123.18</v>
      </c>
      <c r="M2422" s="11">
        <v>2956.32</v>
      </c>
      <c r="O2422" s="10">
        <f t="shared" si="387"/>
        <v>24</v>
      </c>
      <c r="P2422" s="11">
        <f t="shared" si="388"/>
        <v>0</v>
      </c>
      <c r="Q2422" s="11">
        <f t="shared" si="389"/>
        <v>24</v>
      </c>
      <c r="R2422" s="6" t="str">
        <f t="shared" si="390"/>
        <v>YES</v>
      </c>
      <c r="S2422" s="6" t="str">
        <f t="shared" si="391"/>
        <v>YES</v>
      </c>
      <c r="T2422" s="11">
        <f t="shared" si="392"/>
        <v>1539.75</v>
      </c>
      <c r="U2422" s="11">
        <f t="shared" si="393"/>
        <v>2956.32</v>
      </c>
      <c r="V2422" s="11">
        <f t="shared" si="394"/>
        <v>-1416.5700000000002</v>
      </c>
    </row>
    <row r="2423" spans="1:22" x14ac:dyDescent="0.25">
      <c r="A2423" s="6" t="s">
        <v>351</v>
      </c>
      <c r="B2423" s="6" t="s">
        <v>23</v>
      </c>
      <c r="C2423" s="6" t="s">
        <v>1980</v>
      </c>
      <c r="D2423" s="6" t="s">
        <v>1980</v>
      </c>
      <c r="E2423" s="22" t="s">
        <v>1984</v>
      </c>
      <c r="F2423" s="22" t="s">
        <v>1981</v>
      </c>
      <c r="G2423" s="7" t="s">
        <v>1982</v>
      </c>
      <c r="H2423" s="22" t="s">
        <v>1983</v>
      </c>
      <c r="I2423" s="22" t="s">
        <v>1125</v>
      </c>
      <c r="J2423" s="22" t="s">
        <v>1986</v>
      </c>
      <c r="K2423" s="11">
        <v>17.5</v>
      </c>
      <c r="L2423" s="9">
        <v>466.35</v>
      </c>
      <c r="M2423" s="11">
        <v>8161.13</v>
      </c>
      <c r="N2423" s="11">
        <v>2922.55</v>
      </c>
      <c r="O2423" s="10">
        <f t="shared" si="387"/>
        <v>17.500010721561058</v>
      </c>
      <c r="P2423" s="11">
        <f t="shared" si="388"/>
        <v>6.2668596547657343</v>
      </c>
      <c r="Q2423" s="11">
        <f t="shared" si="389"/>
        <v>23.766870376326793</v>
      </c>
      <c r="R2423" s="6" t="str">
        <f t="shared" si="390"/>
        <v>YES</v>
      </c>
      <c r="S2423" s="6" t="str">
        <f t="shared" si="391"/>
        <v>YES</v>
      </c>
      <c r="T2423" s="11">
        <f t="shared" si="392"/>
        <v>5829.375</v>
      </c>
      <c r="U2423" s="11">
        <f t="shared" si="393"/>
        <v>11083.68</v>
      </c>
      <c r="V2423" s="11">
        <f t="shared" si="394"/>
        <v>-5254.3050000000003</v>
      </c>
    </row>
    <row r="2424" spans="1:22" x14ac:dyDescent="0.25">
      <c r="A2424" s="6" t="s">
        <v>351</v>
      </c>
      <c r="B2424" s="6" t="s">
        <v>23</v>
      </c>
      <c r="C2424" s="6" t="s">
        <v>1980</v>
      </c>
      <c r="D2424" s="6" t="s">
        <v>1980</v>
      </c>
      <c r="E2424" s="22" t="s">
        <v>1984</v>
      </c>
      <c r="F2424" s="22" t="s">
        <v>1981</v>
      </c>
      <c r="G2424" s="7" t="s">
        <v>1982</v>
      </c>
      <c r="H2424" s="22" t="s">
        <v>1983</v>
      </c>
      <c r="I2424" s="22" t="s">
        <v>1125</v>
      </c>
      <c r="J2424" s="22" t="s">
        <v>1986</v>
      </c>
      <c r="K2424" s="11">
        <v>26.25</v>
      </c>
      <c r="L2424" s="9">
        <v>193.94</v>
      </c>
      <c r="M2424" s="11">
        <v>5090.93</v>
      </c>
      <c r="O2424" s="10">
        <f t="shared" si="387"/>
        <v>26.250025781169434</v>
      </c>
      <c r="P2424" s="11">
        <f t="shared" si="388"/>
        <v>0</v>
      </c>
      <c r="Q2424" s="11">
        <f t="shared" si="389"/>
        <v>26.250025781169434</v>
      </c>
      <c r="R2424" s="6" t="str">
        <f t="shared" si="390"/>
        <v>YES</v>
      </c>
      <c r="S2424" s="6" t="str">
        <f t="shared" si="391"/>
        <v>YES</v>
      </c>
      <c r="T2424" s="11">
        <f t="shared" si="392"/>
        <v>2424.25</v>
      </c>
      <c r="U2424" s="11">
        <f t="shared" si="393"/>
        <v>5090.93</v>
      </c>
      <c r="V2424" s="11">
        <f t="shared" si="394"/>
        <v>-2666.6800000000003</v>
      </c>
    </row>
    <row r="2425" spans="1:22" x14ac:dyDescent="0.25">
      <c r="A2425" s="6" t="s">
        <v>351</v>
      </c>
      <c r="B2425" s="6" t="s">
        <v>23</v>
      </c>
      <c r="C2425" s="6" t="s">
        <v>1980</v>
      </c>
      <c r="D2425" s="6" t="s">
        <v>1980</v>
      </c>
      <c r="E2425" s="22" t="s">
        <v>1984</v>
      </c>
      <c r="F2425" s="22" t="s">
        <v>1981</v>
      </c>
      <c r="G2425" s="7" t="s">
        <v>1982</v>
      </c>
      <c r="H2425" s="22" t="s">
        <v>1983</v>
      </c>
      <c r="I2425" s="22" t="s">
        <v>1125</v>
      </c>
      <c r="J2425" s="22" t="s">
        <v>1988</v>
      </c>
      <c r="K2425" s="11">
        <v>15</v>
      </c>
      <c r="L2425" s="9">
        <v>342.13</v>
      </c>
      <c r="M2425" s="11">
        <v>5131.95</v>
      </c>
      <c r="N2425" s="11">
        <v>1256.8900000000001</v>
      </c>
      <c r="O2425" s="10">
        <f t="shared" si="386"/>
        <v>15</v>
      </c>
      <c r="P2425" s="11">
        <f t="shared" ref="P2425:P2485" si="395">N2425/L2425</f>
        <v>3.6737205155934882</v>
      </c>
      <c r="Q2425" s="11">
        <f t="shared" ref="Q2425:Q2485" si="396">(M2425+N2425)/L2425</f>
        <v>18.673720515593487</v>
      </c>
      <c r="R2425" s="6" t="str">
        <f t="shared" ref="R2425:R2485" si="397">IF(Q2425&gt;12.49,"YES","NO")</f>
        <v>YES</v>
      </c>
      <c r="S2425" s="6" t="str">
        <f t="shared" ref="S2425:S2487" si="398">IF(O2425&gt;3.32,"YES","NO")</f>
        <v>YES</v>
      </c>
      <c r="T2425" s="11">
        <f t="shared" ref="T2425:T2487" si="399">L2425*12.5</f>
        <v>4276.625</v>
      </c>
      <c r="U2425" s="11">
        <f t="shared" ref="U2425:U2485" si="400">M2425+N2425</f>
        <v>6388.84</v>
      </c>
      <c r="V2425" s="11">
        <f t="shared" ref="V2425:V2485" si="401">T2425-U2425</f>
        <v>-2112.2150000000001</v>
      </c>
    </row>
    <row r="2426" spans="1:22" x14ac:dyDescent="0.25">
      <c r="A2426" s="6" t="s">
        <v>351</v>
      </c>
      <c r="B2426" s="6" t="s">
        <v>23</v>
      </c>
      <c r="C2426" s="6" t="s">
        <v>1980</v>
      </c>
      <c r="D2426" s="6" t="s">
        <v>1980</v>
      </c>
      <c r="E2426" s="22" t="s">
        <v>1984</v>
      </c>
      <c r="F2426" s="22" t="s">
        <v>1981</v>
      </c>
      <c r="G2426" s="7" t="s">
        <v>1982</v>
      </c>
      <c r="H2426" s="22" t="s">
        <v>1983</v>
      </c>
      <c r="I2426" s="22" t="s">
        <v>1125</v>
      </c>
      <c r="J2426" s="22" t="s">
        <v>1988</v>
      </c>
      <c r="K2426" s="11">
        <v>22.5</v>
      </c>
      <c r="L2426" s="9">
        <v>48.44</v>
      </c>
      <c r="M2426" s="11">
        <v>1089.9000000000001</v>
      </c>
      <c r="O2426" s="10">
        <f t="shared" si="386"/>
        <v>22.500000000000004</v>
      </c>
      <c r="P2426" s="11">
        <f t="shared" si="395"/>
        <v>0</v>
      </c>
      <c r="Q2426" s="11">
        <f t="shared" si="396"/>
        <v>22.500000000000004</v>
      </c>
      <c r="R2426" s="6" t="str">
        <f t="shared" si="397"/>
        <v>YES</v>
      </c>
      <c r="S2426" s="6" t="str">
        <f t="shared" si="398"/>
        <v>YES</v>
      </c>
      <c r="T2426" s="11">
        <f t="shared" si="399"/>
        <v>605.5</v>
      </c>
      <c r="U2426" s="11">
        <f t="shared" si="400"/>
        <v>1089.9000000000001</v>
      </c>
      <c r="V2426" s="11">
        <f t="shared" si="401"/>
        <v>-484.40000000000009</v>
      </c>
    </row>
    <row r="2427" spans="1:22" x14ac:dyDescent="0.25">
      <c r="A2427" s="6" t="s">
        <v>351</v>
      </c>
      <c r="B2427" s="6" t="s">
        <v>23</v>
      </c>
      <c r="C2427" s="6" t="s">
        <v>1980</v>
      </c>
      <c r="D2427" s="6" t="s">
        <v>1980</v>
      </c>
      <c r="E2427" s="22" t="s">
        <v>1984</v>
      </c>
      <c r="F2427" s="22" t="s">
        <v>1981</v>
      </c>
      <c r="G2427" s="7" t="s">
        <v>1982</v>
      </c>
      <c r="H2427" s="22" t="s">
        <v>1983</v>
      </c>
      <c r="I2427" s="22" t="s">
        <v>1125</v>
      </c>
      <c r="J2427" s="22" t="s">
        <v>1987</v>
      </c>
      <c r="K2427" s="11">
        <v>15</v>
      </c>
      <c r="L2427" s="9">
        <v>425.78</v>
      </c>
      <c r="M2427" s="11">
        <v>6386.7</v>
      </c>
      <c r="N2427" s="11">
        <v>2536</v>
      </c>
      <c r="O2427" s="10">
        <f t="shared" si="386"/>
        <v>15</v>
      </c>
      <c r="P2427" s="11">
        <f t="shared" si="395"/>
        <v>5.9561275776222464</v>
      </c>
      <c r="Q2427" s="11">
        <f t="shared" si="396"/>
        <v>20.956127577622251</v>
      </c>
      <c r="R2427" s="6" t="str">
        <f t="shared" si="397"/>
        <v>YES</v>
      </c>
      <c r="S2427" s="6" t="str">
        <f t="shared" si="398"/>
        <v>YES</v>
      </c>
      <c r="T2427" s="11">
        <f t="shared" si="399"/>
        <v>5322.25</v>
      </c>
      <c r="U2427" s="11">
        <f t="shared" si="400"/>
        <v>8922.7000000000007</v>
      </c>
      <c r="V2427" s="11">
        <f t="shared" si="401"/>
        <v>-3600.4500000000007</v>
      </c>
    </row>
    <row r="2428" spans="1:22" x14ac:dyDescent="0.25">
      <c r="A2428" s="6" t="s">
        <v>351</v>
      </c>
      <c r="B2428" s="6" t="s">
        <v>23</v>
      </c>
      <c r="C2428" s="6" t="s">
        <v>1980</v>
      </c>
      <c r="D2428" s="6" t="s">
        <v>1980</v>
      </c>
      <c r="E2428" s="22" t="s">
        <v>1984</v>
      </c>
      <c r="F2428" s="22" t="s">
        <v>1981</v>
      </c>
      <c r="G2428" s="7" t="s">
        <v>1982</v>
      </c>
      <c r="H2428" s="22" t="s">
        <v>1983</v>
      </c>
      <c r="I2428" s="22" t="s">
        <v>1125</v>
      </c>
      <c r="J2428" s="22" t="s">
        <v>1987</v>
      </c>
      <c r="K2428" s="11">
        <v>22.5</v>
      </c>
      <c r="L2428" s="9">
        <v>112.62</v>
      </c>
      <c r="M2428" s="11">
        <v>2533.9499999999998</v>
      </c>
      <c r="O2428" s="10">
        <f t="shared" si="386"/>
        <v>22.499999999999996</v>
      </c>
      <c r="P2428" s="11">
        <f t="shared" si="395"/>
        <v>0</v>
      </c>
      <c r="Q2428" s="11">
        <f t="shared" si="396"/>
        <v>22.499999999999996</v>
      </c>
      <c r="R2428" s="6" t="str">
        <f t="shared" si="397"/>
        <v>YES</v>
      </c>
      <c r="S2428" s="6" t="str">
        <f t="shared" si="398"/>
        <v>YES</v>
      </c>
      <c r="T2428" s="11">
        <f t="shared" si="399"/>
        <v>1407.75</v>
      </c>
      <c r="U2428" s="11">
        <f t="shared" si="400"/>
        <v>2533.9499999999998</v>
      </c>
      <c r="V2428" s="11">
        <f t="shared" si="401"/>
        <v>-1126.1999999999998</v>
      </c>
    </row>
    <row r="2429" spans="1:22" x14ac:dyDescent="0.25">
      <c r="A2429" s="6" t="s">
        <v>351</v>
      </c>
      <c r="B2429" s="6" t="s">
        <v>23</v>
      </c>
      <c r="C2429" s="6" t="s">
        <v>1980</v>
      </c>
      <c r="D2429" s="6" t="s">
        <v>1980</v>
      </c>
      <c r="E2429" s="22" t="s">
        <v>1984</v>
      </c>
      <c r="F2429" s="22" t="s">
        <v>1981</v>
      </c>
      <c r="G2429" s="7" t="s">
        <v>1982</v>
      </c>
      <c r="H2429" s="22" t="s">
        <v>1983</v>
      </c>
      <c r="I2429" s="22" t="s">
        <v>1125</v>
      </c>
      <c r="J2429" s="22" t="s">
        <v>1989</v>
      </c>
      <c r="K2429" s="11">
        <v>15</v>
      </c>
      <c r="L2429" s="9">
        <v>217.91</v>
      </c>
      <c r="M2429" s="11">
        <v>3268.65</v>
      </c>
      <c r="N2429" s="11">
        <v>2212.5500000000002</v>
      </c>
      <c r="O2429" s="10">
        <f t="shared" si="386"/>
        <v>15</v>
      </c>
      <c r="P2429" s="11">
        <f t="shared" si="395"/>
        <v>10.153503740076179</v>
      </c>
      <c r="Q2429" s="11">
        <f t="shared" si="396"/>
        <v>25.153503740076182</v>
      </c>
      <c r="R2429" s="6" t="str">
        <f t="shared" si="397"/>
        <v>YES</v>
      </c>
      <c r="S2429" s="6" t="str">
        <f t="shared" si="398"/>
        <v>YES</v>
      </c>
      <c r="T2429" s="11">
        <f t="shared" si="399"/>
        <v>2723.875</v>
      </c>
      <c r="U2429" s="11">
        <f t="shared" si="400"/>
        <v>5481.2000000000007</v>
      </c>
      <c r="V2429" s="11">
        <f t="shared" si="401"/>
        <v>-2757.3250000000007</v>
      </c>
    </row>
    <row r="2430" spans="1:22" x14ac:dyDescent="0.25">
      <c r="A2430" s="6" t="s">
        <v>351</v>
      </c>
      <c r="B2430" s="6" t="s">
        <v>23</v>
      </c>
      <c r="C2430" s="6" t="s">
        <v>1980</v>
      </c>
      <c r="D2430" s="6" t="s">
        <v>1980</v>
      </c>
      <c r="E2430" s="22" t="s">
        <v>1984</v>
      </c>
      <c r="F2430" s="22" t="s">
        <v>1981</v>
      </c>
      <c r="G2430" s="7" t="s">
        <v>1982</v>
      </c>
      <c r="H2430" s="22" t="s">
        <v>1983</v>
      </c>
      <c r="I2430" s="22" t="s">
        <v>1125</v>
      </c>
      <c r="J2430" s="22" t="s">
        <v>1989</v>
      </c>
      <c r="K2430" s="11">
        <v>22.5</v>
      </c>
      <c r="L2430" s="9">
        <v>37.64</v>
      </c>
      <c r="M2430" s="11">
        <v>846.9</v>
      </c>
      <c r="O2430" s="10">
        <f t="shared" si="386"/>
        <v>22.5</v>
      </c>
      <c r="P2430" s="11">
        <f t="shared" si="395"/>
        <v>0</v>
      </c>
      <c r="Q2430" s="11">
        <f t="shared" si="396"/>
        <v>22.5</v>
      </c>
      <c r="R2430" s="6" t="str">
        <f t="shared" si="397"/>
        <v>YES</v>
      </c>
      <c r="S2430" s="6" t="str">
        <f t="shared" si="398"/>
        <v>YES</v>
      </c>
      <c r="T2430" s="11">
        <f t="shared" si="399"/>
        <v>470.5</v>
      </c>
      <c r="U2430" s="11">
        <f t="shared" si="400"/>
        <v>846.9</v>
      </c>
      <c r="V2430" s="11">
        <f t="shared" si="401"/>
        <v>-376.4</v>
      </c>
    </row>
    <row r="2431" spans="1:22" x14ac:dyDescent="0.25">
      <c r="A2431" s="6" t="s">
        <v>351</v>
      </c>
      <c r="B2431" s="6" t="s">
        <v>23</v>
      </c>
      <c r="C2431" s="6" t="s">
        <v>1980</v>
      </c>
      <c r="D2431" s="6" t="s">
        <v>1980</v>
      </c>
      <c r="E2431" s="22" t="s">
        <v>1984</v>
      </c>
      <c r="F2431" s="22" t="s">
        <v>1981</v>
      </c>
      <c r="G2431" s="7" t="s">
        <v>1982</v>
      </c>
      <c r="H2431" s="22" t="s">
        <v>1983</v>
      </c>
      <c r="I2431" s="22" t="s">
        <v>1125</v>
      </c>
      <c r="J2431" s="22" t="s">
        <v>1990</v>
      </c>
      <c r="K2431" s="11">
        <v>16</v>
      </c>
      <c r="L2431" s="9">
        <v>432.86</v>
      </c>
      <c r="M2431" s="11">
        <v>6925.76</v>
      </c>
      <c r="N2431" s="11">
        <v>2496.5500000000002</v>
      </c>
      <c r="O2431" s="10">
        <f t="shared" si="386"/>
        <v>16</v>
      </c>
      <c r="P2431" s="11">
        <f t="shared" si="395"/>
        <v>5.767569190962436</v>
      </c>
      <c r="Q2431" s="11">
        <f t="shared" si="396"/>
        <v>21.767569190962437</v>
      </c>
      <c r="R2431" s="6" t="str">
        <f t="shared" si="397"/>
        <v>YES</v>
      </c>
      <c r="S2431" s="6" t="str">
        <f t="shared" si="398"/>
        <v>YES</v>
      </c>
      <c r="T2431" s="11">
        <f t="shared" si="399"/>
        <v>5410.75</v>
      </c>
      <c r="U2431" s="11">
        <f t="shared" si="400"/>
        <v>9422.3100000000013</v>
      </c>
      <c r="V2431" s="11">
        <f t="shared" si="401"/>
        <v>-4011.5600000000013</v>
      </c>
    </row>
    <row r="2432" spans="1:22" x14ac:dyDescent="0.25">
      <c r="A2432" s="6" t="s">
        <v>351</v>
      </c>
      <c r="B2432" s="6" t="s">
        <v>23</v>
      </c>
      <c r="C2432" s="6" t="s">
        <v>1980</v>
      </c>
      <c r="D2432" s="6" t="s">
        <v>1980</v>
      </c>
      <c r="E2432" s="22" t="s">
        <v>1984</v>
      </c>
      <c r="F2432" s="22" t="s">
        <v>1981</v>
      </c>
      <c r="G2432" s="7" t="s">
        <v>1982</v>
      </c>
      <c r="H2432" s="22" t="s">
        <v>1983</v>
      </c>
      <c r="I2432" s="22" t="s">
        <v>1125</v>
      </c>
      <c r="J2432" s="22" t="s">
        <v>1990</v>
      </c>
      <c r="K2432" s="11">
        <v>24</v>
      </c>
      <c r="L2432" s="9">
        <v>48.16</v>
      </c>
      <c r="M2432" s="11">
        <v>115.84</v>
      </c>
      <c r="O2432" s="10">
        <f t="shared" si="386"/>
        <v>2.4053156146179404</v>
      </c>
      <c r="P2432" s="11">
        <f t="shared" si="395"/>
        <v>0</v>
      </c>
      <c r="Q2432" s="11">
        <f t="shared" si="396"/>
        <v>2.4053156146179404</v>
      </c>
      <c r="R2432" s="6" t="str">
        <f t="shared" si="397"/>
        <v>NO</v>
      </c>
      <c r="S2432" s="6" t="str">
        <f t="shared" si="398"/>
        <v>NO</v>
      </c>
      <c r="T2432" s="11">
        <f t="shared" si="399"/>
        <v>602</v>
      </c>
      <c r="U2432" s="11">
        <f t="shared" si="400"/>
        <v>115.84</v>
      </c>
      <c r="V2432" s="11">
        <f t="shared" si="401"/>
        <v>486.15999999999997</v>
      </c>
    </row>
    <row r="2433" spans="1:22" x14ac:dyDescent="0.25">
      <c r="A2433" s="6" t="s">
        <v>351</v>
      </c>
      <c r="B2433" s="6" t="s">
        <v>23</v>
      </c>
      <c r="C2433" s="6" t="s">
        <v>1980</v>
      </c>
      <c r="D2433" s="6" t="s">
        <v>1980</v>
      </c>
      <c r="E2433" s="22" t="s">
        <v>1984</v>
      </c>
      <c r="F2433" s="22" t="s">
        <v>1981</v>
      </c>
      <c r="G2433" s="7" t="s">
        <v>1982</v>
      </c>
      <c r="H2433" s="22" t="s">
        <v>1983</v>
      </c>
      <c r="I2433" s="22" t="s">
        <v>1125</v>
      </c>
      <c r="J2433" s="22" t="s">
        <v>1991</v>
      </c>
      <c r="K2433" s="11">
        <v>15</v>
      </c>
      <c r="L2433" s="9">
        <v>38.86</v>
      </c>
      <c r="M2433" s="11">
        <v>582.9</v>
      </c>
      <c r="O2433" s="10">
        <f t="shared" si="386"/>
        <v>15</v>
      </c>
      <c r="P2433" s="11">
        <f t="shared" si="395"/>
        <v>0</v>
      </c>
      <c r="Q2433" s="11">
        <f t="shared" si="396"/>
        <v>15</v>
      </c>
      <c r="R2433" s="6" t="str">
        <f t="shared" si="397"/>
        <v>YES</v>
      </c>
      <c r="S2433" s="6" t="str">
        <f t="shared" si="398"/>
        <v>YES</v>
      </c>
      <c r="T2433" s="11">
        <f t="shared" si="399"/>
        <v>485.75</v>
      </c>
      <c r="U2433" s="11">
        <f t="shared" si="400"/>
        <v>582.9</v>
      </c>
      <c r="V2433" s="11">
        <f t="shared" si="401"/>
        <v>-97.149999999999977</v>
      </c>
    </row>
    <row r="2434" spans="1:22" x14ac:dyDescent="0.25">
      <c r="A2434" s="6" t="s">
        <v>351</v>
      </c>
      <c r="B2434" s="6" t="s">
        <v>23</v>
      </c>
      <c r="C2434" s="6" t="s">
        <v>1980</v>
      </c>
      <c r="D2434" s="6" t="s">
        <v>1980</v>
      </c>
      <c r="E2434" s="22" t="s">
        <v>1984</v>
      </c>
      <c r="F2434" s="22" t="s">
        <v>1981</v>
      </c>
      <c r="G2434" s="7" t="s">
        <v>1982</v>
      </c>
      <c r="H2434" s="22" t="s">
        <v>1983</v>
      </c>
      <c r="I2434" s="22" t="s">
        <v>1125</v>
      </c>
      <c r="J2434" s="22" t="s">
        <v>1991</v>
      </c>
      <c r="K2434" s="11">
        <v>17</v>
      </c>
      <c r="L2434" s="9">
        <v>157.66999999999999</v>
      </c>
      <c r="M2434" s="11">
        <v>2680.39</v>
      </c>
      <c r="N2434" s="11">
        <v>2645.47</v>
      </c>
      <c r="O2434" s="10">
        <f t="shared" si="386"/>
        <v>17</v>
      </c>
      <c r="P2434" s="11">
        <f t="shared" si="395"/>
        <v>16.778524766918245</v>
      </c>
      <c r="Q2434" s="11">
        <f t="shared" si="396"/>
        <v>33.778524766918245</v>
      </c>
      <c r="R2434" s="6" t="str">
        <f t="shared" si="397"/>
        <v>YES</v>
      </c>
      <c r="S2434" s="6" t="str">
        <f t="shared" si="398"/>
        <v>YES</v>
      </c>
      <c r="T2434" s="11">
        <f t="shared" si="399"/>
        <v>1970.8749999999998</v>
      </c>
      <c r="U2434" s="11">
        <f t="shared" si="400"/>
        <v>5325.86</v>
      </c>
      <c r="V2434" s="11">
        <f t="shared" si="401"/>
        <v>-3354.9849999999997</v>
      </c>
    </row>
    <row r="2435" spans="1:22" x14ac:dyDescent="0.25">
      <c r="A2435" s="6" t="s">
        <v>351</v>
      </c>
      <c r="B2435" s="6" t="s">
        <v>23</v>
      </c>
      <c r="C2435" s="6" t="s">
        <v>1980</v>
      </c>
      <c r="D2435" s="6" t="s">
        <v>1980</v>
      </c>
      <c r="E2435" s="22" t="s">
        <v>1984</v>
      </c>
      <c r="F2435" s="22" t="s">
        <v>1981</v>
      </c>
      <c r="G2435" s="7" t="s">
        <v>1982</v>
      </c>
      <c r="H2435" s="22" t="s">
        <v>1983</v>
      </c>
      <c r="I2435" s="22" t="s">
        <v>1125</v>
      </c>
      <c r="J2435" s="22" t="s">
        <v>1992</v>
      </c>
      <c r="K2435" s="11">
        <v>15</v>
      </c>
      <c r="L2435" s="9">
        <v>60.17</v>
      </c>
      <c r="M2435" s="11">
        <v>902.55</v>
      </c>
      <c r="O2435" s="10">
        <f t="shared" si="386"/>
        <v>14.999999999999998</v>
      </c>
      <c r="P2435" s="11">
        <f t="shared" si="395"/>
        <v>0</v>
      </c>
      <c r="Q2435" s="11">
        <f t="shared" si="396"/>
        <v>14.999999999999998</v>
      </c>
      <c r="R2435" s="6" t="str">
        <f t="shared" si="397"/>
        <v>YES</v>
      </c>
      <c r="S2435" s="6" t="str">
        <f t="shared" si="398"/>
        <v>YES</v>
      </c>
      <c r="T2435" s="11">
        <f t="shared" si="399"/>
        <v>752.125</v>
      </c>
      <c r="U2435" s="11">
        <f t="shared" si="400"/>
        <v>902.55</v>
      </c>
      <c r="V2435" s="11">
        <f t="shared" si="401"/>
        <v>-150.42499999999995</v>
      </c>
    </row>
    <row r="2436" spans="1:22" x14ac:dyDescent="0.25">
      <c r="A2436" s="6" t="s">
        <v>351</v>
      </c>
      <c r="B2436" s="6" t="s">
        <v>23</v>
      </c>
      <c r="C2436" s="6" t="s">
        <v>1980</v>
      </c>
      <c r="D2436" s="6" t="s">
        <v>1980</v>
      </c>
      <c r="E2436" s="22" t="s">
        <v>1984</v>
      </c>
      <c r="F2436" s="22" t="s">
        <v>1981</v>
      </c>
      <c r="G2436" s="7" t="s">
        <v>1982</v>
      </c>
      <c r="H2436" s="22" t="s">
        <v>1983</v>
      </c>
      <c r="I2436" s="22" t="s">
        <v>1125</v>
      </c>
      <c r="J2436" s="22" t="s">
        <v>1992</v>
      </c>
      <c r="K2436" s="11">
        <v>5</v>
      </c>
      <c r="L2436" s="9">
        <v>256.33999999999997</v>
      </c>
      <c r="M2436" s="11">
        <v>1281.7</v>
      </c>
      <c r="N2436" s="11">
        <v>13430.47</v>
      </c>
      <c r="O2436" s="10">
        <f t="shared" si="386"/>
        <v>5.0000000000000009</v>
      </c>
      <c r="P2436" s="11">
        <f t="shared" si="395"/>
        <v>52.393188733713039</v>
      </c>
      <c r="Q2436" s="11">
        <f t="shared" si="396"/>
        <v>57.393188733713046</v>
      </c>
      <c r="R2436" s="6" t="str">
        <f t="shared" si="397"/>
        <v>YES</v>
      </c>
      <c r="S2436" s="6" t="str">
        <f t="shared" si="398"/>
        <v>YES</v>
      </c>
      <c r="T2436" s="11">
        <f t="shared" si="399"/>
        <v>3204.2499999999995</v>
      </c>
      <c r="U2436" s="11">
        <f t="shared" si="400"/>
        <v>14712.17</v>
      </c>
      <c r="V2436" s="11">
        <f t="shared" si="401"/>
        <v>-11507.92</v>
      </c>
    </row>
    <row r="2437" spans="1:22" x14ac:dyDescent="0.25">
      <c r="A2437" s="6" t="s">
        <v>351</v>
      </c>
      <c r="B2437" s="6" t="s">
        <v>23</v>
      </c>
      <c r="C2437" s="6" t="s">
        <v>1980</v>
      </c>
      <c r="D2437" s="6" t="s">
        <v>1980</v>
      </c>
      <c r="E2437" s="22" t="s">
        <v>1984</v>
      </c>
      <c r="F2437" s="22" t="s">
        <v>1981</v>
      </c>
      <c r="G2437" s="7" t="s">
        <v>1982</v>
      </c>
      <c r="H2437" s="22" t="s">
        <v>1983</v>
      </c>
      <c r="I2437" s="22" t="s">
        <v>1125</v>
      </c>
      <c r="J2437" s="22" t="s">
        <v>1993</v>
      </c>
      <c r="K2437" s="11">
        <v>15</v>
      </c>
      <c r="L2437" s="9">
        <v>83.06</v>
      </c>
      <c r="M2437" s="11">
        <v>1245.9000000000001</v>
      </c>
      <c r="O2437" s="10">
        <f t="shared" si="386"/>
        <v>15</v>
      </c>
      <c r="P2437" s="11">
        <f t="shared" si="395"/>
        <v>0</v>
      </c>
      <c r="Q2437" s="11">
        <f t="shared" si="396"/>
        <v>15</v>
      </c>
      <c r="R2437" s="6" t="str">
        <f t="shared" si="397"/>
        <v>YES</v>
      </c>
      <c r="S2437" s="6" t="str">
        <f t="shared" si="398"/>
        <v>YES</v>
      </c>
      <c r="T2437" s="11">
        <f t="shared" si="399"/>
        <v>1038.25</v>
      </c>
      <c r="U2437" s="11">
        <f t="shared" si="400"/>
        <v>1245.9000000000001</v>
      </c>
      <c r="V2437" s="11">
        <f t="shared" si="401"/>
        <v>-207.65000000000009</v>
      </c>
    </row>
    <row r="2438" spans="1:22" x14ac:dyDescent="0.25">
      <c r="A2438" s="6" t="s">
        <v>351</v>
      </c>
      <c r="B2438" s="6" t="s">
        <v>23</v>
      </c>
      <c r="C2438" s="6" t="s">
        <v>1980</v>
      </c>
      <c r="D2438" s="6" t="s">
        <v>1980</v>
      </c>
      <c r="E2438" s="22" t="s">
        <v>1984</v>
      </c>
      <c r="F2438" s="22" t="s">
        <v>1981</v>
      </c>
      <c r="G2438" s="7" t="s">
        <v>1982</v>
      </c>
      <c r="H2438" s="22" t="s">
        <v>1983</v>
      </c>
      <c r="I2438" s="22" t="s">
        <v>1125</v>
      </c>
      <c r="J2438" s="22" t="s">
        <v>1993</v>
      </c>
      <c r="K2438" s="11">
        <v>22.5</v>
      </c>
      <c r="L2438" s="9">
        <v>0.87</v>
      </c>
      <c r="M2438" s="11">
        <v>19.579999999999998</v>
      </c>
      <c r="O2438" s="10">
        <f t="shared" si="386"/>
        <v>22.505747126436781</v>
      </c>
      <c r="P2438" s="11">
        <f t="shared" si="395"/>
        <v>0</v>
      </c>
      <c r="Q2438" s="11">
        <f t="shared" si="396"/>
        <v>22.505747126436781</v>
      </c>
      <c r="R2438" s="6" t="str">
        <f t="shared" si="397"/>
        <v>YES</v>
      </c>
      <c r="S2438" s="6" t="str">
        <f t="shared" si="398"/>
        <v>YES</v>
      </c>
      <c r="T2438" s="11">
        <f t="shared" si="399"/>
        <v>10.875</v>
      </c>
      <c r="U2438" s="11">
        <f t="shared" si="400"/>
        <v>19.579999999999998</v>
      </c>
      <c r="V2438" s="11">
        <f t="shared" si="401"/>
        <v>-8.7049999999999983</v>
      </c>
    </row>
    <row r="2439" spans="1:22" x14ac:dyDescent="0.25">
      <c r="A2439" s="6" t="s">
        <v>351</v>
      </c>
      <c r="B2439" s="6" t="s">
        <v>23</v>
      </c>
      <c r="C2439" s="6" t="s">
        <v>1980</v>
      </c>
      <c r="D2439" s="6" t="s">
        <v>1980</v>
      </c>
      <c r="E2439" s="22" t="s">
        <v>1984</v>
      </c>
      <c r="F2439" s="22" t="s">
        <v>1981</v>
      </c>
      <c r="G2439" s="7" t="s">
        <v>1982</v>
      </c>
      <c r="H2439" s="22" t="s">
        <v>1983</v>
      </c>
      <c r="I2439" s="22" t="s">
        <v>1125</v>
      </c>
      <c r="J2439" s="22" t="s">
        <v>1993</v>
      </c>
      <c r="K2439" s="11">
        <v>5</v>
      </c>
      <c r="L2439" s="9">
        <v>8.75</v>
      </c>
      <c r="M2439" s="11">
        <v>43.75</v>
      </c>
      <c r="N2439" s="11">
        <v>192.33</v>
      </c>
      <c r="O2439" s="10">
        <f t="shared" si="386"/>
        <v>5</v>
      </c>
      <c r="P2439" s="11">
        <f t="shared" si="395"/>
        <v>21.98057142857143</v>
      </c>
      <c r="Q2439" s="11">
        <f t="shared" si="396"/>
        <v>26.98057142857143</v>
      </c>
      <c r="R2439" s="6" t="str">
        <f t="shared" si="397"/>
        <v>YES</v>
      </c>
      <c r="S2439" s="6" t="str">
        <f t="shared" si="398"/>
        <v>YES</v>
      </c>
      <c r="T2439" s="11">
        <f t="shared" si="399"/>
        <v>109.375</v>
      </c>
      <c r="U2439" s="11">
        <f t="shared" si="400"/>
        <v>236.08</v>
      </c>
      <c r="V2439" s="11">
        <f t="shared" si="401"/>
        <v>-126.70500000000001</v>
      </c>
    </row>
    <row r="2440" spans="1:22" x14ac:dyDescent="0.25">
      <c r="A2440" s="6" t="s">
        <v>351</v>
      </c>
      <c r="B2440" s="6" t="s">
        <v>23</v>
      </c>
      <c r="C2440" s="6" t="s">
        <v>1980</v>
      </c>
      <c r="D2440" s="6" t="s">
        <v>1980</v>
      </c>
      <c r="E2440" s="22" t="s">
        <v>1984</v>
      </c>
      <c r="F2440" s="22" t="s">
        <v>1981</v>
      </c>
      <c r="G2440" s="7" t="s">
        <v>1982</v>
      </c>
      <c r="H2440" s="22" t="s">
        <v>1983</v>
      </c>
      <c r="I2440" s="22" t="s">
        <v>1125</v>
      </c>
      <c r="J2440" s="22" t="s">
        <v>1994</v>
      </c>
      <c r="K2440" s="11">
        <v>15</v>
      </c>
      <c r="L2440" s="9">
        <v>58.69</v>
      </c>
      <c r="M2440" s="11">
        <v>880.35</v>
      </c>
      <c r="O2440" s="10">
        <f t="shared" si="386"/>
        <v>15.000000000000002</v>
      </c>
      <c r="P2440" s="11">
        <f t="shared" si="395"/>
        <v>0</v>
      </c>
      <c r="Q2440" s="11">
        <f t="shared" si="396"/>
        <v>15.000000000000002</v>
      </c>
      <c r="R2440" s="6" t="str">
        <f t="shared" si="397"/>
        <v>YES</v>
      </c>
      <c r="S2440" s="6" t="str">
        <f t="shared" si="398"/>
        <v>YES</v>
      </c>
      <c r="T2440" s="11">
        <f t="shared" si="399"/>
        <v>733.625</v>
      </c>
      <c r="U2440" s="11">
        <f t="shared" si="400"/>
        <v>880.35</v>
      </c>
      <c r="V2440" s="11">
        <f t="shared" si="401"/>
        <v>-146.72500000000002</v>
      </c>
    </row>
    <row r="2441" spans="1:22" x14ac:dyDescent="0.25">
      <c r="A2441" s="6" t="s">
        <v>351</v>
      </c>
      <c r="B2441" s="6" t="s">
        <v>23</v>
      </c>
      <c r="C2441" s="6" t="s">
        <v>1980</v>
      </c>
      <c r="D2441" s="6" t="s">
        <v>1980</v>
      </c>
      <c r="E2441" s="22" t="s">
        <v>1984</v>
      </c>
      <c r="F2441" s="22" t="s">
        <v>1981</v>
      </c>
      <c r="G2441" s="7" t="s">
        <v>1982</v>
      </c>
      <c r="H2441" s="22" t="s">
        <v>1983</v>
      </c>
      <c r="I2441" s="22" t="s">
        <v>1125</v>
      </c>
      <c r="J2441" s="22" t="s">
        <v>1994</v>
      </c>
      <c r="K2441" s="11">
        <v>5</v>
      </c>
      <c r="L2441" s="9">
        <v>33.409999999999997</v>
      </c>
      <c r="M2441" s="11">
        <v>167.05</v>
      </c>
      <c r="N2441" s="11">
        <v>2374.02</v>
      </c>
      <c r="O2441" s="10">
        <f t="shared" si="386"/>
        <v>5.0000000000000009</v>
      </c>
      <c r="P2441" s="11">
        <f t="shared" si="395"/>
        <v>71.057168512421441</v>
      </c>
      <c r="Q2441" s="11">
        <f t="shared" si="396"/>
        <v>76.057168512421441</v>
      </c>
      <c r="R2441" s="6" t="str">
        <f t="shared" si="397"/>
        <v>YES</v>
      </c>
      <c r="S2441" s="6" t="str">
        <f t="shared" si="398"/>
        <v>YES</v>
      </c>
      <c r="T2441" s="11">
        <f t="shared" si="399"/>
        <v>417.62499999999994</v>
      </c>
      <c r="U2441" s="11">
        <f t="shared" si="400"/>
        <v>2541.0700000000002</v>
      </c>
      <c r="V2441" s="11">
        <f t="shared" si="401"/>
        <v>-2123.4450000000002</v>
      </c>
    </row>
    <row r="2442" spans="1:22" x14ac:dyDescent="0.25">
      <c r="A2442" s="6" t="s">
        <v>351</v>
      </c>
      <c r="B2442" s="6" t="s">
        <v>23</v>
      </c>
      <c r="C2442" s="6" t="s">
        <v>1980</v>
      </c>
      <c r="D2442" s="6" t="s">
        <v>1980</v>
      </c>
      <c r="E2442" s="22" t="s">
        <v>1984</v>
      </c>
      <c r="F2442" s="22" t="s">
        <v>1981</v>
      </c>
      <c r="G2442" s="7" t="s">
        <v>1982</v>
      </c>
      <c r="H2442" s="22" t="s">
        <v>1983</v>
      </c>
      <c r="I2442" s="22" t="s">
        <v>1125</v>
      </c>
      <c r="J2442" s="22" t="s">
        <v>1995</v>
      </c>
      <c r="K2442" s="11">
        <v>15</v>
      </c>
      <c r="L2442" s="9">
        <v>50.75</v>
      </c>
      <c r="M2442" s="11">
        <v>761.25</v>
      </c>
      <c r="O2442" s="10">
        <f t="shared" si="386"/>
        <v>15</v>
      </c>
      <c r="P2442" s="11">
        <f t="shared" si="395"/>
        <v>0</v>
      </c>
      <c r="Q2442" s="11">
        <f t="shared" si="396"/>
        <v>15</v>
      </c>
      <c r="R2442" s="6" t="str">
        <f t="shared" si="397"/>
        <v>YES</v>
      </c>
      <c r="S2442" s="6" t="str">
        <f t="shared" si="398"/>
        <v>YES</v>
      </c>
      <c r="T2442" s="11">
        <f t="shared" si="399"/>
        <v>634.375</v>
      </c>
      <c r="U2442" s="11">
        <f t="shared" si="400"/>
        <v>761.25</v>
      </c>
      <c r="V2442" s="11">
        <f t="shared" si="401"/>
        <v>-126.875</v>
      </c>
    </row>
    <row r="2443" spans="1:22" x14ac:dyDescent="0.25">
      <c r="A2443" s="6" t="s">
        <v>351</v>
      </c>
      <c r="B2443" s="6" t="s">
        <v>23</v>
      </c>
      <c r="C2443" s="6" t="s">
        <v>1980</v>
      </c>
      <c r="D2443" s="6" t="s">
        <v>1980</v>
      </c>
      <c r="E2443" s="22" t="s">
        <v>1984</v>
      </c>
      <c r="F2443" s="22" t="s">
        <v>1981</v>
      </c>
      <c r="G2443" s="7" t="s">
        <v>1982</v>
      </c>
      <c r="H2443" s="22" t="s">
        <v>1983</v>
      </c>
      <c r="I2443" s="22" t="s">
        <v>1125</v>
      </c>
      <c r="J2443" s="22" t="s">
        <v>1995</v>
      </c>
      <c r="K2443" s="11">
        <v>22.5</v>
      </c>
      <c r="L2443" s="9">
        <v>2.52</v>
      </c>
      <c r="M2443" s="11">
        <v>56.7</v>
      </c>
      <c r="O2443" s="10">
        <f t="shared" si="386"/>
        <v>22.5</v>
      </c>
      <c r="P2443" s="11">
        <f t="shared" si="395"/>
        <v>0</v>
      </c>
      <c r="Q2443" s="11">
        <f t="shared" si="396"/>
        <v>22.5</v>
      </c>
      <c r="R2443" s="6" t="str">
        <f t="shared" si="397"/>
        <v>YES</v>
      </c>
      <c r="S2443" s="6" t="str">
        <f t="shared" si="398"/>
        <v>YES</v>
      </c>
      <c r="T2443" s="11">
        <f t="shared" si="399"/>
        <v>31.5</v>
      </c>
      <c r="U2443" s="11">
        <f t="shared" si="400"/>
        <v>56.7</v>
      </c>
      <c r="V2443" s="11">
        <f t="shared" si="401"/>
        <v>-25.200000000000003</v>
      </c>
    </row>
    <row r="2444" spans="1:22" x14ac:dyDescent="0.25">
      <c r="A2444" s="6" t="s">
        <v>351</v>
      </c>
      <c r="B2444" s="6" t="s">
        <v>23</v>
      </c>
      <c r="C2444" s="6" t="s">
        <v>1980</v>
      </c>
      <c r="D2444" s="6" t="s">
        <v>1980</v>
      </c>
      <c r="E2444" s="22" t="s">
        <v>1984</v>
      </c>
      <c r="F2444" s="22" t="s">
        <v>1981</v>
      </c>
      <c r="G2444" s="7" t="s">
        <v>1982</v>
      </c>
      <c r="H2444" s="22" t="s">
        <v>1983</v>
      </c>
      <c r="I2444" s="22" t="s">
        <v>1125</v>
      </c>
      <c r="J2444" s="22" t="s">
        <v>1995</v>
      </c>
      <c r="K2444" s="11">
        <v>5</v>
      </c>
      <c r="L2444" s="9">
        <v>149.18</v>
      </c>
      <c r="M2444" s="11">
        <v>745.9</v>
      </c>
      <c r="N2444" s="11">
        <v>7078.58</v>
      </c>
      <c r="O2444" s="10">
        <f t="shared" si="386"/>
        <v>5</v>
      </c>
      <c r="P2444" s="11">
        <f t="shared" si="395"/>
        <v>47.449926263574206</v>
      </c>
      <c r="Q2444" s="11">
        <f t="shared" si="396"/>
        <v>52.449926263574199</v>
      </c>
      <c r="R2444" s="6" t="str">
        <f t="shared" si="397"/>
        <v>YES</v>
      </c>
      <c r="S2444" s="6" t="str">
        <f t="shared" si="398"/>
        <v>YES</v>
      </c>
      <c r="T2444" s="11">
        <f t="shared" si="399"/>
        <v>1864.75</v>
      </c>
      <c r="U2444" s="11">
        <f t="shared" si="400"/>
        <v>7824.48</v>
      </c>
      <c r="V2444" s="11">
        <f t="shared" si="401"/>
        <v>-5959.73</v>
      </c>
    </row>
    <row r="2445" spans="1:22" x14ac:dyDescent="0.25">
      <c r="A2445" s="6" t="s">
        <v>351</v>
      </c>
      <c r="B2445" s="6" t="s">
        <v>23</v>
      </c>
      <c r="C2445" s="6" t="s">
        <v>1980</v>
      </c>
      <c r="D2445" s="6" t="s">
        <v>1980</v>
      </c>
      <c r="E2445" s="22" t="s">
        <v>1984</v>
      </c>
      <c r="F2445" s="22" t="s">
        <v>1981</v>
      </c>
      <c r="G2445" s="7" t="s">
        <v>1982</v>
      </c>
      <c r="H2445" s="22" t="s">
        <v>1983</v>
      </c>
      <c r="I2445" s="22" t="s">
        <v>1125</v>
      </c>
      <c r="J2445" s="22" t="s">
        <v>1996</v>
      </c>
      <c r="K2445" s="11">
        <v>15</v>
      </c>
      <c r="L2445" s="9">
        <v>128.72</v>
      </c>
      <c r="M2445" s="11">
        <v>1930.8</v>
      </c>
      <c r="O2445" s="10">
        <f t="shared" si="386"/>
        <v>15</v>
      </c>
      <c r="P2445" s="11">
        <f t="shared" si="395"/>
        <v>0</v>
      </c>
      <c r="Q2445" s="11">
        <f t="shared" si="396"/>
        <v>15</v>
      </c>
      <c r="R2445" s="6" t="str">
        <f t="shared" si="397"/>
        <v>YES</v>
      </c>
      <c r="S2445" s="6" t="str">
        <f t="shared" si="398"/>
        <v>YES</v>
      </c>
      <c r="T2445" s="11">
        <f t="shared" si="399"/>
        <v>1609</v>
      </c>
      <c r="U2445" s="11">
        <f t="shared" si="400"/>
        <v>1930.8</v>
      </c>
      <c r="V2445" s="11">
        <f t="shared" si="401"/>
        <v>-321.79999999999995</v>
      </c>
    </row>
    <row r="2446" spans="1:22" x14ac:dyDescent="0.25">
      <c r="A2446" s="6" t="s">
        <v>351</v>
      </c>
      <c r="B2446" s="6" t="s">
        <v>23</v>
      </c>
      <c r="C2446" s="6" t="s">
        <v>1980</v>
      </c>
      <c r="D2446" s="6" t="s">
        <v>1980</v>
      </c>
      <c r="E2446" s="22" t="s">
        <v>1984</v>
      </c>
      <c r="F2446" s="22" t="s">
        <v>1981</v>
      </c>
      <c r="G2446" s="7" t="s">
        <v>1982</v>
      </c>
      <c r="H2446" s="22" t="s">
        <v>1983</v>
      </c>
      <c r="I2446" s="22" t="s">
        <v>1125</v>
      </c>
      <c r="J2446" s="22" t="s">
        <v>1996</v>
      </c>
      <c r="K2446" s="11">
        <v>17</v>
      </c>
      <c r="L2446" s="9">
        <v>39.74</v>
      </c>
      <c r="M2446" s="11">
        <v>675.58</v>
      </c>
      <c r="O2446" s="10">
        <f t="shared" si="386"/>
        <v>17</v>
      </c>
      <c r="P2446" s="11">
        <f t="shared" si="395"/>
        <v>0</v>
      </c>
      <c r="Q2446" s="11">
        <f t="shared" si="396"/>
        <v>17</v>
      </c>
      <c r="R2446" s="6" t="str">
        <f t="shared" si="397"/>
        <v>YES</v>
      </c>
      <c r="S2446" s="6" t="str">
        <f t="shared" si="398"/>
        <v>YES</v>
      </c>
      <c r="T2446" s="11">
        <f t="shared" si="399"/>
        <v>496.75</v>
      </c>
      <c r="U2446" s="11">
        <f t="shared" si="400"/>
        <v>675.58</v>
      </c>
      <c r="V2446" s="11">
        <f t="shared" si="401"/>
        <v>-178.83000000000004</v>
      </c>
    </row>
    <row r="2447" spans="1:22" x14ac:dyDescent="0.25">
      <c r="A2447" s="6" t="s">
        <v>351</v>
      </c>
      <c r="B2447" s="6" t="s">
        <v>23</v>
      </c>
      <c r="C2447" s="6" t="s">
        <v>1980</v>
      </c>
      <c r="D2447" s="6" t="s">
        <v>1980</v>
      </c>
      <c r="E2447" s="22" t="s">
        <v>1984</v>
      </c>
      <c r="F2447" s="22" t="s">
        <v>1981</v>
      </c>
      <c r="G2447" s="7" t="s">
        <v>1982</v>
      </c>
      <c r="H2447" s="22" t="s">
        <v>1983</v>
      </c>
      <c r="I2447" s="22" t="s">
        <v>1125</v>
      </c>
      <c r="J2447" s="22" t="s">
        <v>1996</v>
      </c>
      <c r="K2447" s="11">
        <v>22.5</v>
      </c>
      <c r="L2447" s="9">
        <v>0.5</v>
      </c>
      <c r="M2447" s="11">
        <v>11.25</v>
      </c>
      <c r="O2447" s="10">
        <f t="shared" si="386"/>
        <v>22.5</v>
      </c>
      <c r="P2447" s="11">
        <f t="shared" si="395"/>
        <v>0</v>
      </c>
      <c r="Q2447" s="11">
        <f t="shared" si="396"/>
        <v>22.5</v>
      </c>
      <c r="R2447" s="6" t="str">
        <f t="shared" si="397"/>
        <v>YES</v>
      </c>
      <c r="S2447" s="6" t="str">
        <f t="shared" si="398"/>
        <v>YES</v>
      </c>
      <c r="T2447" s="11">
        <f t="shared" si="399"/>
        <v>6.25</v>
      </c>
      <c r="U2447" s="11">
        <f t="shared" si="400"/>
        <v>11.25</v>
      </c>
      <c r="V2447" s="11">
        <f t="shared" si="401"/>
        <v>-5</v>
      </c>
    </row>
    <row r="2448" spans="1:22" x14ac:dyDescent="0.25">
      <c r="A2448" s="6" t="s">
        <v>351</v>
      </c>
      <c r="B2448" s="6" t="s">
        <v>23</v>
      </c>
      <c r="C2448" s="6" t="s">
        <v>1980</v>
      </c>
      <c r="D2448" s="6" t="s">
        <v>1980</v>
      </c>
      <c r="E2448" s="22" t="s">
        <v>1984</v>
      </c>
      <c r="F2448" s="22" t="s">
        <v>1981</v>
      </c>
      <c r="G2448" s="7" t="s">
        <v>1982</v>
      </c>
      <c r="H2448" s="22" t="s">
        <v>1983</v>
      </c>
      <c r="I2448" s="22" t="s">
        <v>1125</v>
      </c>
      <c r="J2448" s="22" t="s">
        <v>1996</v>
      </c>
      <c r="K2448" s="11">
        <v>22.5</v>
      </c>
      <c r="L2448" s="9">
        <v>1.92</v>
      </c>
      <c r="M2448" s="11">
        <v>48.96</v>
      </c>
      <c r="O2448" s="10">
        <f t="shared" ref="O2448:O2511" si="402">M2448/L2448</f>
        <v>25.5</v>
      </c>
      <c r="P2448" s="11">
        <f t="shared" si="395"/>
        <v>0</v>
      </c>
      <c r="Q2448" s="11">
        <f t="shared" si="396"/>
        <v>25.5</v>
      </c>
      <c r="R2448" s="6" t="str">
        <f t="shared" si="397"/>
        <v>YES</v>
      </c>
      <c r="S2448" s="6" t="str">
        <f t="shared" si="398"/>
        <v>YES</v>
      </c>
      <c r="T2448" s="11">
        <f t="shared" si="399"/>
        <v>24</v>
      </c>
      <c r="U2448" s="11">
        <f t="shared" si="400"/>
        <v>48.96</v>
      </c>
      <c r="V2448" s="11">
        <f t="shared" si="401"/>
        <v>-24.96</v>
      </c>
    </row>
    <row r="2449" spans="1:22" x14ac:dyDescent="0.25">
      <c r="A2449" s="6" t="s">
        <v>351</v>
      </c>
      <c r="B2449" s="6" t="s">
        <v>23</v>
      </c>
      <c r="C2449" s="6" t="s">
        <v>1980</v>
      </c>
      <c r="D2449" s="6" t="s">
        <v>1980</v>
      </c>
      <c r="E2449" s="22" t="s">
        <v>1984</v>
      </c>
      <c r="F2449" s="22" t="s">
        <v>1981</v>
      </c>
      <c r="G2449" s="7" t="s">
        <v>1982</v>
      </c>
      <c r="H2449" s="22" t="s">
        <v>1983</v>
      </c>
      <c r="I2449" s="22" t="s">
        <v>1125</v>
      </c>
      <c r="J2449" s="22" t="s">
        <v>1996</v>
      </c>
      <c r="K2449" s="11">
        <v>5</v>
      </c>
      <c r="L2449" s="9">
        <v>156.47999999999999</v>
      </c>
      <c r="M2449" s="11">
        <v>782.4</v>
      </c>
      <c r="N2449" s="11">
        <v>7748.43</v>
      </c>
      <c r="O2449" s="10">
        <f t="shared" si="402"/>
        <v>5</v>
      </c>
      <c r="P2449" s="11">
        <f t="shared" si="395"/>
        <v>49.517062883435585</v>
      </c>
      <c r="Q2449" s="11">
        <f t="shared" si="396"/>
        <v>54.517062883435585</v>
      </c>
      <c r="R2449" s="6" t="str">
        <f t="shared" si="397"/>
        <v>YES</v>
      </c>
      <c r="S2449" s="6" t="str">
        <f t="shared" si="398"/>
        <v>YES</v>
      </c>
      <c r="T2449" s="11">
        <f t="shared" si="399"/>
        <v>1955.9999999999998</v>
      </c>
      <c r="U2449" s="11">
        <f t="shared" si="400"/>
        <v>8530.83</v>
      </c>
      <c r="V2449" s="11">
        <f t="shared" si="401"/>
        <v>-6574.83</v>
      </c>
    </row>
    <row r="2450" spans="1:22" x14ac:dyDescent="0.25">
      <c r="A2450" s="6" t="s">
        <v>351</v>
      </c>
      <c r="B2450" s="6" t="s">
        <v>23</v>
      </c>
      <c r="C2450" s="6" t="s">
        <v>1980</v>
      </c>
      <c r="D2450" s="6" t="s">
        <v>1980</v>
      </c>
      <c r="E2450" s="22" t="s">
        <v>1984</v>
      </c>
      <c r="F2450" s="22" t="s">
        <v>1981</v>
      </c>
      <c r="G2450" s="7" t="s">
        <v>1982</v>
      </c>
      <c r="H2450" s="22" t="s">
        <v>1983</v>
      </c>
      <c r="I2450" s="22" t="s">
        <v>1125</v>
      </c>
      <c r="J2450" s="22" t="s">
        <v>1997</v>
      </c>
      <c r="K2450" s="11">
        <v>15</v>
      </c>
      <c r="L2450" s="9">
        <v>63.26</v>
      </c>
      <c r="M2450" s="11">
        <v>948.9</v>
      </c>
      <c r="O2450" s="10">
        <f t="shared" si="402"/>
        <v>15</v>
      </c>
      <c r="P2450" s="11">
        <f t="shared" si="395"/>
        <v>0</v>
      </c>
      <c r="Q2450" s="11">
        <f t="shared" si="396"/>
        <v>15</v>
      </c>
      <c r="R2450" s="6" t="str">
        <f t="shared" si="397"/>
        <v>YES</v>
      </c>
      <c r="S2450" s="6" t="str">
        <f t="shared" si="398"/>
        <v>YES</v>
      </c>
      <c r="T2450" s="11">
        <f t="shared" si="399"/>
        <v>790.75</v>
      </c>
      <c r="U2450" s="11">
        <f t="shared" si="400"/>
        <v>948.9</v>
      </c>
      <c r="V2450" s="11">
        <f t="shared" si="401"/>
        <v>-158.14999999999998</v>
      </c>
    </row>
    <row r="2451" spans="1:22" x14ac:dyDescent="0.25">
      <c r="A2451" s="6" t="s">
        <v>351</v>
      </c>
      <c r="B2451" s="6" t="s">
        <v>23</v>
      </c>
      <c r="C2451" s="6" t="s">
        <v>1980</v>
      </c>
      <c r="D2451" s="6" t="s">
        <v>1980</v>
      </c>
      <c r="E2451" s="22" t="s">
        <v>1984</v>
      </c>
      <c r="F2451" s="22" t="s">
        <v>1981</v>
      </c>
      <c r="G2451" s="7" t="s">
        <v>1982</v>
      </c>
      <c r="H2451" s="22" t="s">
        <v>1983</v>
      </c>
      <c r="I2451" s="22" t="s">
        <v>1125</v>
      </c>
      <c r="J2451" s="22" t="s">
        <v>1997</v>
      </c>
      <c r="K2451" s="11">
        <v>22.5</v>
      </c>
      <c r="L2451" s="9">
        <v>0.25</v>
      </c>
      <c r="M2451" s="11">
        <v>5.63</v>
      </c>
      <c r="O2451" s="10">
        <f t="shared" si="402"/>
        <v>22.52</v>
      </c>
      <c r="P2451" s="11">
        <f t="shared" si="395"/>
        <v>0</v>
      </c>
      <c r="Q2451" s="11">
        <f t="shared" si="396"/>
        <v>22.52</v>
      </c>
      <c r="R2451" s="6" t="str">
        <f t="shared" si="397"/>
        <v>YES</v>
      </c>
      <c r="S2451" s="6" t="str">
        <f t="shared" si="398"/>
        <v>YES</v>
      </c>
      <c r="T2451" s="11">
        <f t="shared" si="399"/>
        <v>3.125</v>
      </c>
      <c r="U2451" s="11">
        <f t="shared" si="400"/>
        <v>5.63</v>
      </c>
      <c r="V2451" s="11">
        <f t="shared" si="401"/>
        <v>-2.5049999999999999</v>
      </c>
    </row>
    <row r="2452" spans="1:22" x14ac:dyDescent="0.25">
      <c r="A2452" s="6" t="s">
        <v>351</v>
      </c>
      <c r="B2452" s="6" t="s">
        <v>23</v>
      </c>
      <c r="C2452" s="6" t="s">
        <v>1980</v>
      </c>
      <c r="D2452" s="6" t="s">
        <v>1980</v>
      </c>
      <c r="E2452" s="22" t="s">
        <v>1984</v>
      </c>
      <c r="F2452" s="22" t="s">
        <v>1981</v>
      </c>
      <c r="G2452" s="7" t="s">
        <v>1982</v>
      </c>
      <c r="H2452" s="22" t="s">
        <v>1983</v>
      </c>
      <c r="I2452" s="22" t="s">
        <v>1125</v>
      </c>
      <c r="J2452" s="22" t="s">
        <v>1997</v>
      </c>
      <c r="K2452" s="11">
        <v>5</v>
      </c>
      <c r="L2452" s="9">
        <v>252.3</v>
      </c>
      <c r="M2452" s="11">
        <v>1261.5</v>
      </c>
      <c r="N2452" s="11">
        <v>13731.87</v>
      </c>
      <c r="O2452" s="10">
        <f t="shared" si="402"/>
        <v>5</v>
      </c>
      <c r="P2452" s="11">
        <f t="shared" si="395"/>
        <v>54.426753864447086</v>
      </c>
      <c r="Q2452" s="11">
        <f t="shared" si="396"/>
        <v>59.426753864447086</v>
      </c>
      <c r="R2452" s="6" t="str">
        <f t="shared" si="397"/>
        <v>YES</v>
      </c>
      <c r="S2452" s="6" t="str">
        <f t="shared" si="398"/>
        <v>YES</v>
      </c>
      <c r="T2452" s="11">
        <f t="shared" si="399"/>
        <v>3153.75</v>
      </c>
      <c r="U2452" s="11">
        <f t="shared" si="400"/>
        <v>14993.37</v>
      </c>
      <c r="V2452" s="11">
        <f t="shared" si="401"/>
        <v>-11839.62</v>
      </c>
    </row>
    <row r="2453" spans="1:22" x14ac:dyDescent="0.25">
      <c r="A2453" s="6" t="s">
        <v>351</v>
      </c>
      <c r="B2453" s="6" t="s">
        <v>23</v>
      </c>
      <c r="C2453" s="6" t="s">
        <v>1980</v>
      </c>
      <c r="D2453" s="6" t="s">
        <v>1980</v>
      </c>
      <c r="E2453" s="22" t="s">
        <v>1984</v>
      </c>
      <c r="F2453" s="22" t="s">
        <v>1981</v>
      </c>
      <c r="G2453" s="7" t="s">
        <v>1982</v>
      </c>
      <c r="H2453" s="22" t="s">
        <v>1983</v>
      </c>
      <c r="I2453" s="22" t="s">
        <v>1125</v>
      </c>
      <c r="J2453" s="22" t="s">
        <v>1998</v>
      </c>
      <c r="K2453" s="11">
        <v>15</v>
      </c>
      <c r="L2453" s="9">
        <v>64.48</v>
      </c>
      <c r="M2453" s="11">
        <v>967.2</v>
      </c>
      <c r="O2453" s="10">
        <f t="shared" si="402"/>
        <v>15</v>
      </c>
      <c r="P2453" s="11">
        <f t="shared" si="395"/>
        <v>0</v>
      </c>
      <c r="Q2453" s="11">
        <f t="shared" si="396"/>
        <v>15</v>
      </c>
      <c r="R2453" s="6" t="str">
        <f t="shared" si="397"/>
        <v>YES</v>
      </c>
      <c r="S2453" s="6" t="str">
        <f t="shared" si="398"/>
        <v>YES</v>
      </c>
      <c r="T2453" s="11">
        <f t="shared" si="399"/>
        <v>806</v>
      </c>
      <c r="U2453" s="11">
        <f t="shared" si="400"/>
        <v>967.2</v>
      </c>
      <c r="V2453" s="11">
        <f t="shared" si="401"/>
        <v>-161.20000000000005</v>
      </c>
    </row>
    <row r="2454" spans="1:22" x14ac:dyDescent="0.25">
      <c r="A2454" s="6" t="s">
        <v>351</v>
      </c>
      <c r="B2454" s="6" t="s">
        <v>23</v>
      </c>
      <c r="C2454" s="6" t="s">
        <v>1980</v>
      </c>
      <c r="D2454" s="6" t="s">
        <v>1980</v>
      </c>
      <c r="E2454" s="22" t="s">
        <v>1984</v>
      </c>
      <c r="F2454" s="22" t="s">
        <v>1981</v>
      </c>
      <c r="G2454" s="7" t="s">
        <v>1982</v>
      </c>
      <c r="H2454" s="22" t="s">
        <v>1983</v>
      </c>
      <c r="I2454" s="22" t="s">
        <v>1125</v>
      </c>
      <c r="J2454" s="22" t="s">
        <v>1998</v>
      </c>
      <c r="K2454" s="11">
        <v>22.5</v>
      </c>
      <c r="L2454" s="9">
        <v>2.85</v>
      </c>
      <c r="M2454" s="11">
        <v>64.13</v>
      </c>
      <c r="O2454" s="10">
        <f t="shared" si="402"/>
        <v>22.501754385964912</v>
      </c>
      <c r="P2454" s="11">
        <f t="shared" si="395"/>
        <v>0</v>
      </c>
      <c r="Q2454" s="11">
        <f t="shared" si="396"/>
        <v>22.501754385964912</v>
      </c>
      <c r="R2454" s="6" t="str">
        <f t="shared" si="397"/>
        <v>YES</v>
      </c>
      <c r="S2454" s="6" t="str">
        <f t="shared" si="398"/>
        <v>YES</v>
      </c>
      <c r="T2454" s="11">
        <f t="shared" si="399"/>
        <v>35.625</v>
      </c>
      <c r="U2454" s="11">
        <f t="shared" si="400"/>
        <v>64.13</v>
      </c>
      <c r="V2454" s="11">
        <f t="shared" si="401"/>
        <v>-28.504999999999995</v>
      </c>
    </row>
    <row r="2455" spans="1:22" x14ac:dyDescent="0.25">
      <c r="A2455" s="6" t="s">
        <v>351</v>
      </c>
      <c r="B2455" s="6" t="s">
        <v>23</v>
      </c>
      <c r="C2455" s="6" t="s">
        <v>1980</v>
      </c>
      <c r="D2455" s="6" t="s">
        <v>1980</v>
      </c>
      <c r="E2455" s="22" t="s">
        <v>1984</v>
      </c>
      <c r="F2455" s="22" t="s">
        <v>1981</v>
      </c>
      <c r="G2455" s="7" t="s">
        <v>1982</v>
      </c>
      <c r="H2455" s="22" t="s">
        <v>1983</v>
      </c>
      <c r="I2455" s="22" t="s">
        <v>1125</v>
      </c>
      <c r="J2455" s="22" t="s">
        <v>1998</v>
      </c>
      <c r="K2455" s="11">
        <v>5</v>
      </c>
      <c r="L2455" s="9">
        <v>257.45999999999998</v>
      </c>
      <c r="M2455" s="11">
        <v>1287.3</v>
      </c>
      <c r="N2455" s="11">
        <v>14040.67</v>
      </c>
      <c r="O2455" s="10">
        <f t="shared" si="402"/>
        <v>5</v>
      </c>
      <c r="P2455" s="11">
        <f t="shared" si="395"/>
        <v>54.535345296356724</v>
      </c>
      <c r="Q2455" s="11">
        <f t="shared" si="396"/>
        <v>59.535345296356716</v>
      </c>
      <c r="R2455" s="6" t="str">
        <f t="shared" si="397"/>
        <v>YES</v>
      </c>
      <c r="S2455" s="6" t="str">
        <f t="shared" si="398"/>
        <v>YES</v>
      </c>
      <c r="T2455" s="11">
        <f t="shared" si="399"/>
        <v>3218.2499999999995</v>
      </c>
      <c r="U2455" s="11">
        <f t="shared" si="400"/>
        <v>15327.97</v>
      </c>
      <c r="V2455" s="11">
        <f t="shared" si="401"/>
        <v>-12109.72</v>
      </c>
    </row>
    <row r="2456" spans="1:22" x14ac:dyDescent="0.25">
      <c r="A2456" s="6" t="s">
        <v>351</v>
      </c>
      <c r="B2456" s="6" t="s">
        <v>23</v>
      </c>
      <c r="C2456" s="6" t="s">
        <v>1980</v>
      </c>
      <c r="D2456" s="6" t="s">
        <v>1980</v>
      </c>
      <c r="E2456" s="22" t="s">
        <v>1984</v>
      </c>
      <c r="F2456" s="22" t="s">
        <v>1981</v>
      </c>
      <c r="G2456" s="7" t="s">
        <v>1982</v>
      </c>
      <c r="H2456" s="22" t="s">
        <v>1983</v>
      </c>
      <c r="I2456" s="22" t="s">
        <v>1125</v>
      </c>
      <c r="J2456" s="22" t="s">
        <v>1999</v>
      </c>
      <c r="K2456" s="11">
        <v>15</v>
      </c>
      <c r="L2456" s="9">
        <v>76.2</v>
      </c>
      <c r="M2456" s="11">
        <v>1143</v>
      </c>
      <c r="O2456" s="10">
        <f t="shared" si="402"/>
        <v>15</v>
      </c>
      <c r="P2456" s="11">
        <f t="shared" si="395"/>
        <v>0</v>
      </c>
      <c r="Q2456" s="11">
        <f t="shared" si="396"/>
        <v>15</v>
      </c>
      <c r="R2456" s="6" t="str">
        <f t="shared" si="397"/>
        <v>YES</v>
      </c>
      <c r="S2456" s="6" t="str">
        <f t="shared" si="398"/>
        <v>YES</v>
      </c>
      <c r="T2456" s="11">
        <f t="shared" si="399"/>
        <v>952.5</v>
      </c>
      <c r="U2456" s="11">
        <f t="shared" si="400"/>
        <v>1143</v>
      </c>
      <c r="V2456" s="11">
        <f t="shared" si="401"/>
        <v>-190.5</v>
      </c>
    </row>
    <row r="2457" spans="1:22" x14ac:dyDescent="0.25">
      <c r="A2457" s="6" t="s">
        <v>351</v>
      </c>
      <c r="B2457" s="6" t="s">
        <v>23</v>
      </c>
      <c r="C2457" s="6" t="s">
        <v>1980</v>
      </c>
      <c r="D2457" s="6" t="s">
        <v>1980</v>
      </c>
      <c r="E2457" s="22" t="s">
        <v>1984</v>
      </c>
      <c r="F2457" s="22" t="s">
        <v>1981</v>
      </c>
      <c r="G2457" s="7" t="s">
        <v>1982</v>
      </c>
      <c r="H2457" s="22" t="s">
        <v>1983</v>
      </c>
      <c r="I2457" s="22" t="s">
        <v>1125</v>
      </c>
      <c r="J2457" s="22" t="s">
        <v>1999</v>
      </c>
      <c r="K2457" s="11">
        <v>5</v>
      </c>
      <c r="L2457" s="9">
        <v>282.61</v>
      </c>
      <c r="M2457" s="11">
        <v>1413.05</v>
      </c>
      <c r="N2457" s="11">
        <v>15795.18</v>
      </c>
      <c r="O2457" s="10">
        <f t="shared" si="402"/>
        <v>5</v>
      </c>
      <c r="P2457" s="11">
        <f t="shared" si="395"/>
        <v>55.890378967481688</v>
      </c>
      <c r="Q2457" s="11">
        <f t="shared" si="396"/>
        <v>60.890378967481681</v>
      </c>
      <c r="R2457" s="6" t="str">
        <f t="shared" si="397"/>
        <v>YES</v>
      </c>
      <c r="S2457" s="6" t="str">
        <f t="shared" si="398"/>
        <v>YES</v>
      </c>
      <c r="T2457" s="11">
        <f t="shared" si="399"/>
        <v>3532.625</v>
      </c>
      <c r="U2457" s="11">
        <f t="shared" si="400"/>
        <v>17208.23</v>
      </c>
      <c r="V2457" s="11">
        <f t="shared" si="401"/>
        <v>-13675.605</v>
      </c>
    </row>
    <row r="2458" spans="1:22" x14ac:dyDescent="0.25">
      <c r="A2458" s="6" t="s">
        <v>351</v>
      </c>
      <c r="B2458" s="6" t="s">
        <v>23</v>
      </c>
      <c r="C2458" s="6" t="s">
        <v>1980</v>
      </c>
      <c r="D2458" s="6" t="s">
        <v>1980</v>
      </c>
      <c r="E2458" s="22" t="s">
        <v>1984</v>
      </c>
      <c r="F2458" s="22" t="s">
        <v>1981</v>
      </c>
      <c r="G2458" s="7" t="s">
        <v>1982</v>
      </c>
      <c r="H2458" s="22" t="s">
        <v>1983</v>
      </c>
      <c r="I2458" s="22" t="s">
        <v>1125</v>
      </c>
      <c r="J2458" s="22" t="s">
        <v>2000</v>
      </c>
      <c r="K2458" s="11">
        <v>8</v>
      </c>
      <c r="L2458" s="9">
        <v>196.22</v>
      </c>
      <c r="M2458" s="11">
        <v>1569.76</v>
      </c>
      <c r="N2458" s="11">
        <v>8172.45</v>
      </c>
      <c r="O2458" s="10">
        <f t="shared" si="402"/>
        <v>8</v>
      </c>
      <c r="P2458" s="11">
        <f t="shared" si="395"/>
        <v>41.649424115788399</v>
      </c>
      <c r="Q2458" s="11">
        <f t="shared" si="396"/>
        <v>49.649424115788399</v>
      </c>
      <c r="R2458" s="6" t="str">
        <f t="shared" si="397"/>
        <v>YES</v>
      </c>
      <c r="S2458" s="6" t="str">
        <f t="shared" si="398"/>
        <v>YES</v>
      </c>
      <c r="T2458" s="11">
        <f t="shared" si="399"/>
        <v>2452.75</v>
      </c>
      <c r="U2458" s="11">
        <f t="shared" si="400"/>
        <v>9742.2099999999991</v>
      </c>
      <c r="V2458" s="11">
        <f t="shared" si="401"/>
        <v>-7289.4599999999991</v>
      </c>
    </row>
    <row r="2459" spans="1:22" x14ac:dyDescent="0.25">
      <c r="A2459" s="6" t="s">
        <v>351</v>
      </c>
      <c r="B2459" s="6" t="s">
        <v>23</v>
      </c>
      <c r="C2459" s="6" t="s">
        <v>2001</v>
      </c>
      <c r="D2459" s="6" t="s">
        <v>2001</v>
      </c>
      <c r="E2459" s="22" t="s">
        <v>2002</v>
      </c>
      <c r="F2459" s="22" t="s">
        <v>2003</v>
      </c>
      <c r="G2459" s="7" t="s">
        <v>2004</v>
      </c>
      <c r="H2459" s="22" t="s">
        <v>2005</v>
      </c>
      <c r="I2459" s="22" t="s">
        <v>122</v>
      </c>
      <c r="J2459" s="22" t="s">
        <v>2006</v>
      </c>
      <c r="K2459" s="11">
        <v>7.5</v>
      </c>
      <c r="L2459" s="9">
        <v>218.03</v>
      </c>
      <c r="M2459" s="11">
        <v>6297.51</v>
      </c>
      <c r="N2459" s="11">
        <v>4662.28</v>
      </c>
      <c r="O2459" s="10">
        <f t="shared" si="402"/>
        <v>28.883685731321378</v>
      </c>
      <c r="P2459" s="11">
        <f t="shared" si="395"/>
        <v>21.383662798697426</v>
      </c>
      <c r="Q2459" s="11">
        <f t="shared" si="396"/>
        <v>50.267348530018808</v>
      </c>
      <c r="R2459" s="6" t="str">
        <f t="shared" si="397"/>
        <v>YES</v>
      </c>
      <c r="S2459" s="6" t="str">
        <f t="shared" si="398"/>
        <v>YES</v>
      </c>
      <c r="T2459" s="11">
        <f t="shared" si="399"/>
        <v>2725.375</v>
      </c>
      <c r="U2459" s="11">
        <f t="shared" si="400"/>
        <v>10959.79</v>
      </c>
      <c r="V2459" s="11">
        <f t="shared" si="401"/>
        <v>-8234.4150000000009</v>
      </c>
    </row>
    <row r="2460" spans="1:22" x14ac:dyDescent="0.25">
      <c r="A2460" s="6" t="s">
        <v>351</v>
      </c>
      <c r="B2460" s="6" t="s">
        <v>23</v>
      </c>
      <c r="C2460" s="6" t="s">
        <v>2001</v>
      </c>
      <c r="D2460" s="6" t="s">
        <v>2001</v>
      </c>
      <c r="E2460" s="22" t="s">
        <v>2002</v>
      </c>
      <c r="F2460" s="22" t="s">
        <v>2003</v>
      </c>
      <c r="G2460" s="7" t="s">
        <v>2004</v>
      </c>
      <c r="H2460" s="22" t="s">
        <v>2005</v>
      </c>
      <c r="I2460" s="22" t="s">
        <v>122</v>
      </c>
      <c r="J2460" s="22" t="s">
        <v>2007</v>
      </c>
      <c r="K2460" s="11">
        <v>5</v>
      </c>
      <c r="L2460" s="9">
        <v>432.33</v>
      </c>
      <c r="M2460" s="11">
        <v>8976.1200000000008</v>
      </c>
      <c r="N2460" s="11">
        <v>6814.47</v>
      </c>
      <c r="O2460" s="10">
        <f t="shared" si="402"/>
        <v>20.762195545069741</v>
      </c>
      <c r="P2460" s="11">
        <f t="shared" si="395"/>
        <v>15.762195545069739</v>
      </c>
      <c r="Q2460" s="11">
        <f t="shared" si="396"/>
        <v>36.524391090139481</v>
      </c>
      <c r="R2460" s="6" t="str">
        <f t="shared" si="397"/>
        <v>YES</v>
      </c>
      <c r="S2460" s="6" t="str">
        <f t="shared" si="398"/>
        <v>YES</v>
      </c>
      <c r="T2460" s="11">
        <f t="shared" si="399"/>
        <v>5404.125</v>
      </c>
      <c r="U2460" s="11">
        <f t="shared" si="400"/>
        <v>15790.59</v>
      </c>
      <c r="V2460" s="11">
        <f t="shared" si="401"/>
        <v>-10386.465</v>
      </c>
    </row>
    <row r="2461" spans="1:22" x14ac:dyDescent="0.25">
      <c r="A2461" s="6" t="s">
        <v>351</v>
      </c>
      <c r="B2461" s="6" t="s">
        <v>23</v>
      </c>
      <c r="C2461" s="6" t="s">
        <v>2001</v>
      </c>
      <c r="D2461" s="6" t="s">
        <v>2001</v>
      </c>
      <c r="E2461" s="22" t="s">
        <v>2002</v>
      </c>
      <c r="F2461" s="22" t="s">
        <v>2003</v>
      </c>
      <c r="G2461" s="7" t="s">
        <v>2004</v>
      </c>
      <c r="H2461" s="22" t="s">
        <v>2005</v>
      </c>
      <c r="I2461" s="22" t="s">
        <v>122</v>
      </c>
      <c r="J2461" s="22" t="s">
        <v>2008</v>
      </c>
      <c r="K2461" s="11">
        <v>9</v>
      </c>
      <c r="L2461" s="9">
        <v>489.97</v>
      </c>
      <c r="M2461" s="11">
        <v>14495.89</v>
      </c>
      <c r="N2461" s="11">
        <v>10086.16</v>
      </c>
      <c r="O2461" s="10">
        <f t="shared" si="402"/>
        <v>29.585260322060531</v>
      </c>
      <c r="P2461" s="11">
        <f t="shared" si="395"/>
        <v>20.585260322060535</v>
      </c>
      <c r="Q2461" s="11">
        <f t="shared" si="396"/>
        <v>50.170520644121062</v>
      </c>
      <c r="R2461" s="6" t="str">
        <f t="shared" si="397"/>
        <v>YES</v>
      </c>
      <c r="S2461" s="6" t="str">
        <f t="shared" si="398"/>
        <v>YES</v>
      </c>
      <c r="T2461" s="11">
        <f t="shared" si="399"/>
        <v>6124.625</v>
      </c>
      <c r="U2461" s="11">
        <f t="shared" si="400"/>
        <v>24582.05</v>
      </c>
      <c r="V2461" s="11">
        <f t="shared" si="401"/>
        <v>-18457.424999999999</v>
      </c>
    </row>
    <row r="2462" spans="1:22" x14ac:dyDescent="0.25">
      <c r="A2462" s="6" t="s">
        <v>351</v>
      </c>
      <c r="B2462" s="6" t="s">
        <v>23</v>
      </c>
      <c r="C2462" s="6" t="s">
        <v>2001</v>
      </c>
      <c r="D2462" s="6" t="s">
        <v>2001</v>
      </c>
      <c r="E2462" s="22" t="s">
        <v>2002</v>
      </c>
      <c r="F2462" s="22" t="s">
        <v>2003</v>
      </c>
      <c r="G2462" s="7" t="s">
        <v>2004</v>
      </c>
      <c r="H2462" s="22" t="s">
        <v>2005</v>
      </c>
      <c r="I2462" s="22" t="s">
        <v>122</v>
      </c>
      <c r="J2462" s="22" t="s">
        <v>2009</v>
      </c>
      <c r="K2462" s="11">
        <v>7.5</v>
      </c>
      <c r="L2462" s="9">
        <v>21.78</v>
      </c>
      <c r="M2462" s="11">
        <v>816.98</v>
      </c>
      <c r="N2462" s="11">
        <v>653.63</v>
      </c>
      <c r="O2462" s="10">
        <f t="shared" si="402"/>
        <v>37.51056014692378</v>
      </c>
      <c r="P2462" s="11">
        <f t="shared" si="395"/>
        <v>30.010560146923783</v>
      </c>
      <c r="Q2462" s="11">
        <f t="shared" si="396"/>
        <v>67.521120293847574</v>
      </c>
      <c r="R2462" s="6" t="str">
        <f t="shared" si="397"/>
        <v>YES</v>
      </c>
      <c r="S2462" s="6" t="str">
        <f t="shared" si="398"/>
        <v>YES</v>
      </c>
      <c r="T2462" s="11">
        <f t="shared" si="399"/>
        <v>272.25</v>
      </c>
      <c r="U2462" s="11">
        <f t="shared" si="400"/>
        <v>1470.6100000000001</v>
      </c>
      <c r="V2462" s="11">
        <f t="shared" si="401"/>
        <v>-1198.3600000000001</v>
      </c>
    </row>
    <row r="2463" spans="1:22" x14ac:dyDescent="0.25">
      <c r="A2463" s="6" t="s">
        <v>351</v>
      </c>
      <c r="B2463" s="6" t="s">
        <v>23</v>
      </c>
      <c r="C2463" s="6" t="s">
        <v>2001</v>
      </c>
      <c r="D2463" s="6" t="s">
        <v>2001</v>
      </c>
      <c r="E2463" s="22" t="s">
        <v>2002</v>
      </c>
      <c r="F2463" s="22" t="s">
        <v>2003</v>
      </c>
      <c r="G2463" s="7" t="s">
        <v>2004</v>
      </c>
      <c r="H2463" s="22" t="s">
        <v>2005</v>
      </c>
      <c r="I2463" s="22" t="s">
        <v>122</v>
      </c>
      <c r="J2463" s="22" t="s">
        <v>2010</v>
      </c>
      <c r="K2463" s="11">
        <v>7.5</v>
      </c>
      <c r="L2463" s="9">
        <v>287.07</v>
      </c>
      <c r="M2463" s="11">
        <v>10827.35</v>
      </c>
      <c r="N2463" s="11">
        <v>8674.31</v>
      </c>
      <c r="O2463" s="10">
        <f t="shared" si="402"/>
        <v>37.716758978646325</v>
      </c>
      <c r="P2463" s="11">
        <f t="shared" si="395"/>
        <v>30.216706726582366</v>
      </c>
      <c r="Q2463" s="11">
        <f t="shared" si="396"/>
        <v>67.933465705228684</v>
      </c>
      <c r="R2463" s="6" t="str">
        <f t="shared" si="397"/>
        <v>YES</v>
      </c>
      <c r="S2463" s="6" t="str">
        <f t="shared" si="398"/>
        <v>YES</v>
      </c>
      <c r="T2463" s="11">
        <f t="shared" si="399"/>
        <v>3588.375</v>
      </c>
      <c r="U2463" s="11">
        <f t="shared" si="400"/>
        <v>19501.66</v>
      </c>
      <c r="V2463" s="11">
        <f t="shared" si="401"/>
        <v>-15913.285</v>
      </c>
    </row>
    <row r="2464" spans="1:22" x14ac:dyDescent="0.25">
      <c r="A2464" s="6" t="s">
        <v>351</v>
      </c>
      <c r="B2464" s="6" t="s">
        <v>23</v>
      </c>
      <c r="C2464" s="6" t="s">
        <v>2001</v>
      </c>
      <c r="D2464" s="6" t="s">
        <v>2001</v>
      </c>
      <c r="E2464" s="22" t="s">
        <v>2002</v>
      </c>
      <c r="F2464" s="22" t="s">
        <v>2003</v>
      </c>
      <c r="G2464" s="7" t="s">
        <v>2004</v>
      </c>
      <c r="H2464" s="22" t="s">
        <v>2005</v>
      </c>
      <c r="I2464" s="22" t="s">
        <v>122</v>
      </c>
      <c r="J2464" s="22" t="s">
        <v>2011</v>
      </c>
      <c r="K2464" s="11">
        <v>7.5</v>
      </c>
      <c r="L2464" s="9">
        <v>128.97999999999999</v>
      </c>
      <c r="M2464" s="11">
        <v>4441.7</v>
      </c>
      <c r="N2464" s="11">
        <v>3474.33</v>
      </c>
      <c r="O2464" s="10">
        <f t="shared" si="402"/>
        <v>34.437122034423943</v>
      </c>
      <c r="P2464" s="11">
        <f t="shared" si="395"/>
        <v>26.936966971623509</v>
      </c>
      <c r="Q2464" s="11">
        <f t="shared" si="396"/>
        <v>61.374089006047456</v>
      </c>
      <c r="R2464" s="6" t="str">
        <f t="shared" si="397"/>
        <v>YES</v>
      </c>
      <c r="S2464" s="6" t="str">
        <f t="shared" si="398"/>
        <v>YES</v>
      </c>
      <c r="T2464" s="11">
        <f t="shared" si="399"/>
        <v>1612.2499999999998</v>
      </c>
      <c r="U2464" s="11">
        <f t="shared" si="400"/>
        <v>7916.03</v>
      </c>
      <c r="V2464" s="11">
        <f t="shared" si="401"/>
        <v>-6303.78</v>
      </c>
    </row>
    <row r="2465" spans="1:22" x14ac:dyDescent="0.25">
      <c r="A2465" s="6" t="s">
        <v>351</v>
      </c>
      <c r="B2465" s="6" t="s">
        <v>23</v>
      </c>
      <c r="C2465" s="6" t="s">
        <v>2001</v>
      </c>
      <c r="D2465" s="6" t="s">
        <v>2001</v>
      </c>
      <c r="E2465" s="22" t="s">
        <v>2002</v>
      </c>
      <c r="F2465" s="22" t="s">
        <v>2003</v>
      </c>
      <c r="G2465" s="7" t="s">
        <v>2004</v>
      </c>
      <c r="H2465" s="22" t="s">
        <v>2005</v>
      </c>
      <c r="I2465" s="22" t="s">
        <v>122</v>
      </c>
      <c r="J2465" s="22" t="s">
        <v>2012</v>
      </c>
      <c r="K2465" s="11">
        <v>7.5</v>
      </c>
      <c r="L2465" s="9">
        <v>196.73</v>
      </c>
      <c r="M2465" s="11">
        <v>6075.92</v>
      </c>
      <c r="N2465" s="11">
        <v>4600.43</v>
      </c>
      <c r="O2465" s="10">
        <f t="shared" si="402"/>
        <v>30.884562598485235</v>
      </c>
      <c r="P2465" s="11">
        <f t="shared" si="395"/>
        <v>23.384486351852797</v>
      </c>
      <c r="Q2465" s="11">
        <f t="shared" si="396"/>
        <v>54.269048950338032</v>
      </c>
      <c r="R2465" s="6" t="str">
        <f t="shared" si="397"/>
        <v>YES</v>
      </c>
      <c r="S2465" s="6" t="str">
        <f t="shared" si="398"/>
        <v>YES</v>
      </c>
      <c r="T2465" s="11">
        <f t="shared" si="399"/>
        <v>2459.125</v>
      </c>
      <c r="U2465" s="11">
        <f t="shared" si="400"/>
        <v>10676.35</v>
      </c>
      <c r="V2465" s="11">
        <f t="shared" si="401"/>
        <v>-8217.2250000000004</v>
      </c>
    </row>
    <row r="2466" spans="1:22" x14ac:dyDescent="0.25">
      <c r="A2466" s="6" t="s">
        <v>351</v>
      </c>
      <c r="B2466" s="6" t="s">
        <v>23</v>
      </c>
      <c r="C2466" s="6" t="s">
        <v>2001</v>
      </c>
      <c r="D2466" s="6" t="s">
        <v>2001</v>
      </c>
      <c r="E2466" s="22" t="s">
        <v>2002</v>
      </c>
      <c r="F2466" s="22" t="s">
        <v>2003</v>
      </c>
      <c r="G2466" s="7" t="s">
        <v>2004</v>
      </c>
      <c r="H2466" s="22" t="s">
        <v>2005</v>
      </c>
      <c r="I2466" s="22" t="s">
        <v>122</v>
      </c>
      <c r="J2466" s="22" t="s">
        <v>2013</v>
      </c>
      <c r="K2466" s="11">
        <v>5</v>
      </c>
      <c r="L2466" s="9">
        <v>320</v>
      </c>
      <c r="M2466" s="11">
        <v>6680.68</v>
      </c>
      <c r="N2466" s="11">
        <v>5080.68</v>
      </c>
      <c r="O2466" s="10">
        <f t="shared" si="402"/>
        <v>20.877124999999999</v>
      </c>
      <c r="P2466" s="11">
        <f t="shared" si="395"/>
        <v>15.877125000000001</v>
      </c>
      <c r="Q2466" s="11">
        <f t="shared" si="396"/>
        <v>36.754249999999999</v>
      </c>
      <c r="R2466" s="6" t="str">
        <f t="shared" si="397"/>
        <v>YES</v>
      </c>
      <c r="S2466" s="6" t="str">
        <f t="shared" si="398"/>
        <v>YES</v>
      </c>
      <c r="T2466" s="11">
        <f t="shared" si="399"/>
        <v>4000</v>
      </c>
      <c r="U2466" s="11">
        <f t="shared" si="400"/>
        <v>11761.36</v>
      </c>
      <c r="V2466" s="11">
        <f t="shared" si="401"/>
        <v>-7761.3600000000006</v>
      </c>
    </row>
    <row r="2467" spans="1:22" x14ac:dyDescent="0.25">
      <c r="A2467" s="6" t="s">
        <v>351</v>
      </c>
      <c r="B2467" s="6" t="s">
        <v>23</v>
      </c>
      <c r="C2467" s="6" t="s">
        <v>2026</v>
      </c>
      <c r="D2467" s="6" t="s">
        <v>2026</v>
      </c>
      <c r="E2467" s="6" t="s">
        <v>2002</v>
      </c>
      <c r="F2467" s="6" t="s">
        <v>2025</v>
      </c>
      <c r="G2467" s="7" t="s">
        <v>2024</v>
      </c>
      <c r="H2467" s="6" t="s">
        <v>2023</v>
      </c>
      <c r="I2467" s="6" t="s">
        <v>732</v>
      </c>
      <c r="J2467" s="22" t="s">
        <v>2014</v>
      </c>
      <c r="K2467" s="11">
        <v>3</v>
      </c>
      <c r="L2467" s="9">
        <v>62.17</v>
      </c>
      <c r="M2467" s="11">
        <v>2182.37</v>
      </c>
      <c r="N2467" s="11">
        <v>1871.52</v>
      </c>
      <c r="O2467" s="10">
        <f t="shared" si="402"/>
        <v>35.103265240469675</v>
      </c>
      <c r="P2467" s="11">
        <f t="shared" si="395"/>
        <v>30.103265240469678</v>
      </c>
      <c r="Q2467" s="11">
        <f t="shared" si="396"/>
        <v>65.20653048093935</v>
      </c>
      <c r="R2467" s="6" t="str">
        <f t="shared" si="397"/>
        <v>YES</v>
      </c>
      <c r="S2467" s="6" t="str">
        <f t="shared" si="398"/>
        <v>YES</v>
      </c>
      <c r="T2467" s="11">
        <f t="shared" si="399"/>
        <v>777.125</v>
      </c>
      <c r="U2467" s="11">
        <f t="shared" si="400"/>
        <v>4053.89</v>
      </c>
      <c r="V2467" s="11">
        <f t="shared" si="401"/>
        <v>-3276.7649999999999</v>
      </c>
    </row>
    <row r="2468" spans="1:22" x14ac:dyDescent="0.25">
      <c r="A2468" s="6" t="s">
        <v>351</v>
      </c>
      <c r="B2468" s="6" t="s">
        <v>23</v>
      </c>
      <c r="C2468" s="6" t="s">
        <v>2026</v>
      </c>
      <c r="D2468" s="6" t="s">
        <v>2026</v>
      </c>
      <c r="E2468" s="6" t="s">
        <v>2002</v>
      </c>
      <c r="F2468" s="6" t="s">
        <v>2025</v>
      </c>
      <c r="G2468" s="7" t="s">
        <v>2024</v>
      </c>
      <c r="H2468" s="6" t="s">
        <v>2023</v>
      </c>
      <c r="I2468" s="6" t="s">
        <v>732</v>
      </c>
      <c r="J2468" s="22" t="s">
        <v>2015</v>
      </c>
      <c r="K2468" s="11">
        <v>5</v>
      </c>
      <c r="L2468" s="9">
        <v>279.47000000000003</v>
      </c>
      <c r="M2468" s="11">
        <v>11181.01</v>
      </c>
      <c r="N2468" s="11">
        <v>9783.66</v>
      </c>
      <c r="O2468" s="10">
        <f t="shared" si="402"/>
        <v>40.007907825526885</v>
      </c>
      <c r="P2468" s="11">
        <f t="shared" si="395"/>
        <v>35.007907825526885</v>
      </c>
      <c r="Q2468" s="11">
        <f t="shared" si="396"/>
        <v>75.015815651053771</v>
      </c>
      <c r="R2468" s="6" t="str">
        <f t="shared" si="397"/>
        <v>YES</v>
      </c>
      <c r="S2468" s="6" t="str">
        <f t="shared" si="398"/>
        <v>YES</v>
      </c>
      <c r="T2468" s="11">
        <f t="shared" si="399"/>
        <v>3493.3750000000005</v>
      </c>
      <c r="U2468" s="11">
        <f t="shared" si="400"/>
        <v>20964.669999999998</v>
      </c>
      <c r="V2468" s="11">
        <f t="shared" si="401"/>
        <v>-17471.294999999998</v>
      </c>
    </row>
    <row r="2469" spans="1:22" x14ac:dyDescent="0.25">
      <c r="A2469" s="6" t="s">
        <v>351</v>
      </c>
      <c r="B2469" s="6" t="s">
        <v>23</v>
      </c>
      <c r="C2469" s="6" t="s">
        <v>2026</v>
      </c>
      <c r="D2469" s="6" t="s">
        <v>2026</v>
      </c>
      <c r="E2469" s="6" t="s">
        <v>2002</v>
      </c>
      <c r="F2469" s="6" t="s">
        <v>2025</v>
      </c>
      <c r="G2469" s="7" t="s">
        <v>2024</v>
      </c>
      <c r="H2469" s="6" t="s">
        <v>2023</v>
      </c>
      <c r="I2469" s="6" t="s">
        <v>732</v>
      </c>
      <c r="J2469" s="22" t="s">
        <v>2016</v>
      </c>
      <c r="K2469" s="11">
        <v>5</v>
      </c>
      <c r="L2469" s="9">
        <v>127.32</v>
      </c>
      <c r="M2469" s="11">
        <v>4562.37</v>
      </c>
      <c r="N2469" s="11">
        <v>3925.77</v>
      </c>
      <c r="O2469" s="10">
        <f t="shared" si="402"/>
        <v>35.833883129123471</v>
      </c>
      <c r="P2469" s="11">
        <f t="shared" si="395"/>
        <v>30.833883129123471</v>
      </c>
      <c r="Q2469" s="11">
        <f t="shared" si="396"/>
        <v>66.667766258246942</v>
      </c>
      <c r="R2469" s="6" t="str">
        <f t="shared" si="397"/>
        <v>YES</v>
      </c>
      <c r="S2469" s="6" t="str">
        <f t="shared" si="398"/>
        <v>YES</v>
      </c>
      <c r="T2469" s="11">
        <f t="shared" si="399"/>
        <v>1591.5</v>
      </c>
      <c r="U2469" s="11">
        <f t="shared" si="400"/>
        <v>8488.14</v>
      </c>
      <c r="V2469" s="11">
        <f t="shared" si="401"/>
        <v>-6896.6399999999994</v>
      </c>
    </row>
    <row r="2470" spans="1:22" x14ac:dyDescent="0.25">
      <c r="A2470" s="6" t="s">
        <v>351</v>
      </c>
      <c r="B2470" s="6" t="s">
        <v>23</v>
      </c>
      <c r="C2470" s="6" t="s">
        <v>2026</v>
      </c>
      <c r="D2470" s="6" t="s">
        <v>2026</v>
      </c>
      <c r="E2470" s="6" t="s">
        <v>2002</v>
      </c>
      <c r="F2470" s="6" t="s">
        <v>2025</v>
      </c>
      <c r="G2470" s="7" t="s">
        <v>2024</v>
      </c>
      <c r="H2470" s="6" t="s">
        <v>2023</v>
      </c>
      <c r="I2470" s="6" t="s">
        <v>732</v>
      </c>
      <c r="J2470" s="22" t="s">
        <v>2017</v>
      </c>
      <c r="K2470" s="11">
        <v>5</v>
      </c>
      <c r="L2470" s="9">
        <v>23.29</v>
      </c>
      <c r="M2470" s="11">
        <v>1181.52</v>
      </c>
      <c r="N2470" s="11">
        <v>1065.07</v>
      </c>
      <c r="O2470" s="10">
        <f t="shared" si="402"/>
        <v>50.730785744954915</v>
      </c>
      <c r="P2470" s="11">
        <f t="shared" si="395"/>
        <v>45.730785744954915</v>
      </c>
      <c r="Q2470" s="11">
        <f t="shared" si="396"/>
        <v>96.461571489909844</v>
      </c>
      <c r="R2470" s="6" t="str">
        <f t="shared" si="397"/>
        <v>YES</v>
      </c>
      <c r="S2470" s="6" t="str">
        <f t="shared" si="398"/>
        <v>YES</v>
      </c>
      <c r="T2470" s="11">
        <f t="shared" si="399"/>
        <v>291.125</v>
      </c>
      <c r="U2470" s="11">
        <f t="shared" si="400"/>
        <v>2246.59</v>
      </c>
      <c r="V2470" s="11">
        <f t="shared" si="401"/>
        <v>-1955.4650000000001</v>
      </c>
    </row>
    <row r="2471" spans="1:22" x14ac:dyDescent="0.25">
      <c r="A2471" s="6" t="s">
        <v>351</v>
      </c>
      <c r="B2471" s="6" t="s">
        <v>23</v>
      </c>
      <c r="C2471" s="6" t="s">
        <v>2026</v>
      </c>
      <c r="D2471" s="6" t="s">
        <v>2026</v>
      </c>
      <c r="E2471" s="6" t="s">
        <v>2002</v>
      </c>
      <c r="F2471" s="6" t="s">
        <v>2025</v>
      </c>
      <c r="G2471" s="7" t="s">
        <v>2024</v>
      </c>
      <c r="H2471" s="6" t="s">
        <v>2023</v>
      </c>
      <c r="I2471" s="6" t="s">
        <v>732</v>
      </c>
      <c r="K2471" s="11">
        <v>15</v>
      </c>
      <c r="L2471" s="9">
        <v>147.47999999999999</v>
      </c>
      <c r="M2471" s="11">
        <v>2785.7</v>
      </c>
      <c r="N2471" s="11">
        <v>573.5</v>
      </c>
      <c r="O2471" s="10">
        <f t="shared" si="402"/>
        <v>18.888662869541633</v>
      </c>
      <c r="P2471" s="11">
        <f t="shared" si="395"/>
        <v>3.888662869541633</v>
      </c>
      <c r="Q2471" s="11">
        <f t="shared" si="396"/>
        <v>22.777325739083267</v>
      </c>
      <c r="R2471" s="6" t="str">
        <f t="shared" si="397"/>
        <v>YES</v>
      </c>
      <c r="S2471" s="6" t="str">
        <f t="shared" si="398"/>
        <v>YES</v>
      </c>
      <c r="T2471" s="11">
        <f t="shared" si="399"/>
        <v>1843.4999999999998</v>
      </c>
      <c r="U2471" s="11">
        <f t="shared" si="400"/>
        <v>3359.2</v>
      </c>
      <c r="V2471" s="11">
        <f t="shared" si="401"/>
        <v>-1515.7</v>
      </c>
    </row>
    <row r="2472" spans="1:22" x14ac:dyDescent="0.25">
      <c r="A2472" s="6" t="s">
        <v>351</v>
      </c>
      <c r="B2472" s="6" t="s">
        <v>23</v>
      </c>
      <c r="C2472" s="6" t="s">
        <v>2026</v>
      </c>
      <c r="D2472" s="6" t="s">
        <v>2026</v>
      </c>
      <c r="E2472" s="6" t="s">
        <v>2002</v>
      </c>
      <c r="F2472" s="6" t="s">
        <v>2025</v>
      </c>
      <c r="G2472" s="7" t="s">
        <v>2024</v>
      </c>
      <c r="H2472" s="6" t="s">
        <v>2023</v>
      </c>
      <c r="I2472" s="6" t="s">
        <v>732</v>
      </c>
      <c r="J2472" s="6" t="s">
        <v>2018</v>
      </c>
      <c r="K2472" s="11">
        <v>15</v>
      </c>
      <c r="L2472" s="9">
        <v>310.73</v>
      </c>
      <c r="M2472" s="11">
        <v>6944.36</v>
      </c>
      <c r="N2472" s="11">
        <v>2283.41</v>
      </c>
      <c r="O2472" s="10">
        <f t="shared" si="402"/>
        <v>22.348534097126119</v>
      </c>
      <c r="P2472" s="11">
        <f t="shared" si="395"/>
        <v>7.3485340971261213</v>
      </c>
      <c r="Q2472" s="11">
        <f t="shared" si="396"/>
        <v>29.697068194252246</v>
      </c>
      <c r="R2472" s="6" t="str">
        <f t="shared" si="397"/>
        <v>YES</v>
      </c>
      <c r="S2472" s="6" t="str">
        <f t="shared" si="398"/>
        <v>YES</v>
      </c>
      <c r="T2472" s="11">
        <f t="shared" si="399"/>
        <v>3884.125</v>
      </c>
      <c r="U2472" s="11">
        <f t="shared" si="400"/>
        <v>9227.77</v>
      </c>
      <c r="V2472" s="11">
        <f t="shared" si="401"/>
        <v>-5343.6450000000004</v>
      </c>
    </row>
    <row r="2473" spans="1:22" x14ac:dyDescent="0.25">
      <c r="A2473" s="6" t="s">
        <v>351</v>
      </c>
      <c r="B2473" s="6" t="s">
        <v>23</v>
      </c>
      <c r="C2473" s="6" t="s">
        <v>2026</v>
      </c>
      <c r="D2473" s="6" t="s">
        <v>2026</v>
      </c>
      <c r="E2473" s="6" t="s">
        <v>2002</v>
      </c>
      <c r="F2473" s="6" t="s">
        <v>2025</v>
      </c>
      <c r="G2473" s="7" t="s">
        <v>2024</v>
      </c>
      <c r="H2473" s="6" t="s">
        <v>2023</v>
      </c>
      <c r="I2473" s="6" t="s">
        <v>732</v>
      </c>
      <c r="J2473" s="6" t="s">
        <v>2019</v>
      </c>
      <c r="K2473" s="11">
        <v>8</v>
      </c>
      <c r="L2473" s="9">
        <v>259.89999999999998</v>
      </c>
      <c r="M2473" s="11">
        <v>7157.41</v>
      </c>
      <c r="N2473" s="11">
        <v>5078.21</v>
      </c>
      <c r="O2473" s="10">
        <f t="shared" si="402"/>
        <v>27.539091958445557</v>
      </c>
      <c r="P2473" s="11">
        <f t="shared" si="395"/>
        <v>19.539091958445557</v>
      </c>
      <c r="Q2473" s="11">
        <f t="shared" si="396"/>
        <v>47.078183916891113</v>
      </c>
      <c r="R2473" s="6" t="str">
        <f t="shared" si="397"/>
        <v>YES</v>
      </c>
      <c r="S2473" s="6" t="str">
        <f t="shared" si="398"/>
        <v>YES</v>
      </c>
      <c r="T2473" s="11">
        <f t="shared" si="399"/>
        <v>3248.7499999999995</v>
      </c>
      <c r="U2473" s="11">
        <f t="shared" si="400"/>
        <v>12235.619999999999</v>
      </c>
      <c r="V2473" s="11">
        <f t="shared" si="401"/>
        <v>-8986.869999999999</v>
      </c>
    </row>
    <row r="2474" spans="1:22" x14ac:dyDescent="0.25">
      <c r="A2474" s="6" t="s">
        <v>351</v>
      </c>
      <c r="B2474" s="6" t="s">
        <v>23</v>
      </c>
      <c r="C2474" s="6" t="s">
        <v>2026</v>
      </c>
      <c r="D2474" s="6" t="s">
        <v>2026</v>
      </c>
      <c r="E2474" s="6" t="s">
        <v>2002</v>
      </c>
      <c r="F2474" s="6" t="s">
        <v>2025</v>
      </c>
      <c r="G2474" s="7" t="s">
        <v>2024</v>
      </c>
      <c r="H2474" s="6" t="s">
        <v>2023</v>
      </c>
      <c r="I2474" s="6" t="s">
        <v>732</v>
      </c>
      <c r="J2474" s="6" t="s">
        <v>2020</v>
      </c>
      <c r="K2474" s="11">
        <v>8</v>
      </c>
      <c r="L2474" s="9">
        <v>97.99</v>
      </c>
      <c r="M2474" s="11">
        <v>2566.5500000000002</v>
      </c>
      <c r="N2474" s="11">
        <v>1782.63</v>
      </c>
      <c r="O2474" s="10">
        <f t="shared" si="402"/>
        <v>26.19195836309828</v>
      </c>
      <c r="P2474" s="11">
        <f t="shared" si="395"/>
        <v>18.191958363098276</v>
      </c>
      <c r="Q2474" s="11">
        <f t="shared" si="396"/>
        <v>44.383916726196553</v>
      </c>
      <c r="R2474" s="6" t="str">
        <f t="shared" si="397"/>
        <v>YES</v>
      </c>
      <c r="S2474" s="6" t="str">
        <f t="shared" si="398"/>
        <v>YES</v>
      </c>
      <c r="T2474" s="11">
        <f t="shared" si="399"/>
        <v>1224.875</v>
      </c>
      <c r="U2474" s="11">
        <f t="shared" si="400"/>
        <v>4349.18</v>
      </c>
      <c r="V2474" s="11">
        <f t="shared" si="401"/>
        <v>-3124.3050000000003</v>
      </c>
    </row>
    <row r="2475" spans="1:22" x14ac:dyDescent="0.25">
      <c r="A2475" s="6" t="s">
        <v>351</v>
      </c>
      <c r="B2475" s="6" t="s">
        <v>23</v>
      </c>
      <c r="C2475" s="6" t="s">
        <v>2026</v>
      </c>
      <c r="D2475" s="6" t="s">
        <v>2026</v>
      </c>
      <c r="E2475" s="6" t="s">
        <v>2002</v>
      </c>
      <c r="F2475" s="6" t="s">
        <v>2025</v>
      </c>
      <c r="G2475" s="7" t="s">
        <v>2024</v>
      </c>
      <c r="H2475" s="6" t="s">
        <v>2023</v>
      </c>
      <c r="I2475" s="6" t="s">
        <v>732</v>
      </c>
      <c r="J2475" s="6" t="s">
        <v>2021</v>
      </c>
      <c r="K2475" s="11">
        <v>9</v>
      </c>
      <c r="L2475" s="9">
        <v>363.48</v>
      </c>
      <c r="M2475" s="11">
        <v>11358.3</v>
      </c>
      <c r="N2475" s="11">
        <v>8086.98</v>
      </c>
      <c r="O2475" s="10">
        <f t="shared" si="402"/>
        <v>31.248761967646086</v>
      </c>
      <c r="P2475" s="11">
        <f t="shared" si="395"/>
        <v>22.248761967646086</v>
      </c>
      <c r="Q2475" s="11">
        <f t="shared" si="396"/>
        <v>53.497523935292172</v>
      </c>
      <c r="R2475" s="6" t="str">
        <f t="shared" si="397"/>
        <v>YES</v>
      </c>
      <c r="S2475" s="6" t="str">
        <f t="shared" si="398"/>
        <v>YES</v>
      </c>
      <c r="T2475" s="11">
        <f t="shared" si="399"/>
        <v>4543.5</v>
      </c>
      <c r="U2475" s="11">
        <f t="shared" si="400"/>
        <v>19445.28</v>
      </c>
      <c r="V2475" s="11">
        <f t="shared" si="401"/>
        <v>-14901.779999999999</v>
      </c>
    </row>
    <row r="2476" spans="1:22" x14ac:dyDescent="0.25">
      <c r="A2476" s="6" t="s">
        <v>351</v>
      </c>
      <c r="B2476" s="6" t="s">
        <v>23</v>
      </c>
      <c r="C2476" s="6" t="s">
        <v>2026</v>
      </c>
      <c r="D2476" s="6" t="s">
        <v>2026</v>
      </c>
      <c r="E2476" s="6" t="s">
        <v>2002</v>
      </c>
      <c r="F2476" s="6" t="s">
        <v>2025</v>
      </c>
      <c r="G2476" s="7" t="s">
        <v>2024</v>
      </c>
      <c r="H2476" s="6" t="s">
        <v>2023</v>
      </c>
      <c r="I2476" s="6" t="s">
        <v>732</v>
      </c>
      <c r="J2476" s="6" t="s">
        <v>2022</v>
      </c>
      <c r="K2476" s="11">
        <v>9</v>
      </c>
      <c r="L2476" s="9">
        <v>382.42</v>
      </c>
      <c r="M2476" s="11">
        <v>9938.07</v>
      </c>
      <c r="N2476" s="11">
        <v>6496.29</v>
      </c>
      <c r="O2476" s="10">
        <f t="shared" si="402"/>
        <v>25.987317608911667</v>
      </c>
      <c r="P2476" s="11">
        <f t="shared" si="395"/>
        <v>16.987317608911667</v>
      </c>
      <c r="Q2476" s="11">
        <f t="shared" si="396"/>
        <v>42.974635217823334</v>
      </c>
      <c r="R2476" s="6" t="str">
        <f t="shared" si="397"/>
        <v>YES</v>
      </c>
      <c r="S2476" s="6" t="str">
        <f t="shared" si="398"/>
        <v>YES</v>
      </c>
      <c r="T2476" s="11">
        <f t="shared" si="399"/>
        <v>4780.25</v>
      </c>
      <c r="U2476" s="11">
        <f t="shared" si="400"/>
        <v>16434.36</v>
      </c>
      <c r="V2476" s="11">
        <f t="shared" si="401"/>
        <v>-11654.11</v>
      </c>
    </row>
    <row r="2477" spans="1:22" x14ac:dyDescent="0.25">
      <c r="A2477" s="6" t="s">
        <v>351</v>
      </c>
      <c r="B2477" s="6" t="s">
        <v>23</v>
      </c>
      <c r="C2477" s="6" t="s">
        <v>2027</v>
      </c>
      <c r="D2477" s="6" t="s">
        <v>2027</v>
      </c>
      <c r="E2477" s="6" t="s">
        <v>2002</v>
      </c>
      <c r="F2477" s="6" t="s">
        <v>2028</v>
      </c>
      <c r="G2477" s="7" t="s">
        <v>2029</v>
      </c>
      <c r="H2477" s="6" t="s">
        <v>2030</v>
      </c>
      <c r="I2477" s="6" t="s">
        <v>654</v>
      </c>
      <c r="J2477" s="6" t="s">
        <v>2031</v>
      </c>
      <c r="K2477" s="11">
        <v>5</v>
      </c>
      <c r="L2477" s="9">
        <v>164.25</v>
      </c>
      <c r="M2477" s="11">
        <v>4270.5</v>
      </c>
      <c r="N2477" s="11">
        <v>3449.25</v>
      </c>
      <c r="O2477" s="10">
        <f t="shared" si="402"/>
        <v>26</v>
      </c>
      <c r="P2477" s="11">
        <f t="shared" si="395"/>
        <v>21</v>
      </c>
      <c r="Q2477" s="11">
        <f t="shared" si="396"/>
        <v>47</v>
      </c>
      <c r="R2477" s="6" t="str">
        <f t="shared" si="397"/>
        <v>YES</v>
      </c>
      <c r="S2477" s="6" t="str">
        <f t="shared" si="398"/>
        <v>YES</v>
      </c>
      <c r="T2477" s="11">
        <f t="shared" si="399"/>
        <v>2053.125</v>
      </c>
      <c r="U2477" s="11">
        <f t="shared" si="400"/>
        <v>7719.75</v>
      </c>
      <c r="V2477" s="11">
        <f t="shared" si="401"/>
        <v>-5666.625</v>
      </c>
    </row>
    <row r="2478" spans="1:22" x14ac:dyDescent="0.25">
      <c r="A2478" s="6" t="s">
        <v>351</v>
      </c>
      <c r="B2478" s="6" t="s">
        <v>23</v>
      </c>
      <c r="C2478" s="6" t="s">
        <v>2027</v>
      </c>
      <c r="D2478" s="6" t="s">
        <v>2027</v>
      </c>
      <c r="E2478" s="6" t="s">
        <v>2002</v>
      </c>
      <c r="F2478" s="6" t="s">
        <v>2028</v>
      </c>
      <c r="G2478" s="7" t="s">
        <v>2029</v>
      </c>
      <c r="H2478" s="6" t="s">
        <v>2030</v>
      </c>
      <c r="I2478" s="6" t="s">
        <v>654</v>
      </c>
      <c r="K2478" s="11">
        <v>15</v>
      </c>
      <c r="L2478" s="9">
        <v>160.54</v>
      </c>
      <c r="M2478" s="11">
        <v>4292.93</v>
      </c>
      <c r="N2478" s="11">
        <v>1884.83</v>
      </c>
      <c r="O2478" s="10">
        <f t="shared" si="402"/>
        <v>26.74056309953906</v>
      </c>
      <c r="P2478" s="11">
        <f t="shared" si="395"/>
        <v>11.740563099539056</v>
      </c>
      <c r="Q2478" s="11">
        <f t="shared" si="396"/>
        <v>38.481126199078112</v>
      </c>
      <c r="R2478" s="6" t="str">
        <f t="shared" si="397"/>
        <v>YES</v>
      </c>
      <c r="S2478" s="6" t="str">
        <f t="shared" si="398"/>
        <v>YES</v>
      </c>
      <c r="T2478" s="11">
        <f t="shared" si="399"/>
        <v>2006.75</v>
      </c>
      <c r="U2478" s="11">
        <f t="shared" si="400"/>
        <v>6177.76</v>
      </c>
      <c r="V2478" s="11">
        <f t="shared" si="401"/>
        <v>-4171.01</v>
      </c>
    </row>
    <row r="2479" spans="1:22" x14ac:dyDescent="0.25">
      <c r="A2479" s="6" t="s">
        <v>351</v>
      </c>
      <c r="B2479" s="6" t="s">
        <v>23</v>
      </c>
      <c r="C2479" s="6" t="s">
        <v>2027</v>
      </c>
      <c r="D2479" s="6" t="s">
        <v>2027</v>
      </c>
      <c r="E2479" s="6" t="s">
        <v>2002</v>
      </c>
      <c r="F2479" s="6" t="s">
        <v>2028</v>
      </c>
      <c r="G2479" s="7" t="s">
        <v>2029</v>
      </c>
      <c r="H2479" s="6" t="s">
        <v>2030</v>
      </c>
      <c r="I2479" s="6" t="s">
        <v>654</v>
      </c>
      <c r="J2479" s="6" t="s">
        <v>2032</v>
      </c>
      <c r="K2479" s="11">
        <v>5</v>
      </c>
      <c r="L2479" s="9">
        <v>348.73</v>
      </c>
      <c r="M2479" s="11">
        <v>9097.48</v>
      </c>
      <c r="N2479" s="11">
        <v>7353.83</v>
      </c>
      <c r="O2479" s="10">
        <f t="shared" si="402"/>
        <v>26.087460212772054</v>
      </c>
      <c r="P2479" s="11">
        <f t="shared" si="395"/>
        <v>21.087460212772058</v>
      </c>
      <c r="Q2479" s="11">
        <f t="shared" si="396"/>
        <v>47.174920425544109</v>
      </c>
      <c r="R2479" s="6" t="str">
        <f t="shared" si="397"/>
        <v>YES</v>
      </c>
      <c r="S2479" s="6" t="str">
        <f t="shared" si="398"/>
        <v>YES</v>
      </c>
      <c r="T2479" s="11">
        <f t="shared" si="399"/>
        <v>4359.125</v>
      </c>
      <c r="U2479" s="11">
        <f t="shared" si="400"/>
        <v>16451.309999999998</v>
      </c>
      <c r="V2479" s="11">
        <f t="shared" si="401"/>
        <v>-12092.184999999998</v>
      </c>
    </row>
    <row r="2480" spans="1:22" x14ac:dyDescent="0.25">
      <c r="A2480" s="6" t="s">
        <v>351</v>
      </c>
      <c r="B2480" s="6" t="s">
        <v>23</v>
      </c>
      <c r="C2480" s="6" t="s">
        <v>2027</v>
      </c>
      <c r="D2480" s="6" t="s">
        <v>2027</v>
      </c>
      <c r="E2480" s="6" t="s">
        <v>2002</v>
      </c>
      <c r="F2480" s="6" t="s">
        <v>2028</v>
      </c>
      <c r="G2480" s="7" t="s">
        <v>2029</v>
      </c>
      <c r="H2480" s="6" t="s">
        <v>2030</v>
      </c>
      <c r="I2480" s="6" t="s">
        <v>654</v>
      </c>
      <c r="J2480" s="6" t="s">
        <v>2015</v>
      </c>
      <c r="K2480" s="11">
        <v>5</v>
      </c>
      <c r="L2480" s="9">
        <v>59.65</v>
      </c>
      <c r="M2480" s="11">
        <v>1245.25</v>
      </c>
      <c r="N2480" s="11">
        <v>947</v>
      </c>
      <c r="O2480" s="10">
        <f t="shared" si="402"/>
        <v>20.875943000838223</v>
      </c>
      <c r="P2480" s="11">
        <f t="shared" si="395"/>
        <v>15.875943000838223</v>
      </c>
      <c r="Q2480" s="11">
        <f t="shared" si="396"/>
        <v>36.751886001676446</v>
      </c>
      <c r="R2480" s="6" t="str">
        <f t="shared" si="397"/>
        <v>YES</v>
      </c>
      <c r="S2480" s="6" t="str">
        <f t="shared" si="398"/>
        <v>YES</v>
      </c>
      <c r="T2480" s="11">
        <f t="shared" si="399"/>
        <v>745.625</v>
      </c>
      <c r="U2480" s="11">
        <f t="shared" si="400"/>
        <v>2192.25</v>
      </c>
      <c r="V2480" s="11">
        <f t="shared" si="401"/>
        <v>-1446.625</v>
      </c>
    </row>
    <row r="2481" spans="1:22" x14ac:dyDescent="0.25">
      <c r="A2481" s="6" t="s">
        <v>351</v>
      </c>
      <c r="B2481" s="6" t="s">
        <v>23</v>
      </c>
      <c r="C2481" s="6" t="s">
        <v>2027</v>
      </c>
      <c r="D2481" s="6" t="s">
        <v>2027</v>
      </c>
      <c r="E2481" s="6" t="s">
        <v>2002</v>
      </c>
      <c r="F2481" s="6" t="s">
        <v>2028</v>
      </c>
      <c r="G2481" s="7" t="s">
        <v>2029</v>
      </c>
      <c r="H2481" s="6" t="s">
        <v>2030</v>
      </c>
      <c r="I2481" s="6" t="s">
        <v>654</v>
      </c>
      <c r="J2481" s="6" t="s">
        <v>2033</v>
      </c>
      <c r="K2481" s="11">
        <v>5</v>
      </c>
      <c r="L2481" s="9">
        <v>381.49</v>
      </c>
      <c r="M2481" s="11">
        <v>9278.48</v>
      </c>
      <c r="N2481" s="11">
        <v>7371.03</v>
      </c>
      <c r="O2481" s="10">
        <f t="shared" si="402"/>
        <v>24.321686020603423</v>
      </c>
      <c r="P2481" s="11">
        <f t="shared" si="395"/>
        <v>19.321686020603423</v>
      </c>
      <c r="Q2481" s="11">
        <f t="shared" si="396"/>
        <v>43.643372041206838</v>
      </c>
      <c r="R2481" s="6" t="str">
        <f t="shared" si="397"/>
        <v>YES</v>
      </c>
      <c r="S2481" s="6" t="str">
        <f t="shared" si="398"/>
        <v>YES</v>
      </c>
      <c r="T2481" s="11">
        <f t="shared" si="399"/>
        <v>4768.625</v>
      </c>
      <c r="U2481" s="11">
        <f t="shared" si="400"/>
        <v>16649.509999999998</v>
      </c>
      <c r="V2481" s="11">
        <f t="shared" si="401"/>
        <v>-11880.884999999998</v>
      </c>
    </row>
    <row r="2482" spans="1:22" x14ac:dyDescent="0.25">
      <c r="A2482" s="6" t="s">
        <v>351</v>
      </c>
      <c r="B2482" s="6" t="s">
        <v>23</v>
      </c>
      <c r="C2482" s="6" t="s">
        <v>2027</v>
      </c>
      <c r="D2482" s="6" t="s">
        <v>2027</v>
      </c>
      <c r="E2482" s="6" t="s">
        <v>2002</v>
      </c>
      <c r="F2482" s="6" t="s">
        <v>2028</v>
      </c>
      <c r="G2482" s="7" t="s">
        <v>2029</v>
      </c>
      <c r="H2482" s="6" t="s">
        <v>2030</v>
      </c>
      <c r="I2482" s="6" t="s">
        <v>654</v>
      </c>
      <c r="J2482" s="6" t="s">
        <v>2034</v>
      </c>
      <c r="K2482" s="11">
        <v>8</v>
      </c>
      <c r="L2482" s="9">
        <v>516.5</v>
      </c>
      <c r="M2482" s="11">
        <v>8378.9</v>
      </c>
      <c r="N2482" s="11">
        <v>4246.8999999999996</v>
      </c>
      <c r="O2482" s="10">
        <f t="shared" si="402"/>
        <v>16.222458857696029</v>
      </c>
      <c r="P2482" s="11">
        <f t="shared" si="395"/>
        <v>8.2224588576960311</v>
      </c>
      <c r="Q2482" s="11">
        <f t="shared" si="396"/>
        <v>24.444917715392062</v>
      </c>
      <c r="R2482" s="6" t="str">
        <f t="shared" si="397"/>
        <v>YES</v>
      </c>
      <c r="S2482" s="6" t="str">
        <f t="shared" si="398"/>
        <v>YES</v>
      </c>
      <c r="T2482" s="11">
        <f t="shared" si="399"/>
        <v>6456.25</v>
      </c>
      <c r="U2482" s="11">
        <f t="shared" si="400"/>
        <v>12625.8</v>
      </c>
      <c r="V2482" s="11">
        <f t="shared" si="401"/>
        <v>-6169.5499999999993</v>
      </c>
    </row>
    <row r="2483" spans="1:22" x14ac:dyDescent="0.25">
      <c r="A2483" s="6" t="s">
        <v>351</v>
      </c>
      <c r="B2483" s="6" t="s">
        <v>23</v>
      </c>
      <c r="C2483" s="6" t="s">
        <v>2041</v>
      </c>
      <c r="D2483" s="6" t="s">
        <v>2041</v>
      </c>
      <c r="E2483" s="6" t="s">
        <v>2042</v>
      </c>
      <c r="F2483" s="6" t="s">
        <v>2043</v>
      </c>
      <c r="H2483" s="6" t="s">
        <v>2044</v>
      </c>
      <c r="I2483" s="6" t="s">
        <v>1375</v>
      </c>
      <c r="J2483" s="6" t="s">
        <v>2035</v>
      </c>
      <c r="K2483" s="11">
        <v>5</v>
      </c>
      <c r="L2483" s="9">
        <v>170</v>
      </c>
      <c r="M2483" s="11">
        <v>850</v>
      </c>
      <c r="N2483" s="11">
        <v>2650</v>
      </c>
      <c r="O2483" s="10">
        <f t="shared" si="402"/>
        <v>5</v>
      </c>
      <c r="P2483" s="11">
        <f t="shared" si="395"/>
        <v>15.588235294117647</v>
      </c>
      <c r="Q2483" s="11">
        <f t="shared" si="396"/>
        <v>20.588235294117649</v>
      </c>
      <c r="R2483" s="6" t="str">
        <f t="shared" si="397"/>
        <v>YES</v>
      </c>
      <c r="S2483" s="6" t="str">
        <f t="shared" si="398"/>
        <v>YES</v>
      </c>
      <c r="T2483" s="11">
        <f t="shared" si="399"/>
        <v>2125</v>
      </c>
      <c r="U2483" s="11">
        <f t="shared" si="400"/>
        <v>3500</v>
      </c>
      <c r="V2483" s="11">
        <f t="shared" si="401"/>
        <v>-1375</v>
      </c>
    </row>
    <row r="2484" spans="1:22" x14ac:dyDescent="0.25">
      <c r="A2484" s="6" t="s">
        <v>351</v>
      </c>
      <c r="B2484" s="6" t="s">
        <v>23</v>
      </c>
      <c r="C2484" s="6" t="s">
        <v>2041</v>
      </c>
      <c r="D2484" s="6" t="s">
        <v>2041</v>
      </c>
      <c r="E2484" s="6" t="s">
        <v>2042</v>
      </c>
      <c r="F2484" s="6" t="s">
        <v>2043</v>
      </c>
      <c r="H2484" s="6" t="s">
        <v>2044</v>
      </c>
      <c r="I2484" s="6" t="s">
        <v>1375</v>
      </c>
      <c r="J2484" s="6" t="s">
        <v>2036</v>
      </c>
      <c r="K2484" s="11">
        <v>20</v>
      </c>
      <c r="L2484" s="9">
        <v>340</v>
      </c>
      <c r="M2484" s="11">
        <v>6800</v>
      </c>
      <c r="N2484" s="11">
        <v>3800</v>
      </c>
      <c r="O2484" s="10">
        <f t="shared" si="402"/>
        <v>20</v>
      </c>
      <c r="P2484" s="11">
        <f t="shared" si="395"/>
        <v>11.176470588235293</v>
      </c>
      <c r="Q2484" s="11">
        <f t="shared" si="396"/>
        <v>31.176470588235293</v>
      </c>
      <c r="R2484" s="6" t="str">
        <f t="shared" si="397"/>
        <v>YES</v>
      </c>
      <c r="S2484" s="6" t="str">
        <f t="shared" si="398"/>
        <v>YES</v>
      </c>
      <c r="T2484" s="11">
        <f t="shared" si="399"/>
        <v>4250</v>
      </c>
      <c r="U2484" s="11">
        <f t="shared" si="400"/>
        <v>10600</v>
      </c>
      <c r="V2484" s="11">
        <f t="shared" si="401"/>
        <v>-6350</v>
      </c>
    </row>
    <row r="2485" spans="1:22" x14ac:dyDescent="0.25">
      <c r="A2485" s="6" t="s">
        <v>351</v>
      </c>
      <c r="B2485" s="6" t="s">
        <v>23</v>
      </c>
      <c r="C2485" s="6" t="s">
        <v>2041</v>
      </c>
      <c r="D2485" s="6" t="s">
        <v>2041</v>
      </c>
      <c r="E2485" s="6" t="s">
        <v>2042</v>
      </c>
      <c r="F2485" s="6" t="s">
        <v>2043</v>
      </c>
      <c r="H2485" s="6" t="s">
        <v>2044</v>
      </c>
      <c r="I2485" s="6" t="s">
        <v>1375</v>
      </c>
      <c r="J2485" s="6" t="s">
        <v>2037</v>
      </c>
      <c r="K2485" s="11">
        <v>5</v>
      </c>
      <c r="L2485" s="9">
        <v>160</v>
      </c>
      <c r="M2485" s="11">
        <v>800</v>
      </c>
      <c r="N2485" s="11">
        <v>2550</v>
      </c>
      <c r="O2485" s="10">
        <f t="shared" si="402"/>
        <v>5</v>
      </c>
      <c r="P2485" s="11">
        <f t="shared" si="395"/>
        <v>15.9375</v>
      </c>
      <c r="Q2485" s="11">
        <f t="shared" si="396"/>
        <v>20.9375</v>
      </c>
      <c r="R2485" s="6" t="str">
        <f t="shared" si="397"/>
        <v>YES</v>
      </c>
      <c r="S2485" s="6" t="str">
        <f t="shared" si="398"/>
        <v>YES</v>
      </c>
      <c r="T2485" s="11">
        <f t="shared" si="399"/>
        <v>2000</v>
      </c>
      <c r="U2485" s="11">
        <f t="shared" si="400"/>
        <v>3350</v>
      </c>
      <c r="V2485" s="11">
        <f t="shared" si="401"/>
        <v>-1350</v>
      </c>
    </row>
    <row r="2486" spans="1:22" x14ac:dyDescent="0.25">
      <c r="A2486" s="6" t="s">
        <v>351</v>
      </c>
      <c r="B2486" s="6" t="s">
        <v>23</v>
      </c>
      <c r="C2486" s="6" t="s">
        <v>2041</v>
      </c>
      <c r="D2486" s="6" t="s">
        <v>2041</v>
      </c>
      <c r="E2486" s="6" t="s">
        <v>2042</v>
      </c>
      <c r="F2486" s="6" t="s">
        <v>2043</v>
      </c>
      <c r="H2486" s="6" t="s">
        <v>2044</v>
      </c>
      <c r="I2486" s="6" t="s">
        <v>1375</v>
      </c>
      <c r="J2486" s="6" t="s">
        <v>2038</v>
      </c>
      <c r="K2486" s="11">
        <v>5</v>
      </c>
      <c r="L2486" s="9">
        <v>180</v>
      </c>
      <c r="M2486" s="11">
        <v>900</v>
      </c>
      <c r="N2486" s="11">
        <v>2700</v>
      </c>
      <c r="O2486" s="10">
        <f t="shared" si="402"/>
        <v>5</v>
      </c>
      <c r="P2486" s="11">
        <f t="shared" ref="P2486:P2511" si="403">N2486/L2486</f>
        <v>15</v>
      </c>
      <c r="Q2486" s="11">
        <f t="shared" ref="Q2486:Q2511" si="404">(M2486+N2486)/L2486</f>
        <v>20</v>
      </c>
      <c r="R2486" s="6" t="str">
        <f t="shared" ref="R2486:R2511" si="405">IF(Q2486&gt;12.49,"YES","NO")</f>
        <v>YES</v>
      </c>
      <c r="S2486" s="6" t="str">
        <f t="shared" si="398"/>
        <v>YES</v>
      </c>
      <c r="T2486" s="11">
        <f t="shared" si="399"/>
        <v>2250</v>
      </c>
      <c r="U2486" s="11">
        <f t="shared" ref="U2486:U2511" si="406">M2486+N2486</f>
        <v>3600</v>
      </c>
      <c r="V2486" s="11">
        <f t="shared" ref="V2486:V2511" si="407">T2486-U2486</f>
        <v>-1350</v>
      </c>
    </row>
    <row r="2487" spans="1:22" x14ac:dyDescent="0.25">
      <c r="A2487" s="6" t="s">
        <v>351</v>
      </c>
      <c r="B2487" s="6" t="s">
        <v>23</v>
      </c>
      <c r="C2487" s="6" t="s">
        <v>2041</v>
      </c>
      <c r="D2487" s="6" t="s">
        <v>2041</v>
      </c>
      <c r="E2487" s="6" t="s">
        <v>2042</v>
      </c>
      <c r="F2487" s="6" t="s">
        <v>2043</v>
      </c>
      <c r="H2487" s="6" t="s">
        <v>2044</v>
      </c>
      <c r="I2487" s="6" t="s">
        <v>1375</v>
      </c>
      <c r="J2487" s="6" t="s">
        <v>2039</v>
      </c>
      <c r="K2487" s="11">
        <v>5</v>
      </c>
      <c r="L2487" s="9">
        <v>80</v>
      </c>
      <c r="M2487" s="11">
        <v>400</v>
      </c>
      <c r="N2487" s="11">
        <v>1000</v>
      </c>
      <c r="O2487" s="10">
        <f t="shared" si="402"/>
        <v>5</v>
      </c>
      <c r="P2487" s="11">
        <f t="shared" si="403"/>
        <v>12.5</v>
      </c>
      <c r="Q2487" s="11">
        <f t="shared" si="404"/>
        <v>17.5</v>
      </c>
      <c r="R2487" s="6" t="str">
        <f t="shared" si="405"/>
        <v>YES</v>
      </c>
      <c r="S2487" s="6" t="str">
        <f t="shared" si="398"/>
        <v>YES</v>
      </c>
      <c r="T2487" s="11">
        <f t="shared" si="399"/>
        <v>1000</v>
      </c>
      <c r="U2487" s="11">
        <f t="shared" si="406"/>
        <v>1400</v>
      </c>
      <c r="V2487" s="11">
        <f t="shared" si="407"/>
        <v>-400</v>
      </c>
    </row>
    <row r="2488" spans="1:22" x14ac:dyDescent="0.25">
      <c r="A2488" s="6" t="s">
        <v>351</v>
      </c>
      <c r="B2488" s="6" t="s">
        <v>23</v>
      </c>
      <c r="C2488" s="6" t="s">
        <v>2041</v>
      </c>
      <c r="D2488" s="6" t="s">
        <v>2041</v>
      </c>
      <c r="E2488" s="6" t="s">
        <v>2042</v>
      </c>
      <c r="F2488" s="6" t="s">
        <v>2043</v>
      </c>
      <c r="H2488" s="6" t="s">
        <v>2044</v>
      </c>
      <c r="I2488" s="6" t="s">
        <v>1375</v>
      </c>
      <c r="J2488" s="6" t="s">
        <v>2040</v>
      </c>
      <c r="K2488" s="11">
        <v>5</v>
      </c>
      <c r="L2488" s="9">
        <v>225</v>
      </c>
      <c r="M2488" s="11">
        <v>1275</v>
      </c>
      <c r="N2488" s="11">
        <v>3650</v>
      </c>
      <c r="O2488" s="10">
        <f t="shared" si="402"/>
        <v>5.666666666666667</v>
      </c>
      <c r="P2488" s="11">
        <f t="shared" si="403"/>
        <v>16.222222222222221</v>
      </c>
      <c r="Q2488" s="11">
        <f t="shared" si="404"/>
        <v>21.888888888888889</v>
      </c>
      <c r="R2488" s="6" t="str">
        <f t="shared" si="405"/>
        <v>YES</v>
      </c>
      <c r="S2488" s="6" t="str">
        <f t="shared" ref="S2488:S2511" si="408">IF(O2488&gt;3.32,"YES","NO")</f>
        <v>YES</v>
      </c>
      <c r="T2488" s="11">
        <f t="shared" ref="T2488:T2511" si="409">L2488*12.5</f>
        <v>2812.5</v>
      </c>
      <c r="U2488" s="11">
        <f t="shared" si="406"/>
        <v>4925</v>
      </c>
      <c r="V2488" s="11">
        <f t="shared" si="407"/>
        <v>-2112.5</v>
      </c>
    </row>
    <row r="2489" spans="1:22" x14ac:dyDescent="0.25">
      <c r="A2489" s="6" t="s">
        <v>351</v>
      </c>
      <c r="B2489" s="6" t="s">
        <v>23</v>
      </c>
      <c r="C2489" s="6" t="s">
        <v>2045</v>
      </c>
      <c r="D2489" s="6" t="s">
        <v>2045</v>
      </c>
      <c r="E2489" s="6" t="s">
        <v>2046</v>
      </c>
      <c r="F2489" s="6" t="s">
        <v>2047</v>
      </c>
      <c r="G2489" s="7" t="s">
        <v>2048</v>
      </c>
      <c r="H2489" s="6" t="s">
        <v>2049</v>
      </c>
      <c r="I2489" s="6" t="s">
        <v>2050</v>
      </c>
      <c r="J2489" s="6" t="s">
        <v>2051</v>
      </c>
      <c r="K2489" s="11">
        <v>12.55</v>
      </c>
      <c r="L2489" s="9">
        <v>329</v>
      </c>
      <c r="M2489" s="11">
        <v>4148.95</v>
      </c>
      <c r="N2489" s="11">
        <v>20</v>
      </c>
      <c r="O2489" s="10">
        <f t="shared" si="402"/>
        <v>12.61079027355623</v>
      </c>
      <c r="P2489" s="11">
        <f t="shared" si="403"/>
        <v>6.0790273556231005E-2</v>
      </c>
      <c r="Q2489" s="11">
        <f t="shared" si="404"/>
        <v>12.671580547112461</v>
      </c>
      <c r="R2489" s="6" t="str">
        <f t="shared" si="405"/>
        <v>YES</v>
      </c>
      <c r="S2489" s="6" t="str">
        <f t="shared" si="408"/>
        <v>YES</v>
      </c>
      <c r="T2489" s="11">
        <f t="shared" si="409"/>
        <v>4112.5</v>
      </c>
      <c r="U2489" s="11">
        <f t="shared" si="406"/>
        <v>4168.95</v>
      </c>
      <c r="V2489" s="11">
        <f t="shared" si="407"/>
        <v>-56.449999999999818</v>
      </c>
    </row>
    <row r="2490" spans="1:22" x14ac:dyDescent="0.25">
      <c r="A2490" s="6" t="s">
        <v>351</v>
      </c>
      <c r="B2490" s="6" t="s">
        <v>23</v>
      </c>
      <c r="C2490" s="6" t="s">
        <v>2045</v>
      </c>
      <c r="D2490" s="6" t="s">
        <v>2045</v>
      </c>
      <c r="E2490" s="6" t="s">
        <v>2046</v>
      </c>
      <c r="F2490" s="6" t="s">
        <v>2047</v>
      </c>
      <c r="G2490" s="7" t="s">
        <v>2048</v>
      </c>
      <c r="H2490" s="6" t="s">
        <v>2049</v>
      </c>
      <c r="I2490" s="6" t="s">
        <v>2050</v>
      </c>
      <c r="J2490" s="6" t="s">
        <v>2052</v>
      </c>
      <c r="K2490" s="11">
        <v>12.55</v>
      </c>
      <c r="L2490" s="9">
        <v>157.25</v>
      </c>
      <c r="M2490" s="11">
        <v>1983.49</v>
      </c>
      <c r="N2490" s="11">
        <v>10</v>
      </c>
      <c r="O2490" s="10">
        <f t="shared" si="402"/>
        <v>12.613608903020667</v>
      </c>
      <c r="P2490" s="11">
        <f t="shared" si="403"/>
        <v>6.3593004769475353E-2</v>
      </c>
      <c r="Q2490" s="11">
        <f t="shared" si="404"/>
        <v>12.677201907790144</v>
      </c>
      <c r="R2490" s="6" t="str">
        <f t="shared" si="405"/>
        <v>YES</v>
      </c>
      <c r="S2490" s="6" t="str">
        <f t="shared" si="408"/>
        <v>YES</v>
      </c>
      <c r="T2490" s="11">
        <f t="shared" si="409"/>
        <v>1965.625</v>
      </c>
      <c r="U2490" s="11">
        <f t="shared" si="406"/>
        <v>1993.49</v>
      </c>
      <c r="V2490" s="11">
        <f t="shared" si="407"/>
        <v>-27.865000000000009</v>
      </c>
    </row>
    <row r="2491" spans="1:22" x14ac:dyDescent="0.25">
      <c r="A2491" s="6" t="s">
        <v>351</v>
      </c>
      <c r="B2491" s="6" t="s">
        <v>23</v>
      </c>
      <c r="C2491" s="6" t="s">
        <v>2045</v>
      </c>
      <c r="D2491" s="6" t="s">
        <v>2045</v>
      </c>
      <c r="E2491" s="6" t="s">
        <v>2046</v>
      </c>
      <c r="F2491" s="6" t="s">
        <v>2047</v>
      </c>
      <c r="G2491" s="7" t="s">
        <v>2048</v>
      </c>
      <c r="H2491" s="6" t="s">
        <v>2049</v>
      </c>
      <c r="I2491" s="6" t="s">
        <v>2050</v>
      </c>
      <c r="J2491" s="6" t="s">
        <v>2053</v>
      </c>
      <c r="K2491" s="11">
        <v>17.55</v>
      </c>
      <c r="L2491" s="9">
        <v>402</v>
      </c>
      <c r="M2491" s="11">
        <v>7214.35</v>
      </c>
      <c r="N2491" s="11">
        <v>174.25</v>
      </c>
      <c r="O2491" s="10">
        <f t="shared" si="402"/>
        <v>17.946144278606965</v>
      </c>
      <c r="P2491" s="11">
        <f t="shared" si="403"/>
        <v>0.43345771144278605</v>
      </c>
      <c r="Q2491" s="11">
        <f t="shared" si="404"/>
        <v>18.379601990049753</v>
      </c>
      <c r="R2491" s="6" t="str">
        <f t="shared" si="405"/>
        <v>YES</v>
      </c>
      <c r="S2491" s="6" t="str">
        <f t="shared" si="408"/>
        <v>YES</v>
      </c>
      <c r="T2491" s="11">
        <f t="shared" si="409"/>
        <v>5025</v>
      </c>
      <c r="U2491" s="11">
        <f t="shared" si="406"/>
        <v>7388.6</v>
      </c>
      <c r="V2491" s="11">
        <f t="shared" si="407"/>
        <v>-2363.6000000000004</v>
      </c>
    </row>
    <row r="2492" spans="1:22" x14ac:dyDescent="0.25">
      <c r="A2492" s="6" t="s">
        <v>351</v>
      </c>
      <c r="B2492" s="6" t="s">
        <v>23</v>
      </c>
      <c r="C2492" s="6" t="s">
        <v>2045</v>
      </c>
      <c r="D2492" s="6" t="s">
        <v>2045</v>
      </c>
      <c r="E2492" s="6" t="s">
        <v>2046</v>
      </c>
      <c r="F2492" s="6" t="s">
        <v>2047</v>
      </c>
      <c r="G2492" s="7" t="s">
        <v>2048</v>
      </c>
      <c r="H2492" s="6" t="s">
        <v>2049</v>
      </c>
      <c r="I2492" s="6" t="s">
        <v>2050</v>
      </c>
      <c r="J2492" s="6" t="s">
        <v>2054</v>
      </c>
      <c r="K2492" s="11">
        <v>13.05</v>
      </c>
      <c r="L2492" s="9">
        <v>322</v>
      </c>
      <c r="M2492" s="11">
        <v>4305.33</v>
      </c>
      <c r="N2492" s="11">
        <v>44.5</v>
      </c>
      <c r="O2492" s="10">
        <f t="shared" si="402"/>
        <v>13.370590062111802</v>
      </c>
      <c r="P2492" s="11">
        <f t="shared" si="403"/>
        <v>0.13819875776397517</v>
      </c>
      <c r="Q2492" s="11">
        <f t="shared" si="404"/>
        <v>13.508788819875775</v>
      </c>
      <c r="R2492" s="6" t="str">
        <f t="shared" si="405"/>
        <v>YES</v>
      </c>
      <c r="S2492" s="6" t="str">
        <f t="shared" si="408"/>
        <v>YES</v>
      </c>
      <c r="T2492" s="11">
        <f t="shared" si="409"/>
        <v>4025</v>
      </c>
      <c r="U2492" s="11">
        <f t="shared" si="406"/>
        <v>4349.83</v>
      </c>
      <c r="V2492" s="11">
        <f t="shared" si="407"/>
        <v>-324.82999999999993</v>
      </c>
    </row>
    <row r="2493" spans="1:22" x14ac:dyDescent="0.25">
      <c r="A2493" s="6" t="s">
        <v>351</v>
      </c>
      <c r="B2493" s="6" t="s">
        <v>23</v>
      </c>
      <c r="C2493" s="6" t="s">
        <v>2059</v>
      </c>
      <c r="D2493" s="6" t="s">
        <v>2059</v>
      </c>
      <c r="E2493" s="6" t="s">
        <v>2042</v>
      </c>
      <c r="F2493" s="6" t="s">
        <v>2043</v>
      </c>
      <c r="H2493" s="6" t="s">
        <v>2058</v>
      </c>
      <c r="I2493" s="6" t="s">
        <v>732</v>
      </c>
      <c r="J2493" s="6" t="s">
        <v>2055</v>
      </c>
      <c r="K2493" s="11">
        <v>5</v>
      </c>
      <c r="L2493" s="9">
        <v>120</v>
      </c>
      <c r="M2493" s="11">
        <v>600</v>
      </c>
      <c r="N2493" s="11">
        <v>1200</v>
      </c>
      <c r="O2493" s="10">
        <f t="shared" si="402"/>
        <v>5</v>
      </c>
      <c r="P2493" s="11">
        <f t="shared" si="403"/>
        <v>10</v>
      </c>
      <c r="Q2493" s="11">
        <f t="shared" si="404"/>
        <v>15</v>
      </c>
      <c r="R2493" s="6" t="str">
        <f t="shared" si="405"/>
        <v>YES</v>
      </c>
      <c r="S2493" s="6" t="str">
        <f t="shared" si="408"/>
        <v>YES</v>
      </c>
      <c r="T2493" s="11">
        <f t="shared" si="409"/>
        <v>1500</v>
      </c>
      <c r="U2493" s="11">
        <f t="shared" si="406"/>
        <v>1800</v>
      </c>
      <c r="V2493" s="11">
        <f t="shared" si="407"/>
        <v>-300</v>
      </c>
    </row>
    <row r="2494" spans="1:22" x14ac:dyDescent="0.25">
      <c r="A2494" s="6" t="s">
        <v>351</v>
      </c>
      <c r="B2494" s="6" t="s">
        <v>23</v>
      </c>
      <c r="C2494" s="6" t="s">
        <v>2059</v>
      </c>
      <c r="D2494" s="6" t="s">
        <v>2059</v>
      </c>
      <c r="E2494" s="6" t="s">
        <v>2042</v>
      </c>
      <c r="F2494" s="6" t="s">
        <v>2043</v>
      </c>
      <c r="H2494" s="6" t="s">
        <v>2058</v>
      </c>
      <c r="I2494" s="6" t="s">
        <v>732</v>
      </c>
      <c r="J2494" s="6" t="s">
        <v>2056</v>
      </c>
      <c r="K2494" s="11">
        <v>5</v>
      </c>
      <c r="L2494" s="9">
        <v>180</v>
      </c>
      <c r="M2494" s="11">
        <v>900</v>
      </c>
      <c r="N2494" s="11">
        <v>2350</v>
      </c>
      <c r="O2494" s="10">
        <f t="shared" si="402"/>
        <v>5</v>
      </c>
      <c r="P2494" s="11">
        <f t="shared" si="403"/>
        <v>13.055555555555555</v>
      </c>
      <c r="Q2494" s="11">
        <f t="shared" si="404"/>
        <v>18.055555555555557</v>
      </c>
      <c r="R2494" s="6" t="str">
        <f t="shared" si="405"/>
        <v>YES</v>
      </c>
      <c r="S2494" s="6" t="str">
        <f t="shared" si="408"/>
        <v>YES</v>
      </c>
      <c r="T2494" s="11">
        <f t="shared" si="409"/>
        <v>2250</v>
      </c>
      <c r="U2494" s="11">
        <f t="shared" si="406"/>
        <v>3250</v>
      </c>
      <c r="V2494" s="11">
        <f t="shared" si="407"/>
        <v>-1000</v>
      </c>
    </row>
    <row r="2495" spans="1:22" x14ac:dyDescent="0.25">
      <c r="A2495" s="6" t="s">
        <v>351</v>
      </c>
      <c r="B2495" s="6" t="s">
        <v>23</v>
      </c>
      <c r="C2495" s="6" t="s">
        <v>2059</v>
      </c>
      <c r="D2495" s="6" t="s">
        <v>2059</v>
      </c>
      <c r="E2495" s="6" t="s">
        <v>2042</v>
      </c>
      <c r="F2495" s="6" t="s">
        <v>2043</v>
      </c>
      <c r="H2495" s="6" t="s">
        <v>2058</v>
      </c>
      <c r="I2495" s="6" t="s">
        <v>732</v>
      </c>
      <c r="J2495" s="6" t="s">
        <v>2036</v>
      </c>
      <c r="K2495" s="11">
        <v>5</v>
      </c>
      <c r="L2495" s="9">
        <v>210</v>
      </c>
      <c r="M2495" s="11">
        <v>1050</v>
      </c>
      <c r="N2495" s="11">
        <v>3000</v>
      </c>
      <c r="O2495" s="10">
        <f t="shared" si="402"/>
        <v>5</v>
      </c>
      <c r="P2495" s="11">
        <f t="shared" si="403"/>
        <v>14.285714285714286</v>
      </c>
      <c r="Q2495" s="11">
        <f t="shared" si="404"/>
        <v>19.285714285714285</v>
      </c>
      <c r="R2495" s="6" t="str">
        <f t="shared" si="405"/>
        <v>YES</v>
      </c>
      <c r="S2495" s="6" t="str">
        <f t="shared" si="408"/>
        <v>YES</v>
      </c>
      <c r="T2495" s="11">
        <f t="shared" si="409"/>
        <v>2625</v>
      </c>
      <c r="U2495" s="11">
        <f t="shared" si="406"/>
        <v>4050</v>
      </c>
      <c r="V2495" s="11">
        <f t="shared" si="407"/>
        <v>-1425</v>
      </c>
    </row>
    <row r="2496" spans="1:22" x14ac:dyDescent="0.25">
      <c r="A2496" s="6" t="s">
        <v>351</v>
      </c>
      <c r="B2496" s="6" t="s">
        <v>23</v>
      </c>
      <c r="C2496" s="6" t="s">
        <v>2059</v>
      </c>
      <c r="D2496" s="6" t="s">
        <v>2059</v>
      </c>
      <c r="E2496" s="6" t="s">
        <v>2042</v>
      </c>
      <c r="F2496" s="6" t="s">
        <v>2043</v>
      </c>
      <c r="H2496" s="6" t="s">
        <v>2058</v>
      </c>
      <c r="I2496" s="6" t="s">
        <v>732</v>
      </c>
      <c r="J2496" s="6" t="s">
        <v>2057</v>
      </c>
      <c r="K2496" s="11">
        <v>5</v>
      </c>
      <c r="L2496" s="9">
        <v>340</v>
      </c>
      <c r="M2496" s="11">
        <v>7100</v>
      </c>
      <c r="N2496" s="11">
        <v>4100</v>
      </c>
      <c r="O2496" s="10">
        <f t="shared" si="402"/>
        <v>20.882352941176471</v>
      </c>
      <c r="P2496" s="11">
        <f t="shared" si="403"/>
        <v>12.058823529411764</v>
      </c>
      <c r="Q2496" s="11">
        <f t="shared" si="404"/>
        <v>32.941176470588232</v>
      </c>
      <c r="R2496" s="6" t="str">
        <f t="shared" si="405"/>
        <v>YES</v>
      </c>
      <c r="S2496" s="6" t="str">
        <f t="shared" si="408"/>
        <v>YES</v>
      </c>
      <c r="T2496" s="11">
        <f t="shared" si="409"/>
        <v>4250</v>
      </c>
      <c r="U2496" s="11">
        <f t="shared" si="406"/>
        <v>11200</v>
      </c>
      <c r="V2496" s="11">
        <f t="shared" si="407"/>
        <v>-6950</v>
      </c>
    </row>
    <row r="2497" spans="1:22" x14ac:dyDescent="0.25">
      <c r="A2497" s="6" t="s">
        <v>351</v>
      </c>
      <c r="B2497" s="6" t="s">
        <v>23</v>
      </c>
      <c r="C2497" s="6" t="s">
        <v>2060</v>
      </c>
      <c r="D2497" s="6" t="s">
        <v>2060</v>
      </c>
      <c r="E2497" s="6" t="s">
        <v>2042</v>
      </c>
      <c r="F2497" s="6" t="s">
        <v>2043</v>
      </c>
      <c r="H2497" s="6" t="s">
        <v>2061</v>
      </c>
      <c r="I2497" s="6" t="s">
        <v>24</v>
      </c>
      <c r="J2497" s="6" t="s">
        <v>2072</v>
      </c>
      <c r="K2497" s="11">
        <v>5</v>
      </c>
      <c r="L2497" s="9">
        <v>120</v>
      </c>
      <c r="M2497" s="11">
        <v>600</v>
      </c>
      <c r="N2497" s="11">
        <v>1300</v>
      </c>
      <c r="O2497" s="10">
        <f t="shared" si="402"/>
        <v>5</v>
      </c>
      <c r="P2497" s="11">
        <f t="shared" si="403"/>
        <v>10.833333333333334</v>
      </c>
      <c r="Q2497" s="11">
        <f t="shared" si="404"/>
        <v>15.833333333333334</v>
      </c>
      <c r="R2497" s="6" t="str">
        <f t="shared" si="405"/>
        <v>YES</v>
      </c>
      <c r="S2497" s="6" t="str">
        <f t="shared" si="408"/>
        <v>YES</v>
      </c>
      <c r="T2497" s="11">
        <f t="shared" si="409"/>
        <v>1500</v>
      </c>
      <c r="U2497" s="11">
        <f t="shared" si="406"/>
        <v>1900</v>
      </c>
      <c r="V2497" s="11">
        <f t="shared" si="407"/>
        <v>-400</v>
      </c>
    </row>
    <row r="2498" spans="1:22" x14ac:dyDescent="0.25">
      <c r="A2498" s="6" t="s">
        <v>351</v>
      </c>
      <c r="B2498" s="6" t="s">
        <v>23</v>
      </c>
      <c r="C2498" s="6" t="s">
        <v>2060</v>
      </c>
      <c r="D2498" s="6" t="s">
        <v>2060</v>
      </c>
      <c r="E2498" s="6" t="s">
        <v>2042</v>
      </c>
      <c r="F2498" s="6" t="s">
        <v>2043</v>
      </c>
      <c r="H2498" s="6" t="s">
        <v>2061</v>
      </c>
      <c r="I2498" s="6" t="s">
        <v>24</v>
      </c>
      <c r="J2498" s="6" t="s">
        <v>2036</v>
      </c>
      <c r="K2498" s="11">
        <v>5</v>
      </c>
      <c r="L2498" s="9">
        <v>180</v>
      </c>
      <c r="M2498" s="11">
        <v>900</v>
      </c>
      <c r="N2498" s="11">
        <v>3000</v>
      </c>
      <c r="O2498" s="10">
        <f t="shared" si="402"/>
        <v>5</v>
      </c>
      <c r="P2498" s="11">
        <f t="shared" si="403"/>
        <v>16.666666666666668</v>
      </c>
      <c r="Q2498" s="11">
        <f t="shared" si="404"/>
        <v>21.666666666666668</v>
      </c>
      <c r="R2498" s="6" t="str">
        <f t="shared" si="405"/>
        <v>YES</v>
      </c>
      <c r="S2498" s="6" t="str">
        <f t="shared" si="408"/>
        <v>YES</v>
      </c>
      <c r="T2498" s="11">
        <f t="shared" si="409"/>
        <v>2250</v>
      </c>
      <c r="U2498" s="11">
        <f t="shared" si="406"/>
        <v>3900</v>
      </c>
      <c r="V2498" s="11">
        <f t="shared" si="407"/>
        <v>-1650</v>
      </c>
    </row>
    <row r="2499" spans="1:22" x14ac:dyDescent="0.25">
      <c r="A2499" s="6" t="s">
        <v>351</v>
      </c>
      <c r="B2499" s="6" t="s">
        <v>23</v>
      </c>
      <c r="C2499" s="6" t="s">
        <v>2060</v>
      </c>
      <c r="D2499" s="6" t="s">
        <v>2060</v>
      </c>
      <c r="E2499" s="6" t="s">
        <v>2042</v>
      </c>
      <c r="F2499" s="6" t="s">
        <v>2043</v>
      </c>
      <c r="H2499" s="6" t="s">
        <v>2061</v>
      </c>
      <c r="I2499" s="6" t="s">
        <v>24</v>
      </c>
      <c r="J2499" s="6" t="s">
        <v>2073</v>
      </c>
      <c r="K2499" s="11">
        <v>5</v>
      </c>
      <c r="L2499" s="9">
        <v>55</v>
      </c>
      <c r="M2499" s="11">
        <v>275</v>
      </c>
      <c r="N2499" s="11">
        <v>800</v>
      </c>
      <c r="O2499" s="10">
        <f t="shared" si="402"/>
        <v>5</v>
      </c>
      <c r="P2499" s="11">
        <f t="shared" si="403"/>
        <v>14.545454545454545</v>
      </c>
      <c r="Q2499" s="11">
        <f t="shared" si="404"/>
        <v>19.545454545454547</v>
      </c>
      <c r="R2499" s="6" t="str">
        <f t="shared" si="405"/>
        <v>YES</v>
      </c>
      <c r="S2499" s="6" t="str">
        <f t="shared" si="408"/>
        <v>YES</v>
      </c>
      <c r="T2499" s="11">
        <f t="shared" si="409"/>
        <v>687.5</v>
      </c>
      <c r="U2499" s="11">
        <f t="shared" si="406"/>
        <v>1075</v>
      </c>
      <c r="V2499" s="11">
        <f t="shared" si="407"/>
        <v>-387.5</v>
      </c>
    </row>
    <row r="2500" spans="1:22" x14ac:dyDescent="0.25">
      <c r="A2500" s="6" t="s">
        <v>351</v>
      </c>
      <c r="B2500" s="6" t="s">
        <v>23</v>
      </c>
      <c r="C2500" s="6" t="s">
        <v>2060</v>
      </c>
      <c r="D2500" s="6" t="s">
        <v>2060</v>
      </c>
      <c r="E2500" s="6" t="s">
        <v>2042</v>
      </c>
      <c r="F2500" s="6" t="s">
        <v>2043</v>
      </c>
      <c r="H2500" s="6" t="s">
        <v>2061</v>
      </c>
      <c r="I2500" s="6" t="s">
        <v>24</v>
      </c>
      <c r="J2500" s="6" t="s">
        <v>2074</v>
      </c>
      <c r="K2500" s="11">
        <v>5</v>
      </c>
      <c r="L2500" s="9">
        <v>17.8</v>
      </c>
      <c r="M2500" s="11">
        <v>89</v>
      </c>
      <c r="N2500" s="11">
        <v>300</v>
      </c>
      <c r="O2500" s="10">
        <f t="shared" si="402"/>
        <v>5</v>
      </c>
      <c r="P2500" s="11">
        <f t="shared" si="403"/>
        <v>16.853932584269661</v>
      </c>
      <c r="Q2500" s="11">
        <f t="shared" si="404"/>
        <v>21.853932584269661</v>
      </c>
      <c r="R2500" s="6" t="str">
        <f t="shared" si="405"/>
        <v>YES</v>
      </c>
      <c r="S2500" s="6" t="str">
        <f t="shared" si="408"/>
        <v>YES</v>
      </c>
      <c r="T2500" s="11">
        <f t="shared" si="409"/>
        <v>222.5</v>
      </c>
      <c r="U2500" s="11">
        <f t="shared" si="406"/>
        <v>389</v>
      </c>
      <c r="V2500" s="11">
        <f t="shared" si="407"/>
        <v>-166.5</v>
      </c>
    </row>
    <row r="2501" spans="1:22" x14ac:dyDescent="0.25">
      <c r="A2501" s="6" t="s">
        <v>351</v>
      </c>
      <c r="B2501" s="6" t="s">
        <v>23</v>
      </c>
      <c r="C2501" s="6" t="s">
        <v>2060</v>
      </c>
      <c r="D2501" s="6" t="s">
        <v>2060</v>
      </c>
      <c r="E2501" s="6" t="s">
        <v>2042</v>
      </c>
      <c r="F2501" s="6" t="s">
        <v>2043</v>
      </c>
      <c r="H2501" s="6" t="s">
        <v>2061</v>
      </c>
      <c r="I2501" s="6" t="s">
        <v>24</v>
      </c>
      <c r="J2501" s="6" t="s">
        <v>2075</v>
      </c>
      <c r="K2501" s="11">
        <v>5</v>
      </c>
      <c r="L2501" s="9">
        <v>55</v>
      </c>
      <c r="M2501" s="11">
        <v>275</v>
      </c>
      <c r="N2501" s="11">
        <v>800</v>
      </c>
      <c r="O2501" s="10">
        <f t="shared" si="402"/>
        <v>5</v>
      </c>
      <c r="P2501" s="11">
        <f t="shared" si="403"/>
        <v>14.545454545454545</v>
      </c>
      <c r="Q2501" s="11">
        <f t="shared" si="404"/>
        <v>19.545454545454547</v>
      </c>
      <c r="R2501" s="6" t="str">
        <f t="shared" si="405"/>
        <v>YES</v>
      </c>
      <c r="S2501" s="6" t="str">
        <f t="shared" si="408"/>
        <v>YES</v>
      </c>
      <c r="T2501" s="11">
        <f t="shared" si="409"/>
        <v>687.5</v>
      </c>
      <c r="U2501" s="11">
        <f t="shared" si="406"/>
        <v>1075</v>
      </c>
      <c r="V2501" s="11">
        <f t="shared" si="407"/>
        <v>-387.5</v>
      </c>
    </row>
    <row r="2502" spans="1:22" x14ac:dyDescent="0.25">
      <c r="A2502" s="6" t="s">
        <v>351</v>
      </c>
      <c r="B2502" s="6" t="s">
        <v>23</v>
      </c>
      <c r="C2502" s="6" t="s">
        <v>2062</v>
      </c>
      <c r="D2502" s="6" t="s">
        <v>2062</v>
      </c>
      <c r="E2502" s="6" t="s">
        <v>2063</v>
      </c>
      <c r="F2502" s="6" t="s">
        <v>2064</v>
      </c>
      <c r="G2502" s="7" t="s">
        <v>2065</v>
      </c>
      <c r="H2502" s="6" t="s">
        <v>2066</v>
      </c>
      <c r="I2502" s="6" t="s">
        <v>122</v>
      </c>
      <c r="J2502" s="6" t="s">
        <v>2076</v>
      </c>
      <c r="K2502" s="11">
        <v>5</v>
      </c>
      <c r="L2502" s="9">
        <v>138.5</v>
      </c>
      <c r="M2502" s="11">
        <v>3422.3</v>
      </c>
      <c r="N2502" s="11">
        <v>2145.1</v>
      </c>
      <c r="O2502" s="10">
        <f t="shared" si="402"/>
        <v>24.709747292418776</v>
      </c>
      <c r="P2502" s="11">
        <f t="shared" si="403"/>
        <v>15.488086642599278</v>
      </c>
      <c r="Q2502" s="11">
        <f t="shared" si="404"/>
        <v>40.197833935018046</v>
      </c>
      <c r="R2502" s="6" t="str">
        <f t="shared" si="405"/>
        <v>YES</v>
      </c>
      <c r="S2502" s="6" t="str">
        <f t="shared" si="408"/>
        <v>YES</v>
      </c>
      <c r="T2502" s="11">
        <f t="shared" si="409"/>
        <v>1731.25</v>
      </c>
      <c r="U2502" s="11">
        <f t="shared" si="406"/>
        <v>5567.4</v>
      </c>
      <c r="V2502" s="11">
        <f t="shared" si="407"/>
        <v>-3836.1499999999996</v>
      </c>
    </row>
    <row r="2503" spans="1:22" x14ac:dyDescent="0.25">
      <c r="A2503" s="6" t="s">
        <v>351</v>
      </c>
      <c r="B2503" s="6" t="s">
        <v>23</v>
      </c>
      <c r="C2503" s="6" t="s">
        <v>2062</v>
      </c>
      <c r="D2503" s="6" t="s">
        <v>2062</v>
      </c>
      <c r="E2503" s="6" t="s">
        <v>2063</v>
      </c>
      <c r="F2503" s="6" t="s">
        <v>2064</v>
      </c>
      <c r="G2503" s="7" t="s">
        <v>2065</v>
      </c>
      <c r="H2503" s="6" t="s">
        <v>2066</v>
      </c>
      <c r="I2503" s="6" t="s">
        <v>122</v>
      </c>
      <c r="J2503" s="6" t="s">
        <v>2077</v>
      </c>
      <c r="K2503" s="11">
        <v>5</v>
      </c>
      <c r="L2503" s="9">
        <v>310.02999999999997</v>
      </c>
      <c r="M2503" s="11">
        <v>7514.81</v>
      </c>
      <c r="N2503" s="11">
        <v>5605.21</v>
      </c>
      <c r="O2503" s="10">
        <f t="shared" si="402"/>
        <v>24.238976873205822</v>
      </c>
      <c r="P2503" s="11">
        <f t="shared" si="403"/>
        <v>18.079572944553753</v>
      </c>
      <c r="Q2503" s="11">
        <f t="shared" si="404"/>
        <v>42.318549817759575</v>
      </c>
      <c r="R2503" s="6" t="str">
        <f t="shared" si="405"/>
        <v>YES</v>
      </c>
      <c r="S2503" s="6" t="str">
        <f t="shared" si="408"/>
        <v>YES</v>
      </c>
      <c r="T2503" s="11">
        <f t="shared" si="409"/>
        <v>3875.3749999999995</v>
      </c>
      <c r="U2503" s="11">
        <f t="shared" si="406"/>
        <v>13120.02</v>
      </c>
      <c r="V2503" s="11">
        <f t="shared" si="407"/>
        <v>-9244.6450000000004</v>
      </c>
    </row>
    <row r="2504" spans="1:22" x14ac:dyDescent="0.25">
      <c r="A2504" s="6" t="s">
        <v>351</v>
      </c>
      <c r="B2504" s="6" t="s">
        <v>23</v>
      </c>
      <c r="C2504" s="6" t="s">
        <v>2062</v>
      </c>
      <c r="D2504" s="6" t="s">
        <v>2062</v>
      </c>
      <c r="E2504" s="6" t="s">
        <v>2063</v>
      </c>
      <c r="F2504" s="6" t="s">
        <v>2064</v>
      </c>
      <c r="G2504" s="7" t="s">
        <v>2065</v>
      </c>
      <c r="H2504" s="6" t="s">
        <v>2066</v>
      </c>
      <c r="I2504" s="6" t="s">
        <v>122</v>
      </c>
      <c r="J2504" s="6" t="s">
        <v>2078</v>
      </c>
      <c r="K2504" s="11">
        <v>5</v>
      </c>
      <c r="L2504" s="9">
        <v>330.88</v>
      </c>
      <c r="M2504" s="11">
        <v>5698.02</v>
      </c>
      <c r="N2504" s="11">
        <v>4185.55</v>
      </c>
      <c r="O2504" s="10">
        <f t="shared" si="402"/>
        <v>17.220805125725342</v>
      </c>
      <c r="P2504" s="11">
        <f t="shared" si="403"/>
        <v>12.649752176015475</v>
      </c>
      <c r="Q2504" s="11">
        <f t="shared" si="404"/>
        <v>29.870557301740813</v>
      </c>
      <c r="R2504" s="6" t="str">
        <f t="shared" si="405"/>
        <v>YES</v>
      </c>
      <c r="S2504" s="6" t="str">
        <f t="shared" si="408"/>
        <v>YES</v>
      </c>
      <c r="T2504" s="11">
        <f t="shared" si="409"/>
        <v>4136</v>
      </c>
      <c r="U2504" s="11">
        <f t="shared" si="406"/>
        <v>9883.57</v>
      </c>
      <c r="V2504" s="11">
        <f t="shared" si="407"/>
        <v>-5747.57</v>
      </c>
    </row>
    <row r="2505" spans="1:22" x14ac:dyDescent="0.25">
      <c r="A2505" s="6" t="s">
        <v>351</v>
      </c>
      <c r="B2505" s="6" t="s">
        <v>23</v>
      </c>
      <c r="C2505" s="6" t="s">
        <v>2071</v>
      </c>
      <c r="D2505" s="6" t="s">
        <v>2071</v>
      </c>
      <c r="E2505" s="6" t="s">
        <v>2070</v>
      </c>
      <c r="F2505" s="6" t="s">
        <v>2069</v>
      </c>
      <c r="G2505" s="7" t="s">
        <v>2068</v>
      </c>
      <c r="H2505" s="6" t="s">
        <v>2067</v>
      </c>
      <c r="I2505" s="6" t="s">
        <v>732</v>
      </c>
      <c r="J2505" s="6" t="s">
        <v>2079</v>
      </c>
      <c r="K2505" s="11">
        <v>5</v>
      </c>
      <c r="L2505" s="9">
        <v>142.05000000000001</v>
      </c>
      <c r="M2505" s="11">
        <v>730.55</v>
      </c>
      <c r="N2505" s="11">
        <v>2038.01</v>
      </c>
      <c r="O2505" s="10">
        <f t="shared" si="402"/>
        <v>5.1429074269623367</v>
      </c>
      <c r="P2505" s="11">
        <f t="shared" si="403"/>
        <v>14.347131291798661</v>
      </c>
      <c r="Q2505" s="11">
        <f t="shared" si="404"/>
        <v>19.490038718760999</v>
      </c>
      <c r="R2505" s="6" t="str">
        <f t="shared" si="405"/>
        <v>YES</v>
      </c>
      <c r="S2505" s="6" t="str">
        <f t="shared" si="408"/>
        <v>YES</v>
      </c>
      <c r="T2505" s="11">
        <f t="shared" si="409"/>
        <v>1775.6250000000002</v>
      </c>
      <c r="U2505" s="11">
        <f t="shared" si="406"/>
        <v>2768.56</v>
      </c>
      <c r="V2505" s="11">
        <f t="shared" si="407"/>
        <v>-992.93499999999972</v>
      </c>
    </row>
    <row r="2506" spans="1:22" x14ac:dyDescent="0.25">
      <c r="A2506" s="6" t="s">
        <v>351</v>
      </c>
      <c r="B2506" s="6" t="s">
        <v>23</v>
      </c>
      <c r="C2506" s="6" t="s">
        <v>2071</v>
      </c>
      <c r="D2506" s="6" t="s">
        <v>2071</v>
      </c>
      <c r="E2506" s="6" t="s">
        <v>2070</v>
      </c>
      <c r="F2506" s="6" t="s">
        <v>2069</v>
      </c>
      <c r="G2506" s="7" t="s">
        <v>2068</v>
      </c>
      <c r="H2506" s="6" t="s">
        <v>2067</v>
      </c>
      <c r="I2506" s="6" t="s">
        <v>732</v>
      </c>
      <c r="J2506" s="6" t="s">
        <v>2080</v>
      </c>
      <c r="K2506" s="11">
        <v>8.15</v>
      </c>
      <c r="L2506" s="9">
        <v>177.72</v>
      </c>
      <c r="M2506" s="11">
        <v>1448.6</v>
      </c>
      <c r="N2506" s="11">
        <v>3161.66</v>
      </c>
      <c r="O2506" s="10">
        <f t="shared" si="402"/>
        <v>8.1510240828269183</v>
      </c>
      <c r="P2506" s="11">
        <f t="shared" si="403"/>
        <v>17.79011928876885</v>
      </c>
      <c r="Q2506" s="11">
        <f t="shared" si="404"/>
        <v>25.941143371595771</v>
      </c>
      <c r="R2506" s="6" t="str">
        <f t="shared" si="405"/>
        <v>YES</v>
      </c>
      <c r="S2506" s="6" t="str">
        <f t="shared" si="408"/>
        <v>YES</v>
      </c>
      <c r="T2506" s="11">
        <f t="shared" si="409"/>
        <v>2221.5</v>
      </c>
      <c r="U2506" s="11">
        <f t="shared" si="406"/>
        <v>4610.26</v>
      </c>
      <c r="V2506" s="11">
        <f t="shared" si="407"/>
        <v>-2388.7600000000002</v>
      </c>
    </row>
    <row r="2507" spans="1:22" x14ac:dyDescent="0.25">
      <c r="A2507" s="6" t="s">
        <v>351</v>
      </c>
      <c r="B2507" s="6" t="s">
        <v>23</v>
      </c>
      <c r="C2507" s="6" t="s">
        <v>2071</v>
      </c>
      <c r="D2507" s="6" t="s">
        <v>2071</v>
      </c>
      <c r="E2507" s="6" t="s">
        <v>2070</v>
      </c>
      <c r="F2507" s="6" t="s">
        <v>2069</v>
      </c>
      <c r="G2507" s="7" t="s">
        <v>2068</v>
      </c>
      <c r="H2507" s="6" t="s">
        <v>2067</v>
      </c>
      <c r="I2507" s="6" t="s">
        <v>732</v>
      </c>
      <c r="J2507" s="6" t="s">
        <v>2081</v>
      </c>
      <c r="K2507" s="11">
        <v>6.55</v>
      </c>
      <c r="L2507" s="9">
        <v>134.16</v>
      </c>
      <c r="M2507" s="11">
        <v>880.8</v>
      </c>
      <c r="N2507" s="11">
        <v>2174.52</v>
      </c>
      <c r="O2507" s="10">
        <f t="shared" si="402"/>
        <v>6.5652951699463324</v>
      </c>
      <c r="P2507" s="11">
        <f t="shared" si="403"/>
        <v>16.20840787119857</v>
      </c>
      <c r="Q2507" s="11">
        <f t="shared" si="404"/>
        <v>22.773703041144898</v>
      </c>
      <c r="R2507" s="6" t="str">
        <f t="shared" si="405"/>
        <v>YES</v>
      </c>
      <c r="S2507" s="6" t="str">
        <f t="shared" si="408"/>
        <v>YES</v>
      </c>
      <c r="T2507" s="11">
        <f t="shared" si="409"/>
        <v>1677</v>
      </c>
      <c r="U2507" s="11">
        <f t="shared" si="406"/>
        <v>3055.3199999999997</v>
      </c>
      <c r="V2507" s="11">
        <f t="shared" si="407"/>
        <v>-1378.3199999999997</v>
      </c>
    </row>
    <row r="2508" spans="1:22" x14ac:dyDescent="0.25">
      <c r="A2508" s="6" t="s">
        <v>351</v>
      </c>
      <c r="B2508" s="6" t="s">
        <v>23</v>
      </c>
      <c r="C2508" s="6" t="s">
        <v>2071</v>
      </c>
      <c r="D2508" s="6" t="s">
        <v>2071</v>
      </c>
      <c r="E2508" s="6" t="s">
        <v>2070</v>
      </c>
      <c r="F2508" s="6" t="s">
        <v>2069</v>
      </c>
      <c r="G2508" s="7" t="s">
        <v>2068</v>
      </c>
      <c r="H2508" s="6" t="s">
        <v>2067</v>
      </c>
      <c r="I2508" s="6" t="s">
        <v>732</v>
      </c>
      <c r="J2508" s="6" t="s">
        <v>2082</v>
      </c>
      <c r="K2508" s="11">
        <v>5</v>
      </c>
      <c r="L2508" s="9">
        <v>200.62</v>
      </c>
      <c r="M2508" s="11">
        <v>1003.1</v>
      </c>
      <c r="N2508" s="11">
        <v>2504.02</v>
      </c>
      <c r="O2508" s="10">
        <f t="shared" si="402"/>
        <v>5</v>
      </c>
      <c r="P2508" s="11">
        <f t="shared" si="403"/>
        <v>12.481407636327384</v>
      </c>
      <c r="Q2508" s="11">
        <f t="shared" si="404"/>
        <v>17.481407636327383</v>
      </c>
      <c r="R2508" s="6" t="str">
        <f t="shared" si="405"/>
        <v>YES</v>
      </c>
      <c r="S2508" s="6" t="str">
        <f t="shared" si="408"/>
        <v>YES</v>
      </c>
      <c r="T2508" s="11">
        <f t="shared" si="409"/>
        <v>2507.75</v>
      </c>
      <c r="U2508" s="11">
        <f t="shared" si="406"/>
        <v>3507.12</v>
      </c>
      <c r="V2508" s="11">
        <f t="shared" si="407"/>
        <v>-999.36999999999989</v>
      </c>
    </row>
    <row r="2509" spans="1:22" x14ac:dyDescent="0.25">
      <c r="A2509" s="6" t="s">
        <v>351</v>
      </c>
      <c r="B2509" s="6" t="s">
        <v>23</v>
      </c>
      <c r="C2509" s="6" t="s">
        <v>2071</v>
      </c>
      <c r="D2509" s="6" t="s">
        <v>2071</v>
      </c>
      <c r="E2509" s="6" t="s">
        <v>2070</v>
      </c>
      <c r="F2509" s="6" t="s">
        <v>2069</v>
      </c>
      <c r="G2509" s="7" t="s">
        <v>2068</v>
      </c>
      <c r="H2509" s="6" t="s">
        <v>2067</v>
      </c>
      <c r="I2509" s="6" t="s">
        <v>732</v>
      </c>
      <c r="J2509" s="6" t="s">
        <v>2083</v>
      </c>
      <c r="K2509" s="11">
        <v>7.65</v>
      </c>
      <c r="L2509" s="9">
        <v>394.84</v>
      </c>
      <c r="M2509" s="11">
        <v>3024.2</v>
      </c>
      <c r="N2509" s="11">
        <v>5703.69</v>
      </c>
      <c r="O2509" s="10">
        <f t="shared" si="402"/>
        <v>7.659305034950866</v>
      </c>
      <c r="P2509" s="11">
        <f t="shared" si="403"/>
        <v>14.445572890284673</v>
      </c>
      <c r="Q2509" s="11">
        <f t="shared" si="404"/>
        <v>22.104877925235538</v>
      </c>
      <c r="R2509" s="6" t="str">
        <f t="shared" si="405"/>
        <v>YES</v>
      </c>
      <c r="S2509" s="6" t="str">
        <f t="shared" si="408"/>
        <v>YES</v>
      </c>
      <c r="T2509" s="11">
        <f t="shared" si="409"/>
        <v>4935.5</v>
      </c>
      <c r="U2509" s="11">
        <f t="shared" si="406"/>
        <v>8727.89</v>
      </c>
      <c r="V2509" s="11">
        <f t="shared" si="407"/>
        <v>-3792.3899999999994</v>
      </c>
    </row>
    <row r="2510" spans="1:22" x14ac:dyDescent="0.25">
      <c r="A2510" s="6" t="s">
        <v>351</v>
      </c>
      <c r="B2510" s="6" t="s">
        <v>23</v>
      </c>
      <c r="C2510" s="6" t="s">
        <v>2087</v>
      </c>
      <c r="D2510" s="6" t="s">
        <v>2087</v>
      </c>
      <c r="E2510" s="6" t="s">
        <v>2088</v>
      </c>
      <c r="F2510" s="6" t="s">
        <v>2089</v>
      </c>
      <c r="J2510" s="6" t="s">
        <v>2084</v>
      </c>
      <c r="K2510" s="11">
        <v>45</v>
      </c>
      <c r="L2510" s="9">
        <v>520</v>
      </c>
      <c r="M2510" s="11">
        <v>19096</v>
      </c>
      <c r="O2510" s="10">
        <f t="shared" si="402"/>
        <v>36.723076923076924</v>
      </c>
      <c r="P2510" s="11">
        <f t="shared" si="403"/>
        <v>0</v>
      </c>
      <c r="Q2510" s="11">
        <f t="shared" si="404"/>
        <v>36.723076923076924</v>
      </c>
      <c r="R2510" s="6" t="str">
        <f t="shared" si="405"/>
        <v>YES</v>
      </c>
      <c r="S2510" s="6" t="str">
        <f t="shared" si="408"/>
        <v>YES</v>
      </c>
      <c r="T2510" s="11">
        <f t="shared" si="409"/>
        <v>6500</v>
      </c>
      <c r="U2510" s="11">
        <f t="shared" si="406"/>
        <v>19096</v>
      </c>
      <c r="V2510" s="11">
        <f t="shared" si="407"/>
        <v>-12596</v>
      </c>
    </row>
    <row r="2511" spans="1:22" x14ac:dyDescent="0.25">
      <c r="A2511" s="6" t="s">
        <v>351</v>
      </c>
      <c r="B2511" s="6" t="s">
        <v>23</v>
      </c>
      <c r="C2511" s="6" t="s">
        <v>2087</v>
      </c>
      <c r="D2511" s="6" t="s">
        <v>2087</v>
      </c>
      <c r="E2511" s="6" t="s">
        <v>2088</v>
      </c>
      <c r="F2511" s="6" t="s">
        <v>2089</v>
      </c>
      <c r="J2511" s="6" t="s">
        <v>2085</v>
      </c>
      <c r="K2511" s="11">
        <v>15</v>
      </c>
      <c r="L2511" s="9">
        <v>210</v>
      </c>
      <c r="M2511" s="11">
        <v>5663.27</v>
      </c>
      <c r="O2511" s="10">
        <f t="shared" si="402"/>
        <v>26.967952380952383</v>
      </c>
      <c r="P2511" s="11">
        <f t="shared" si="403"/>
        <v>0</v>
      </c>
      <c r="Q2511" s="11">
        <f t="shared" si="404"/>
        <v>26.967952380952383</v>
      </c>
      <c r="R2511" s="6" t="str">
        <f t="shared" si="405"/>
        <v>YES</v>
      </c>
      <c r="S2511" s="6" t="str">
        <f t="shared" si="408"/>
        <v>YES</v>
      </c>
      <c r="T2511" s="11">
        <f t="shared" si="409"/>
        <v>2625</v>
      </c>
      <c r="U2511" s="11">
        <f t="shared" si="406"/>
        <v>5663.27</v>
      </c>
      <c r="V2511" s="11">
        <f t="shared" si="407"/>
        <v>-3038.2700000000004</v>
      </c>
    </row>
    <row r="2512" spans="1:22" x14ac:dyDescent="0.25">
      <c r="A2512" s="6" t="s">
        <v>351</v>
      </c>
      <c r="B2512" s="6" t="s">
        <v>23</v>
      </c>
      <c r="C2512" s="6" t="s">
        <v>2087</v>
      </c>
      <c r="D2512" s="6" t="s">
        <v>2087</v>
      </c>
      <c r="E2512" s="6" t="s">
        <v>2088</v>
      </c>
      <c r="F2512" s="6" t="s">
        <v>2089</v>
      </c>
      <c r="J2512" s="6" t="s">
        <v>2086</v>
      </c>
      <c r="K2512" s="11">
        <v>17</v>
      </c>
      <c r="L2512" s="9">
        <v>334</v>
      </c>
      <c r="M2512" s="11">
        <v>5681.74</v>
      </c>
      <c r="O2512" s="10">
        <f t="shared" ref="O2512:O2575" si="410">M2512/L2512</f>
        <v>17.011197604790418</v>
      </c>
      <c r="P2512" s="11">
        <f t="shared" ref="P2512:P2575" si="411">N2512/L2512</f>
        <v>0</v>
      </c>
      <c r="Q2512" s="11">
        <f t="shared" ref="Q2512:Q2575" si="412">(M2512+N2512)/L2512</f>
        <v>17.011197604790418</v>
      </c>
      <c r="R2512" s="6" t="str">
        <f t="shared" ref="R2512:R2575" si="413">IF(Q2512&gt;12.49,"YES","NO")</f>
        <v>YES</v>
      </c>
      <c r="S2512" s="6" t="str">
        <f t="shared" ref="S2512:S2575" si="414">IF(O2512&gt;3.32,"YES","NO")</f>
        <v>YES</v>
      </c>
      <c r="T2512" s="11">
        <f t="shared" ref="T2512:T2575" si="415">L2512*12.5</f>
        <v>4175</v>
      </c>
      <c r="U2512" s="11">
        <f t="shared" ref="U2512:U2575" si="416">M2512+N2512</f>
        <v>5681.74</v>
      </c>
      <c r="V2512" s="11">
        <f t="shared" ref="V2512:V2575" si="417">T2512-U2512</f>
        <v>-1506.7399999999998</v>
      </c>
    </row>
    <row r="2513" spans="1:22" x14ac:dyDescent="0.25">
      <c r="A2513" s="6" t="s">
        <v>351</v>
      </c>
      <c r="B2513" s="6" t="s">
        <v>23</v>
      </c>
      <c r="C2513" s="6" t="s">
        <v>2090</v>
      </c>
      <c r="D2513" s="6" t="s">
        <v>2090</v>
      </c>
      <c r="E2513" s="6" t="s">
        <v>2091</v>
      </c>
      <c r="F2513" s="6" t="s">
        <v>2092</v>
      </c>
      <c r="G2513" s="7" t="s">
        <v>2093</v>
      </c>
      <c r="H2513" s="6" t="s">
        <v>2094</v>
      </c>
      <c r="I2513" s="6" t="s">
        <v>2095</v>
      </c>
      <c r="J2513" s="6" t="s">
        <v>2096</v>
      </c>
      <c r="K2513" s="8">
        <v>8.5</v>
      </c>
      <c r="L2513" s="32">
        <v>51.58</v>
      </c>
      <c r="M2513" s="11">
        <v>438.46</v>
      </c>
      <c r="N2513" s="11">
        <v>2047.39</v>
      </c>
      <c r="O2513" s="10">
        <f t="shared" si="410"/>
        <v>8.5005816207832492</v>
      </c>
      <c r="P2513" s="11">
        <f t="shared" si="411"/>
        <v>39.693485847227613</v>
      </c>
      <c r="Q2513" s="11">
        <f t="shared" si="412"/>
        <v>48.194067468010857</v>
      </c>
      <c r="R2513" s="6" t="str">
        <f t="shared" si="413"/>
        <v>YES</v>
      </c>
      <c r="S2513" s="6" t="str">
        <f t="shared" si="414"/>
        <v>YES</v>
      </c>
      <c r="T2513" s="11">
        <f t="shared" si="415"/>
        <v>644.75</v>
      </c>
      <c r="U2513" s="11">
        <f t="shared" si="416"/>
        <v>2485.85</v>
      </c>
      <c r="V2513" s="11">
        <f t="shared" si="417"/>
        <v>-1841.1</v>
      </c>
    </row>
    <row r="2514" spans="1:22" x14ac:dyDescent="0.25">
      <c r="A2514" s="6" t="s">
        <v>351</v>
      </c>
      <c r="B2514" s="6" t="s">
        <v>23</v>
      </c>
      <c r="C2514" s="6" t="s">
        <v>2090</v>
      </c>
      <c r="D2514" s="6" t="s">
        <v>2090</v>
      </c>
      <c r="E2514" s="6" t="s">
        <v>2091</v>
      </c>
      <c r="F2514" s="6" t="s">
        <v>2092</v>
      </c>
      <c r="G2514" s="7" t="s">
        <v>2093</v>
      </c>
      <c r="H2514" s="6" t="s">
        <v>2094</v>
      </c>
      <c r="I2514" s="6" t="s">
        <v>2095</v>
      </c>
      <c r="J2514" s="6" t="s">
        <v>2096</v>
      </c>
      <c r="K2514" s="8">
        <v>12.75</v>
      </c>
      <c r="L2514" s="32">
        <v>0.39</v>
      </c>
      <c r="M2514" s="11">
        <v>5.0199999999999996</v>
      </c>
      <c r="N2514" s="11">
        <v>0.83</v>
      </c>
      <c r="O2514" s="10">
        <f t="shared" si="410"/>
        <v>12.87179487179487</v>
      </c>
      <c r="P2514" s="11">
        <f t="shared" si="411"/>
        <v>2.1282051282051282</v>
      </c>
      <c r="Q2514" s="11">
        <f t="shared" si="412"/>
        <v>14.999999999999998</v>
      </c>
      <c r="R2514" s="6" t="str">
        <f t="shared" si="413"/>
        <v>YES</v>
      </c>
      <c r="S2514" s="6" t="str">
        <f t="shared" si="414"/>
        <v>YES</v>
      </c>
      <c r="T2514" s="11">
        <f t="shared" si="415"/>
        <v>4.875</v>
      </c>
      <c r="U2514" s="11">
        <f t="shared" si="416"/>
        <v>5.85</v>
      </c>
      <c r="V2514" s="11">
        <f t="shared" si="417"/>
        <v>-0.97499999999999964</v>
      </c>
    </row>
    <row r="2515" spans="1:22" x14ac:dyDescent="0.25">
      <c r="A2515" s="6" t="s">
        <v>351</v>
      </c>
      <c r="B2515" s="6" t="s">
        <v>23</v>
      </c>
      <c r="C2515" s="6" t="s">
        <v>2090</v>
      </c>
      <c r="D2515" s="6" t="s">
        <v>2090</v>
      </c>
      <c r="E2515" s="6" t="s">
        <v>2091</v>
      </c>
      <c r="F2515" s="6" t="s">
        <v>2092</v>
      </c>
      <c r="G2515" s="7" t="s">
        <v>2093</v>
      </c>
      <c r="H2515" s="6" t="s">
        <v>2094</v>
      </c>
      <c r="I2515" s="6" t="s">
        <v>2095</v>
      </c>
      <c r="J2515" s="6" t="s">
        <v>2096</v>
      </c>
      <c r="K2515" s="8">
        <v>17</v>
      </c>
      <c r="L2515" s="32">
        <v>301.48</v>
      </c>
      <c r="M2515" s="11">
        <v>5131.34</v>
      </c>
      <c r="O2515" s="10">
        <f t="shared" si="410"/>
        <v>17.020498872230331</v>
      </c>
      <c r="P2515" s="11">
        <f t="shared" si="411"/>
        <v>0</v>
      </c>
      <c r="Q2515" s="11">
        <f t="shared" si="412"/>
        <v>17.020498872230331</v>
      </c>
      <c r="R2515" s="6" t="str">
        <f t="shared" si="413"/>
        <v>YES</v>
      </c>
      <c r="S2515" s="6" t="str">
        <f t="shared" si="414"/>
        <v>YES</v>
      </c>
      <c r="T2515" s="11">
        <f t="shared" si="415"/>
        <v>3768.5</v>
      </c>
      <c r="U2515" s="11">
        <f t="shared" si="416"/>
        <v>5131.34</v>
      </c>
      <c r="V2515" s="11">
        <f t="shared" si="417"/>
        <v>-1362.8400000000001</v>
      </c>
    </row>
    <row r="2516" spans="1:22" x14ac:dyDescent="0.25">
      <c r="A2516" s="6" t="s">
        <v>351</v>
      </c>
      <c r="B2516" s="6" t="s">
        <v>23</v>
      </c>
      <c r="C2516" s="6" t="s">
        <v>2090</v>
      </c>
      <c r="D2516" s="6" t="s">
        <v>2090</v>
      </c>
      <c r="E2516" s="6" t="s">
        <v>2091</v>
      </c>
      <c r="F2516" s="6" t="s">
        <v>2092</v>
      </c>
      <c r="G2516" s="7" t="s">
        <v>2093</v>
      </c>
      <c r="H2516" s="6" t="s">
        <v>2094</v>
      </c>
      <c r="I2516" s="6" t="s">
        <v>2095</v>
      </c>
      <c r="J2516" s="6" t="s">
        <v>2097</v>
      </c>
      <c r="K2516" s="8">
        <v>8.5</v>
      </c>
      <c r="L2516" s="32">
        <v>2.2000000000000002</v>
      </c>
      <c r="M2516" s="11">
        <v>18.7</v>
      </c>
      <c r="N2516" s="11">
        <v>1220.06</v>
      </c>
      <c r="O2516" s="10">
        <f t="shared" si="410"/>
        <v>8.4999999999999982</v>
      </c>
      <c r="P2516" s="11">
        <f t="shared" si="411"/>
        <v>554.57272727272721</v>
      </c>
      <c r="Q2516" s="11">
        <f t="shared" si="412"/>
        <v>563.07272727272721</v>
      </c>
      <c r="R2516" s="6" t="str">
        <f t="shared" si="413"/>
        <v>YES</v>
      </c>
      <c r="S2516" s="6" t="str">
        <f t="shared" si="414"/>
        <v>YES</v>
      </c>
      <c r="T2516" s="11">
        <f t="shared" si="415"/>
        <v>27.500000000000004</v>
      </c>
      <c r="U2516" s="11">
        <f t="shared" si="416"/>
        <v>1238.76</v>
      </c>
      <c r="V2516" s="11">
        <f t="shared" si="417"/>
        <v>-1211.26</v>
      </c>
    </row>
    <row r="2517" spans="1:22" x14ac:dyDescent="0.25">
      <c r="A2517" s="6" t="s">
        <v>351</v>
      </c>
      <c r="B2517" s="6" t="s">
        <v>23</v>
      </c>
      <c r="C2517" s="6" t="s">
        <v>2090</v>
      </c>
      <c r="D2517" s="6" t="s">
        <v>2090</v>
      </c>
      <c r="E2517" s="6" t="s">
        <v>2091</v>
      </c>
      <c r="F2517" s="6" t="s">
        <v>2092</v>
      </c>
      <c r="G2517" s="7" t="s">
        <v>2093</v>
      </c>
      <c r="H2517" s="6" t="s">
        <v>2094</v>
      </c>
      <c r="I2517" s="6" t="s">
        <v>2095</v>
      </c>
      <c r="J2517" s="6" t="s">
        <v>2097</v>
      </c>
      <c r="K2517" s="8">
        <v>16</v>
      </c>
      <c r="L2517" s="32">
        <v>69.92</v>
      </c>
      <c r="M2517" s="11">
        <v>1118.72</v>
      </c>
      <c r="O2517" s="10">
        <f t="shared" si="410"/>
        <v>16</v>
      </c>
      <c r="P2517" s="11">
        <f t="shared" si="411"/>
        <v>0</v>
      </c>
      <c r="Q2517" s="11">
        <f t="shared" si="412"/>
        <v>16</v>
      </c>
      <c r="R2517" s="6" t="str">
        <f t="shared" si="413"/>
        <v>YES</v>
      </c>
      <c r="S2517" s="6" t="str">
        <f t="shared" si="414"/>
        <v>YES</v>
      </c>
      <c r="T2517" s="11">
        <f t="shared" si="415"/>
        <v>874</v>
      </c>
      <c r="U2517" s="11">
        <f t="shared" si="416"/>
        <v>1118.72</v>
      </c>
      <c r="V2517" s="11">
        <f t="shared" si="417"/>
        <v>-244.72000000000003</v>
      </c>
    </row>
    <row r="2518" spans="1:22" x14ac:dyDescent="0.25">
      <c r="A2518" s="6" t="s">
        <v>351</v>
      </c>
      <c r="B2518" s="6" t="s">
        <v>23</v>
      </c>
      <c r="C2518" s="6" t="s">
        <v>2090</v>
      </c>
      <c r="D2518" s="6" t="s">
        <v>2090</v>
      </c>
      <c r="E2518" s="6" t="s">
        <v>2091</v>
      </c>
      <c r="F2518" s="6" t="s">
        <v>2092</v>
      </c>
      <c r="G2518" s="7" t="s">
        <v>2093</v>
      </c>
      <c r="H2518" s="6" t="s">
        <v>2094</v>
      </c>
      <c r="I2518" s="6" t="s">
        <v>2095</v>
      </c>
      <c r="J2518" s="6" t="s">
        <v>2098</v>
      </c>
      <c r="K2518" s="8">
        <v>8.5</v>
      </c>
      <c r="L2518" s="32">
        <v>23.35</v>
      </c>
      <c r="M2518" s="11">
        <v>198.49</v>
      </c>
      <c r="N2518" s="11">
        <v>1404.39</v>
      </c>
      <c r="O2518" s="10">
        <f t="shared" si="410"/>
        <v>8.5006423982869386</v>
      </c>
      <c r="P2518" s="11">
        <f t="shared" si="411"/>
        <v>60.145182012847968</v>
      </c>
      <c r="Q2518" s="11">
        <f t="shared" si="412"/>
        <v>68.64582441113491</v>
      </c>
      <c r="R2518" s="6" t="str">
        <f t="shared" si="413"/>
        <v>YES</v>
      </c>
      <c r="S2518" s="6" t="str">
        <f t="shared" si="414"/>
        <v>YES</v>
      </c>
      <c r="T2518" s="11">
        <f t="shared" si="415"/>
        <v>291.875</v>
      </c>
      <c r="U2518" s="11">
        <f t="shared" si="416"/>
        <v>1602.88</v>
      </c>
      <c r="V2518" s="11">
        <f t="shared" si="417"/>
        <v>-1311.0050000000001</v>
      </c>
    </row>
    <row r="2519" spans="1:22" x14ac:dyDescent="0.25">
      <c r="A2519" s="6" t="s">
        <v>351</v>
      </c>
      <c r="B2519" s="6" t="s">
        <v>23</v>
      </c>
      <c r="C2519" s="6" t="s">
        <v>2090</v>
      </c>
      <c r="D2519" s="6" t="s">
        <v>2090</v>
      </c>
      <c r="E2519" s="6" t="s">
        <v>2091</v>
      </c>
      <c r="F2519" s="6" t="s">
        <v>2092</v>
      </c>
      <c r="G2519" s="7" t="s">
        <v>2093</v>
      </c>
      <c r="H2519" s="6" t="s">
        <v>2094</v>
      </c>
      <c r="I2519" s="6" t="s">
        <v>2095</v>
      </c>
      <c r="J2519" s="6" t="s">
        <v>2098</v>
      </c>
      <c r="K2519" s="8">
        <v>161</v>
      </c>
      <c r="L2519" s="32">
        <v>317.25</v>
      </c>
      <c r="M2519" s="11">
        <v>5075.96</v>
      </c>
      <c r="O2519" s="10">
        <f t="shared" si="410"/>
        <v>15.999873916469662</v>
      </c>
      <c r="P2519" s="11">
        <f t="shared" si="411"/>
        <v>0</v>
      </c>
      <c r="Q2519" s="11">
        <f t="shared" si="412"/>
        <v>15.999873916469662</v>
      </c>
      <c r="R2519" s="6" t="str">
        <f t="shared" si="413"/>
        <v>YES</v>
      </c>
      <c r="S2519" s="6" t="str">
        <f t="shared" si="414"/>
        <v>YES</v>
      </c>
      <c r="T2519" s="11">
        <f t="shared" si="415"/>
        <v>3965.625</v>
      </c>
      <c r="U2519" s="11">
        <f t="shared" si="416"/>
        <v>5075.96</v>
      </c>
      <c r="V2519" s="11">
        <f t="shared" si="417"/>
        <v>-1110.335</v>
      </c>
    </row>
    <row r="2520" spans="1:22" x14ac:dyDescent="0.25">
      <c r="A2520" s="6" t="s">
        <v>351</v>
      </c>
      <c r="B2520" s="6" t="s">
        <v>23</v>
      </c>
      <c r="C2520" s="6" t="s">
        <v>2090</v>
      </c>
      <c r="D2520" s="6" t="s">
        <v>2090</v>
      </c>
      <c r="E2520" s="6" t="s">
        <v>2091</v>
      </c>
      <c r="F2520" s="6" t="s">
        <v>2092</v>
      </c>
      <c r="G2520" s="7" t="s">
        <v>2093</v>
      </c>
      <c r="H2520" s="6" t="s">
        <v>2094</v>
      </c>
      <c r="I2520" s="6" t="s">
        <v>2095</v>
      </c>
      <c r="J2520" s="6" t="s">
        <v>2099</v>
      </c>
      <c r="K2520" s="8">
        <v>8.5</v>
      </c>
      <c r="L2520" s="32">
        <v>4.74</v>
      </c>
      <c r="M2520" s="11">
        <v>40.270000000000003</v>
      </c>
      <c r="N2520" s="11">
        <v>31.8</v>
      </c>
      <c r="O2520" s="10">
        <f t="shared" si="410"/>
        <v>8.4957805907173007</v>
      </c>
      <c r="P2520" s="11">
        <f t="shared" si="411"/>
        <v>6.7088607594936711</v>
      </c>
      <c r="Q2520" s="11">
        <f t="shared" si="412"/>
        <v>15.204641350210972</v>
      </c>
      <c r="R2520" s="6" t="str">
        <f t="shared" si="413"/>
        <v>YES</v>
      </c>
      <c r="S2520" s="6" t="str">
        <f t="shared" si="414"/>
        <v>YES</v>
      </c>
      <c r="T2520" s="11">
        <f t="shared" si="415"/>
        <v>59.25</v>
      </c>
      <c r="U2520" s="11">
        <f t="shared" si="416"/>
        <v>72.070000000000007</v>
      </c>
      <c r="V2520" s="11">
        <f t="shared" si="417"/>
        <v>-12.820000000000007</v>
      </c>
    </row>
    <row r="2521" spans="1:22" x14ac:dyDescent="0.25">
      <c r="A2521" s="6" t="s">
        <v>351</v>
      </c>
      <c r="B2521" s="6" t="s">
        <v>23</v>
      </c>
      <c r="C2521" s="6" t="s">
        <v>2090</v>
      </c>
      <c r="D2521" s="6" t="s">
        <v>2090</v>
      </c>
      <c r="E2521" s="6" t="s">
        <v>2091</v>
      </c>
      <c r="F2521" s="6" t="s">
        <v>2092</v>
      </c>
      <c r="G2521" s="7" t="s">
        <v>2093</v>
      </c>
      <c r="H2521" s="6" t="s">
        <v>2094</v>
      </c>
      <c r="I2521" s="6" t="s">
        <v>2095</v>
      </c>
      <c r="J2521" s="6" t="s">
        <v>2099</v>
      </c>
      <c r="K2521" s="8">
        <v>15</v>
      </c>
      <c r="L2521" s="32">
        <v>34.07</v>
      </c>
      <c r="M2521" s="11">
        <v>511.04</v>
      </c>
      <c r="N2521" s="11">
        <v>152.86000000000001</v>
      </c>
      <c r="O2521" s="10">
        <f t="shared" si="410"/>
        <v>14.999706486645143</v>
      </c>
      <c r="P2521" s="11">
        <f t="shared" si="411"/>
        <v>4.4866451423539777</v>
      </c>
      <c r="Q2521" s="11">
        <f t="shared" si="412"/>
        <v>19.48635162899912</v>
      </c>
      <c r="R2521" s="6" t="str">
        <f t="shared" si="413"/>
        <v>YES</v>
      </c>
      <c r="S2521" s="6" t="str">
        <f t="shared" si="414"/>
        <v>YES</v>
      </c>
      <c r="T2521" s="11">
        <f t="shared" si="415"/>
        <v>425.875</v>
      </c>
      <c r="U2521" s="11">
        <f t="shared" si="416"/>
        <v>663.90000000000009</v>
      </c>
      <c r="V2521" s="11">
        <f t="shared" si="417"/>
        <v>-238.02500000000009</v>
      </c>
    </row>
    <row r="2522" spans="1:22" x14ac:dyDescent="0.25">
      <c r="A2522" s="6" t="s">
        <v>351</v>
      </c>
      <c r="B2522" s="6" t="s">
        <v>23</v>
      </c>
      <c r="C2522" s="6" t="s">
        <v>2090</v>
      </c>
      <c r="D2522" s="6" t="s">
        <v>2090</v>
      </c>
      <c r="E2522" s="6" t="s">
        <v>2091</v>
      </c>
      <c r="F2522" s="6" t="s">
        <v>2092</v>
      </c>
      <c r="G2522" s="7" t="s">
        <v>2093</v>
      </c>
      <c r="H2522" s="6" t="s">
        <v>2094</v>
      </c>
      <c r="I2522" s="6" t="s">
        <v>2095</v>
      </c>
      <c r="J2522" s="6" t="s">
        <v>2100</v>
      </c>
      <c r="K2522" s="8">
        <v>8.5</v>
      </c>
      <c r="L2522" s="32">
        <v>18.82</v>
      </c>
      <c r="M2522" s="11">
        <v>160.01</v>
      </c>
      <c r="N2522" s="11">
        <v>1591.85</v>
      </c>
      <c r="O2522" s="10">
        <f t="shared" si="410"/>
        <v>8.50212539851222</v>
      </c>
      <c r="P2522" s="11">
        <f t="shared" si="411"/>
        <v>84.58289054197661</v>
      </c>
      <c r="Q2522" s="11">
        <f t="shared" si="412"/>
        <v>93.08501594048883</v>
      </c>
      <c r="R2522" s="6" t="str">
        <f t="shared" si="413"/>
        <v>YES</v>
      </c>
      <c r="S2522" s="6" t="str">
        <f t="shared" si="414"/>
        <v>YES</v>
      </c>
      <c r="T2522" s="11">
        <f t="shared" si="415"/>
        <v>235.25</v>
      </c>
      <c r="U2522" s="11">
        <f t="shared" si="416"/>
        <v>1751.86</v>
      </c>
      <c r="V2522" s="11">
        <f t="shared" si="417"/>
        <v>-1516.61</v>
      </c>
    </row>
    <row r="2523" spans="1:22" x14ac:dyDescent="0.25">
      <c r="A2523" s="6" t="s">
        <v>351</v>
      </c>
      <c r="B2523" s="6" t="s">
        <v>23</v>
      </c>
      <c r="C2523" s="6" t="s">
        <v>2090</v>
      </c>
      <c r="D2523" s="6" t="s">
        <v>2090</v>
      </c>
      <c r="E2523" s="6" t="s">
        <v>2091</v>
      </c>
      <c r="F2523" s="6" t="s">
        <v>2092</v>
      </c>
      <c r="G2523" s="7" t="s">
        <v>2093</v>
      </c>
      <c r="H2523" s="6" t="s">
        <v>2094</v>
      </c>
      <c r="I2523" s="6" t="s">
        <v>2095</v>
      </c>
      <c r="J2523" s="6" t="s">
        <v>2100</v>
      </c>
      <c r="K2523" s="8">
        <v>12.75</v>
      </c>
      <c r="L2523" s="32">
        <v>0.08</v>
      </c>
      <c r="M2523" s="11">
        <v>0.99</v>
      </c>
      <c r="N2523" s="11">
        <v>0.21</v>
      </c>
      <c r="O2523" s="10">
        <f t="shared" si="410"/>
        <v>12.375</v>
      </c>
      <c r="P2523" s="11">
        <f t="shared" si="411"/>
        <v>2.625</v>
      </c>
      <c r="Q2523" s="11">
        <f t="shared" si="412"/>
        <v>15</v>
      </c>
      <c r="R2523" s="6" t="str">
        <f t="shared" si="413"/>
        <v>YES</v>
      </c>
      <c r="S2523" s="6" t="str">
        <f t="shared" si="414"/>
        <v>YES</v>
      </c>
      <c r="T2523" s="11">
        <f t="shared" si="415"/>
        <v>1</v>
      </c>
      <c r="U2523" s="11">
        <f t="shared" si="416"/>
        <v>1.2</v>
      </c>
      <c r="V2523" s="11">
        <f t="shared" si="417"/>
        <v>-0.19999999999999996</v>
      </c>
    </row>
    <row r="2524" spans="1:22" x14ac:dyDescent="0.25">
      <c r="A2524" s="6" t="s">
        <v>351</v>
      </c>
      <c r="B2524" s="6" t="s">
        <v>23</v>
      </c>
      <c r="C2524" s="6" t="s">
        <v>2090</v>
      </c>
      <c r="D2524" s="6" t="s">
        <v>2090</v>
      </c>
      <c r="E2524" s="6" t="s">
        <v>2091</v>
      </c>
      <c r="F2524" s="6" t="s">
        <v>2092</v>
      </c>
      <c r="G2524" s="7" t="s">
        <v>2093</v>
      </c>
      <c r="H2524" s="6" t="s">
        <v>2094</v>
      </c>
      <c r="I2524" s="6" t="s">
        <v>2095</v>
      </c>
      <c r="J2524" s="6" t="s">
        <v>2100</v>
      </c>
      <c r="K2524" s="8">
        <v>16.5</v>
      </c>
      <c r="L2524" s="32">
        <v>358.57</v>
      </c>
      <c r="M2524" s="11">
        <v>5917.15</v>
      </c>
      <c r="O2524" s="10">
        <f t="shared" si="410"/>
        <v>16.502077697520708</v>
      </c>
      <c r="P2524" s="11">
        <f t="shared" si="411"/>
        <v>0</v>
      </c>
      <c r="Q2524" s="11">
        <f t="shared" si="412"/>
        <v>16.502077697520708</v>
      </c>
      <c r="R2524" s="6" t="str">
        <f t="shared" si="413"/>
        <v>YES</v>
      </c>
      <c r="S2524" s="6" t="str">
        <f t="shared" si="414"/>
        <v>YES</v>
      </c>
      <c r="T2524" s="11">
        <f t="shared" si="415"/>
        <v>4482.125</v>
      </c>
      <c r="U2524" s="11">
        <f t="shared" si="416"/>
        <v>5917.15</v>
      </c>
      <c r="V2524" s="11">
        <f t="shared" si="417"/>
        <v>-1435.0249999999996</v>
      </c>
    </row>
    <row r="2525" spans="1:22" x14ac:dyDescent="0.25">
      <c r="A2525" s="6" t="s">
        <v>351</v>
      </c>
      <c r="B2525" s="6" t="s">
        <v>23</v>
      </c>
      <c r="C2525" s="6" t="s">
        <v>2090</v>
      </c>
      <c r="D2525" s="6" t="s">
        <v>2090</v>
      </c>
      <c r="E2525" s="6" t="s">
        <v>2091</v>
      </c>
      <c r="F2525" s="6" t="s">
        <v>2092</v>
      </c>
      <c r="G2525" s="7" t="s">
        <v>2093</v>
      </c>
      <c r="H2525" s="6" t="s">
        <v>2094</v>
      </c>
      <c r="I2525" s="6" t="s">
        <v>2095</v>
      </c>
      <c r="J2525" s="6" t="s">
        <v>2101</v>
      </c>
      <c r="K2525" s="8">
        <v>8.5</v>
      </c>
      <c r="L2525" s="32">
        <v>4.07</v>
      </c>
      <c r="M2525" s="11">
        <v>34.58</v>
      </c>
      <c r="N2525" s="11">
        <v>26.47</v>
      </c>
      <c r="O2525" s="10">
        <f t="shared" si="410"/>
        <v>8.4963144963144952</v>
      </c>
      <c r="P2525" s="11">
        <f t="shared" si="411"/>
        <v>6.503685503685503</v>
      </c>
      <c r="Q2525" s="11">
        <f t="shared" si="412"/>
        <v>14.999999999999998</v>
      </c>
      <c r="R2525" s="6" t="str">
        <f t="shared" si="413"/>
        <v>YES</v>
      </c>
      <c r="S2525" s="6" t="str">
        <f t="shared" si="414"/>
        <v>YES</v>
      </c>
      <c r="T2525" s="11">
        <f t="shared" si="415"/>
        <v>50.875</v>
      </c>
      <c r="U2525" s="11">
        <f t="shared" si="416"/>
        <v>61.05</v>
      </c>
      <c r="V2525" s="11">
        <f t="shared" si="417"/>
        <v>-10.174999999999997</v>
      </c>
    </row>
    <row r="2526" spans="1:22" x14ac:dyDescent="0.25">
      <c r="A2526" s="6" t="s">
        <v>351</v>
      </c>
      <c r="B2526" s="6" t="s">
        <v>23</v>
      </c>
      <c r="C2526" s="6" t="s">
        <v>2090</v>
      </c>
      <c r="D2526" s="6" t="s">
        <v>2090</v>
      </c>
      <c r="E2526" s="6" t="s">
        <v>2091</v>
      </c>
      <c r="F2526" s="6" t="s">
        <v>2092</v>
      </c>
      <c r="G2526" s="7" t="s">
        <v>2093</v>
      </c>
      <c r="H2526" s="6" t="s">
        <v>2094</v>
      </c>
      <c r="I2526" s="6" t="s">
        <v>2095</v>
      </c>
      <c r="J2526" s="6" t="s">
        <v>2101</v>
      </c>
      <c r="K2526" s="8">
        <v>15.25</v>
      </c>
      <c r="L2526" s="32">
        <v>232.22</v>
      </c>
      <c r="M2526" s="11">
        <v>3541.36</v>
      </c>
      <c r="N2526" s="11">
        <v>159.9</v>
      </c>
      <c r="O2526" s="10">
        <f t="shared" si="410"/>
        <v>15.250021531306521</v>
      </c>
      <c r="P2526" s="11">
        <f t="shared" si="411"/>
        <v>0.68857118249935412</v>
      </c>
      <c r="Q2526" s="11">
        <f t="shared" si="412"/>
        <v>15.938592713805875</v>
      </c>
      <c r="R2526" s="6" t="str">
        <f t="shared" si="413"/>
        <v>YES</v>
      </c>
      <c r="S2526" s="6" t="str">
        <f t="shared" si="414"/>
        <v>YES</v>
      </c>
      <c r="T2526" s="11">
        <f t="shared" si="415"/>
        <v>2902.75</v>
      </c>
      <c r="U2526" s="11">
        <f t="shared" si="416"/>
        <v>3701.26</v>
      </c>
      <c r="V2526" s="11">
        <f t="shared" si="417"/>
        <v>-798.51000000000022</v>
      </c>
    </row>
    <row r="2527" spans="1:22" x14ac:dyDescent="0.25">
      <c r="A2527" s="6" t="s">
        <v>351</v>
      </c>
      <c r="B2527" s="6" t="s">
        <v>23</v>
      </c>
      <c r="C2527" s="6" t="s">
        <v>2090</v>
      </c>
      <c r="D2527" s="6" t="s">
        <v>2090</v>
      </c>
      <c r="E2527" s="6" t="s">
        <v>2091</v>
      </c>
      <c r="F2527" s="6" t="s">
        <v>2092</v>
      </c>
      <c r="G2527" s="7" t="s">
        <v>2093</v>
      </c>
      <c r="H2527" s="6" t="s">
        <v>2094</v>
      </c>
      <c r="I2527" s="6" t="s">
        <v>2095</v>
      </c>
      <c r="J2527" s="6" t="s">
        <v>2102</v>
      </c>
      <c r="K2527" s="8">
        <v>8.5</v>
      </c>
      <c r="L2527" s="32">
        <v>2.62</v>
      </c>
      <c r="M2527" s="11">
        <v>22.28</v>
      </c>
      <c r="N2527" s="11">
        <v>222.96</v>
      </c>
      <c r="O2527" s="10">
        <f t="shared" si="410"/>
        <v>8.5038167938931295</v>
      </c>
      <c r="P2527" s="11">
        <f t="shared" si="411"/>
        <v>85.099236641221367</v>
      </c>
      <c r="Q2527" s="11">
        <f t="shared" si="412"/>
        <v>93.603053435114504</v>
      </c>
      <c r="R2527" s="6" t="str">
        <f t="shared" si="413"/>
        <v>YES</v>
      </c>
      <c r="S2527" s="6" t="str">
        <f t="shared" si="414"/>
        <v>YES</v>
      </c>
      <c r="T2527" s="11">
        <f t="shared" si="415"/>
        <v>32.75</v>
      </c>
      <c r="U2527" s="11">
        <f t="shared" si="416"/>
        <v>245.24</v>
      </c>
      <c r="V2527" s="11">
        <f t="shared" si="417"/>
        <v>-212.49</v>
      </c>
    </row>
    <row r="2528" spans="1:22" x14ac:dyDescent="0.25">
      <c r="A2528" s="6" t="s">
        <v>351</v>
      </c>
      <c r="B2528" s="6" t="s">
        <v>23</v>
      </c>
      <c r="C2528" s="6" t="s">
        <v>2090</v>
      </c>
      <c r="D2528" s="6" t="s">
        <v>2090</v>
      </c>
      <c r="E2528" s="6" t="s">
        <v>2091</v>
      </c>
      <c r="F2528" s="6" t="s">
        <v>2092</v>
      </c>
      <c r="G2528" s="7" t="s">
        <v>2093</v>
      </c>
      <c r="H2528" s="6" t="s">
        <v>2094</v>
      </c>
      <c r="I2528" s="6" t="s">
        <v>2095</v>
      </c>
      <c r="J2528" s="6" t="s">
        <v>2102</v>
      </c>
      <c r="K2528" s="8">
        <v>16.25</v>
      </c>
      <c r="L2528" s="32">
        <v>166.67</v>
      </c>
      <c r="M2528" s="11">
        <v>2708.32</v>
      </c>
      <c r="O2528" s="10">
        <f t="shared" si="410"/>
        <v>16.249595008099842</v>
      </c>
      <c r="P2528" s="11">
        <f t="shared" si="411"/>
        <v>0</v>
      </c>
      <c r="Q2528" s="11">
        <f t="shared" si="412"/>
        <v>16.249595008099842</v>
      </c>
      <c r="R2528" s="6" t="str">
        <f t="shared" si="413"/>
        <v>YES</v>
      </c>
      <c r="S2528" s="6" t="str">
        <f t="shared" si="414"/>
        <v>YES</v>
      </c>
      <c r="T2528" s="11">
        <f t="shared" si="415"/>
        <v>2083.375</v>
      </c>
      <c r="U2528" s="11">
        <f t="shared" si="416"/>
        <v>2708.32</v>
      </c>
      <c r="V2528" s="11">
        <f t="shared" si="417"/>
        <v>-624.94500000000016</v>
      </c>
    </row>
    <row r="2529" spans="1:22" x14ac:dyDescent="0.25">
      <c r="A2529" s="6" t="s">
        <v>351</v>
      </c>
      <c r="B2529" s="6" t="s">
        <v>23</v>
      </c>
      <c r="C2529" s="6" t="s">
        <v>2090</v>
      </c>
      <c r="D2529" s="6" t="s">
        <v>2090</v>
      </c>
      <c r="E2529" s="6" t="s">
        <v>2091</v>
      </c>
      <c r="F2529" s="6" t="s">
        <v>2092</v>
      </c>
      <c r="G2529" s="7" t="s">
        <v>2093</v>
      </c>
      <c r="H2529" s="6" t="s">
        <v>2094</v>
      </c>
      <c r="I2529" s="6" t="s">
        <v>2095</v>
      </c>
      <c r="J2529" s="6" t="s">
        <v>2103</v>
      </c>
      <c r="K2529" s="8">
        <v>8.5</v>
      </c>
      <c r="L2529" s="32">
        <v>0.44</v>
      </c>
      <c r="M2529" s="11">
        <v>3.75</v>
      </c>
      <c r="N2529" s="11">
        <v>84.2</v>
      </c>
      <c r="O2529" s="10">
        <f t="shared" si="410"/>
        <v>8.5227272727272734</v>
      </c>
      <c r="P2529" s="11">
        <f t="shared" si="411"/>
        <v>191.36363636363637</v>
      </c>
      <c r="Q2529" s="11">
        <f t="shared" si="412"/>
        <v>199.88636363636365</v>
      </c>
      <c r="R2529" s="6" t="str">
        <f t="shared" si="413"/>
        <v>YES</v>
      </c>
      <c r="S2529" s="6" t="str">
        <f t="shared" si="414"/>
        <v>YES</v>
      </c>
      <c r="T2529" s="11">
        <f t="shared" si="415"/>
        <v>5.5</v>
      </c>
      <c r="U2529" s="11">
        <f t="shared" si="416"/>
        <v>87.95</v>
      </c>
      <c r="V2529" s="11">
        <f t="shared" si="417"/>
        <v>-82.45</v>
      </c>
    </row>
    <row r="2530" spans="1:22" x14ac:dyDescent="0.25">
      <c r="A2530" s="6" t="s">
        <v>351</v>
      </c>
      <c r="B2530" s="6" t="s">
        <v>23</v>
      </c>
      <c r="C2530" s="6" t="s">
        <v>2090</v>
      </c>
      <c r="D2530" s="6" t="s">
        <v>2090</v>
      </c>
      <c r="E2530" s="6" t="s">
        <v>2091</v>
      </c>
      <c r="F2530" s="6" t="s">
        <v>2092</v>
      </c>
      <c r="G2530" s="7" t="s">
        <v>2093</v>
      </c>
      <c r="H2530" s="6" t="s">
        <v>2094</v>
      </c>
      <c r="I2530" s="6" t="s">
        <v>2095</v>
      </c>
      <c r="J2530" s="6" t="s">
        <v>2103</v>
      </c>
      <c r="K2530" s="8">
        <v>16.5</v>
      </c>
      <c r="L2530" s="32">
        <v>229.19</v>
      </c>
      <c r="M2530" s="11">
        <v>3781.62</v>
      </c>
      <c r="O2530" s="10">
        <f t="shared" si="410"/>
        <v>16.499934552118329</v>
      </c>
      <c r="P2530" s="11">
        <f t="shared" si="411"/>
        <v>0</v>
      </c>
      <c r="Q2530" s="11">
        <f t="shared" si="412"/>
        <v>16.499934552118329</v>
      </c>
      <c r="R2530" s="6" t="str">
        <f t="shared" si="413"/>
        <v>YES</v>
      </c>
      <c r="S2530" s="6" t="str">
        <f t="shared" si="414"/>
        <v>YES</v>
      </c>
      <c r="T2530" s="11">
        <f t="shared" si="415"/>
        <v>2864.875</v>
      </c>
      <c r="U2530" s="11">
        <f t="shared" si="416"/>
        <v>3781.62</v>
      </c>
      <c r="V2530" s="11">
        <f t="shared" si="417"/>
        <v>-916.74499999999989</v>
      </c>
    </row>
    <row r="2531" spans="1:22" x14ac:dyDescent="0.25">
      <c r="A2531" s="6" t="s">
        <v>351</v>
      </c>
      <c r="B2531" s="6" t="s">
        <v>23</v>
      </c>
      <c r="C2531" s="6" t="s">
        <v>2090</v>
      </c>
      <c r="D2531" s="6" t="s">
        <v>2090</v>
      </c>
      <c r="E2531" s="6" t="s">
        <v>2091</v>
      </c>
      <c r="F2531" s="6" t="s">
        <v>2092</v>
      </c>
      <c r="G2531" s="7" t="s">
        <v>2093</v>
      </c>
      <c r="H2531" s="6" t="s">
        <v>2094</v>
      </c>
      <c r="I2531" s="6" t="s">
        <v>2095</v>
      </c>
      <c r="J2531" s="6" t="s">
        <v>2104</v>
      </c>
      <c r="K2531" s="8">
        <v>8.5</v>
      </c>
      <c r="L2531" s="9">
        <v>4.3899999999999997</v>
      </c>
      <c r="M2531" s="11">
        <v>39.9</v>
      </c>
      <c r="N2531" s="11">
        <v>214.25</v>
      </c>
      <c r="O2531" s="10">
        <f t="shared" si="410"/>
        <v>9.0888382687927116</v>
      </c>
      <c r="P2531" s="11">
        <f t="shared" si="411"/>
        <v>48.804100227790435</v>
      </c>
      <c r="Q2531" s="11">
        <f t="shared" si="412"/>
        <v>57.892938496583149</v>
      </c>
      <c r="R2531" s="6" t="str">
        <f t="shared" si="413"/>
        <v>YES</v>
      </c>
      <c r="S2531" s="6" t="str">
        <f t="shared" si="414"/>
        <v>YES</v>
      </c>
      <c r="T2531" s="11">
        <f t="shared" si="415"/>
        <v>54.874999999999993</v>
      </c>
      <c r="U2531" s="11">
        <f t="shared" si="416"/>
        <v>254.15</v>
      </c>
      <c r="V2531" s="11">
        <f t="shared" si="417"/>
        <v>-199.27500000000001</v>
      </c>
    </row>
    <row r="2532" spans="1:22" x14ac:dyDescent="0.25">
      <c r="A2532" s="6" t="s">
        <v>351</v>
      </c>
      <c r="B2532" s="6" t="s">
        <v>23</v>
      </c>
      <c r="C2532" s="6" t="s">
        <v>2090</v>
      </c>
      <c r="D2532" s="6" t="s">
        <v>2090</v>
      </c>
      <c r="E2532" s="6" t="s">
        <v>2091</v>
      </c>
      <c r="F2532" s="6" t="s">
        <v>2092</v>
      </c>
      <c r="G2532" s="7" t="s">
        <v>2093</v>
      </c>
      <c r="H2532" s="6" t="s">
        <v>2094</v>
      </c>
      <c r="I2532" s="6" t="s">
        <v>2095</v>
      </c>
      <c r="J2532" s="6" t="s">
        <v>2104</v>
      </c>
      <c r="K2532" s="8">
        <v>15.25</v>
      </c>
      <c r="L2532" s="9">
        <v>224.85</v>
      </c>
      <c r="M2532" s="11">
        <v>3429.03</v>
      </c>
      <c r="N2532" s="11">
        <v>87.06</v>
      </c>
      <c r="O2532" s="10">
        <f t="shared" si="410"/>
        <v>15.250300200133424</v>
      </c>
      <c r="P2532" s="11">
        <f t="shared" si="411"/>
        <v>0.38719146097398266</v>
      </c>
      <c r="Q2532" s="11">
        <f t="shared" si="412"/>
        <v>15.637491661107406</v>
      </c>
      <c r="R2532" s="6" t="str">
        <f t="shared" si="413"/>
        <v>YES</v>
      </c>
      <c r="S2532" s="6" t="str">
        <f t="shared" si="414"/>
        <v>YES</v>
      </c>
      <c r="T2532" s="11">
        <f t="shared" si="415"/>
        <v>2810.625</v>
      </c>
      <c r="U2532" s="11">
        <f t="shared" si="416"/>
        <v>3516.09</v>
      </c>
      <c r="V2532" s="11">
        <f t="shared" si="417"/>
        <v>-705.46500000000015</v>
      </c>
    </row>
    <row r="2533" spans="1:22" x14ac:dyDescent="0.25">
      <c r="A2533" s="6" t="s">
        <v>351</v>
      </c>
      <c r="B2533" s="6" t="s">
        <v>23</v>
      </c>
      <c r="C2533" s="6" t="s">
        <v>2090</v>
      </c>
      <c r="D2533" s="6" t="s">
        <v>2090</v>
      </c>
      <c r="E2533" s="6" t="s">
        <v>2091</v>
      </c>
      <c r="F2533" s="6" t="s">
        <v>2092</v>
      </c>
      <c r="G2533" s="7" t="s">
        <v>2093</v>
      </c>
      <c r="H2533" s="6" t="s">
        <v>2094</v>
      </c>
      <c r="I2533" s="6" t="s">
        <v>2095</v>
      </c>
      <c r="J2533" s="6" t="s">
        <v>2104</v>
      </c>
      <c r="K2533" s="8">
        <v>16</v>
      </c>
      <c r="L2533" s="9">
        <v>180.77</v>
      </c>
      <c r="M2533" s="11">
        <v>2892.4</v>
      </c>
      <c r="O2533" s="10">
        <f t="shared" si="410"/>
        <v>16.000442551308293</v>
      </c>
      <c r="P2533" s="11">
        <f t="shared" si="411"/>
        <v>0</v>
      </c>
      <c r="Q2533" s="11">
        <f t="shared" si="412"/>
        <v>16.000442551308293</v>
      </c>
      <c r="R2533" s="6" t="str">
        <f t="shared" si="413"/>
        <v>YES</v>
      </c>
      <c r="S2533" s="6" t="str">
        <f t="shared" si="414"/>
        <v>YES</v>
      </c>
      <c r="T2533" s="11">
        <f t="shared" si="415"/>
        <v>2259.625</v>
      </c>
      <c r="U2533" s="11">
        <f t="shared" si="416"/>
        <v>2892.4</v>
      </c>
      <c r="V2533" s="11">
        <f t="shared" si="417"/>
        <v>-632.77500000000009</v>
      </c>
    </row>
    <row r="2534" spans="1:22" x14ac:dyDescent="0.25">
      <c r="A2534" s="6" t="s">
        <v>351</v>
      </c>
      <c r="B2534" s="6" t="s">
        <v>23</v>
      </c>
      <c r="C2534" s="6" t="s">
        <v>2090</v>
      </c>
      <c r="D2534" s="6" t="s">
        <v>2090</v>
      </c>
      <c r="E2534" s="6" t="s">
        <v>2091</v>
      </c>
      <c r="F2534" s="6" t="s">
        <v>2092</v>
      </c>
      <c r="G2534" s="7" t="s">
        <v>2093</v>
      </c>
      <c r="H2534" s="6" t="s">
        <v>2094</v>
      </c>
      <c r="I2534" s="6" t="s">
        <v>2095</v>
      </c>
      <c r="J2534" s="6" t="s">
        <v>2105</v>
      </c>
      <c r="K2534" s="11">
        <v>8.5</v>
      </c>
      <c r="L2534" s="9">
        <v>19.91</v>
      </c>
      <c r="M2534" s="11">
        <v>169.23</v>
      </c>
      <c r="N2534" s="11">
        <v>196.55</v>
      </c>
      <c r="O2534" s="10">
        <f t="shared" si="410"/>
        <v>8.4997488699146153</v>
      </c>
      <c r="P2534" s="11">
        <f t="shared" si="411"/>
        <v>9.8719236564540438</v>
      </c>
      <c r="Q2534" s="11">
        <f t="shared" si="412"/>
        <v>18.371672526368659</v>
      </c>
      <c r="R2534" s="6" t="str">
        <f t="shared" si="413"/>
        <v>YES</v>
      </c>
      <c r="S2534" s="6" t="str">
        <f t="shared" si="414"/>
        <v>YES</v>
      </c>
      <c r="T2534" s="11">
        <f t="shared" si="415"/>
        <v>248.875</v>
      </c>
      <c r="U2534" s="11">
        <f t="shared" si="416"/>
        <v>365.78</v>
      </c>
      <c r="V2534" s="11">
        <f t="shared" si="417"/>
        <v>-116.90499999999997</v>
      </c>
    </row>
    <row r="2535" spans="1:22" x14ac:dyDescent="0.25">
      <c r="A2535" s="6" t="s">
        <v>351</v>
      </c>
      <c r="B2535" s="6" t="s">
        <v>23</v>
      </c>
      <c r="C2535" s="6" t="s">
        <v>2090</v>
      </c>
      <c r="D2535" s="6" t="s">
        <v>2090</v>
      </c>
      <c r="E2535" s="6" t="s">
        <v>2091</v>
      </c>
      <c r="F2535" s="6" t="s">
        <v>2092</v>
      </c>
      <c r="G2535" s="7" t="s">
        <v>2093</v>
      </c>
      <c r="H2535" s="6" t="s">
        <v>2094</v>
      </c>
      <c r="I2535" s="6" t="s">
        <v>2095</v>
      </c>
      <c r="J2535" s="6" t="s">
        <v>2105</v>
      </c>
      <c r="K2535" s="11">
        <v>15</v>
      </c>
      <c r="L2535" s="9">
        <v>1532</v>
      </c>
      <c r="M2535" s="11">
        <v>2299.7600000000002</v>
      </c>
      <c r="N2535" s="11">
        <v>82.38</v>
      </c>
      <c r="O2535" s="10">
        <f t="shared" si="410"/>
        <v>1.5011488250652743</v>
      </c>
      <c r="P2535" s="11">
        <f t="shared" si="411"/>
        <v>5.3772845953002607E-2</v>
      </c>
      <c r="Q2535" s="11">
        <f t="shared" si="412"/>
        <v>1.5549216710182769</v>
      </c>
      <c r="R2535" s="6" t="str">
        <f t="shared" si="413"/>
        <v>NO</v>
      </c>
      <c r="S2535" s="6" t="str">
        <f t="shared" si="414"/>
        <v>NO</v>
      </c>
      <c r="T2535" s="11">
        <f t="shared" si="415"/>
        <v>19150</v>
      </c>
      <c r="U2535" s="11">
        <f t="shared" si="416"/>
        <v>2382.1400000000003</v>
      </c>
      <c r="V2535" s="11">
        <f t="shared" si="417"/>
        <v>16767.86</v>
      </c>
    </row>
    <row r="2536" spans="1:22" x14ac:dyDescent="0.25">
      <c r="A2536" s="6" t="s">
        <v>351</v>
      </c>
      <c r="B2536" s="6" t="s">
        <v>23</v>
      </c>
      <c r="C2536" s="6" t="s">
        <v>2090</v>
      </c>
      <c r="D2536" s="6" t="s">
        <v>2090</v>
      </c>
      <c r="E2536" s="6" t="s">
        <v>2091</v>
      </c>
      <c r="F2536" s="6" t="s">
        <v>2092</v>
      </c>
      <c r="G2536" s="7" t="s">
        <v>2093</v>
      </c>
      <c r="H2536" s="6" t="s">
        <v>2094</v>
      </c>
      <c r="I2536" s="6" t="s">
        <v>2095</v>
      </c>
      <c r="J2536" s="6" t="s">
        <v>2106</v>
      </c>
      <c r="K2536" s="11">
        <v>8.5</v>
      </c>
      <c r="L2536" s="9">
        <v>5.71</v>
      </c>
      <c r="M2536" s="11">
        <v>48.57</v>
      </c>
      <c r="N2536" s="11">
        <v>1394.89</v>
      </c>
      <c r="O2536" s="10">
        <f t="shared" si="410"/>
        <v>8.5061295971978979</v>
      </c>
      <c r="P2536" s="11">
        <f t="shared" si="411"/>
        <v>244.28896672504379</v>
      </c>
      <c r="Q2536" s="11">
        <f t="shared" si="412"/>
        <v>252.79509632224168</v>
      </c>
      <c r="R2536" s="6" t="str">
        <f t="shared" si="413"/>
        <v>YES</v>
      </c>
      <c r="S2536" s="6" t="str">
        <f t="shared" si="414"/>
        <v>YES</v>
      </c>
      <c r="T2536" s="11">
        <f t="shared" si="415"/>
        <v>71.375</v>
      </c>
      <c r="U2536" s="11">
        <f t="shared" si="416"/>
        <v>1443.46</v>
      </c>
      <c r="V2536" s="11">
        <f t="shared" si="417"/>
        <v>-1372.085</v>
      </c>
    </row>
    <row r="2537" spans="1:22" x14ac:dyDescent="0.25">
      <c r="A2537" s="6" t="s">
        <v>351</v>
      </c>
      <c r="B2537" s="6" t="s">
        <v>23</v>
      </c>
      <c r="C2537" s="6" t="s">
        <v>2090</v>
      </c>
      <c r="D2537" s="6" t="s">
        <v>2090</v>
      </c>
      <c r="E2537" s="6" t="s">
        <v>2091</v>
      </c>
      <c r="F2537" s="6" t="s">
        <v>2092</v>
      </c>
      <c r="G2537" s="7" t="s">
        <v>2093</v>
      </c>
      <c r="H2537" s="6" t="s">
        <v>2094</v>
      </c>
      <c r="I2537" s="6" t="s">
        <v>2095</v>
      </c>
      <c r="J2537" s="6" t="s">
        <v>2106</v>
      </c>
      <c r="K2537" s="11">
        <v>15</v>
      </c>
      <c r="L2537" s="9">
        <v>324.14999999999998</v>
      </c>
      <c r="M2537" s="11">
        <v>4862.18</v>
      </c>
      <c r="N2537" s="11">
        <v>369.63</v>
      </c>
      <c r="O2537" s="10">
        <f t="shared" si="410"/>
        <v>14.999784050593863</v>
      </c>
      <c r="P2537" s="11">
        <f t="shared" si="411"/>
        <v>1.1403054141601112</v>
      </c>
      <c r="Q2537" s="11">
        <f t="shared" si="412"/>
        <v>16.140089464753974</v>
      </c>
      <c r="R2537" s="6" t="str">
        <f t="shared" si="413"/>
        <v>YES</v>
      </c>
      <c r="S2537" s="6" t="str">
        <f t="shared" si="414"/>
        <v>YES</v>
      </c>
      <c r="T2537" s="11">
        <f t="shared" si="415"/>
        <v>4051.8749999999995</v>
      </c>
      <c r="U2537" s="11">
        <f t="shared" si="416"/>
        <v>5231.8100000000004</v>
      </c>
      <c r="V2537" s="11">
        <f t="shared" si="417"/>
        <v>-1179.9350000000009</v>
      </c>
    </row>
    <row r="2538" spans="1:22" x14ac:dyDescent="0.25">
      <c r="A2538" s="6" t="s">
        <v>351</v>
      </c>
      <c r="B2538" s="6" t="s">
        <v>23</v>
      </c>
      <c r="C2538" s="6" t="s">
        <v>2090</v>
      </c>
      <c r="D2538" s="6" t="s">
        <v>2090</v>
      </c>
      <c r="E2538" s="6" t="s">
        <v>2091</v>
      </c>
      <c r="F2538" s="6" t="s">
        <v>2092</v>
      </c>
      <c r="G2538" s="7" t="s">
        <v>2093</v>
      </c>
      <c r="H2538" s="6" t="s">
        <v>2094</v>
      </c>
      <c r="I2538" s="6" t="s">
        <v>2095</v>
      </c>
      <c r="J2538" s="6" t="s">
        <v>2106</v>
      </c>
      <c r="K2538" s="11">
        <v>15.1</v>
      </c>
      <c r="L2538" s="9">
        <v>30.99</v>
      </c>
      <c r="M2538" s="11">
        <v>467.94</v>
      </c>
      <c r="O2538" s="10">
        <f t="shared" si="410"/>
        <v>15.09970958373669</v>
      </c>
      <c r="P2538" s="11">
        <f t="shared" si="411"/>
        <v>0</v>
      </c>
      <c r="Q2538" s="11">
        <f t="shared" si="412"/>
        <v>15.09970958373669</v>
      </c>
      <c r="R2538" s="6" t="str">
        <f t="shared" si="413"/>
        <v>YES</v>
      </c>
      <c r="S2538" s="6" t="str">
        <f t="shared" si="414"/>
        <v>YES</v>
      </c>
      <c r="T2538" s="11">
        <f t="shared" si="415"/>
        <v>387.375</v>
      </c>
      <c r="U2538" s="11">
        <f t="shared" si="416"/>
        <v>467.94</v>
      </c>
      <c r="V2538" s="11">
        <f t="shared" si="417"/>
        <v>-80.564999999999998</v>
      </c>
    </row>
    <row r="2539" spans="1:22" x14ac:dyDescent="0.25">
      <c r="A2539" s="6" t="s">
        <v>351</v>
      </c>
      <c r="B2539" s="6" t="s">
        <v>23</v>
      </c>
      <c r="C2539" s="6" t="s">
        <v>2090</v>
      </c>
      <c r="D2539" s="6" t="s">
        <v>2090</v>
      </c>
      <c r="E2539" s="6" t="s">
        <v>2091</v>
      </c>
      <c r="F2539" s="6" t="s">
        <v>2092</v>
      </c>
      <c r="G2539" s="7" t="s">
        <v>2093</v>
      </c>
      <c r="H2539" s="6" t="s">
        <v>2094</v>
      </c>
      <c r="I2539" s="6" t="s">
        <v>2095</v>
      </c>
      <c r="J2539" s="6" t="s">
        <v>2107</v>
      </c>
      <c r="K2539" s="11">
        <v>8.5</v>
      </c>
      <c r="L2539" s="9">
        <v>1.3</v>
      </c>
      <c r="M2539" s="11">
        <v>11.05</v>
      </c>
      <c r="N2539" s="11">
        <v>17.8</v>
      </c>
      <c r="O2539" s="10">
        <f t="shared" si="410"/>
        <v>8.5</v>
      </c>
      <c r="P2539" s="11">
        <f t="shared" si="411"/>
        <v>13.692307692307692</v>
      </c>
      <c r="Q2539" s="11">
        <f t="shared" si="412"/>
        <v>22.192307692307693</v>
      </c>
      <c r="R2539" s="6" t="str">
        <f t="shared" si="413"/>
        <v>YES</v>
      </c>
      <c r="S2539" s="6" t="str">
        <f t="shared" si="414"/>
        <v>YES</v>
      </c>
      <c r="T2539" s="11">
        <f t="shared" si="415"/>
        <v>16.25</v>
      </c>
      <c r="U2539" s="11">
        <f t="shared" si="416"/>
        <v>28.85</v>
      </c>
      <c r="V2539" s="11">
        <f t="shared" si="417"/>
        <v>-12.600000000000001</v>
      </c>
    </row>
    <row r="2540" spans="1:22" x14ac:dyDescent="0.25">
      <c r="A2540" s="6" t="s">
        <v>351</v>
      </c>
      <c r="B2540" s="6" t="s">
        <v>23</v>
      </c>
      <c r="C2540" s="6" t="s">
        <v>2090</v>
      </c>
      <c r="D2540" s="6" t="s">
        <v>2090</v>
      </c>
      <c r="E2540" s="6" t="s">
        <v>2091</v>
      </c>
      <c r="F2540" s="6" t="s">
        <v>2092</v>
      </c>
      <c r="G2540" s="7" t="s">
        <v>2093</v>
      </c>
      <c r="H2540" s="6" t="s">
        <v>2094</v>
      </c>
      <c r="I2540" s="6" t="s">
        <v>2095</v>
      </c>
      <c r="J2540" s="6" t="s">
        <v>2107</v>
      </c>
      <c r="K2540" s="11">
        <v>15</v>
      </c>
      <c r="L2540" s="9">
        <v>192.29</v>
      </c>
      <c r="M2540" s="11">
        <v>2884.34</v>
      </c>
      <c r="N2540" s="11">
        <v>162.91</v>
      </c>
      <c r="O2540" s="10">
        <f t="shared" si="410"/>
        <v>14.99994799521556</v>
      </c>
      <c r="P2540" s="11">
        <f t="shared" si="411"/>
        <v>0.84720994331478494</v>
      </c>
      <c r="Q2540" s="11">
        <f t="shared" si="412"/>
        <v>15.847157938530346</v>
      </c>
      <c r="R2540" s="6" t="str">
        <f t="shared" si="413"/>
        <v>YES</v>
      </c>
      <c r="S2540" s="6" t="str">
        <f t="shared" si="414"/>
        <v>YES</v>
      </c>
      <c r="T2540" s="11">
        <f t="shared" si="415"/>
        <v>2403.625</v>
      </c>
      <c r="U2540" s="11">
        <f t="shared" si="416"/>
        <v>3047.25</v>
      </c>
      <c r="V2540" s="11">
        <f t="shared" si="417"/>
        <v>-643.625</v>
      </c>
    </row>
    <row r="2541" spans="1:22" x14ac:dyDescent="0.25">
      <c r="A2541" s="6" t="s">
        <v>351</v>
      </c>
      <c r="B2541" s="6" t="s">
        <v>23</v>
      </c>
      <c r="C2541" s="6" t="s">
        <v>2108</v>
      </c>
      <c r="D2541" s="6" t="s">
        <v>2108</v>
      </c>
      <c r="E2541" s="6" t="s">
        <v>2109</v>
      </c>
      <c r="F2541" s="6" t="s">
        <v>2110</v>
      </c>
      <c r="G2541" s="7" t="s">
        <v>2111</v>
      </c>
      <c r="H2541" s="6" t="s">
        <v>2112</v>
      </c>
      <c r="I2541" s="6" t="s">
        <v>2113</v>
      </c>
      <c r="J2541" s="6" t="s">
        <v>2114</v>
      </c>
      <c r="K2541" s="11">
        <v>8.91</v>
      </c>
      <c r="L2541" s="9">
        <v>171.5</v>
      </c>
      <c r="M2541" s="11">
        <v>4481.6499999999996</v>
      </c>
      <c r="N2541" s="11">
        <v>5058.07</v>
      </c>
      <c r="O2541" s="10">
        <f t="shared" si="410"/>
        <v>26.132069970845478</v>
      </c>
      <c r="P2541" s="11">
        <f t="shared" si="411"/>
        <v>29.493119533527697</v>
      </c>
      <c r="Q2541" s="11">
        <f t="shared" si="412"/>
        <v>55.625189504373175</v>
      </c>
      <c r="R2541" s="6" t="str">
        <f t="shared" si="413"/>
        <v>YES</v>
      </c>
      <c r="S2541" s="6" t="str">
        <f t="shared" si="414"/>
        <v>YES</v>
      </c>
      <c r="T2541" s="11">
        <f t="shared" si="415"/>
        <v>2143.75</v>
      </c>
      <c r="U2541" s="11">
        <f t="shared" si="416"/>
        <v>9539.7199999999993</v>
      </c>
      <c r="V2541" s="11">
        <f t="shared" si="417"/>
        <v>-7395.9699999999993</v>
      </c>
    </row>
    <row r="2542" spans="1:22" x14ac:dyDescent="0.25">
      <c r="A2542" s="6" t="s">
        <v>351</v>
      </c>
      <c r="B2542" s="6" t="s">
        <v>23</v>
      </c>
      <c r="C2542" s="6" t="s">
        <v>2108</v>
      </c>
      <c r="D2542" s="6" t="s">
        <v>2108</v>
      </c>
      <c r="E2542" s="6" t="s">
        <v>2109</v>
      </c>
      <c r="F2542" s="6" t="s">
        <v>2110</v>
      </c>
      <c r="G2542" s="7" t="s">
        <v>2111</v>
      </c>
      <c r="H2542" s="6" t="s">
        <v>2112</v>
      </c>
      <c r="I2542" s="6" t="s">
        <v>2113</v>
      </c>
      <c r="J2542" s="6" t="s">
        <v>2115</v>
      </c>
      <c r="K2542" s="11">
        <v>12.13</v>
      </c>
      <c r="L2542" s="9">
        <v>54</v>
      </c>
      <c r="M2542" s="11">
        <v>800.75</v>
      </c>
      <c r="O2542" s="10">
        <f t="shared" si="410"/>
        <v>14.828703703703704</v>
      </c>
      <c r="P2542" s="11">
        <f t="shared" si="411"/>
        <v>0</v>
      </c>
      <c r="Q2542" s="11">
        <f t="shared" si="412"/>
        <v>14.828703703703704</v>
      </c>
      <c r="R2542" s="6" t="str">
        <f t="shared" si="413"/>
        <v>YES</v>
      </c>
      <c r="S2542" s="6" t="str">
        <f t="shared" si="414"/>
        <v>YES</v>
      </c>
      <c r="T2542" s="11">
        <f t="shared" si="415"/>
        <v>675</v>
      </c>
      <c r="U2542" s="11">
        <f t="shared" si="416"/>
        <v>800.75</v>
      </c>
      <c r="V2542" s="11">
        <f t="shared" si="417"/>
        <v>-125.75</v>
      </c>
    </row>
    <row r="2543" spans="1:22" x14ac:dyDescent="0.25">
      <c r="A2543" s="6" t="s">
        <v>351</v>
      </c>
      <c r="B2543" s="6" t="s">
        <v>23</v>
      </c>
      <c r="C2543" s="6" t="s">
        <v>2108</v>
      </c>
      <c r="D2543" s="6" t="s">
        <v>2108</v>
      </c>
      <c r="E2543" s="6" t="s">
        <v>2109</v>
      </c>
      <c r="F2543" s="6" t="s">
        <v>2110</v>
      </c>
      <c r="G2543" s="7" t="s">
        <v>2111</v>
      </c>
      <c r="H2543" s="6" t="s">
        <v>2112</v>
      </c>
      <c r="I2543" s="6" t="s">
        <v>2113</v>
      </c>
      <c r="J2543" s="6" t="s">
        <v>2115</v>
      </c>
      <c r="K2543" s="11">
        <v>19.63</v>
      </c>
      <c r="L2543" s="9">
        <v>2</v>
      </c>
      <c r="M2543" s="11">
        <v>39.26</v>
      </c>
      <c r="O2543" s="10">
        <f t="shared" si="410"/>
        <v>19.63</v>
      </c>
      <c r="P2543" s="11">
        <f t="shared" si="411"/>
        <v>0</v>
      </c>
      <c r="Q2543" s="11">
        <f t="shared" si="412"/>
        <v>19.63</v>
      </c>
      <c r="R2543" s="6" t="str">
        <f t="shared" si="413"/>
        <v>YES</v>
      </c>
      <c r="S2543" s="6" t="str">
        <f t="shared" si="414"/>
        <v>YES</v>
      </c>
      <c r="T2543" s="11">
        <f t="shared" si="415"/>
        <v>25</v>
      </c>
      <c r="U2543" s="11">
        <f t="shared" si="416"/>
        <v>39.26</v>
      </c>
      <c r="V2543" s="11">
        <f t="shared" si="417"/>
        <v>-14.259999999999998</v>
      </c>
    </row>
    <row r="2544" spans="1:22" x14ac:dyDescent="0.25">
      <c r="A2544" s="6" t="s">
        <v>351</v>
      </c>
      <c r="B2544" s="6" t="s">
        <v>23</v>
      </c>
      <c r="C2544" s="6" t="s">
        <v>2108</v>
      </c>
      <c r="D2544" s="6" t="s">
        <v>2108</v>
      </c>
      <c r="E2544" s="6" t="s">
        <v>2109</v>
      </c>
      <c r="F2544" s="6" t="s">
        <v>2110</v>
      </c>
      <c r="G2544" s="7" t="s">
        <v>2111</v>
      </c>
      <c r="H2544" s="6" t="s">
        <v>2112</v>
      </c>
      <c r="I2544" s="6" t="s">
        <v>2113</v>
      </c>
      <c r="J2544" s="6" t="s">
        <v>2116</v>
      </c>
      <c r="K2544" s="11">
        <v>9.14</v>
      </c>
      <c r="L2544" s="9">
        <v>407.17</v>
      </c>
      <c r="M2544" s="11">
        <v>6828.2</v>
      </c>
      <c r="N2544" s="11">
        <v>8007.52</v>
      </c>
      <c r="O2544" s="10">
        <f t="shared" si="410"/>
        <v>16.769899550556278</v>
      </c>
      <c r="P2544" s="11">
        <f t="shared" si="411"/>
        <v>19.666281896996342</v>
      </c>
      <c r="Q2544" s="11">
        <f t="shared" si="412"/>
        <v>36.43618144755262</v>
      </c>
      <c r="R2544" s="6" t="str">
        <f t="shared" si="413"/>
        <v>YES</v>
      </c>
      <c r="S2544" s="6" t="str">
        <f t="shared" si="414"/>
        <v>YES</v>
      </c>
      <c r="T2544" s="11">
        <f t="shared" si="415"/>
        <v>5089.625</v>
      </c>
      <c r="U2544" s="11">
        <f t="shared" si="416"/>
        <v>14835.720000000001</v>
      </c>
      <c r="V2544" s="11">
        <f t="shared" si="417"/>
        <v>-9746.0950000000012</v>
      </c>
    </row>
    <row r="2545" spans="1:22" x14ac:dyDescent="0.25">
      <c r="A2545" s="6" t="s">
        <v>351</v>
      </c>
      <c r="B2545" s="6" t="s">
        <v>23</v>
      </c>
      <c r="C2545" s="6" t="s">
        <v>2108</v>
      </c>
      <c r="D2545" s="6" t="s">
        <v>2108</v>
      </c>
      <c r="E2545" s="6" t="s">
        <v>2109</v>
      </c>
      <c r="F2545" s="6" t="s">
        <v>2110</v>
      </c>
      <c r="G2545" s="7" t="s">
        <v>2111</v>
      </c>
      <c r="H2545" s="6" t="s">
        <v>2112</v>
      </c>
      <c r="I2545" s="6" t="s">
        <v>2113</v>
      </c>
      <c r="J2545" s="6" t="s">
        <v>2116</v>
      </c>
      <c r="K2545" s="11">
        <v>18.45</v>
      </c>
      <c r="L2545" s="9">
        <v>0.75</v>
      </c>
      <c r="M2545" s="11">
        <v>13.83</v>
      </c>
      <c r="O2545" s="10">
        <f t="shared" si="410"/>
        <v>18.440000000000001</v>
      </c>
      <c r="P2545" s="11">
        <f t="shared" si="411"/>
        <v>0</v>
      </c>
      <c r="Q2545" s="11">
        <f t="shared" si="412"/>
        <v>18.440000000000001</v>
      </c>
      <c r="R2545" s="6" t="str">
        <f t="shared" si="413"/>
        <v>YES</v>
      </c>
      <c r="S2545" s="6" t="str">
        <f t="shared" si="414"/>
        <v>YES</v>
      </c>
      <c r="T2545" s="11">
        <f t="shared" si="415"/>
        <v>9.375</v>
      </c>
      <c r="U2545" s="11">
        <f t="shared" si="416"/>
        <v>13.83</v>
      </c>
      <c r="V2545" s="11">
        <f t="shared" si="417"/>
        <v>-4.4550000000000001</v>
      </c>
    </row>
    <row r="2546" spans="1:22" x14ac:dyDescent="0.25">
      <c r="A2546" s="6" t="s">
        <v>351</v>
      </c>
      <c r="B2546" s="6" t="s">
        <v>23</v>
      </c>
      <c r="C2546" s="6" t="s">
        <v>2108</v>
      </c>
      <c r="D2546" s="6" t="s">
        <v>2108</v>
      </c>
      <c r="E2546" s="6" t="s">
        <v>2109</v>
      </c>
      <c r="F2546" s="6" t="s">
        <v>2110</v>
      </c>
      <c r="G2546" s="7" t="s">
        <v>2111</v>
      </c>
      <c r="H2546" s="6" t="s">
        <v>2112</v>
      </c>
      <c r="I2546" s="6" t="s">
        <v>2113</v>
      </c>
      <c r="J2546" s="6" t="s">
        <v>2116</v>
      </c>
      <c r="K2546" s="11">
        <v>19.64</v>
      </c>
      <c r="L2546" s="9">
        <v>1.75</v>
      </c>
      <c r="M2546" s="11">
        <v>34.369999999999997</v>
      </c>
      <c r="O2546" s="10">
        <f t="shared" si="410"/>
        <v>19.639999999999997</v>
      </c>
      <c r="P2546" s="11">
        <f t="shared" si="411"/>
        <v>0</v>
      </c>
      <c r="Q2546" s="11">
        <f t="shared" si="412"/>
        <v>19.639999999999997</v>
      </c>
      <c r="R2546" s="6" t="str">
        <f t="shared" si="413"/>
        <v>YES</v>
      </c>
      <c r="S2546" s="6" t="str">
        <f t="shared" si="414"/>
        <v>YES</v>
      </c>
      <c r="T2546" s="11">
        <f t="shared" si="415"/>
        <v>21.875</v>
      </c>
      <c r="U2546" s="11">
        <f t="shared" si="416"/>
        <v>34.369999999999997</v>
      </c>
      <c r="V2546" s="11">
        <f t="shared" si="417"/>
        <v>-12.494999999999997</v>
      </c>
    </row>
    <row r="2547" spans="1:22" x14ac:dyDescent="0.25">
      <c r="A2547" s="6" t="s">
        <v>351</v>
      </c>
      <c r="B2547" s="6" t="s">
        <v>23</v>
      </c>
      <c r="C2547" s="6" t="s">
        <v>2108</v>
      </c>
      <c r="D2547" s="6" t="s">
        <v>2108</v>
      </c>
      <c r="E2547" s="6" t="s">
        <v>2109</v>
      </c>
      <c r="F2547" s="6" t="s">
        <v>2110</v>
      </c>
      <c r="G2547" s="7" t="s">
        <v>2111</v>
      </c>
      <c r="H2547" s="6" t="s">
        <v>2112</v>
      </c>
      <c r="I2547" s="6" t="s">
        <v>2113</v>
      </c>
      <c r="J2547" s="6" t="s">
        <v>2116</v>
      </c>
      <c r="K2547" s="11">
        <v>20.77</v>
      </c>
      <c r="L2547" s="9">
        <v>12.75</v>
      </c>
      <c r="M2547" s="11">
        <v>264.8</v>
      </c>
      <c r="O2547" s="10">
        <f t="shared" si="410"/>
        <v>20.768627450980393</v>
      </c>
      <c r="P2547" s="11">
        <f t="shared" si="411"/>
        <v>0</v>
      </c>
      <c r="Q2547" s="11">
        <f t="shared" si="412"/>
        <v>20.768627450980393</v>
      </c>
      <c r="R2547" s="6" t="str">
        <f t="shared" si="413"/>
        <v>YES</v>
      </c>
      <c r="S2547" s="6" t="str">
        <f t="shared" si="414"/>
        <v>YES</v>
      </c>
      <c r="T2547" s="11">
        <f t="shared" si="415"/>
        <v>159.375</v>
      </c>
      <c r="U2547" s="11">
        <f t="shared" si="416"/>
        <v>264.8</v>
      </c>
      <c r="V2547" s="11">
        <f t="shared" si="417"/>
        <v>-105.42500000000001</v>
      </c>
    </row>
    <row r="2548" spans="1:22" x14ac:dyDescent="0.25">
      <c r="A2548" s="6" t="s">
        <v>351</v>
      </c>
      <c r="B2548" s="6" t="s">
        <v>23</v>
      </c>
      <c r="C2548" s="6" t="s">
        <v>2108</v>
      </c>
      <c r="D2548" s="6" t="s">
        <v>2108</v>
      </c>
      <c r="E2548" s="6" t="s">
        <v>2109</v>
      </c>
      <c r="F2548" s="6" t="s">
        <v>2110</v>
      </c>
      <c r="G2548" s="7" t="s">
        <v>2111</v>
      </c>
      <c r="H2548" s="6" t="s">
        <v>2112</v>
      </c>
      <c r="I2548" s="6" t="s">
        <v>2113</v>
      </c>
      <c r="J2548" s="6" t="s">
        <v>2117</v>
      </c>
      <c r="K2548" s="11">
        <v>14.36</v>
      </c>
      <c r="L2548" s="9">
        <v>244.5</v>
      </c>
      <c r="M2548" s="11">
        <v>4881.6899999999996</v>
      </c>
      <c r="N2548" s="11">
        <v>12407.35</v>
      </c>
      <c r="O2548" s="10">
        <f t="shared" si="410"/>
        <v>19.966012269938648</v>
      </c>
      <c r="P2548" s="11">
        <f t="shared" si="411"/>
        <v>50.74580777096115</v>
      </c>
      <c r="Q2548" s="11">
        <f t="shared" si="412"/>
        <v>70.711820040899795</v>
      </c>
      <c r="R2548" s="6" t="str">
        <f t="shared" si="413"/>
        <v>YES</v>
      </c>
      <c r="S2548" s="6" t="str">
        <f t="shared" si="414"/>
        <v>YES</v>
      </c>
      <c r="T2548" s="11">
        <f t="shared" si="415"/>
        <v>3056.25</v>
      </c>
      <c r="U2548" s="11">
        <f t="shared" si="416"/>
        <v>17289.04</v>
      </c>
      <c r="V2548" s="11">
        <f t="shared" si="417"/>
        <v>-14232.79</v>
      </c>
    </row>
    <row r="2549" spans="1:22" x14ac:dyDescent="0.25">
      <c r="A2549" s="6" t="s">
        <v>351</v>
      </c>
      <c r="B2549" s="6" t="s">
        <v>23</v>
      </c>
      <c r="C2549" s="6" t="s">
        <v>2108</v>
      </c>
      <c r="D2549" s="6" t="s">
        <v>2108</v>
      </c>
      <c r="E2549" s="6" t="s">
        <v>2109</v>
      </c>
      <c r="F2549" s="6" t="s">
        <v>2110</v>
      </c>
      <c r="G2549" s="7" t="s">
        <v>2111</v>
      </c>
      <c r="H2549" s="6" t="s">
        <v>2112</v>
      </c>
      <c r="I2549" s="6" t="s">
        <v>2113</v>
      </c>
      <c r="J2549" s="6" t="s">
        <v>2117</v>
      </c>
      <c r="K2549" s="11">
        <v>22.44</v>
      </c>
      <c r="L2549" s="9">
        <v>0.25</v>
      </c>
      <c r="M2549" s="11">
        <v>5.61</v>
      </c>
      <c r="O2549" s="10">
        <f t="shared" si="410"/>
        <v>22.44</v>
      </c>
      <c r="P2549" s="11">
        <f t="shared" si="411"/>
        <v>0</v>
      </c>
      <c r="Q2549" s="11">
        <f t="shared" si="412"/>
        <v>22.44</v>
      </c>
      <c r="R2549" s="6" t="str">
        <f t="shared" si="413"/>
        <v>YES</v>
      </c>
      <c r="S2549" s="6" t="str">
        <f t="shared" si="414"/>
        <v>YES</v>
      </c>
      <c r="T2549" s="11">
        <f t="shared" si="415"/>
        <v>3.125</v>
      </c>
      <c r="U2549" s="11">
        <f t="shared" si="416"/>
        <v>5.61</v>
      </c>
      <c r="V2549" s="11">
        <f t="shared" si="417"/>
        <v>-2.4850000000000003</v>
      </c>
    </row>
    <row r="2550" spans="1:22" x14ac:dyDescent="0.25">
      <c r="A2550" s="6" t="s">
        <v>351</v>
      </c>
      <c r="B2550" s="6" t="s">
        <v>23</v>
      </c>
      <c r="C2550" s="6" t="s">
        <v>2108</v>
      </c>
      <c r="D2550" s="6" t="s">
        <v>2108</v>
      </c>
      <c r="E2550" s="6" t="s">
        <v>2109</v>
      </c>
      <c r="F2550" s="6" t="s">
        <v>2110</v>
      </c>
      <c r="G2550" s="7" t="s">
        <v>2111</v>
      </c>
      <c r="H2550" s="6" t="s">
        <v>2112</v>
      </c>
      <c r="I2550" s="6" t="s">
        <v>2113</v>
      </c>
      <c r="J2550" s="6" t="s">
        <v>2118</v>
      </c>
      <c r="K2550" s="11">
        <v>7.73</v>
      </c>
      <c r="L2550" s="9">
        <v>173.25</v>
      </c>
      <c r="M2550" s="11">
        <v>4098.1000000000004</v>
      </c>
      <c r="N2550" s="11">
        <v>4919.08</v>
      </c>
      <c r="O2550" s="10">
        <f t="shared" si="410"/>
        <v>23.654256854256857</v>
      </c>
      <c r="P2550" s="11">
        <f t="shared" si="411"/>
        <v>28.392958152958151</v>
      </c>
      <c r="Q2550" s="11">
        <f t="shared" si="412"/>
        <v>52.047215007215009</v>
      </c>
      <c r="R2550" s="6" t="str">
        <f t="shared" si="413"/>
        <v>YES</v>
      </c>
      <c r="S2550" s="6" t="str">
        <f t="shared" si="414"/>
        <v>YES</v>
      </c>
      <c r="T2550" s="11">
        <f t="shared" si="415"/>
        <v>2165.625</v>
      </c>
      <c r="U2550" s="11">
        <f t="shared" si="416"/>
        <v>9017.18</v>
      </c>
      <c r="V2550" s="11">
        <f t="shared" si="417"/>
        <v>-6851.5550000000003</v>
      </c>
    </row>
    <row r="2551" spans="1:22" x14ac:dyDescent="0.25">
      <c r="A2551" s="6" t="s">
        <v>351</v>
      </c>
      <c r="B2551" s="6" t="s">
        <v>23</v>
      </c>
      <c r="C2551" s="6" t="s">
        <v>2108</v>
      </c>
      <c r="D2551" s="6" t="s">
        <v>2108</v>
      </c>
      <c r="E2551" s="6" t="s">
        <v>2109</v>
      </c>
      <c r="F2551" s="6" t="s">
        <v>2110</v>
      </c>
      <c r="G2551" s="7" t="s">
        <v>2111</v>
      </c>
      <c r="H2551" s="6" t="s">
        <v>2112</v>
      </c>
      <c r="I2551" s="6" t="s">
        <v>2113</v>
      </c>
      <c r="J2551" s="6" t="s">
        <v>2119</v>
      </c>
      <c r="K2551" s="11">
        <v>7.42</v>
      </c>
      <c r="L2551" s="9">
        <v>80.5</v>
      </c>
      <c r="M2551" s="11">
        <v>1861.49</v>
      </c>
      <c r="N2551" s="11">
        <v>2381.67</v>
      </c>
      <c r="O2551" s="10">
        <f t="shared" si="410"/>
        <v>23.124099378881986</v>
      </c>
      <c r="P2551" s="11">
        <f t="shared" si="411"/>
        <v>29.585962732919256</v>
      </c>
      <c r="Q2551" s="11">
        <f t="shared" si="412"/>
        <v>52.710062111801243</v>
      </c>
      <c r="R2551" s="6" t="str">
        <f t="shared" si="413"/>
        <v>YES</v>
      </c>
      <c r="S2551" s="6" t="str">
        <f t="shared" si="414"/>
        <v>YES</v>
      </c>
      <c r="T2551" s="11">
        <f t="shared" si="415"/>
        <v>1006.25</v>
      </c>
      <c r="U2551" s="11">
        <f t="shared" si="416"/>
        <v>4243.16</v>
      </c>
      <c r="V2551" s="11">
        <f t="shared" si="417"/>
        <v>-3236.91</v>
      </c>
    </row>
    <row r="2552" spans="1:22" x14ac:dyDescent="0.25">
      <c r="A2552" s="6" t="s">
        <v>351</v>
      </c>
      <c r="B2552" s="6" t="s">
        <v>23</v>
      </c>
      <c r="C2552" s="6" t="s">
        <v>2108</v>
      </c>
      <c r="D2552" s="6" t="s">
        <v>2108</v>
      </c>
      <c r="E2552" s="6" t="s">
        <v>2109</v>
      </c>
      <c r="F2552" s="6" t="s">
        <v>2110</v>
      </c>
      <c r="G2552" s="7" t="s">
        <v>2111</v>
      </c>
      <c r="H2552" s="6" t="s">
        <v>2112</v>
      </c>
      <c r="I2552" s="6" t="s">
        <v>2113</v>
      </c>
      <c r="J2552" s="6" t="s">
        <v>2120</v>
      </c>
      <c r="K2552" s="11">
        <v>12.02</v>
      </c>
      <c r="L2552" s="9">
        <v>63.5</v>
      </c>
      <c r="M2552" s="11">
        <v>952.51</v>
      </c>
      <c r="O2552" s="10">
        <f t="shared" si="410"/>
        <v>15.000157480314961</v>
      </c>
      <c r="P2552" s="11">
        <f t="shared" si="411"/>
        <v>0</v>
      </c>
      <c r="Q2552" s="11">
        <f t="shared" si="412"/>
        <v>15.000157480314961</v>
      </c>
      <c r="R2552" s="6" t="str">
        <f t="shared" si="413"/>
        <v>YES</v>
      </c>
      <c r="S2552" s="6" t="str">
        <f t="shared" si="414"/>
        <v>YES</v>
      </c>
      <c r="T2552" s="11">
        <f t="shared" si="415"/>
        <v>793.75</v>
      </c>
      <c r="U2552" s="11">
        <f t="shared" si="416"/>
        <v>952.51</v>
      </c>
      <c r="V2552" s="11">
        <f t="shared" si="417"/>
        <v>-158.76</v>
      </c>
    </row>
    <row r="2553" spans="1:22" x14ac:dyDescent="0.25">
      <c r="A2553" s="6" t="s">
        <v>351</v>
      </c>
      <c r="B2553" s="6" t="s">
        <v>23</v>
      </c>
      <c r="C2553" s="6" t="s">
        <v>2108</v>
      </c>
      <c r="D2553" s="6" t="s">
        <v>2108</v>
      </c>
      <c r="E2553" s="6" t="s">
        <v>2109</v>
      </c>
      <c r="F2553" s="6" t="s">
        <v>2110</v>
      </c>
      <c r="G2553" s="7" t="s">
        <v>2111</v>
      </c>
      <c r="H2553" s="6" t="s">
        <v>2112</v>
      </c>
      <c r="I2553" s="6" t="s">
        <v>2113</v>
      </c>
      <c r="J2553" s="6" t="s">
        <v>2121</v>
      </c>
      <c r="K2553" s="11">
        <v>7.27</v>
      </c>
      <c r="L2553" s="9">
        <v>193.25</v>
      </c>
      <c r="M2553" s="11">
        <v>2446.11</v>
      </c>
      <c r="N2553" s="11">
        <v>4472.43</v>
      </c>
      <c r="O2553" s="10">
        <f t="shared" si="410"/>
        <v>12.657749029754205</v>
      </c>
      <c r="P2553" s="11">
        <f t="shared" si="411"/>
        <v>23.143234152652006</v>
      </c>
      <c r="Q2553" s="11">
        <f t="shared" si="412"/>
        <v>35.800983182406213</v>
      </c>
      <c r="R2553" s="6" t="str">
        <f t="shared" si="413"/>
        <v>YES</v>
      </c>
      <c r="S2553" s="6" t="str">
        <f t="shared" si="414"/>
        <v>YES</v>
      </c>
      <c r="T2553" s="11">
        <f t="shared" si="415"/>
        <v>2415.625</v>
      </c>
      <c r="U2553" s="11">
        <f t="shared" si="416"/>
        <v>6918.5400000000009</v>
      </c>
      <c r="V2553" s="11">
        <f t="shared" si="417"/>
        <v>-4502.9150000000009</v>
      </c>
    </row>
    <row r="2554" spans="1:22" x14ac:dyDescent="0.25">
      <c r="A2554" s="6" t="s">
        <v>351</v>
      </c>
      <c r="B2554" s="6" t="s">
        <v>23</v>
      </c>
      <c r="C2554" s="6" t="s">
        <v>2108</v>
      </c>
      <c r="D2554" s="6" t="s">
        <v>2108</v>
      </c>
      <c r="E2554" s="6" t="s">
        <v>2109</v>
      </c>
      <c r="F2554" s="6" t="s">
        <v>2110</v>
      </c>
      <c r="G2554" s="7" t="s">
        <v>2111</v>
      </c>
      <c r="H2554" s="6" t="s">
        <v>2112</v>
      </c>
      <c r="I2554" s="6" t="s">
        <v>2113</v>
      </c>
      <c r="J2554" s="6" t="s">
        <v>2121</v>
      </c>
      <c r="K2554" s="11">
        <v>16.89</v>
      </c>
      <c r="L2554" s="9">
        <v>5.25</v>
      </c>
      <c r="M2554" s="11">
        <v>88.69</v>
      </c>
      <c r="O2554" s="10">
        <f t="shared" si="410"/>
        <v>16.893333333333334</v>
      </c>
      <c r="P2554" s="11">
        <f t="shared" si="411"/>
        <v>0</v>
      </c>
      <c r="Q2554" s="11">
        <f t="shared" si="412"/>
        <v>16.893333333333334</v>
      </c>
      <c r="R2554" s="6" t="str">
        <f t="shared" si="413"/>
        <v>YES</v>
      </c>
      <c r="S2554" s="6" t="str">
        <f t="shared" si="414"/>
        <v>YES</v>
      </c>
      <c r="T2554" s="11">
        <f t="shared" si="415"/>
        <v>65.625</v>
      </c>
      <c r="U2554" s="11">
        <f t="shared" si="416"/>
        <v>88.69</v>
      </c>
      <c r="V2554" s="11">
        <f t="shared" si="417"/>
        <v>-23.064999999999998</v>
      </c>
    </row>
    <row r="2555" spans="1:22" x14ac:dyDescent="0.25">
      <c r="A2555" s="6" t="s">
        <v>351</v>
      </c>
      <c r="B2555" s="6" t="s">
        <v>23</v>
      </c>
      <c r="C2555" s="6" t="s">
        <v>2108</v>
      </c>
      <c r="D2555" s="6" t="s">
        <v>2108</v>
      </c>
      <c r="E2555" s="6" t="s">
        <v>2109</v>
      </c>
      <c r="F2555" s="6" t="s">
        <v>2110</v>
      </c>
      <c r="G2555" s="7" t="s">
        <v>2111</v>
      </c>
      <c r="H2555" s="6" t="s">
        <v>2112</v>
      </c>
      <c r="I2555" s="6" t="s">
        <v>2113</v>
      </c>
      <c r="J2555" s="6" t="s">
        <v>2121</v>
      </c>
      <c r="K2555" s="11">
        <v>18.28</v>
      </c>
      <c r="L2555" s="9">
        <v>0.5</v>
      </c>
      <c r="M2555" s="11">
        <v>9.14</v>
      </c>
      <c r="O2555" s="10">
        <f t="shared" si="410"/>
        <v>18.28</v>
      </c>
      <c r="P2555" s="11">
        <f t="shared" si="411"/>
        <v>0</v>
      </c>
      <c r="Q2555" s="11">
        <f t="shared" si="412"/>
        <v>18.28</v>
      </c>
      <c r="R2555" s="6" t="str">
        <f t="shared" si="413"/>
        <v>YES</v>
      </c>
      <c r="S2555" s="6" t="str">
        <f t="shared" si="414"/>
        <v>YES</v>
      </c>
      <c r="T2555" s="11">
        <f t="shared" si="415"/>
        <v>6.25</v>
      </c>
      <c r="U2555" s="11">
        <f t="shared" si="416"/>
        <v>9.14</v>
      </c>
      <c r="V2555" s="11">
        <f t="shared" si="417"/>
        <v>-2.8900000000000006</v>
      </c>
    </row>
    <row r="2556" spans="1:22" x14ac:dyDescent="0.25">
      <c r="A2556" s="6" t="s">
        <v>351</v>
      </c>
      <c r="B2556" s="6" t="s">
        <v>23</v>
      </c>
      <c r="C2556" s="6" t="s">
        <v>2108</v>
      </c>
      <c r="D2556" s="6" t="s">
        <v>2108</v>
      </c>
      <c r="E2556" s="6" t="s">
        <v>2109</v>
      </c>
      <c r="F2556" s="6" t="s">
        <v>2110</v>
      </c>
      <c r="G2556" s="7" t="s">
        <v>2111</v>
      </c>
      <c r="H2556" s="6" t="s">
        <v>2112</v>
      </c>
      <c r="I2556" s="6" t="s">
        <v>2113</v>
      </c>
      <c r="J2556" s="6" t="s">
        <v>2122</v>
      </c>
      <c r="K2556" s="11">
        <v>12.73</v>
      </c>
      <c r="L2556" s="9">
        <v>47.5</v>
      </c>
      <c r="M2556" s="11">
        <v>712.51</v>
      </c>
      <c r="O2556" s="10">
        <f t="shared" si="410"/>
        <v>15.00021052631579</v>
      </c>
      <c r="P2556" s="11">
        <f t="shared" si="411"/>
        <v>0</v>
      </c>
      <c r="Q2556" s="11">
        <f t="shared" si="412"/>
        <v>15.00021052631579</v>
      </c>
      <c r="R2556" s="6" t="str">
        <f t="shared" si="413"/>
        <v>YES</v>
      </c>
      <c r="S2556" s="6" t="str">
        <f t="shared" si="414"/>
        <v>YES</v>
      </c>
      <c r="T2556" s="11">
        <f t="shared" si="415"/>
        <v>593.75</v>
      </c>
      <c r="U2556" s="11">
        <f t="shared" si="416"/>
        <v>712.51</v>
      </c>
      <c r="V2556" s="11">
        <f t="shared" si="417"/>
        <v>-118.75999999999999</v>
      </c>
    </row>
    <row r="2557" spans="1:22" x14ac:dyDescent="0.25">
      <c r="A2557" s="6" t="s">
        <v>351</v>
      </c>
      <c r="B2557" s="6" t="s">
        <v>23</v>
      </c>
      <c r="C2557" s="6" t="s">
        <v>2108</v>
      </c>
      <c r="D2557" s="6" t="s">
        <v>2108</v>
      </c>
      <c r="E2557" s="6" t="s">
        <v>2109</v>
      </c>
      <c r="F2557" s="6" t="s">
        <v>2110</v>
      </c>
      <c r="G2557" s="7" t="s">
        <v>2111</v>
      </c>
      <c r="H2557" s="6" t="s">
        <v>2112</v>
      </c>
      <c r="I2557" s="6" t="s">
        <v>2113</v>
      </c>
      <c r="J2557" s="6" t="s">
        <v>2123</v>
      </c>
      <c r="K2557" s="11">
        <v>8.17</v>
      </c>
      <c r="L2557" s="9">
        <v>153</v>
      </c>
      <c r="M2557" s="11">
        <v>3232.98</v>
      </c>
      <c r="N2557" s="11">
        <v>4225.0600000000004</v>
      </c>
      <c r="O2557" s="10">
        <f t="shared" si="410"/>
        <v>21.130588235294116</v>
      </c>
      <c r="P2557" s="11">
        <f t="shared" si="411"/>
        <v>27.614771241830066</v>
      </c>
      <c r="Q2557" s="11">
        <f t="shared" si="412"/>
        <v>48.74535947712419</v>
      </c>
      <c r="R2557" s="6" t="str">
        <f t="shared" si="413"/>
        <v>YES</v>
      </c>
      <c r="S2557" s="6" t="str">
        <f t="shared" si="414"/>
        <v>YES</v>
      </c>
      <c r="T2557" s="11">
        <f t="shared" si="415"/>
        <v>1912.5</v>
      </c>
      <c r="U2557" s="11">
        <f t="shared" si="416"/>
        <v>7458.0400000000009</v>
      </c>
      <c r="V2557" s="11">
        <f t="shared" si="417"/>
        <v>-5545.5400000000009</v>
      </c>
    </row>
    <row r="2558" spans="1:22" x14ac:dyDescent="0.25">
      <c r="A2558" s="6" t="s">
        <v>351</v>
      </c>
      <c r="B2558" s="6" t="s">
        <v>23</v>
      </c>
      <c r="C2558" s="6" t="s">
        <v>2108</v>
      </c>
      <c r="D2558" s="6" t="s">
        <v>2108</v>
      </c>
      <c r="E2558" s="6" t="s">
        <v>2109</v>
      </c>
      <c r="F2558" s="6" t="s">
        <v>2110</v>
      </c>
      <c r="G2558" s="7" t="s">
        <v>2111</v>
      </c>
      <c r="H2558" s="6" t="s">
        <v>2112</v>
      </c>
      <c r="I2558" s="6" t="s">
        <v>2113</v>
      </c>
      <c r="J2558" s="6" t="s">
        <v>2124</v>
      </c>
      <c r="K2558" s="11">
        <v>7.49</v>
      </c>
      <c r="L2558" s="9">
        <v>104.5</v>
      </c>
      <c r="M2558" s="11">
        <v>2182.27</v>
      </c>
      <c r="N2558" s="11">
        <v>2777.21</v>
      </c>
      <c r="O2558" s="10">
        <f t="shared" si="410"/>
        <v>20.882966507177034</v>
      </c>
      <c r="P2558" s="11">
        <f t="shared" si="411"/>
        <v>26.576172248803829</v>
      </c>
      <c r="Q2558" s="11">
        <f t="shared" si="412"/>
        <v>47.45913875598086</v>
      </c>
      <c r="R2558" s="6" t="str">
        <f t="shared" si="413"/>
        <v>YES</v>
      </c>
      <c r="S2558" s="6" t="str">
        <f t="shared" si="414"/>
        <v>YES</v>
      </c>
      <c r="T2558" s="11">
        <f t="shared" si="415"/>
        <v>1306.25</v>
      </c>
      <c r="U2558" s="11">
        <f t="shared" si="416"/>
        <v>4959.4799999999996</v>
      </c>
      <c r="V2558" s="11">
        <f t="shared" si="417"/>
        <v>-3653.2299999999996</v>
      </c>
    </row>
    <row r="2559" spans="1:22" x14ac:dyDescent="0.25">
      <c r="A2559" s="6" t="s">
        <v>351</v>
      </c>
      <c r="B2559" s="6" t="s">
        <v>23</v>
      </c>
      <c r="C2559" s="6" t="s">
        <v>2108</v>
      </c>
      <c r="D2559" s="6" t="s">
        <v>2108</v>
      </c>
      <c r="E2559" s="6" t="s">
        <v>2109</v>
      </c>
      <c r="F2559" s="6" t="s">
        <v>2110</v>
      </c>
      <c r="G2559" s="7" t="s">
        <v>2111</v>
      </c>
      <c r="H2559" s="6" t="s">
        <v>2112</v>
      </c>
      <c r="I2559" s="6" t="s">
        <v>2113</v>
      </c>
      <c r="J2559" s="6" t="s">
        <v>2125</v>
      </c>
      <c r="K2559" s="11">
        <v>8.69</v>
      </c>
      <c r="L2559" s="9">
        <v>297.75</v>
      </c>
      <c r="M2559" s="11">
        <v>6909.93</v>
      </c>
      <c r="N2559" s="11">
        <v>8289.23</v>
      </c>
      <c r="O2559" s="10">
        <f t="shared" si="410"/>
        <v>23.207153652392947</v>
      </c>
      <c r="P2559" s="11">
        <f t="shared" si="411"/>
        <v>27.839563392107472</v>
      </c>
      <c r="Q2559" s="11">
        <f t="shared" si="412"/>
        <v>51.046717044500419</v>
      </c>
      <c r="R2559" s="6" t="str">
        <f t="shared" si="413"/>
        <v>YES</v>
      </c>
      <c r="S2559" s="6" t="str">
        <f t="shared" si="414"/>
        <v>YES</v>
      </c>
      <c r="T2559" s="11">
        <f t="shared" si="415"/>
        <v>3721.875</v>
      </c>
      <c r="U2559" s="11">
        <f t="shared" si="416"/>
        <v>15199.16</v>
      </c>
      <c r="V2559" s="11">
        <f t="shared" si="417"/>
        <v>-11477.285</v>
      </c>
    </row>
    <row r="2560" spans="1:22" x14ac:dyDescent="0.25">
      <c r="A2560" s="6" t="s">
        <v>351</v>
      </c>
      <c r="B2560" s="6" t="s">
        <v>23</v>
      </c>
      <c r="C2560" s="6" t="s">
        <v>2108</v>
      </c>
      <c r="D2560" s="6" t="s">
        <v>2108</v>
      </c>
      <c r="E2560" s="6" t="s">
        <v>2109</v>
      </c>
      <c r="F2560" s="6" t="s">
        <v>2110</v>
      </c>
      <c r="G2560" s="7" t="s">
        <v>2111</v>
      </c>
      <c r="H2560" s="6" t="s">
        <v>2112</v>
      </c>
      <c r="I2560" s="6" t="s">
        <v>2113</v>
      </c>
      <c r="J2560" s="6" t="s">
        <v>2126</v>
      </c>
      <c r="K2560" s="11">
        <v>7.18</v>
      </c>
      <c r="L2560" s="9">
        <v>51</v>
      </c>
      <c r="M2560" s="11">
        <v>1168.8499999999999</v>
      </c>
      <c r="N2560" s="11">
        <v>1240.83</v>
      </c>
      <c r="O2560" s="10">
        <f t="shared" si="410"/>
        <v>22.918627450980392</v>
      </c>
      <c r="P2560" s="11">
        <f t="shared" si="411"/>
        <v>24.33</v>
      </c>
      <c r="Q2560" s="11">
        <f t="shared" si="412"/>
        <v>47.248627450980386</v>
      </c>
      <c r="R2560" s="6" t="str">
        <f t="shared" si="413"/>
        <v>YES</v>
      </c>
      <c r="S2560" s="6" t="str">
        <f t="shared" si="414"/>
        <v>YES</v>
      </c>
      <c r="T2560" s="11">
        <f t="shared" si="415"/>
        <v>637.5</v>
      </c>
      <c r="U2560" s="11">
        <f t="shared" si="416"/>
        <v>2409.6799999999998</v>
      </c>
      <c r="V2560" s="11">
        <f t="shared" si="417"/>
        <v>-1772.1799999999998</v>
      </c>
    </row>
    <row r="2561" spans="1:22" x14ac:dyDescent="0.25">
      <c r="A2561" s="6" t="s">
        <v>351</v>
      </c>
      <c r="B2561" s="6" t="s">
        <v>23</v>
      </c>
      <c r="C2561" s="6" t="s">
        <v>2108</v>
      </c>
      <c r="D2561" s="6" t="s">
        <v>2108</v>
      </c>
      <c r="E2561" s="6" t="s">
        <v>2109</v>
      </c>
      <c r="F2561" s="6" t="s">
        <v>2110</v>
      </c>
      <c r="G2561" s="7" t="s">
        <v>2111</v>
      </c>
      <c r="H2561" s="6" t="s">
        <v>2112</v>
      </c>
      <c r="I2561" s="6" t="s">
        <v>2113</v>
      </c>
      <c r="J2561" s="6" t="s">
        <v>2127</v>
      </c>
      <c r="K2561" s="11">
        <v>8.56</v>
      </c>
      <c r="L2561" s="9">
        <v>248.87</v>
      </c>
      <c r="M2561" s="11">
        <v>5875.92</v>
      </c>
      <c r="N2561" s="11">
        <v>7079.69</v>
      </c>
      <c r="O2561" s="10">
        <f t="shared" si="410"/>
        <v>23.6103990034958</v>
      </c>
      <c r="P2561" s="11">
        <f t="shared" si="411"/>
        <v>28.447341985775704</v>
      </c>
      <c r="Q2561" s="11">
        <f t="shared" si="412"/>
        <v>52.057740989271508</v>
      </c>
      <c r="R2561" s="6" t="str">
        <f t="shared" si="413"/>
        <v>YES</v>
      </c>
      <c r="S2561" s="6" t="str">
        <f t="shared" si="414"/>
        <v>YES</v>
      </c>
      <c r="T2561" s="11">
        <f t="shared" si="415"/>
        <v>3110.875</v>
      </c>
      <c r="U2561" s="11">
        <f t="shared" si="416"/>
        <v>12955.61</v>
      </c>
      <c r="V2561" s="11">
        <f t="shared" si="417"/>
        <v>-9844.7350000000006</v>
      </c>
    </row>
    <row r="2562" spans="1:22" x14ac:dyDescent="0.25">
      <c r="A2562" s="6" t="s">
        <v>351</v>
      </c>
      <c r="B2562" s="6" t="s">
        <v>23</v>
      </c>
      <c r="C2562" s="6" t="s">
        <v>2108</v>
      </c>
      <c r="D2562" s="6" t="s">
        <v>2108</v>
      </c>
      <c r="E2562" s="6" t="s">
        <v>2109</v>
      </c>
      <c r="F2562" s="6" t="s">
        <v>2110</v>
      </c>
      <c r="G2562" s="7" t="s">
        <v>2111</v>
      </c>
      <c r="H2562" s="6" t="s">
        <v>2112</v>
      </c>
      <c r="I2562" s="6" t="s">
        <v>2113</v>
      </c>
      <c r="J2562" s="6" t="s">
        <v>2128</v>
      </c>
      <c r="K2562" s="11">
        <v>12.24</v>
      </c>
      <c r="L2562" s="9">
        <v>8.5</v>
      </c>
      <c r="M2562" s="11">
        <v>104.05</v>
      </c>
      <c r="O2562" s="10">
        <f t="shared" si="410"/>
        <v>12.241176470588234</v>
      </c>
      <c r="P2562" s="11">
        <f t="shared" si="411"/>
        <v>0</v>
      </c>
      <c r="Q2562" s="11">
        <f t="shared" si="412"/>
        <v>12.241176470588234</v>
      </c>
      <c r="R2562" s="6" t="str">
        <f t="shared" si="413"/>
        <v>NO</v>
      </c>
      <c r="S2562" s="6" t="str">
        <f t="shared" si="414"/>
        <v>YES</v>
      </c>
      <c r="T2562" s="11">
        <f t="shared" si="415"/>
        <v>106.25</v>
      </c>
      <c r="U2562" s="11">
        <f t="shared" si="416"/>
        <v>104.05</v>
      </c>
      <c r="V2562" s="11">
        <f t="shared" si="417"/>
        <v>2.2000000000000028</v>
      </c>
    </row>
    <row r="2563" spans="1:22" x14ac:dyDescent="0.25">
      <c r="A2563" s="6" t="s">
        <v>351</v>
      </c>
      <c r="B2563" s="6" t="s">
        <v>23</v>
      </c>
      <c r="C2563" s="6" t="s">
        <v>2108</v>
      </c>
      <c r="D2563" s="6" t="s">
        <v>2108</v>
      </c>
      <c r="E2563" s="6" t="s">
        <v>2109</v>
      </c>
      <c r="F2563" s="6" t="s">
        <v>2110</v>
      </c>
      <c r="G2563" s="7" t="s">
        <v>2111</v>
      </c>
      <c r="H2563" s="6" t="s">
        <v>2112</v>
      </c>
      <c r="I2563" s="6" t="s">
        <v>2113</v>
      </c>
      <c r="J2563" s="6" t="s">
        <v>2128</v>
      </c>
      <c r="K2563" s="11">
        <v>24.48</v>
      </c>
      <c r="L2563" s="9">
        <v>4</v>
      </c>
      <c r="M2563" s="11">
        <v>97.93</v>
      </c>
      <c r="O2563" s="10">
        <f t="shared" si="410"/>
        <v>24.482500000000002</v>
      </c>
      <c r="P2563" s="11">
        <f t="shared" si="411"/>
        <v>0</v>
      </c>
      <c r="Q2563" s="11">
        <f t="shared" si="412"/>
        <v>24.482500000000002</v>
      </c>
      <c r="R2563" s="6" t="str">
        <f t="shared" si="413"/>
        <v>YES</v>
      </c>
      <c r="S2563" s="6" t="str">
        <f t="shared" si="414"/>
        <v>YES</v>
      </c>
      <c r="T2563" s="11">
        <f t="shared" si="415"/>
        <v>50</v>
      </c>
      <c r="U2563" s="11">
        <f t="shared" si="416"/>
        <v>97.93</v>
      </c>
      <c r="V2563" s="11">
        <f t="shared" si="417"/>
        <v>-47.930000000000007</v>
      </c>
    </row>
    <row r="2564" spans="1:22" x14ac:dyDescent="0.25">
      <c r="A2564" s="6" t="s">
        <v>351</v>
      </c>
      <c r="B2564" s="6" t="s">
        <v>23</v>
      </c>
      <c r="C2564" s="6" t="s">
        <v>2108</v>
      </c>
      <c r="D2564" s="6" t="s">
        <v>2108</v>
      </c>
      <c r="E2564" s="6" t="s">
        <v>2109</v>
      </c>
      <c r="F2564" s="6" t="s">
        <v>2110</v>
      </c>
      <c r="G2564" s="7" t="s">
        <v>2111</v>
      </c>
      <c r="H2564" s="6" t="s">
        <v>2112</v>
      </c>
      <c r="I2564" s="6" t="s">
        <v>2113</v>
      </c>
      <c r="J2564" s="6" t="s">
        <v>2129</v>
      </c>
      <c r="K2564" s="11">
        <v>12.64</v>
      </c>
      <c r="L2564" s="9">
        <v>30.75</v>
      </c>
      <c r="M2564" s="11">
        <v>461.25</v>
      </c>
      <c r="O2564" s="10">
        <f t="shared" si="410"/>
        <v>15</v>
      </c>
      <c r="P2564" s="11">
        <f t="shared" si="411"/>
        <v>0</v>
      </c>
      <c r="Q2564" s="11">
        <f t="shared" si="412"/>
        <v>15</v>
      </c>
      <c r="R2564" s="6" t="str">
        <f t="shared" si="413"/>
        <v>YES</v>
      </c>
      <c r="S2564" s="6" t="str">
        <f t="shared" si="414"/>
        <v>YES</v>
      </c>
      <c r="T2564" s="11">
        <f t="shared" si="415"/>
        <v>384.375</v>
      </c>
      <c r="U2564" s="11">
        <f t="shared" si="416"/>
        <v>461.25</v>
      </c>
      <c r="V2564" s="11">
        <f t="shared" si="417"/>
        <v>-76.875</v>
      </c>
    </row>
    <row r="2565" spans="1:22" x14ac:dyDescent="0.25">
      <c r="A2565" s="6" t="s">
        <v>351</v>
      </c>
      <c r="B2565" s="6" t="s">
        <v>23</v>
      </c>
      <c r="C2565" s="6" t="s">
        <v>2108</v>
      </c>
      <c r="D2565" s="6" t="s">
        <v>2108</v>
      </c>
      <c r="E2565" s="6" t="s">
        <v>2109</v>
      </c>
      <c r="F2565" s="6" t="s">
        <v>2110</v>
      </c>
      <c r="G2565" s="7" t="s">
        <v>2111</v>
      </c>
      <c r="H2565" s="6" t="s">
        <v>2112</v>
      </c>
      <c r="I2565" s="6" t="s">
        <v>2113</v>
      </c>
      <c r="J2565" s="6" t="s">
        <v>2130</v>
      </c>
      <c r="K2565" s="11">
        <v>7.45</v>
      </c>
      <c r="L2565" s="9">
        <v>321.27999999999997</v>
      </c>
      <c r="M2565" s="11">
        <v>4537.26</v>
      </c>
      <c r="N2565" s="11">
        <v>6156.4</v>
      </c>
      <c r="O2565" s="10">
        <f t="shared" si="410"/>
        <v>14.122447709163348</v>
      </c>
      <c r="P2565" s="11">
        <f t="shared" si="411"/>
        <v>19.162101593625497</v>
      </c>
      <c r="Q2565" s="11">
        <f t="shared" si="412"/>
        <v>33.284549302788847</v>
      </c>
      <c r="R2565" s="6" t="str">
        <f t="shared" si="413"/>
        <v>YES</v>
      </c>
      <c r="S2565" s="6" t="str">
        <f t="shared" si="414"/>
        <v>YES</v>
      </c>
      <c r="T2565" s="11">
        <f t="shared" si="415"/>
        <v>4015.9999999999995</v>
      </c>
      <c r="U2565" s="11">
        <f t="shared" si="416"/>
        <v>10693.66</v>
      </c>
      <c r="V2565" s="11">
        <f t="shared" si="417"/>
        <v>-6677.66</v>
      </c>
    </row>
    <row r="2566" spans="1:22" x14ac:dyDescent="0.25">
      <c r="A2566" s="6" t="s">
        <v>351</v>
      </c>
      <c r="B2566" s="6" t="s">
        <v>23</v>
      </c>
      <c r="C2566" s="6" t="s">
        <v>2108</v>
      </c>
      <c r="D2566" s="6" t="s">
        <v>2108</v>
      </c>
      <c r="E2566" s="6" t="s">
        <v>2109</v>
      </c>
      <c r="F2566" s="6" t="s">
        <v>2110</v>
      </c>
      <c r="G2566" s="7" t="s">
        <v>2111</v>
      </c>
      <c r="H2566" s="6" t="s">
        <v>2112</v>
      </c>
      <c r="I2566" s="6" t="s">
        <v>2113</v>
      </c>
      <c r="J2566" s="6" t="s">
        <v>2130</v>
      </c>
      <c r="K2566" s="11">
        <v>16.75</v>
      </c>
      <c r="L2566" s="9">
        <v>1.55</v>
      </c>
      <c r="M2566" s="11">
        <v>25.96</v>
      </c>
      <c r="O2566" s="10">
        <f t="shared" si="410"/>
        <v>16.748387096774195</v>
      </c>
      <c r="P2566" s="11">
        <f t="shared" si="411"/>
        <v>0</v>
      </c>
      <c r="Q2566" s="11">
        <f t="shared" si="412"/>
        <v>16.748387096774195</v>
      </c>
      <c r="R2566" s="6" t="str">
        <f t="shared" si="413"/>
        <v>YES</v>
      </c>
      <c r="S2566" s="6" t="str">
        <f t="shared" si="414"/>
        <v>YES</v>
      </c>
      <c r="T2566" s="11">
        <f t="shared" si="415"/>
        <v>19.375</v>
      </c>
      <c r="U2566" s="11">
        <f t="shared" si="416"/>
        <v>25.96</v>
      </c>
      <c r="V2566" s="11">
        <f t="shared" si="417"/>
        <v>-6.5850000000000009</v>
      </c>
    </row>
    <row r="2567" spans="1:22" x14ac:dyDescent="0.25">
      <c r="A2567" s="6" t="s">
        <v>351</v>
      </c>
      <c r="B2567" s="6" t="s">
        <v>23</v>
      </c>
      <c r="C2567" s="6" t="s">
        <v>2108</v>
      </c>
      <c r="D2567" s="6" t="s">
        <v>2108</v>
      </c>
      <c r="E2567" s="6" t="s">
        <v>2109</v>
      </c>
      <c r="F2567" s="6" t="s">
        <v>2110</v>
      </c>
      <c r="G2567" s="7" t="s">
        <v>2111</v>
      </c>
      <c r="H2567" s="6" t="s">
        <v>2112</v>
      </c>
      <c r="I2567" s="6" t="s">
        <v>2113</v>
      </c>
      <c r="J2567" s="6" t="s">
        <v>2130</v>
      </c>
      <c r="K2567" s="11">
        <v>17.03</v>
      </c>
      <c r="L2567" s="9">
        <v>6</v>
      </c>
      <c r="M2567" s="11">
        <v>102.17</v>
      </c>
      <c r="O2567" s="10">
        <f t="shared" si="410"/>
        <v>17.028333333333332</v>
      </c>
      <c r="P2567" s="11">
        <f t="shared" si="411"/>
        <v>0</v>
      </c>
      <c r="Q2567" s="11">
        <f t="shared" si="412"/>
        <v>17.028333333333332</v>
      </c>
      <c r="R2567" s="6" t="str">
        <f t="shared" si="413"/>
        <v>YES</v>
      </c>
      <c r="S2567" s="6" t="str">
        <f t="shared" si="414"/>
        <v>YES</v>
      </c>
      <c r="T2567" s="11">
        <f t="shared" si="415"/>
        <v>75</v>
      </c>
      <c r="U2567" s="11">
        <f t="shared" si="416"/>
        <v>102.17</v>
      </c>
      <c r="V2567" s="11">
        <f t="shared" si="417"/>
        <v>-27.17</v>
      </c>
    </row>
    <row r="2568" spans="1:22" x14ac:dyDescent="0.25">
      <c r="A2568" s="6" t="s">
        <v>351</v>
      </c>
      <c r="B2568" s="6" t="s">
        <v>23</v>
      </c>
      <c r="C2568" s="6" t="s">
        <v>2108</v>
      </c>
      <c r="D2568" s="6" t="s">
        <v>2108</v>
      </c>
      <c r="E2568" s="6" t="s">
        <v>2109</v>
      </c>
      <c r="F2568" s="6" t="s">
        <v>2110</v>
      </c>
      <c r="G2568" s="7" t="s">
        <v>2111</v>
      </c>
      <c r="H2568" s="6" t="s">
        <v>2112</v>
      </c>
      <c r="I2568" s="6" t="s">
        <v>2113</v>
      </c>
      <c r="J2568" s="6" t="s">
        <v>2130</v>
      </c>
      <c r="K2568" s="11">
        <v>18.13</v>
      </c>
      <c r="L2568" s="9">
        <v>1.65</v>
      </c>
      <c r="M2568" s="11">
        <v>29.92</v>
      </c>
      <c r="O2568" s="10">
        <f t="shared" si="410"/>
        <v>18.133333333333336</v>
      </c>
      <c r="P2568" s="11">
        <f t="shared" si="411"/>
        <v>0</v>
      </c>
      <c r="Q2568" s="11">
        <f t="shared" si="412"/>
        <v>18.133333333333336</v>
      </c>
      <c r="R2568" s="6" t="str">
        <f t="shared" si="413"/>
        <v>YES</v>
      </c>
      <c r="S2568" s="6" t="str">
        <f t="shared" si="414"/>
        <v>YES</v>
      </c>
      <c r="T2568" s="11">
        <f t="shared" si="415"/>
        <v>20.625</v>
      </c>
      <c r="U2568" s="11">
        <f t="shared" si="416"/>
        <v>29.92</v>
      </c>
      <c r="V2568" s="11">
        <f t="shared" si="417"/>
        <v>-9.2950000000000017</v>
      </c>
    </row>
    <row r="2569" spans="1:22" x14ac:dyDescent="0.25">
      <c r="A2569" s="6" t="s">
        <v>351</v>
      </c>
      <c r="B2569" s="6" t="s">
        <v>23</v>
      </c>
      <c r="C2569" s="6" t="s">
        <v>2108</v>
      </c>
      <c r="D2569" s="6" t="s">
        <v>2108</v>
      </c>
      <c r="E2569" s="6" t="s">
        <v>2109</v>
      </c>
      <c r="F2569" s="6" t="s">
        <v>2110</v>
      </c>
      <c r="G2569" s="7" t="s">
        <v>2111</v>
      </c>
      <c r="H2569" s="6" t="s">
        <v>2112</v>
      </c>
      <c r="I2569" s="6" t="s">
        <v>2113</v>
      </c>
      <c r="J2569" s="6" t="s">
        <v>2131</v>
      </c>
      <c r="K2569" s="11">
        <v>14.36</v>
      </c>
      <c r="L2569" s="9">
        <v>244.52</v>
      </c>
      <c r="M2569" s="11">
        <v>4417.4399999999996</v>
      </c>
      <c r="N2569" s="11">
        <v>11623.59</v>
      </c>
      <c r="O2569" s="10">
        <f t="shared" si="410"/>
        <v>18.065761491902499</v>
      </c>
      <c r="P2569" s="11">
        <f t="shared" si="411"/>
        <v>47.536356944217239</v>
      </c>
      <c r="Q2569" s="11">
        <f t="shared" si="412"/>
        <v>65.602118436119738</v>
      </c>
      <c r="R2569" s="6" t="str">
        <f t="shared" si="413"/>
        <v>YES</v>
      </c>
      <c r="S2569" s="6" t="str">
        <f t="shared" si="414"/>
        <v>YES</v>
      </c>
      <c r="T2569" s="11">
        <f t="shared" si="415"/>
        <v>3056.5</v>
      </c>
      <c r="U2569" s="11">
        <f t="shared" si="416"/>
        <v>16041.029999999999</v>
      </c>
      <c r="V2569" s="11">
        <f t="shared" si="417"/>
        <v>-12984.529999999999</v>
      </c>
    </row>
    <row r="2570" spans="1:22" x14ac:dyDescent="0.25">
      <c r="A2570" s="6" t="s">
        <v>351</v>
      </c>
      <c r="B2570" s="6" t="s">
        <v>23</v>
      </c>
      <c r="C2570" s="6" t="s">
        <v>2108</v>
      </c>
      <c r="D2570" s="6" t="s">
        <v>2108</v>
      </c>
      <c r="E2570" s="6" t="s">
        <v>2109</v>
      </c>
      <c r="F2570" s="6" t="s">
        <v>2110</v>
      </c>
      <c r="G2570" s="7" t="s">
        <v>2111</v>
      </c>
      <c r="H2570" s="6" t="s">
        <v>2112</v>
      </c>
      <c r="I2570" s="6" t="s">
        <v>2113</v>
      </c>
      <c r="J2570" s="6" t="s">
        <v>2131</v>
      </c>
      <c r="K2570" s="11">
        <v>27.22</v>
      </c>
      <c r="L2570" s="9">
        <v>0.75</v>
      </c>
      <c r="M2570" s="11">
        <v>20.420000000000002</v>
      </c>
      <c r="O2570" s="10">
        <f t="shared" si="410"/>
        <v>27.22666666666667</v>
      </c>
      <c r="P2570" s="11">
        <f t="shared" si="411"/>
        <v>0</v>
      </c>
      <c r="Q2570" s="11">
        <f t="shared" si="412"/>
        <v>27.22666666666667</v>
      </c>
      <c r="R2570" s="6" t="str">
        <f t="shared" si="413"/>
        <v>YES</v>
      </c>
      <c r="S2570" s="6" t="str">
        <f t="shared" si="414"/>
        <v>YES</v>
      </c>
      <c r="T2570" s="11">
        <f t="shared" si="415"/>
        <v>9.375</v>
      </c>
      <c r="U2570" s="11">
        <f t="shared" si="416"/>
        <v>20.420000000000002</v>
      </c>
      <c r="V2570" s="11">
        <f t="shared" si="417"/>
        <v>-11.045000000000002</v>
      </c>
    </row>
    <row r="2571" spans="1:22" x14ac:dyDescent="0.25">
      <c r="A2571" s="6" t="s">
        <v>351</v>
      </c>
      <c r="B2571" s="6" t="s">
        <v>23</v>
      </c>
      <c r="C2571" s="6" t="s">
        <v>2108</v>
      </c>
      <c r="D2571" s="6" t="s">
        <v>2108</v>
      </c>
      <c r="E2571" s="6" t="s">
        <v>2109</v>
      </c>
      <c r="F2571" s="6" t="s">
        <v>2110</v>
      </c>
      <c r="G2571" s="7" t="s">
        <v>2111</v>
      </c>
      <c r="H2571" s="6" t="s">
        <v>2112</v>
      </c>
      <c r="I2571" s="6" t="s">
        <v>2113</v>
      </c>
      <c r="J2571" s="6" t="s">
        <v>2132</v>
      </c>
      <c r="K2571" s="11">
        <v>8.52</v>
      </c>
      <c r="L2571" s="9">
        <v>209.75</v>
      </c>
      <c r="M2571" s="11">
        <v>4739.33</v>
      </c>
      <c r="N2571" s="11">
        <v>6434.75</v>
      </c>
      <c r="O2571" s="10">
        <f t="shared" si="410"/>
        <v>22.595137067938023</v>
      </c>
      <c r="P2571" s="11">
        <f t="shared" si="411"/>
        <v>30.678188319427889</v>
      </c>
      <c r="Q2571" s="11">
        <f t="shared" si="412"/>
        <v>53.273325387365908</v>
      </c>
      <c r="R2571" s="6" t="str">
        <f t="shared" si="413"/>
        <v>YES</v>
      </c>
      <c r="S2571" s="6" t="str">
        <f t="shared" si="414"/>
        <v>YES</v>
      </c>
      <c r="T2571" s="11">
        <f t="shared" si="415"/>
        <v>2621.875</v>
      </c>
      <c r="U2571" s="11">
        <f t="shared" si="416"/>
        <v>11174.08</v>
      </c>
      <c r="V2571" s="11">
        <f t="shared" si="417"/>
        <v>-8552.2049999999999</v>
      </c>
    </row>
    <row r="2572" spans="1:22" x14ac:dyDescent="0.25">
      <c r="A2572" s="6" t="s">
        <v>351</v>
      </c>
      <c r="B2572" s="6" t="s">
        <v>23</v>
      </c>
      <c r="C2572" s="6" t="s">
        <v>2108</v>
      </c>
      <c r="D2572" s="6" t="s">
        <v>2108</v>
      </c>
      <c r="E2572" s="6" t="s">
        <v>2109</v>
      </c>
      <c r="F2572" s="6" t="s">
        <v>2110</v>
      </c>
      <c r="G2572" s="7" t="s">
        <v>2111</v>
      </c>
      <c r="H2572" s="6" t="s">
        <v>2112</v>
      </c>
      <c r="I2572" s="6" t="s">
        <v>2113</v>
      </c>
      <c r="J2572" s="6" t="s">
        <v>2133</v>
      </c>
      <c r="K2572" s="11">
        <v>13.09</v>
      </c>
      <c r="L2572" s="9">
        <v>24.25</v>
      </c>
      <c r="M2572" s="11">
        <v>363.75</v>
      </c>
      <c r="O2572" s="10">
        <f t="shared" si="410"/>
        <v>15</v>
      </c>
      <c r="P2572" s="11">
        <f t="shared" si="411"/>
        <v>0</v>
      </c>
      <c r="Q2572" s="11">
        <f t="shared" si="412"/>
        <v>15</v>
      </c>
      <c r="R2572" s="6" t="str">
        <f t="shared" si="413"/>
        <v>YES</v>
      </c>
      <c r="S2572" s="6" t="str">
        <f t="shared" si="414"/>
        <v>YES</v>
      </c>
      <c r="T2572" s="11">
        <f t="shared" si="415"/>
        <v>303.125</v>
      </c>
      <c r="U2572" s="11">
        <f t="shared" si="416"/>
        <v>363.75</v>
      </c>
      <c r="V2572" s="11">
        <f t="shared" si="417"/>
        <v>-60.625</v>
      </c>
    </row>
    <row r="2573" spans="1:22" x14ac:dyDescent="0.25">
      <c r="A2573" s="6" t="s">
        <v>351</v>
      </c>
      <c r="B2573" s="6" t="s">
        <v>23</v>
      </c>
      <c r="C2573" s="6" t="s">
        <v>2108</v>
      </c>
      <c r="D2573" s="6" t="s">
        <v>2108</v>
      </c>
      <c r="E2573" s="6" t="s">
        <v>2109</v>
      </c>
      <c r="F2573" s="6" t="s">
        <v>2110</v>
      </c>
      <c r="G2573" s="7" t="s">
        <v>2111</v>
      </c>
      <c r="H2573" s="6" t="s">
        <v>2112</v>
      </c>
      <c r="I2573" s="6" t="s">
        <v>2113</v>
      </c>
      <c r="J2573" s="6" t="s">
        <v>2134</v>
      </c>
      <c r="K2573" s="11">
        <v>7.99</v>
      </c>
      <c r="L2573" s="9">
        <v>342.55</v>
      </c>
      <c r="M2573" s="11">
        <v>5795.1</v>
      </c>
      <c r="N2573" s="11">
        <v>4605.88</v>
      </c>
      <c r="O2573" s="10">
        <f t="shared" si="410"/>
        <v>16.917530287549262</v>
      </c>
      <c r="P2573" s="11">
        <f t="shared" si="411"/>
        <v>13.44586191796818</v>
      </c>
      <c r="Q2573" s="11">
        <f t="shared" si="412"/>
        <v>30.363392205517439</v>
      </c>
      <c r="R2573" s="6" t="str">
        <f t="shared" si="413"/>
        <v>YES</v>
      </c>
      <c r="S2573" s="6" t="str">
        <f t="shared" si="414"/>
        <v>YES</v>
      </c>
      <c r="T2573" s="11">
        <f t="shared" si="415"/>
        <v>4281.875</v>
      </c>
      <c r="U2573" s="11">
        <f t="shared" si="416"/>
        <v>10400.98</v>
      </c>
      <c r="V2573" s="11">
        <f t="shared" si="417"/>
        <v>-6119.1049999999996</v>
      </c>
    </row>
    <row r="2574" spans="1:22" x14ac:dyDescent="0.25">
      <c r="A2574" s="6" t="s">
        <v>351</v>
      </c>
      <c r="B2574" s="6" t="s">
        <v>23</v>
      </c>
      <c r="C2574" s="6" t="s">
        <v>2108</v>
      </c>
      <c r="D2574" s="6" t="s">
        <v>2108</v>
      </c>
      <c r="E2574" s="6" t="s">
        <v>2109</v>
      </c>
      <c r="F2574" s="6" t="s">
        <v>2110</v>
      </c>
      <c r="G2574" s="7" t="s">
        <v>2111</v>
      </c>
      <c r="H2574" s="6" t="s">
        <v>2112</v>
      </c>
      <c r="I2574" s="6" t="s">
        <v>2113</v>
      </c>
      <c r="J2574" s="6" t="s">
        <v>2135</v>
      </c>
      <c r="K2574" s="11">
        <v>12.5</v>
      </c>
      <c r="L2574" s="9">
        <v>25.25</v>
      </c>
      <c r="M2574" s="11">
        <v>315.63</v>
      </c>
      <c r="N2574" s="11">
        <v>520</v>
      </c>
      <c r="O2574" s="10">
        <f t="shared" si="410"/>
        <v>12.50019801980198</v>
      </c>
      <c r="P2574" s="11">
        <f t="shared" si="411"/>
        <v>20.594059405940595</v>
      </c>
      <c r="Q2574" s="11">
        <f t="shared" si="412"/>
        <v>33.094257425742576</v>
      </c>
      <c r="R2574" s="6" t="str">
        <f t="shared" si="413"/>
        <v>YES</v>
      </c>
      <c r="S2574" s="6" t="str">
        <f t="shared" si="414"/>
        <v>YES</v>
      </c>
      <c r="T2574" s="11">
        <f t="shared" si="415"/>
        <v>315.625</v>
      </c>
      <c r="U2574" s="11">
        <f t="shared" si="416"/>
        <v>835.63</v>
      </c>
      <c r="V2574" s="11">
        <f t="shared" si="417"/>
        <v>-520.005</v>
      </c>
    </row>
    <row r="2575" spans="1:22" x14ac:dyDescent="0.25">
      <c r="A2575" s="6" t="s">
        <v>351</v>
      </c>
      <c r="B2575" s="6" t="s">
        <v>23</v>
      </c>
      <c r="C2575" s="6" t="s">
        <v>2108</v>
      </c>
      <c r="D2575" s="6" t="s">
        <v>2108</v>
      </c>
      <c r="E2575" s="6" t="s">
        <v>2109</v>
      </c>
      <c r="F2575" s="6" t="s">
        <v>2110</v>
      </c>
      <c r="G2575" s="7" t="s">
        <v>2111</v>
      </c>
      <c r="H2575" s="6" t="s">
        <v>2112</v>
      </c>
      <c r="I2575" s="6" t="s">
        <v>2113</v>
      </c>
      <c r="J2575" s="6" t="s">
        <v>2136</v>
      </c>
      <c r="K2575" s="11">
        <v>12.24</v>
      </c>
      <c r="L2575" s="9">
        <v>132.6</v>
      </c>
      <c r="M2575" s="11">
        <v>2405.61</v>
      </c>
      <c r="N2575" s="11">
        <v>3006.83</v>
      </c>
      <c r="O2575" s="10">
        <f t="shared" si="410"/>
        <v>18.141855203619912</v>
      </c>
      <c r="P2575" s="11">
        <f t="shared" si="411"/>
        <v>22.675942684766216</v>
      </c>
      <c r="Q2575" s="11">
        <f t="shared" si="412"/>
        <v>40.817797888386131</v>
      </c>
      <c r="R2575" s="6" t="str">
        <f t="shared" si="413"/>
        <v>YES</v>
      </c>
      <c r="S2575" s="6" t="str">
        <f t="shared" si="414"/>
        <v>YES</v>
      </c>
      <c r="T2575" s="11">
        <f t="shared" si="415"/>
        <v>1657.5</v>
      </c>
      <c r="U2575" s="11">
        <f t="shared" si="416"/>
        <v>5412.4400000000005</v>
      </c>
      <c r="V2575" s="11">
        <f t="shared" si="417"/>
        <v>-3754.9400000000005</v>
      </c>
    </row>
    <row r="2576" spans="1:22" x14ac:dyDescent="0.25">
      <c r="A2576" s="6" t="s">
        <v>351</v>
      </c>
      <c r="B2576" s="6" t="s">
        <v>23</v>
      </c>
      <c r="C2576" s="6" t="s">
        <v>2108</v>
      </c>
      <c r="D2576" s="6" t="s">
        <v>2108</v>
      </c>
      <c r="E2576" s="6" t="s">
        <v>2109</v>
      </c>
      <c r="F2576" s="6" t="s">
        <v>2110</v>
      </c>
      <c r="G2576" s="7" t="s">
        <v>2111</v>
      </c>
      <c r="H2576" s="6" t="s">
        <v>2112</v>
      </c>
      <c r="I2576" s="6" t="s">
        <v>2113</v>
      </c>
      <c r="J2576" s="6" t="s">
        <v>2137</v>
      </c>
      <c r="K2576" s="11">
        <v>7</v>
      </c>
      <c r="L2576" s="9">
        <v>5.5</v>
      </c>
      <c r="M2576" s="11">
        <v>38.5</v>
      </c>
      <c r="N2576" s="11">
        <v>4067</v>
      </c>
      <c r="O2576" s="10">
        <f t="shared" ref="O2576:O2615" si="418">M2576/L2576</f>
        <v>7</v>
      </c>
      <c r="P2576" s="11">
        <f t="shared" ref="P2576:P2615" si="419">N2576/L2576</f>
        <v>739.4545454545455</v>
      </c>
      <c r="Q2576" s="11">
        <f t="shared" ref="Q2576:Q2615" si="420">(M2576+N2576)/L2576</f>
        <v>746.4545454545455</v>
      </c>
      <c r="R2576" s="6" t="str">
        <f t="shared" ref="R2576:R2615" si="421">IF(Q2576&gt;12.49,"YES","NO")</f>
        <v>YES</v>
      </c>
      <c r="S2576" s="6" t="str">
        <f t="shared" ref="S2576:S2615" si="422">IF(O2576&gt;3.32,"YES","NO")</f>
        <v>YES</v>
      </c>
      <c r="T2576" s="11">
        <f t="shared" ref="T2576:T2615" si="423">L2576*12.5</f>
        <v>68.75</v>
      </c>
      <c r="U2576" s="11">
        <f t="shared" ref="U2576:U2615" si="424">M2576+N2576</f>
        <v>4105.5</v>
      </c>
      <c r="V2576" s="11">
        <f t="shared" ref="V2576:V2615" si="425">T2576-U2576</f>
        <v>-4036.75</v>
      </c>
    </row>
    <row r="2577" spans="1:22" x14ac:dyDescent="0.25">
      <c r="A2577" s="6" t="s">
        <v>351</v>
      </c>
      <c r="B2577" s="6" t="s">
        <v>23</v>
      </c>
      <c r="C2577" s="6" t="s">
        <v>2108</v>
      </c>
      <c r="D2577" s="6" t="s">
        <v>2108</v>
      </c>
      <c r="E2577" s="6" t="s">
        <v>2109</v>
      </c>
      <c r="F2577" s="6" t="s">
        <v>2110</v>
      </c>
      <c r="G2577" s="7" t="s">
        <v>2111</v>
      </c>
      <c r="H2577" s="6" t="s">
        <v>2112</v>
      </c>
      <c r="I2577" s="6" t="s">
        <v>2113</v>
      </c>
      <c r="J2577" s="6" t="s">
        <v>2137</v>
      </c>
      <c r="K2577" s="11">
        <v>7.48</v>
      </c>
      <c r="L2577" s="9">
        <v>251.15</v>
      </c>
      <c r="M2577" s="11">
        <v>3380.98</v>
      </c>
      <c r="N2577" s="11">
        <v>700.33</v>
      </c>
      <c r="O2577" s="10">
        <f t="shared" si="418"/>
        <v>13.461994823810471</v>
      </c>
      <c r="P2577" s="11">
        <f t="shared" si="419"/>
        <v>2.7884929325104522</v>
      </c>
      <c r="Q2577" s="11">
        <f t="shared" si="420"/>
        <v>16.250487756320922</v>
      </c>
      <c r="R2577" s="6" t="str">
        <f t="shared" si="421"/>
        <v>YES</v>
      </c>
      <c r="S2577" s="6" t="str">
        <f t="shared" si="422"/>
        <v>YES</v>
      </c>
      <c r="T2577" s="11">
        <f t="shared" si="423"/>
        <v>3139.375</v>
      </c>
      <c r="U2577" s="11">
        <f t="shared" si="424"/>
        <v>4081.31</v>
      </c>
      <c r="V2577" s="11">
        <f t="shared" si="425"/>
        <v>-941.93499999999995</v>
      </c>
    </row>
    <row r="2578" spans="1:22" x14ac:dyDescent="0.25">
      <c r="A2578" s="6" t="s">
        <v>351</v>
      </c>
      <c r="B2578" s="6" t="s">
        <v>23</v>
      </c>
      <c r="C2578" s="6" t="s">
        <v>2108</v>
      </c>
      <c r="D2578" s="6" t="s">
        <v>2108</v>
      </c>
      <c r="E2578" s="6" t="s">
        <v>2109</v>
      </c>
      <c r="F2578" s="6" t="s">
        <v>2110</v>
      </c>
      <c r="G2578" s="7" t="s">
        <v>2111</v>
      </c>
      <c r="H2578" s="6" t="s">
        <v>2112</v>
      </c>
      <c r="I2578" s="6" t="s">
        <v>2113</v>
      </c>
      <c r="J2578" s="6" t="s">
        <v>2137</v>
      </c>
      <c r="K2578" s="11">
        <v>16.87</v>
      </c>
      <c r="L2578" s="9">
        <v>2.75</v>
      </c>
      <c r="M2578" s="11">
        <v>46.4</v>
      </c>
      <c r="O2578" s="10">
        <f t="shared" si="418"/>
        <v>16.872727272727271</v>
      </c>
      <c r="P2578" s="11">
        <f t="shared" si="419"/>
        <v>0</v>
      </c>
      <c r="Q2578" s="11">
        <f t="shared" si="420"/>
        <v>16.872727272727271</v>
      </c>
      <c r="R2578" s="6" t="str">
        <f t="shared" si="421"/>
        <v>YES</v>
      </c>
      <c r="S2578" s="6" t="str">
        <f t="shared" si="422"/>
        <v>YES</v>
      </c>
      <c r="T2578" s="11">
        <f t="shared" si="423"/>
        <v>34.375</v>
      </c>
      <c r="U2578" s="11">
        <f t="shared" si="424"/>
        <v>46.4</v>
      </c>
      <c r="V2578" s="11">
        <f t="shared" si="425"/>
        <v>-12.024999999999999</v>
      </c>
    </row>
    <row r="2579" spans="1:22" x14ac:dyDescent="0.25">
      <c r="A2579" s="6" t="s">
        <v>351</v>
      </c>
      <c r="B2579" s="6" t="s">
        <v>23</v>
      </c>
      <c r="C2579" s="6" t="s">
        <v>2108</v>
      </c>
      <c r="D2579" s="6" t="s">
        <v>2108</v>
      </c>
      <c r="E2579" s="6" t="s">
        <v>2109</v>
      </c>
      <c r="F2579" s="6" t="s">
        <v>2110</v>
      </c>
      <c r="G2579" s="7" t="s">
        <v>2111</v>
      </c>
      <c r="H2579" s="6" t="s">
        <v>2112</v>
      </c>
      <c r="I2579" s="6" t="s">
        <v>2113</v>
      </c>
      <c r="J2579" s="6" t="s">
        <v>2137</v>
      </c>
      <c r="K2579" s="11">
        <v>18.97</v>
      </c>
      <c r="L2579" s="9">
        <v>0.25</v>
      </c>
      <c r="M2579" s="11">
        <v>474</v>
      </c>
      <c r="O2579" s="10">
        <f t="shared" si="418"/>
        <v>1896</v>
      </c>
      <c r="P2579" s="11">
        <f t="shared" si="419"/>
        <v>0</v>
      </c>
      <c r="Q2579" s="11">
        <f t="shared" si="420"/>
        <v>1896</v>
      </c>
      <c r="R2579" s="6" t="str">
        <f t="shared" si="421"/>
        <v>YES</v>
      </c>
      <c r="S2579" s="6" t="str">
        <f t="shared" si="422"/>
        <v>YES</v>
      </c>
      <c r="T2579" s="11">
        <f t="shared" si="423"/>
        <v>3.125</v>
      </c>
      <c r="U2579" s="11">
        <f t="shared" si="424"/>
        <v>474</v>
      </c>
      <c r="V2579" s="11">
        <f t="shared" si="425"/>
        <v>-470.875</v>
      </c>
    </row>
    <row r="2580" spans="1:22" x14ac:dyDescent="0.25">
      <c r="A2580" s="6" t="s">
        <v>351</v>
      </c>
      <c r="B2580" s="6" t="s">
        <v>23</v>
      </c>
      <c r="C2580" s="6" t="s">
        <v>2108</v>
      </c>
      <c r="D2580" s="6" t="s">
        <v>2108</v>
      </c>
      <c r="E2580" s="6" t="s">
        <v>2109</v>
      </c>
      <c r="F2580" s="6" t="s">
        <v>2110</v>
      </c>
      <c r="G2580" s="7" t="s">
        <v>2111</v>
      </c>
      <c r="H2580" s="6" t="s">
        <v>2112</v>
      </c>
      <c r="I2580" s="6" t="s">
        <v>2113</v>
      </c>
      <c r="J2580" s="6" t="s">
        <v>2138</v>
      </c>
      <c r="K2580" s="11">
        <v>12.24</v>
      </c>
      <c r="L2580" s="9">
        <v>32</v>
      </c>
      <c r="M2580" s="11">
        <v>480</v>
      </c>
      <c r="O2580" s="10">
        <f t="shared" si="418"/>
        <v>15</v>
      </c>
      <c r="P2580" s="11">
        <f t="shared" si="419"/>
        <v>0</v>
      </c>
      <c r="Q2580" s="11">
        <f t="shared" si="420"/>
        <v>15</v>
      </c>
      <c r="R2580" s="6" t="str">
        <f t="shared" si="421"/>
        <v>YES</v>
      </c>
      <c r="S2580" s="6" t="str">
        <f t="shared" si="422"/>
        <v>YES</v>
      </c>
      <c r="T2580" s="11">
        <f t="shared" si="423"/>
        <v>400</v>
      </c>
      <c r="U2580" s="11">
        <f t="shared" si="424"/>
        <v>480</v>
      </c>
      <c r="V2580" s="11">
        <f t="shared" si="425"/>
        <v>-80</v>
      </c>
    </row>
    <row r="2581" spans="1:22" x14ac:dyDescent="0.25">
      <c r="A2581" s="6" t="s">
        <v>351</v>
      </c>
      <c r="B2581" s="6" t="s">
        <v>23</v>
      </c>
      <c r="C2581" s="6" t="s">
        <v>2108</v>
      </c>
      <c r="D2581" s="6" t="s">
        <v>2108</v>
      </c>
      <c r="E2581" s="6" t="s">
        <v>2109</v>
      </c>
      <c r="F2581" s="6" t="s">
        <v>2110</v>
      </c>
      <c r="G2581" s="7" t="s">
        <v>2111</v>
      </c>
      <c r="H2581" s="6" t="s">
        <v>2112</v>
      </c>
      <c r="I2581" s="6" t="s">
        <v>2113</v>
      </c>
      <c r="J2581" s="6" t="s">
        <v>2139</v>
      </c>
      <c r="K2581" s="11">
        <v>11.94</v>
      </c>
      <c r="L2581" s="9">
        <v>74</v>
      </c>
      <c r="M2581" s="11">
        <v>1110</v>
      </c>
      <c r="O2581" s="10">
        <f t="shared" si="418"/>
        <v>15</v>
      </c>
      <c r="P2581" s="11">
        <f t="shared" si="419"/>
        <v>0</v>
      </c>
      <c r="Q2581" s="11">
        <f t="shared" si="420"/>
        <v>15</v>
      </c>
      <c r="R2581" s="6" t="str">
        <f t="shared" si="421"/>
        <v>YES</v>
      </c>
      <c r="S2581" s="6" t="str">
        <f t="shared" si="422"/>
        <v>YES</v>
      </c>
      <c r="T2581" s="11">
        <f t="shared" si="423"/>
        <v>925</v>
      </c>
      <c r="U2581" s="11">
        <f t="shared" si="424"/>
        <v>1110</v>
      </c>
      <c r="V2581" s="11">
        <f t="shared" si="425"/>
        <v>-185</v>
      </c>
    </row>
    <row r="2582" spans="1:22" x14ac:dyDescent="0.25">
      <c r="A2582" s="6" t="s">
        <v>351</v>
      </c>
      <c r="B2582" s="6" t="s">
        <v>23</v>
      </c>
      <c r="C2582" s="6" t="s">
        <v>2108</v>
      </c>
      <c r="D2582" s="6" t="s">
        <v>2108</v>
      </c>
      <c r="E2582" s="6" t="s">
        <v>2109</v>
      </c>
      <c r="F2582" s="6" t="s">
        <v>2110</v>
      </c>
      <c r="G2582" s="7" t="s">
        <v>2111</v>
      </c>
      <c r="H2582" s="6" t="s">
        <v>2112</v>
      </c>
      <c r="I2582" s="6" t="s">
        <v>2113</v>
      </c>
      <c r="J2582" s="6" t="s">
        <v>2140</v>
      </c>
      <c r="K2582" s="11">
        <v>11.6</v>
      </c>
      <c r="L2582" s="9">
        <v>15.25</v>
      </c>
      <c r="M2582" s="11">
        <v>176.9</v>
      </c>
      <c r="N2582" s="11">
        <v>541.5</v>
      </c>
      <c r="O2582" s="10">
        <f t="shared" si="418"/>
        <v>11.6</v>
      </c>
      <c r="P2582" s="11">
        <f t="shared" si="419"/>
        <v>35.508196721311478</v>
      </c>
      <c r="Q2582" s="11">
        <f t="shared" si="420"/>
        <v>47.108196721311472</v>
      </c>
      <c r="R2582" s="6" t="str">
        <f t="shared" si="421"/>
        <v>YES</v>
      </c>
      <c r="S2582" s="6" t="str">
        <f t="shared" si="422"/>
        <v>YES</v>
      </c>
      <c r="T2582" s="11">
        <f t="shared" si="423"/>
        <v>190.625</v>
      </c>
      <c r="U2582" s="11">
        <f t="shared" si="424"/>
        <v>718.4</v>
      </c>
      <c r="V2582" s="11">
        <f t="shared" si="425"/>
        <v>-527.77499999999998</v>
      </c>
    </row>
    <row r="2583" spans="1:22" x14ac:dyDescent="0.25">
      <c r="A2583" s="6" t="s">
        <v>351</v>
      </c>
      <c r="B2583" s="6" t="s">
        <v>23</v>
      </c>
      <c r="C2583" s="25" t="s">
        <v>2152</v>
      </c>
      <c r="D2583" s="25" t="s">
        <v>2152</v>
      </c>
      <c r="E2583" s="6" t="s">
        <v>2155</v>
      </c>
      <c r="F2583" s="6" t="s">
        <v>2156</v>
      </c>
      <c r="G2583" s="25" t="s">
        <v>2160</v>
      </c>
      <c r="H2583" s="6" t="s">
        <v>2153</v>
      </c>
      <c r="I2583" s="6" t="s">
        <v>2154</v>
      </c>
      <c r="J2583" s="6" t="s">
        <v>2141</v>
      </c>
      <c r="K2583" s="11">
        <v>7.5</v>
      </c>
      <c r="L2583" s="9">
        <v>217.26</v>
      </c>
      <c r="M2583" s="11">
        <v>1666.16</v>
      </c>
      <c r="N2583" s="11">
        <v>2173.9499999999998</v>
      </c>
      <c r="O2583" s="10">
        <f t="shared" si="418"/>
        <v>7.6689680567062517</v>
      </c>
      <c r="P2583" s="11">
        <f t="shared" si="419"/>
        <v>10.006213753106875</v>
      </c>
      <c r="Q2583" s="11">
        <f t="shared" si="420"/>
        <v>17.675181809813125</v>
      </c>
      <c r="R2583" s="6" t="str">
        <f t="shared" si="421"/>
        <v>YES</v>
      </c>
      <c r="S2583" s="6" t="str">
        <f t="shared" si="422"/>
        <v>YES</v>
      </c>
      <c r="T2583" s="11">
        <f t="shared" si="423"/>
        <v>2715.75</v>
      </c>
      <c r="U2583" s="11">
        <f t="shared" si="424"/>
        <v>3840.1099999999997</v>
      </c>
      <c r="V2583" s="11">
        <f t="shared" si="425"/>
        <v>-1124.3599999999997</v>
      </c>
    </row>
    <row r="2584" spans="1:22" x14ac:dyDescent="0.25">
      <c r="A2584" s="6" t="s">
        <v>351</v>
      </c>
      <c r="B2584" s="6" t="s">
        <v>23</v>
      </c>
      <c r="C2584" s="25" t="s">
        <v>2152</v>
      </c>
      <c r="D2584" s="25" t="s">
        <v>2152</v>
      </c>
      <c r="E2584" s="6" t="s">
        <v>2155</v>
      </c>
      <c r="F2584" s="6" t="s">
        <v>2156</v>
      </c>
      <c r="G2584" s="25" t="s">
        <v>2160</v>
      </c>
      <c r="H2584" s="6" t="s">
        <v>2153</v>
      </c>
      <c r="I2584" s="6" t="s">
        <v>2154</v>
      </c>
      <c r="J2584" s="6" t="s">
        <v>2142</v>
      </c>
      <c r="K2584" s="11">
        <v>7.5</v>
      </c>
      <c r="L2584" s="9">
        <v>168.49</v>
      </c>
      <c r="M2584" s="11">
        <v>1266.22</v>
      </c>
      <c r="N2584" s="11">
        <v>1889.86</v>
      </c>
      <c r="O2584" s="10">
        <f t="shared" si="418"/>
        <v>7.5151047539913343</v>
      </c>
      <c r="P2584" s="11">
        <f t="shared" si="419"/>
        <v>11.216452014956376</v>
      </c>
      <c r="Q2584" s="11">
        <f t="shared" si="420"/>
        <v>18.731556768947712</v>
      </c>
      <c r="R2584" s="6" t="str">
        <f t="shared" si="421"/>
        <v>YES</v>
      </c>
      <c r="S2584" s="6" t="str">
        <f t="shared" si="422"/>
        <v>YES</v>
      </c>
      <c r="T2584" s="11">
        <f t="shared" si="423"/>
        <v>2106.125</v>
      </c>
      <c r="U2584" s="11">
        <f t="shared" si="424"/>
        <v>3156.08</v>
      </c>
      <c r="V2584" s="11">
        <f t="shared" si="425"/>
        <v>-1049.9549999999999</v>
      </c>
    </row>
    <row r="2585" spans="1:22" x14ac:dyDescent="0.25">
      <c r="A2585" s="6" t="s">
        <v>351</v>
      </c>
      <c r="B2585" s="6" t="s">
        <v>23</v>
      </c>
      <c r="C2585" s="25" t="s">
        <v>2152</v>
      </c>
      <c r="D2585" s="25" t="s">
        <v>2152</v>
      </c>
      <c r="E2585" s="6" t="s">
        <v>2155</v>
      </c>
      <c r="F2585" s="6" t="s">
        <v>2156</v>
      </c>
      <c r="G2585" s="25" t="s">
        <v>2160</v>
      </c>
      <c r="H2585" s="6" t="s">
        <v>2153</v>
      </c>
      <c r="I2585" s="6" t="s">
        <v>2154</v>
      </c>
      <c r="J2585" s="6" t="s">
        <v>2143</v>
      </c>
      <c r="K2585" s="11">
        <v>5</v>
      </c>
      <c r="L2585" s="9">
        <v>323.2</v>
      </c>
      <c r="M2585" s="11">
        <v>1616</v>
      </c>
      <c r="N2585" s="11">
        <v>9835.0499999999993</v>
      </c>
      <c r="O2585" s="10">
        <f t="shared" si="418"/>
        <v>5</v>
      </c>
      <c r="P2585" s="11">
        <f t="shared" si="419"/>
        <v>30.43022896039604</v>
      </c>
      <c r="Q2585" s="11">
        <f t="shared" si="420"/>
        <v>35.430228960396036</v>
      </c>
      <c r="R2585" s="6" t="str">
        <f t="shared" si="421"/>
        <v>YES</v>
      </c>
      <c r="S2585" s="6" t="str">
        <f t="shared" si="422"/>
        <v>YES</v>
      </c>
      <c r="T2585" s="11">
        <f t="shared" si="423"/>
        <v>4040</v>
      </c>
      <c r="U2585" s="11">
        <f t="shared" si="424"/>
        <v>11451.05</v>
      </c>
      <c r="V2585" s="11">
        <f t="shared" si="425"/>
        <v>-7411.0499999999993</v>
      </c>
    </row>
    <row r="2586" spans="1:22" x14ac:dyDescent="0.25">
      <c r="A2586" s="6" t="s">
        <v>351</v>
      </c>
      <c r="B2586" s="6" t="s">
        <v>23</v>
      </c>
      <c r="C2586" s="25" t="s">
        <v>2152</v>
      </c>
      <c r="D2586" s="25" t="s">
        <v>2152</v>
      </c>
      <c r="E2586" s="6" t="s">
        <v>2155</v>
      </c>
      <c r="F2586" s="6" t="s">
        <v>2156</v>
      </c>
      <c r="G2586" s="25" t="s">
        <v>2160</v>
      </c>
      <c r="H2586" s="6" t="s">
        <v>2153</v>
      </c>
      <c r="I2586" s="6" t="s">
        <v>2154</v>
      </c>
      <c r="J2586" s="6" t="s">
        <v>2144</v>
      </c>
      <c r="K2586" s="11">
        <v>7.5</v>
      </c>
      <c r="L2586" s="9">
        <v>80.569999999999993</v>
      </c>
      <c r="M2586" s="11">
        <v>604.29</v>
      </c>
      <c r="N2586" s="11">
        <v>1157.18</v>
      </c>
      <c r="O2586" s="10">
        <f t="shared" si="418"/>
        <v>7.5001861735137147</v>
      </c>
      <c r="P2586" s="11">
        <f t="shared" si="419"/>
        <v>14.362417773364777</v>
      </c>
      <c r="Q2586" s="11">
        <f t="shared" si="420"/>
        <v>21.862603946878494</v>
      </c>
      <c r="R2586" s="6" t="str">
        <f t="shared" si="421"/>
        <v>YES</v>
      </c>
      <c r="S2586" s="6" t="str">
        <f t="shared" si="422"/>
        <v>YES</v>
      </c>
      <c r="T2586" s="11">
        <f t="shared" si="423"/>
        <v>1007.1249999999999</v>
      </c>
      <c r="U2586" s="11">
        <f t="shared" si="424"/>
        <v>1761.47</v>
      </c>
      <c r="V2586" s="11">
        <f t="shared" si="425"/>
        <v>-754.34500000000014</v>
      </c>
    </row>
    <row r="2587" spans="1:22" x14ac:dyDescent="0.25">
      <c r="A2587" s="6" t="s">
        <v>351</v>
      </c>
      <c r="B2587" s="6" t="s">
        <v>23</v>
      </c>
      <c r="C2587" s="25" t="s">
        <v>2152</v>
      </c>
      <c r="D2587" s="25" t="s">
        <v>2152</v>
      </c>
      <c r="E2587" s="6" t="s">
        <v>2155</v>
      </c>
      <c r="F2587" s="6" t="s">
        <v>2156</v>
      </c>
      <c r="G2587" s="25" t="s">
        <v>2160</v>
      </c>
      <c r="H2587" s="6" t="s">
        <v>2153</v>
      </c>
      <c r="I2587" s="6" t="s">
        <v>2154</v>
      </c>
      <c r="J2587" s="6" t="s">
        <v>2145</v>
      </c>
      <c r="K2587" s="11">
        <v>5</v>
      </c>
      <c r="L2587" s="9">
        <v>232.46</v>
      </c>
      <c r="M2587" s="11">
        <v>1162.3</v>
      </c>
      <c r="N2587" s="11">
        <v>7233.44</v>
      </c>
      <c r="O2587" s="10">
        <f t="shared" si="418"/>
        <v>5</v>
      </c>
      <c r="P2587" s="11">
        <f t="shared" si="419"/>
        <v>31.116923341650175</v>
      </c>
      <c r="Q2587" s="11">
        <f t="shared" si="420"/>
        <v>36.116923341650171</v>
      </c>
      <c r="R2587" s="6" t="str">
        <f t="shared" si="421"/>
        <v>YES</v>
      </c>
      <c r="S2587" s="6" t="str">
        <f t="shared" si="422"/>
        <v>YES</v>
      </c>
      <c r="T2587" s="11">
        <f t="shared" si="423"/>
        <v>2905.75</v>
      </c>
      <c r="U2587" s="11">
        <f t="shared" si="424"/>
        <v>8395.74</v>
      </c>
      <c r="V2587" s="11">
        <f t="shared" si="425"/>
        <v>-5489.99</v>
      </c>
    </row>
    <row r="2588" spans="1:22" x14ac:dyDescent="0.25">
      <c r="A2588" s="6" t="s">
        <v>351</v>
      </c>
      <c r="B2588" s="6" t="s">
        <v>23</v>
      </c>
      <c r="C2588" s="25" t="s">
        <v>2152</v>
      </c>
      <c r="D2588" s="25" t="s">
        <v>2152</v>
      </c>
      <c r="E2588" s="6" t="s">
        <v>2155</v>
      </c>
      <c r="F2588" s="6" t="s">
        <v>2156</v>
      </c>
      <c r="G2588" s="25" t="s">
        <v>2160</v>
      </c>
      <c r="H2588" s="6" t="s">
        <v>2153</v>
      </c>
      <c r="I2588" s="6" t="s">
        <v>2154</v>
      </c>
      <c r="J2588" s="6" t="s">
        <v>2146</v>
      </c>
      <c r="K2588" s="11">
        <v>5</v>
      </c>
      <c r="L2588" s="9">
        <v>235.86</v>
      </c>
      <c r="M2588" s="11">
        <v>1179.3</v>
      </c>
      <c r="N2588" s="11">
        <v>6918.99</v>
      </c>
      <c r="O2588" s="10">
        <f t="shared" si="418"/>
        <v>4.9999999999999991</v>
      </c>
      <c r="P2588" s="11">
        <f t="shared" si="419"/>
        <v>29.335156448740776</v>
      </c>
      <c r="Q2588" s="11">
        <f t="shared" si="420"/>
        <v>34.335156448740776</v>
      </c>
      <c r="R2588" s="6" t="str">
        <f t="shared" si="421"/>
        <v>YES</v>
      </c>
      <c r="S2588" s="6" t="str">
        <f t="shared" si="422"/>
        <v>YES</v>
      </c>
      <c r="T2588" s="11">
        <f t="shared" si="423"/>
        <v>2948.25</v>
      </c>
      <c r="U2588" s="11">
        <f t="shared" si="424"/>
        <v>8098.29</v>
      </c>
      <c r="V2588" s="11">
        <f t="shared" si="425"/>
        <v>-5150.04</v>
      </c>
    </row>
    <row r="2589" spans="1:22" x14ac:dyDescent="0.25">
      <c r="A2589" s="6" t="s">
        <v>351</v>
      </c>
      <c r="B2589" s="6" t="s">
        <v>23</v>
      </c>
      <c r="C2589" s="25" t="s">
        <v>2152</v>
      </c>
      <c r="D2589" s="25" t="s">
        <v>2152</v>
      </c>
      <c r="E2589" s="6" t="s">
        <v>2155</v>
      </c>
      <c r="F2589" s="6" t="s">
        <v>2156</v>
      </c>
      <c r="G2589" s="25" t="s">
        <v>2160</v>
      </c>
      <c r="H2589" s="6" t="s">
        <v>2153</v>
      </c>
      <c r="I2589" s="6" t="s">
        <v>2154</v>
      </c>
      <c r="J2589" s="6" t="s">
        <v>2147</v>
      </c>
      <c r="K2589" s="11">
        <v>14</v>
      </c>
      <c r="L2589" s="9">
        <v>263.85000000000002</v>
      </c>
      <c r="M2589" s="11">
        <v>3693.9</v>
      </c>
      <c r="N2589" s="11">
        <v>1525.86</v>
      </c>
      <c r="O2589" s="10">
        <f t="shared" si="418"/>
        <v>14</v>
      </c>
      <c r="P2589" s="11">
        <f t="shared" si="419"/>
        <v>5.7830585559977248</v>
      </c>
      <c r="Q2589" s="11">
        <f t="shared" si="420"/>
        <v>19.783058555997727</v>
      </c>
      <c r="R2589" s="6" t="str">
        <f t="shared" si="421"/>
        <v>YES</v>
      </c>
      <c r="S2589" s="6" t="str">
        <f t="shared" si="422"/>
        <v>YES</v>
      </c>
      <c r="T2589" s="11">
        <f t="shared" si="423"/>
        <v>3298.1250000000005</v>
      </c>
      <c r="U2589" s="11">
        <f t="shared" si="424"/>
        <v>5219.76</v>
      </c>
      <c r="V2589" s="11">
        <f t="shared" si="425"/>
        <v>-1921.6349999999998</v>
      </c>
    </row>
    <row r="2590" spans="1:22" x14ac:dyDescent="0.25">
      <c r="A2590" s="6" t="s">
        <v>351</v>
      </c>
      <c r="B2590" s="6" t="s">
        <v>23</v>
      </c>
      <c r="C2590" s="25" t="s">
        <v>2152</v>
      </c>
      <c r="D2590" s="25" t="s">
        <v>2152</v>
      </c>
      <c r="E2590" s="6" t="s">
        <v>2155</v>
      </c>
      <c r="F2590" s="6" t="s">
        <v>2156</v>
      </c>
      <c r="G2590" s="25" t="s">
        <v>2160</v>
      </c>
      <c r="H2590" s="6" t="s">
        <v>2153</v>
      </c>
      <c r="I2590" s="6" t="s">
        <v>2154</v>
      </c>
      <c r="J2590" s="6" t="s">
        <v>2148</v>
      </c>
      <c r="K2590" s="11">
        <v>5</v>
      </c>
      <c r="L2590" s="9">
        <v>276.92</v>
      </c>
      <c r="M2590" s="11">
        <v>1384.6</v>
      </c>
      <c r="N2590" s="11">
        <v>8166.21</v>
      </c>
      <c r="O2590" s="10">
        <f t="shared" si="418"/>
        <v>4.9999999999999991</v>
      </c>
      <c r="P2590" s="11">
        <f t="shared" si="419"/>
        <v>29.489419326881407</v>
      </c>
      <c r="Q2590" s="11">
        <f t="shared" si="420"/>
        <v>34.489419326881404</v>
      </c>
      <c r="R2590" s="6" t="str">
        <f t="shared" si="421"/>
        <v>YES</v>
      </c>
      <c r="S2590" s="6" t="str">
        <f t="shared" si="422"/>
        <v>YES</v>
      </c>
      <c r="T2590" s="11">
        <f t="shared" si="423"/>
        <v>3461.5</v>
      </c>
      <c r="U2590" s="11">
        <f t="shared" si="424"/>
        <v>9550.81</v>
      </c>
      <c r="V2590" s="11">
        <f t="shared" si="425"/>
        <v>-6089.3099999999995</v>
      </c>
    </row>
    <row r="2591" spans="1:22" x14ac:dyDescent="0.25">
      <c r="A2591" s="6" t="s">
        <v>351</v>
      </c>
      <c r="B2591" s="6" t="s">
        <v>23</v>
      </c>
      <c r="C2591" s="25" t="s">
        <v>2152</v>
      </c>
      <c r="D2591" s="25" t="s">
        <v>2152</v>
      </c>
      <c r="E2591" s="6" t="s">
        <v>2155</v>
      </c>
      <c r="F2591" s="6" t="s">
        <v>2156</v>
      </c>
      <c r="G2591" s="25" t="s">
        <v>2160</v>
      </c>
      <c r="H2591" s="6" t="s">
        <v>2153</v>
      </c>
      <c r="I2591" s="6" t="s">
        <v>2154</v>
      </c>
      <c r="J2591" s="6" t="s">
        <v>2149</v>
      </c>
      <c r="K2591" s="11">
        <v>14</v>
      </c>
      <c r="L2591" s="9">
        <v>273.25</v>
      </c>
      <c r="M2591" s="11">
        <v>3825.5</v>
      </c>
      <c r="N2591" s="11">
        <v>1891.05</v>
      </c>
      <c r="O2591" s="10">
        <f t="shared" si="418"/>
        <v>14</v>
      </c>
      <c r="P2591" s="11">
        <f t="shared" si="419"/>
        <v>6.9205855443732842</v>
      </c>
      <c r="Q2591" s="11">
        <f t="shared" si="420"/>
        <v>20.920585544373285</v>
      </c>
      <c r="R2591" s="6" t="str">
        <f t="shared" si="421"/>
        <v>YES</v>
      </c>
      <c r="S2591" s="6" t="str">
        <f t="shared" si="422"/>
        <v>YES</v>
      </c>
      <c r="T2591" s="11">
        <f t="shared" si="423"/>
        <v>3415.625</v>
      </c>
      <c r="U2591" s="11">
        <f t="shared" si="424"/>
        <v>5716.55</v>
      </c>
      <c r="V2591" s="11">
        <f t="shared" si="425"/>
        <v>-2300.9250000000002</v>
      </c>
    </row>
    <row r="2592" spans="1:22" x14ac:dyDescent="0.25">
      <c r="A2592" s="6" t="s">
        <v>351</v>
      </c>
      <c r="B2592" s="6" t="s">
        <v>23</v>
      </c>
      <c r="C2592" s="25" t="s">
        <v>2152</v>
      </c>
      <c r="D2592" s="25" t="s">
        <v>2152</v>
      </c>
      <c r="E2592" s="6" t="s">
        <v>2155</v>
      </c>
      <c r="F2592" s="6" t="s">
        <v>2156</v>
      </c>
      <c r="G2592" s="25" t="s">
        <v>2160</v>
      </c>
      <c r="H2592" s="6" t="s">
        <v>2153</v>
      </c>
      <c r="I2592" s="6" t="s">
        <v>2154</v>
      </c>
      <c r="J2592" s="6" t="s">
        <v>2150</v>
      </c>
      <c r="K2592" s="11">
        <v>7.5</v>
      </c>
      <c r="L2592" s="9">
        <v>405.4</v>
      </c>
      <c r="M2592" s="11">
        <v>3040.52</v>
      </c>
      <c r="N2592" s="11">
        <v>4868.55</v>
      </c>
      <c r="O2592" s="10">
        <f t="shared" si="418"/>
        <v>7.5000493339911198</v>
      </c>
      <c r="P2592" s="11">
        <f t="shared" si="419"/>
        <v>12.009250123334979</v>
      </c>
      <c r="Q2592" s="11">
        <f t="shared" si="420"/>
        <v>19.509299457326097</v>
      </c>
      <c r="R2592" s="6" t="str">
        <f t="shared" si="421"/>
        <v>YES</v>
      </c>
      <c r="S2592" s="6" t="str">
        <f t="shared" si="422"/>
        <v>YES</v>
      </c>
      <c r="T2592" s="11">
        <f t="shared" si="423"/>
        <v>5067.5</v>
      </c>
      <c r="U2592" s="11">
        <f t="shared" si="424"/>
        <v>7909.07</v>
      </c>
      <c r="V2592" s="11">
        <f t="shared" si="425"/>
        <v>-2841.5699999999997</v>
      </c>
    </row>
    <row r="2593" spans="1:22" x14ac:dyDescent="0.25">
      <c r="A2593" s="6" t="s">
        <v>351</v>
      </c>
      <c r="B2593" s="6" t="s">
        <v>23</v>
      </c>
      <c r="C2593" s="25" t="s">
        <v>2152</v>
      </c>
      <c r="D2593" s="25" t="s">
        <v>2152</v>
      </c>
      <c r="E2593" s="6" t="s">
        <v>2155</v>
      </c>
      <c r="F2593" s="6" t="s">
        <v>2156</v>
      </c>
      <c r="G2593" s="25" t="s">
        <v>2160</v>
      </c>
      <c r="H2593" s="6" t="s">
        <v>2153</v>
      </c>
      <c r="I2593" s="6" t="s">
        <v>2154</v>
      </c>
      <c r="J2593" s="6" t="s">
        <v>2151</v>
      </c>
      <c r="K2593" s="11">
        <v>5</v>
      </c>
      <c r="L2593" s="9">
        <v>325.35000000000002</v>
      </c>
      <c r="M2593" s="11">
        <v>1626.75</v>
      </c>
      <c r="N2593" s="11">
        <v>9656.2800000000007</v>
      </c>
      <c r="O2593" s="10">
        <f t="shared" si="418"/>
        <v>5</v>
      </c>
      <c r="P2593" s="11">
        <f t="shared" si="419"/>
        <v>29.679668049792532</v>
      </c>
      <c r="Q2593" s="11">
        <f t="shared" si="420"/>
        <v>34.679668049792532</v>
      </c>
      <c r="R2593" s="6" t="str">
        <f t="shared" si="421"/>
        <v>YES</v>
      </c>
      <c r="S2593" s="6" t="str">
        <f t="shared" si="422"/>
        <v>YES</v>
      </c>
      <c r="T2593" s="11">
        <f t="shared" si="423"/>
        <v>4066.8750000000005</v>
      </c>
      <c r="U2593" s="11">
        <f t="shared" si="424"/>
        <v>11283.03</v>
      </c>
      <c r="V2593" s="11">
        <f t="shared" si="425"/>
        <v>-7216.1550000000007</v>
      </c>
    </row>
    <row r="2594" spans="1:22" x14ac:dyDescent="0.25">
      <c r="A2594" s="6" t="s">
        <v>351</v>
      </c>
      <c r="B2594" s="6" t="s">
        <v>23</v>
      </c>
      <c r="C2594" s="25" t="s">
        <v>2159</v>
      </c>
      <c r="D2594" s="25" t="s">
        <v>2159</v>
      </c>
      <c r="E2594" s="6" t="s">
        <v>2155</v>
      </c>
      <c r="F2594" s="6" t="s">
        <v>2156</v>
      </c>
      <c r="G2594" s="25" t="s">
        <v>2160</v>
      </c>
      <c r="H2594" s="25" t="s">
        <v>2158</v>
      </c>
      <c r="I2594" s="25" t="s">
        <v>2157</v>
      </c>
      <c r="J2594" s="6" t="s">
        <v>2161</v>
      </c>
      <c r="K2594" s="11">
        <v>5</v>
      </c>
      <c r="L2594" s="9">
        <v>409.86</v>
      </c>
      <c r="M2594" s="11">
        <v>2049.3000000000002</v>
      </c>
      <c r="N2594" s="11">
        <v>9961.73</v>
      </c>
      <c r="O2594" s="10">
        <f t="shared" si="418"/>
        <v>5</v>
      </c>
      <c r="P2594" s="11">
        <f t="shared" si="419"/>
        <v>24.305201776216268</v>
      </c>
      <c r="Q2594" s="11">
        <f t="shared" si="420"/>
        <v>29.305201776216265</v>
      </c>
      <c r="R2594" s="6" t="str">
        <f t="shared" si="421"/>
        <v>YES</v>
      </c>
      <c r="S2594" s="6" t="str">
        <f t="shared" si="422"/>
        <v>YES</v>
      </c>
      <c r="T2594" s="11">
        <f t="shared" si="423"/>
        <v>5123.25</v>
      </c>
      <c r="U2594" s="11">
        <f t="shared" si="424"/>
        <v>12011.029999999999</v>
      </c>
      <c r="V2594" s="11">
        <f t="shared" si="425"/>
        <v>-6887.7799999999988</v>
      </c>
    </row>
    <row r="2595" spans="1:22" x14ac:dyDescent="0.25">
      <c r="A2595" s="6" t="s">
        <v>351</v>
      </c>
      <c r="B2595" s="6" t="s">
        <v>23</v>
      </c>
      <c r="C2595" s="25" t="s">
        <v>2159</v>
      </c>
      <c r="D2595" s="25" t="s">
        <v>2159</v>
      </c>
      <c r="E2595" s="6" t="s">
        <v>2155</v>
      </c>
      <c r="F2595" s="6" t="s">
        <v>2156</v>
      </c>
      <c r="G2595" s="25" t="s">
        <v>2160</v>
      </c>
      <c r="H2595" s="25" t="s">
        <v>2158</v>
      </c>
      <c r="I2595" s="25" t="s">
        <v>2157</v>
      </c>
      <c r="J2595" s="6" t="s">
        <v>2161</v>
      </c>
      <c r="K2595" s="11">
        <v>12.5</v>
      </c>
      <c r="L2595" s="9">
        <v>64.83</v>
      </c>
      <c r="M2595" s="11">
        <v>810.38</v>
      </c>
      <c r="N2595" s="11">
        <v>0</v>
      </c>
      <c r="O2595" s="10">
        <f t="shared" si="418"/>
        <v>12.500077124787907</v>
      </c>
      <c r="P2595" s="11">
        <f t="shared" si="419"/>
        <v>0</v>
      </c>
      <c r="Q2595" s="11">
        <f t="shared" si="420"/>
        <v>12.500077124787907</v>
      </c>
      <c r="R2595" s="6" t="str">
        <f t="shared" si="421"/>
        <v>YES</v>
      </c>
      <c r="S2595" s="6" t="str">
        <f t="shared" si="422"/>
        <v>YES</v>
      </c>
      <c r="T2595" s="11">
        <f t="shared" si="423"/>
        <v>810.375</v>
      </c>
      <c r="U2595" s="11">
        <f t="shared" si="424"/>
        <v>810.38</v>
      </c>
      <c r="V2595" s="11">
        <f t="shared" si="425"/>
        <v>-4.9999999999954525E-3</v>
      </c>
    </row>
    <row r="2596" spans="1:22" x14ac:dyDescent="0.25">
      <c r="A2596" s="6" t="s">
        <v>351</v>
      </c>
      <c r="B2596" s="6" t="s">
        <v>23</v>
      </c>
      <c r="C2596" s="25" t="s">
        <v>2159</v>
      </c>
      <c r="D2596" s="25" t="s">
        <v>2159</v>
      </c>
      <c r="E2596" s="6" t="s">
        <v>2155</v>
      </c>
      <c r="F2596" s="6" t="s">
        <v>2156</v>
      </c>
      <c r="G2596" s="25" t="s">
        <v>2160</v>
      </c>
      <c r="H2596" s="25" t="s">
        <v>2158</v>
      </c>
      <c r="I2596" s="25" t="s">
        <v>2157</v>
      </c>
      <c r="J2596" s="6" t="s">
        <v>2162</v>
      </c>
      <c r="K2596" s="11">
        <v>5</v>
      </c>
      <c r="L2596" s="9">
        <v>101.12</v>
      </c>
      <c r="M2596" s="11">
        <v>505.6</v>
      </c>
      <c r="N2596" s="11">
        <v>2613.2399999999998</v>
      </c>
      <c r="O2596" s="10">
        <f t="shared" si="418"/>
        <v>5</v>
      </c>
      <c r="P2596" s="11">
        <f t="shared" si="419"/>
        <v>25.842958860759492</v>
      </c>
      <c r="Q2596" s="11">
        <f t="shared" si="420"/>
        <v>30.842958860759488</v>
      </c>
      <c r="R2596" s="6" t="str">
        <f t="shared" si="421"/>
        <v>YES</v>
      </c>
      <c r="S2596" s="6" t="str">
        <f t="shared" si="422"/>
        <v>YES</v>
      </c>
      <c r="T2596" s="11">
        <f t="shared" si="423"/>
        <v>1264</v>
      </c>
      <c r="U2596" s="11">
        <f t="shared" si="424"/>
        <v>3118.8399999999997</v>
      </c>
      <c r="V2596" s="11">
        <f t="shared" si="425"/>
        <v>-1854.8399999999997</v>
      </c>
    </row>
    <row r="2597" spans="1:22" x14ac:dyDescent="0.25">
      <c r="A2597" s="6" t="s">
        <v>351</v>
      </c>
      <c r="B2597" s="6" t="s">
        <v>23</v>
      </c>
      <c r="C2597" s="25" t="s">
        <v>2159</v>
      </c>
      <c r="D2597" s="25" t="s">
        <v>2159</v>
      </c>
      <c r="E2597" s="6" t="s">
        <v>2155</v>
      </c>
      <c r="F2597" s="6" t="s">
        <v>2156</v>
      </c>
      <c r="G2597" s="25" t="s">
        <v>2160</v>
      </c>
      <c r="H2597" s="25" t="s">
        <v>2158</v>
      </c>
      <c r="I2597" s="25" t="s">
        <v>2157</v>
      </c>
      <c r="J2597" s="6" t="s">
        <v>2163</v>
      </c>
      <c r="K2597" s="11">
        <v>11</v>
      </c>
      <c r="L2597" s="9">
        <v>192.7</v>
      </c>
      <c r="M2597" s="11">
        <v>2120.69</v>
      </c>
      <c r="N2597" s="11">
        <v>1433.01</v>
      </c>
      <c r="O2597" s="10">
        <f t="shared" si="418"/>
        <v>11.005137519460302</v>
      </c>
      <c r="P2597" s="11">
        <f t="shared" si="419"/>
        <v>7.4364815775817332</v>
      </c>
      <c r="Q2597" s="11">
        <f t="shared" si="420"/>
        <v>18.441619097042036</v>
      </c>
      <c r="R2597" s="6" t="str">
        <f t="shared" si="421"/>
        <v>YES</v>
      </c>
      <c r="S2597" s="6" t="str">
        <f t="shared" si="422"/>
        <v>YES</v>
      </c>
      <c r="T2597" s="11">
        <f t="shared" si="423"/>
        <v>2408.75</v>
      </c>
      <c r="U2597" s="11">
        <f t="shared" si="424"/>
        <v>3553.7</v>
      </c>
      <c r="V2597" s="11">
        <f t="shared" si="425"/>
        <v>-1144.9499999999998</v>
      </c>
    </row>
    <row r="2598" spans="1:22" x14ac:dyDescent="0.25">
      <c r="A2598" s="6" t="s">
        <v>351</v>
      </c>
      <c r="B2598" s="6" t="s">
        <v>23</v>
      </c>
      <c r="C2598" s="25" t="s">
        <v>2159</v>
      </c>
      <c r="D2598" s="25" t="s">
        <v>2159</v>
      </c>
      <c r="E2598" s="6" t="s">
        <v>2155</v>
      </c>
      <c r="F2598" s="6" t="s">
        <v>2156</v>
      </c>
      <c r="G2598" s="25" t="s">
        <v>2160</v>
      </c>
      <c r="H2598" s="25" t="s">
        <v>2158</v>
      </c>
      <c r="I2598" s="25" t="s">
        <v>2157</v>
      </c>
      <c r="J2598" s="6" t="s">
        <v>2164</v>
      </c>
      <c r="K2598" s="11">
        <v>7.5</v>
      </c>
      <c r="L2598" s="9">
        <v>153.13999999999999</v>
      </c>
      <c r="M2598" s="11">
        <v>1148.57</v>
      </c>
      <c r="N2598" s="11">
        <v>1424.46</v>
      </c>
      <c r="O2598" s="10">
        <f t="shared" si="418"/>
        <v>7.5001305994514826</v>
      </c>
      <c r="P2598" s="11">
        <f t="shared" si="419"/>
        <v>9.301684732924123</v>
      </c>
      <c r="Q2598" s="11">
        <f t="shared" si="420"/>
        <v>16.801815332375604</v>
      </c>
      <c r="R2598" s="6" t="str">
        <f t="shared" si="421"/>
        <v>YES</v>
      </c>
      <c r="S2598" s="6" t="str">
        <f t="shared" si="422"/>
        <v>YES</v>
      </c>
      <c r="T2598" s="11">
        <f t="shared" si="423"/>
        <v>1914.2499999999998</v>
      </c>
      <c r="U2598" s="11">
        <f t="shared" si="424"/>
        <v>2573.0299999999997</v>
      </c>
      <c r="V2598" s="11">
        <f t="shared" si="425"/>
        <v>-658.78</v>
      </c>
    </row>
    <row r="2599" spans="1:22" x14ac:dyDescent="0.25">
      <c r="A2599" s="6" t="s">
        <v>351</v>
      </c>
      <c r="B2599" s="6" t="s">
        <v>23</v>
      </c>
      <c r="C2599" s="25" t="s">
        <v>2159</v>
      </c>
      <c r="D2599" s="25" t="s">
        <v>2159</v>
      </c>
      <c r="E2599" s="6" t="s">
        <v>2155</v>
      </c>
      <c r="F2599" s="6" t="s">
        <v>2156</v>
      </c>
      <c r="G2599" s="25" t="s">
        <v>2160</v>
      </c>
      <c r="H2599" s="25" t="s">
        <v>2158</v>
      </c>
      <c r="I2599" s="25" t="s">
        <v>2157</v>
      </c>
      <c r="J2599" s="6" t="s">
        <v>2165</v>
      </c>
      <c r="K2599" s="11">
        <v>12</v>
      </c>
      <c r="L2599" s="9">
        <v>46.42</v>
      </c>
      <c r="M2599" s="11">
        <v>557.04</v>
      </c>
      <c r="N2599" s="11">
        <v>446.85</v>
      </c>
      <c r="O2599" s="10">
        <f t="shared" si="418"/>
        <v>11.999999999999998</v>
      </c>
      <c r="P2599" s="11">
        <f t="shared" si="419"/>
        <v>9.6262386902197328</v>
      </c>
      <c r="Q2599" s="11">
        <f t="shared" si="420"/>
        <v>21.626238690219733</v>
      </c>
      <c r="R2599" s="6" t="str">
        <f t="shared" si="421"/>
        <v>YES</v>
      </c>
      <c r="S2599" s="6" t="str">
        <f t="shared" si="422"/>
        <v>YES</v>
      </c>
      <c r="T2599" s="11">
        <f t="shared" si="423"/>
        <v>580.25</v>
      </c>
      <c r="U2599" s="11">
        <f t="shared" si="424"/>
        <v>1003.89</v>
      </c>
      <c r="V2599" s="11">
        <f t="shared" si="425"/>
        <v>-423.64</v>
      </c>
    </row>
    <row r="2600" spans="1:22" x14ac:dyDescent="0.25">
      <c r="A2600" s="6" t="s">
        <v>351</v>
      </c>
      <c r="B2600" s="6" t="s">
        <v>23</v>
      </c>
      <c r="C2600" s="25" t="s">
        <v>2159</v>
      </c>
      <c r="D2600" s="25" t="s">
        <v>2159</v>
      </c>
      <c r="E2600" s="6" t="s">
        <v>2155</v>
      </c>
      <c r="F2600" s="6" t="s">
        <v>2156</v>
      </c>
      <c r="G2600" s="25" t="s">
        <v>2160</v>
      </c>
      <c r="H2600" s="25" t="s">
        <v>2158</v>
      </c>
      <c r="I2600" s="25" t="s">
        <v>2157</v>
      </c>
      <c r="J2600" s="6" t="s">
        <v>2166</v>
      </c>
      <c r="K2600" s="11">
        <v>7.5</v>
      </c>
      <c r="L2600" s="9">
        <v>37.520000000000003</v>
      </c>
      <c r="M2600" s="11">
        <v>281.39999999999998</v>
      </c>
      <c r="N2600" s="11">
        <v>566.03</v>
      </c>
      <c r="O2600" s="10">
        <f t="shared" si="418"/>
        <v>7.4999999999999991</v>
      </c>
      <c r="P2600" s="11">
        <f t="shared" si="419"/>
        <v>15.086087420042642</v>
      </c>
      <c r="Q2600" s="11">
        <f t="shared" si="420"/>
        <v>22.586087420042642</v>
      </c>
      <c r="R2600" s="6" t="str">
        <f t="shared" si="421"/>
        <v>YES</v>
      </c>
      <c r="S2600" s="6" t="str">
        <f t="shared" si="422"/>
        <v>YES</v>
      </c>
      <c r="T2600" s="11">
        <f t="shared" si="423"/>
        <v>469.00000000000006</v>
      </c>
      <c r="U2600" s="11">
        <f t="shared" si="424"/>
        <v>847.43</v>
      </c>
      <c r="V2600" s="11">
        <f t="shared" si="425"/>
        <v>-378.42999999999989</v>
      </c>
    </row>
    <row r="2601" spans="1:22" x14ac:dyDescent="0.25">
      <c r="A2601" s="6" t="s">
        <v>351</v>
      </c>
      <c r="B2601" s="6" t="s">
        <v>23</v>
      </c>
      <c r="C2601" s="25" t="s">
        <v>2159</v>
      </c>
      <c r="D2601" s="25" t="s">
        <v>2159</v>
      </c>
      <c r="E2601" s="6" t="s">
        <v>2155</v>
      </c>
      <c r="F2601" s="6" t="s">
        <v>2156</v>
      </c>
      <c r="G2601" s="25" t="s">
        <v>2160</v>
      </c>
      <c r="H2601" s="25" t="s">
        <v>2158</v>
      </c>
      <c r="I2601" s="25" t="s">
        <v>2157</v>
      </c>
      <c r="J2601" s="6" t="s">
        <v>2167</v>
      </c>
      <c r="K2601" s="11">
        <v>5</v>
      </c>
      <c r="L2601" s="9">
        <v>129.51</v>
      </c>
      <c r="M2601" s="11">
        <v>647.54999999999995</v>
      </c>
      <c r="N2601" s="11">
        <v>3765.49</v>
      </c>
      <c r="O2601" s="10">
        <f t="shared" si="418"/>
        <v>5</v>
      </c>
      <c r="P2601" s="11">
        <f t="shared" si="419"/>
        <v>29.07489769129797</v>
      </c>
      <c r="Q2601" s="11">
        <f t="shared" si="420"/>
        <v>34.07489769129797</v>
      </c>
      <c r="R2601" s="6" t="str">
        <f t="shared" si="421"/>
        <v>YES</v>
      </c>
      <c r="S2601" s="6" t="str">
        <f t="shared" si="422"/>
        <v>YES</v>
      </c>
      <c r="T2601" s="11">
        <f t="shared" si="423"/>
        <v>1618.875</v>
      </c>
      <c r="U2601" s="11">
        <f t="shared" si="424"/>
        <v>4413.04</v>
      </c>
      <c r="V2601" s="11">
        <f t="shared" si="425"/>
        <v>-2794.165</v>
      </c>
    </row>
    <row r="2602" spans="1:22" x14ac:dyDescent="0.25">
      <c r="A2602" s="6" t="s">
        <v>351</v>
      </c>
      <c r="B2602" s="6" t="s">
        <v>23</v>
      </c>
      <c r="C2602" s="25" t="s">
        <v>2159</v>
      </c>
      <c r="D2602" s="25" t="s">
        <v>2159</v>
      </c>
      <c r="E2602" s="6" t="s">
        <v>2155</v>
      </c>
      <c r="F2602" s="6" t="s">
        <v>2156</v>
      </c>
      <c r="G2602" s="25" t="s">
        <v>2160</v>
      </c>
      <c r="H2602" s="25" t="s">
        <v>2158</v>
      </c>
      <c r="I2602" s="25" t="s">
        <v>2157</v>
      </c>
      <c r="J2602" s="6" t="s">
        <v>2168</v>
      </c>
      <c r="K2602" s="11">
        <v>5</v>
      </c>
      <c r="L2602" s="9">
        <v>6.4</v>
      </c>
      <c r="M2602" s="11">
        <v>32</v>
      </c>
      <c r="N2602" s="11">
        <v>136.62</v>
      </c>
      <c r="O2602" s="10">
        <f t="shared" si="418"/>
        <v>5</v>
      </c>
      <c r="P2602" s="11">
        <f t="shared" si="419"/>
        <v>21.346875000000001</v>
      </c>
      <c r="Q2602" s="11">
        <f t="shared" si="420"/>
        <v>26.346875000000001</v>
      </c>
      <c r="R2602" s="6" t="str">
        <f t="shared" si="421"/>
        <v>YES</v>
      </c>
      <c r="S2602" s="6" t="str">
        <f t="shared" si="422"/>
        <v>YES</v>
      </c>
      <c r="T2602" s="11">
        <f t="shared" si="423"/>
        <v>80</v>
      </c>
      <c r="U2602" s="11">
        <f t="shared" si="424"/>
        <v>168.62</v>
      </c>
      <c r="V2602" s="11">
        <f t="shared" si="425"/>
        <v>-88.62</v>
      </c>
    </row>
    <row r="2603" spans="1:22" x14ac:dyDescent="0.25">
      <c r="A2603" s="6" t="s">
        <v>351</v>
      </c>
      <c r="B2603" s="6" t="s">
        <v>23</v>
      </c>
      <c r="C2603" s="25" t="s">
        <v>2159</v>
      </c>
      <c r="D2603" s="25" t="s">
        <v>2159</v>
      </c>
      <c r="E2603" s="6" t="s">
        <v>2155</v>
      </c>
      <c r="F2603" s="6" t="s">
        <v>2156</v>
      </c>
      <c r="G2603" s="25" t="s">
        <v>2160</v>
      </c>
      <c r="H2603" s="25" t="s">
        <v>2158</v>
      </c>
      <c r="I2603" s="25" t="s">
        <v>2157</v>
      </c>
      <c r="J2603" s="6" t="s">
        <v>2169</v>
      </c>
      <c r="K2603" s="11">
        <v>5</v>
      </c>
      <c r="L2603" s="9">
        <v>135.35</v>
      </c>
      <c r="M2603" s="11">
        <v>676.75</v>
      </c>
      <c r="N2603" s="11">
        <v>3952.18</v>
      </c>
      <c r="O2603" s="10">
        <f t="shared" si="418"/>
        <v>5</v>
      </c>
      <c r="P2603" s="11">
        <f t="shared" si="419"/>
        <v>29.199704469892872</v>
      </c>
      <c r="Q2603" s="11">
        <f t="shared" si="420"/>
        <v>34.199704469892872</v>
      </c>
      <c r="R2603" s="6" t="str">
        <f t="shared" si="421"/>
        <v>YES</v>
      </c>
      <c r="S2603" s="6" t="str">
        <f t="shared" si="422"/>
        <v>YES</v>
      </c>
      <c r="T2603" s="11">
        <f t="shared" si="423"/>
        <v>1691.875</v>
      </c>
      <c r="U2603" s="11">
        <f t="shared" si="424"/>
        <v>4628.93</v>
      </c>
      <c r="V2603" s="11">
        <f t="shared" si="425"/>
        <v>-2937.0550000000003</v>
      </c>
    </row>
    <row r="2604" spans="1:22" x14ac:dyDescent="0.25">
      <c r="A2604" s="6" t="s">
        <v>351</v>
      </c>
      <c r="B2604" s="6" t="s">
        <v>23</v>
      </c>
      <c r="C2604" s="25" t="s">
        <v>2159</v>
      </c>
      <c r="D2604" s="25" t="s">
        <v>2159</v>
      </c>
      <c r="E2604" s="6" t="s">
        <v>2155</v>
      </c>
      <c r="F2604" s="6" t="s">
        <v>2156</v>
      </c>
      <c r="G2604" s="25" t="s">
        <v>2160</v>
      </c>
      <c r="H2604" s="25" t="s">
        <v>2158</v>
      </c>
      <c r="I2604" s="25" t="s">
        <v>2157</v>
      </c>
      <c r="J2604" s="6" t="s">
        <v>2170</v>
      </c>
      <c r="K2604" s="11">
        <v>7.5</v>
      </c>
      <c r="L2604" s="9">
        <v>64.23</v>
      </c>
      <c r="M2604" s="11">
        <v>481.73</v>
      </c>
      <c r="N2604" s="11">
        <v>814.86</v>
      </c>
      <c r="O2604" s="10">
        <f t="shared" si="418"/>
        <v>7.5000778452436556</v>
      </c>
      <c r="P2604" s="11">
        <f t="shared" si="419"/>
        <v>12.686595049042502</v>
      </c>
      <c r="Q2604" s="11">
        <f t="shared" si="420"/>
        <v>20.186672894286161</v>
      </c>
      <c r="R2604" s="6" t="str">
        <f t="shared" si="421"/>
        <v>YES</v>
      </c>
      <c r="S2604" s="6" t="str">
        <f t="shared" si="422"/>
        <v>YES</v>
      </c>
      <c r="T2604" s="11">
        <f t="shared" si="423"/>
        <v>802.875</v>
      </c>
      <c r="U2604" s="11">
        <f t="shared" si="424"/>
        <v>1296.5900000000001</v>
      </c>
      <c r="V2604" s="11">
        <f t="shared" si="425"/>
        <v>-493.71500000000015</v>
      </c>
    </row>
    <row r="2605" spans="1:22" x14ac:dyDescent="0.25">
      <c r="A2605" s="6" t="s">
        <v>351</v>
      </c>
      <c r="B2605" s="6" t="s">
        <v>23</v>
      </c>
      <c r="C2605" s="25" t="s">
        <v>2159</v>
      </c>
      <c r="D2605" s="25" t="s">
        <v>2159</v>
      </c>
      <c r="E2605" s="6" t="s">
        <v>2155</v>
      </c>
      <c r="F2605" s="6" t="s">
        <v>2156</v>
      </c>
      <c r="G2605" s="25" t="s">
        <v>2160</v>
      </c>
      <c r="H2605" s="25" t="s">
        <v>2158</v>
      </c>
      <c r="I2605" s="25" t="s">
        <v>2157</v>
      </c>
      <c r="J2605" s="6" t="s">
        <v>2171</v>
      </c>
      <c r="K2605" s="11">
        <v>7.5</v>
      </c>
      <c r="L2605" s="9">
        <v>144.08000000000001</v>
      </c>
      <c r="M2605" s="11">
        <v>1080.6199999999999</v>
      </c>
      <c r="N2605" s="11">
        <v>1374.39</v>
      </c>
      <c r="O2605" s="10">
        <f t="shared" si="418"/>
        <v>7.5001388117712366</v>
      </c>
      <c r="P2605" s="11">
        <f t="shared" si="419"/>
        <v>9.539075513603553</v>
      </c>
      <c r="Q2605" s="11">
        <f t="shared" si="420"/>
        <v>17.039214325374793</v>
      </c>
      <c r="R2605" s="6" t="str">
        <f t="shared" si="421"/>
        <v>YES</v>
      </c>
      <c r="S2605" s="6" t="str">
        <f t="shared" si="422"/>
        <v>YES</v>
      </c>
      <c r="T2605" s="11">
        <f t="shared" si="423"/>
        <v>1801.0000000000002</v>
      </c>
      <c r="U2605" s="11">
        <f t="shared" si="424"/>
        <v>2455.0100000000002</v>
      </c>
      <c r="V2605" s="11">
        <f t="shared" si="425"/>
        <v>-654.01</v>
      </c>
    </row>
    <row r="2606" spans="1:22" x14ac:dyDescent="0.25">
      <c r="A2606" s="6" t="s">
        <v>351</v>
      </c>
      <c r="B2606" s="6" t="s">
        <v>23</v>
      </c>
      <c r="C2606" s="25" t="s">
        <v>2159</v>
      </c>
      <c r="D2606" s="25" t="s">
        <v>2159</v>
      </c>
      <c r="E2606" s="6" t="s">
        <v>2155</v>
      </c>
      <c r="F2606" s="6" t="s">
        <v>2156</v>
      </c>
      <c r="G2606" s="25" t="s">
        <v>2160</v>
      </c>
      <c r="H2606" s="25" t="s">
        <v>2158</v>
      </c>
      <c r="I2606" s="25" t="s">
        <v>2157</v>
      </c>
      <c r="J2606" s="6" t="s">
        <v>2172</v>
      </c>
      <c r="K2606" s="11">
        <v>5</v>
      </c>
      <c r="L2606" s="9">
        <v>60.62</v>
      </c>
      <c r="M2606" s="11">
        <v>303.10000000000002</v>
      </c>
      <c r="N2606" s="11">
        <v>1321.61</v>
      </c>
      <c r="O2606" s="10">
        <f t="shared" si="418"/>
        <v>5.0000000000000009</v>
      </c>
      <c r="P2606" s="11">
        <f t="shared" si="419"/>
        <v>21.80155064335203</v>
      </c>
      <c r="Q2606" s="11">
        <f t="shared" si="420"/>
        <v>26.80155064335203</v>
      </c>
      <c r="R2606" s="6" t="str">
        <f t="shared" si="421"/>
        <v>YES</v>
      </c>
      <c r="S2606" s="6" t="str">
        <f t="shared" si="422"/>
        <v>YES</v>
      </c>
      <c r="T2606" s="11">
        <f t="shared" si="423"/>
        <v>757.75</v>
      </c>
      <c r="U2606" s="11">
        <f t="shared" si="424"/>
        <v>1624.71</v>
      </c>
      <c r="V2606" s="11">
        <f t="shared" si="425"/>
        <v>-866.96</v>
      </c>
    </row>
    <row r="2607" spans="1:22" x14ac:dyDescent="0.25">
      <c r="A2607" s="6" t="s">
        <v>351</v>
      </c>
      <c r="B2607" s="6" t="s">
        <v>23</v>
      </c>
      <c r="C2607" s="25" t="s">
        <v>2159</v>
      </c>
      <c r="D2607" s="25" t="s">
        <v>2159</v>
      </c>
      <c r="E2607" s="6" t="s">
        <v>2155</v>
      </c>
      <c r="F2607" s="6" t="s">
        <v>2156</v>
      </c>
      <c r="G2607" s="25" t="s">
        <v>2160</v>
      </c>
      <c r="H2607" s="25" t="s">
        <v>2158</v>
      </c>
      <c r="I2607" s="25" t="s">
        <v>2157</v>
      </c>
      <c r="J2607" s="6" t="s">
        <v>2173</v>
      </c>
      <c r="K2607" s="11">
        <v>7.5</v>
      </c>
      <c r="L2607" s="9">
        <v>125.98</v>
      </c>
      <c r="M2607" s="11">
        <v>944.87</v>
      </c>
      <c r="N2607" s="11">
        <v>1187.08</v>
      </c>
      <c r="O2607" s="10">
        <f t="shared" si="418"/>
        <v>7.5001587553579929</v>
      </c>
      <c r="P2607" s="11">
        <f t="shared" si="419"/>
        <v>9.4227655183362433</v>
      </c>
      <c r="Q2607" s="11">
        <f t="shared" si="420"/>
        <v>16.922924273694235</v>
      </c>
      <c r="R2607" s="6" t="str">
        <f t="shared" si="421"/>
        <v>YES</v>
      </c>
      <c r="S2607" s="6" t="str">
        <f t="shared" si="422"/>
        <v>YES</v>
      </c>
      <c r="T2607" s="11">
        <f t="shared" si="423"/>
        <v>1574.75</v>
      </c>
      <c r="U2607" s="11">
        <f t="shared" si="424"/>
        <v>2131.9499999999998</v>
      </c>
      <c r="V2607" s="11">
        <f t="shared" si="425"/>
        <v>-557.19999999999982</v>
      </c>
    </row>
    <row r="2608" spans="1:22" x14ac:dyDescent="0.25">
      <c r="A2608" s="6" t="s">
        <v>351</v>
      </c>
      <c r="B2608" s="6" t="s">
        <v>23</v>
      </c>
      <c r="C2608" t="s">
        <v>2205</v>
      </c>
      <c r="D2608" t="s">
        <v>2205</v>
      </c>
      <c r="E2608" s="33" t="s">
        <v>2204</v>
      </c>
      <c r="F2608" t="s">
        <v>2203</v>
      </c>
      <c r="G2608" t="s">
        <v>2206</v>
      </c>
      <c r="H2608" t="s">
        <v>2202</v>
      </c>
      <c r="I2608" t="s">
        <v>2201</v>
      </c>
      <c r="J2608" s="6" t="s">
        <v>2174</v>
      </c>
      <c r="K2608" s="11">
        <v>0</v>
      </c>
      <c r="L2608" s="9">
        <v>0</v>
      </c>
      <c r="M2608" s="11">
        <v>4176.74</v>
      </c>
      <c r="N2608" s="11">
        <v>3762.63</v>
      </c>
      <c r="O2608" s="10" t="e">
        <f t="shared" si="418"/>
        <v>#DIV/0!</v>
      </c>
      <c r="P2608" s="11" t="e">
        <f t="shared" si="419"/>
        <v>#DIV/0!</v>
      </c>
      <c r="Q2608" s="11" t="e">
        <f t="shared" si="420"/>
        <v>#DIV/0!</v>
      </c>
      <c r="R2608" s="6" t="e">
        <f t="shared" si="421"/>
        <v>#DIV/0!</v>
      </c>
      <c r="S2608" s="6" t="e">
        <f t="shared" si="422"/>
        <v>#DIV/0!</v>
      </c>
      <c r="T2608" s="11">
        <f t="shared" si="423"/>
        <v>0</v>
      </c>
      <c r="U2608" s="11">
        <f t="shared" si="424"/>
        <v>7939.37</v>
      </c>
      <c r="V2608" s="11">
        <f t="shared" si="425"/>
        <v>-7939.37</v>
      </c>
    </row>
    <row r="2609" spans="1:22" x14ac:dyDescent="0.25">
      <c r="A2609" s="6" t="s">
        <v>351</v>
      </c>
      <c r="B2609" s="6" t="s">
        <v>23</v>
      </c>
      <c r="C2609" t="s">
        <v>2205</v>
      </c>
      <c r="D2609" t="s">
        <v>2205</v>
      </c>
      <c r="E2609" s="33" t="s">
        <v>2204</v>
      </c>
      <c r="F2609" t="s">
        <v>2203</v>
      </c>
      <c r="G2609" t="s">
        <v>2206</v>
      </c>
      <c r="H2609" t="s">
        <v>2202</v>
      </c>
      <c r="I2609" t="s">
        <v>2201</v>
      </c>
      <c r="J2609" s="6" t="s">
        <v>2174</v>
      </c>
      <c r="K2609" s="11">
        <v>5</v>
      </c>
      <c r="L2609" s="9">
        <v>380.35</v>
      </c>
      <c r="M2609" s="11">
        <v>1901.75</v>
      </c>
      <c r="N2609" s="11">
        <v>0</v>
      </c>
      <c r="O2609" s="10">
        <f t="shared" si="418"/>
        <v>5</v>
      </c>
      <c r="P2609" s="11">
        <f t="shared" si="419"/>
        <v>0</v>
      </c>
      <c r="Q2609" s="11">
        <f t="shared" si="420"/>
        <v>5</v>
      </c>
      <c r="R2609" s="6" t="str">
        <f t="shared" si="421"/>
        <v>NO</v>
      </c>
      <c r="S2609" s="6" t="str">
        <f t="shared" si="422"/>
        <v>YES</v>
      </c>
      <c r="T2609" s="11">
        <f t="shared" si="423"/>
        <v>4754.375</v>
      </c>
      <c r="U2609" s="11">
        <f t="shared" si="424"/>
        <v>1901.75</v>
      </c>
      <c r="V2609" s="11">
        <f t="shared" si="425"/>
        <v>2852.625</v>
      </c>
    </row>
    <row r="2610" spans="1:22" x14ac:dyDescent="0.25">
      <c r="A2610" s="6" t="s">
        <v>351</v>
      </c>
      <c r="B2610" s="6" t="s">
        <v>23</v>
      </c>
      <c r="C2610" t="s">
        <v>2205</v>
      </c>
      <c r="D2610" t="s">
        <v>2205</v>
      </c>
      <c r="E2610" s="33" t="s">
        <v>2204</v>
      </c>
      <c r="F2610" t="s">
        <v>2203</v>
      </c>
      <c r="G2610" t="s">
        <v>2206</v>
      </c>
      <c r="H2610" t="s">
        <v>2202</v>
      </c>
      <c r="I2610" t="s">
        <v>2201</v>
      </c>
      <c r="J2610" s="6" t="s">
        <v>2174</v>
      </c>
      <c r="K2610" s="11">
        <v>12.5</v>
      </c>
      <c r="L2610" s="9">
        <v>31.88</v>
      </c>
      <c r="M2610" s="11">
        <v>398.51</v>
      </c>
      <c r="N2610" s="11">
        <v>0</v>
      </c>
      <c r="O2610" s="10">
        <f t="shared" si="418"/>
        <v>12.500313676286073</v>
      </c>
      <c r="P2610" s="11">
        <f t="shared" si="419"/>
        <v>0</v>
      </c>
      <c r="Q2610" s="11">
        <f t="shared" si="420"/>
        <v>12.500313676286073</v>
      </c>
      <c r="R2610" s="6" t="str">
        <f t="shared" si="421"/>
        <v>YES</v>
      </c>
      <c r="S2610" s="6" t="str">
        <f t="shared" si="422"/>
        <v>YES</v>
      </c>
      <c r="T2610" s="11">
        <f t="shared" si="423"/>
        <v>398.5</v>
      </c>
      <c r="U2610" s="11">
        <f t="shared" si="424"/>
        <v>398.51</v>
      </c>
      <c r="V2610" s="11">
        <f t="shared" si="425"/>
        <v>-9.9999999999909051E-3</v>
      </c>
    </row>
    <row r="2611" spans="1:22" x14ac:dyDescent="0.25">
      <c r="A2611" s="6" t="s">
        <v>351</v>
      </c>
      <c r="B2611" s="6" t="s">
        <v>23</v>
      </c>
      <c r="C2611" t="s">
        <v>2205</v>
      </c>
      <c r="D2611" t="s">
        <v>2205</v>
      </c>
      <c r="E2611" s="33" t="s">
        <v>2204</v>
      </c>
      <c r="F2611" t="s">
        <v>2203</v>
      </c>
      <c r="G2611" t="s">
        <v>2206</v>
      </c>
      <c r="H2611" t="s">
        <v>2202</v>
      </c>
      <c r="I2611" t="s">
        <v>2201</v>
      </c>
      <c r="J2611" s="6" t="s">
        <v>2175</v>
      </c>
      <c r="K2611" s="11">
        <v>0</v>
      </c>
      <c r="L2611" s="9">
        <v>0</v>
      </c>
      <c r="M2611" s="11">
        <v>1092.04</v>
      </c>
      <c r="N2611" s="11">
        <v>1092.04</v>
      </c>
      <c r="O2611" s="10" t="e">
        <f t="shared" si="418"/>
        <v>#DIV/0!</v>
      </c>
      <c r="P2611" s="11" t="e">
        <f t="shared" si="419"/>
        <v>#DIV/0!</v>
      </c>
      <c r="Q2611" s="11" t="e">
        <f t="shared" si="420"/>
        <v>#DIV/0!</v>
      </c>
      <c r="R2611" s="6" t="e">
        <f t="shared" si="421"/>
        <v>#DIV/0!</v>
      </c>
      <c r="S2611" s="6" t="e">
        <f t="shared" si="422"/>
        <v>#DIV/0!</v>
      </c>
      <c r="T2611" s="11">
        <f t="shared" si="423"/>
        <v>0</v>
      </c>
      <c r="U2611" s="11">
        <f t="shared" si="424"/>
        <v>2184.08</v>
      </c>
      <c r="V2611" s="11">
        <f t="shared" si="425"/>
        <v>-2184.08</v>
      </c>
    </row>
    <row r="2612" spans="1:22" x14ac:dyDescent="0.25">
      <c r="A2612" s="6" t="s">
        <v>351</v>
      </c>
      <c r="B2612" s="6" t="s">
        <v>23</v>
      </c>
      <c r="C2612" t="s">
        <v>2205</v>
      </c>
      <c r="D2612" t="s">
        <v>2205</v>
      </c>
      <c r="E2612" s="33" t="s">
        <v>2204</v>
      </c>
      <c r="F2612" t="s">
        <v>2203</v>
      </c>
      <c r="G2612" t="s">
        <v>2206</v>
      </c>
      <c r="H2612" t="s">
        <v>2202</v>
      </c>
      <c r="I2612" t="s">
        <v>2201</v>
      </c>
      <c r="J2612" s="6" t="s">
        <v>2175</v>
      </c>
      <c r="K2612" s="11">
        <v>5</v>
      </c>
      <c r="L2612" s="9">
        <v>57.61</v>
      </c>
      <c r="M2612" s="11">
        <v>288.05</v>
      </c>
      <c r="N2612" s="11">
        <v>0</v>
      </c>
      <c r="O2612" s="10">
        <f t="shared" si="418"/>
        <v>5</v>
      </c>
      <c r="P2612" s="11">
        <f t="shared" si="419"/>
        <v>0</v>
      </c>
      <c r="Q2612" s="11">
        <f t="shared" si="420"/>
        <v>5</v>
      </c>
      <c r="R2612" s="6" t="str">
        <f t="shared" si="421"/>
        <v>NO</v>
      </c>
      <c r="S2612" s="6" t="str">
        <f t="shared" si="422"/>
        <v>YES</v>
      </c>
      <c r="T2612" s="11">
        <f t="shared" si="423"/>
        <v>720.125</v>
      </c>
      <c r="U2612" s="11">
        <f t="shared" si="424"/>
        <v>288.05</v>
      </c>
      <c r="V2612" s="11">
        <f t="shared" si="425"/>
        <v>432.07499999999999</v>
      </c>
    </row>
    <row r="2613" spans="1:22" x14ac:dyDescent="0.25">
      <c r="A2613" s="6" t="s">
        <v>351</v>
      </c>
      <c r="B2613" s="6" t="s">
        <v>23</v>
      </c>
      <c r="C2613" t="s">
        <v>2205</v>
      </c>
      <c r="D2613" t="s">
        <v>2205</v>
      </c>
      <c r="E2613" s="33" t="s">
        <v>2204</v>
      </c>
      <c r="F2613" t="s">
        <v>2203</v>
      </c>
      <c r="G2613" t="s">
        <v>2206</v>
      </c>
      <c r="H2613" t="s">
        <v>2202</v>
      </c>
      <c r="I2613" t="s">
        <v>2201</v>
      </c>
      <c r="J2613" s="6" t="s">
        <v>2175</v>
      </c>
      <c r="K2613" s="11">
        <v>15</v>
      </c>
      <c r="L2613" s="9">
        <v>56</v>
      </c>
      <c r="M2613" s="11">
        <v>840</v>
      </c>
      <c r="N2613" s="11">
        <v>0</v>
      </c>
      <c r="O2613" s="10">
        <f t="shared" si="418"/>
        <v>15</v>
      </c>
      <c r="P2613" s="11">
        <f t="shared" si="419"/>
        <v>0</v>
      </c>
      <c r="Q2613" s="11">
        <f t="shared" si="420"/>
        <v>15</v>
      </c>
      <c r="R2613" s="6" t="str">
        <f t="shared" si="421"/>
        <v>YES</v>
      </c>
      <c r="S2613" s="6" t="str">
        <f t="shared" si="422"/>
        <v>YES</v>
      </c>
      <c r="T2613" s="11">
        <f t="shared" si="423"/>
        <v>700</v>
      </c>
      <c r="U2613" s="11">
        <f t="shared" si="424"/>
        <v>840</v>
      </c>
      <c r="V2613" s="11">
        <f t="shared" si="425"/>
        <v>-140</v>
      </c>
    </row>
    <row r="2614" spans="1:22" x14ac:dyDescent="0.25">
      <c r="A2614" s="6" t="s">
        <v>351</v>
      </c>
      <c r="B2614" s="6" t="s">
        <v>23</v>
      </c>
      <c r="C2614" t="s">
        <v>2205</v>
      </c>
      <c r="D2614" t="s">
        <v>2205</v>
      </c>
      <c r="E2614" s="33" t="s">
        <v>2204</v>
      </c>
      <c r="F2614" t="s">
        <v>2203</v>
      </c>
      <c r="G2614" t="s">
        <v>2206</v>
      </c>
      <c r="H2614" t="s">
        <v>2202</v>
      </c>
      <c r="I2614" t="s">
        <v>2201</v>
      </c>
      <c r="J2614" s="6" t="s">
        <v>2176</v>
      </c>
      <c r="K2614" s="11">
        <v>0</v>
      </c>
      <c r="L2614" s="9">
        <v>0</v>
      </c>
      <c r="M2614" s="11">
        <v>5363.06</v>
      </c>
      <c r="N2614" s="11">
        <v>5363.06</v>
      </c>
      <c r="O2614" s="10" t="e">
        <f t="shared" si="418"/>
        <v>#DIV/0!</v>
      </c>
      <c r="P2614" s="11" t="e">
        <f t="shared" si="419"/>
        <v>#DIV/0!</v>
      </c>
      <c r="Q2614" s="11" t="e">
        <f t="shared" si="420"/>
        <v>#DIV/0!</v>
      </c>
      <c r="R2614" s="6" t="e">
        <f t="shared" si="421"/>
        <v>#DIV/0!</v>
      </c>
      <c r="S2614" s="6" t="e">
        <f t="shared" si="422"/>
        <v>#DIV/0!</v>
      </c>
      <c r="T2614" s="11">
        <f t="shared" si="423"/>
        <v>0</v>
      </c>
      <c r="U2614" s="11">
        <f t="shared" si="424"/>
        <v>10726.12</v>
      </c>
      <c r="V2614" s="11">
        <f t="shared" si="425"/>
        <v>-10726.12</v>
      </c>
    </row>
    <row r="2615" spans="1:22" x14ac:dyDescent="0.25">
      <c r="A2615" s="6" t="s">
        <v>351</v>
      </c>
      <c r="B2615" s="6" t="s">
        <v>23</v>
      </c>
      <c r="C2615" t="s">
        <v>2205</v>
      </c>
      <c r="D2615" t="s">
        <v>2205</v>
      </c>
      <c r="E2615" s="33" t="s">
        <v>2204</v>
      </c>
      <c r="F2615" t="s">
        <v>2203</v>
      </c>
      <c r="G2615" t="s">
        <v>2206</v>
      </c>
      <c r="H2615" t="s">
        <v>2202</v>
      </c>
      <c r="I2615" t="s">
        <v>2201</v>
      </c>
      <c r="J2615" s="6" t="s">
        <v>2176</v>
      </c>
      <c r="K2615" s="11">
        <v>5</v>
      </c>
      <c r="L2615" s="9">
        <v>285.7</v>
      </c>
      <c r="M2615" s="11">
        <v>1428.5</v>
      </c>
      <c r="N2615" s="11">
        <v>0</v>
      </c>
      <c r="O2615" s="10">
        <f t="shared" si="418"/>
        <v>5</v>
      </c>
      <c r="P2615" s="11">
        <f t="shared" si="419"/>
        <v>0</v>
      </c>
      <c r="Q2615" s="11">
        <f t="shared" si="420"/>
        <v>5</v>
      </c>
      <c r="R2615" s="6" t="str">
        <f t="shared" si="421"/>
        <v>NO</v>
      </c>
      <c r="S2615" s="6" t="str">
        <f t="shared" si="422"/>
        <v>YES</v>
      </c>
      <c r="T2615" s="11">
        <f t="shared" si="423"/>
        <v>3571.25</v>
      </c>
      <c r="U2615" s="11">
        <f t="shared" si="424"/>
        <v>1428.5</v>
      </c>
      <c r="V2615" s="11">
        <f t="shared" si="425"/>
        <v>2142.75</v>
      </c>
    </row>
    <row r="2616" spans="1:22" x14ac:dyDescent="0.25">
      <c r="A2616" s="6" t="s">
        <v>351</v>
      </c>
      <c r="B2616" s="6" t="s">
        <v>23</v>
      </c>
      <c r="C2616" t="s">
        <v>2205</v>
      </c>
      <c r="D2616" t="s">
        <v>2205</v>
      </c>
      <c r="E2616" s="33" t="s">
        <v>2204</v>
      </c>
      <c r="F2616" t="s">
        <v>2203</v>
      </c>
      <c r="G2616" t="s">
        <v>2206</v>
      </c>
      <c r="H2616" t="s">
        <v>2202</v>
      </c>
      <c r="I2616" t="s">
        <v>2201</v>
      </c>
      <c r="J2616" s="6" t="s">
        <v>2176</v>
      </c>
      <c r="K2616" s="11">
        <v>5.5</v>
      </c>
      <c r="L2616" s="9">
        <v>33.979999999999997</v>
      </c>
      <c r="M2616" s="11">
        <v>186.89</v>
      </c>
      <c r="N2616" s="11">
        <v>0</v>
      </c>
      <c r="O2616" s="10">
        <f t="shared" ref="O2616:O2639" si="426">M2616/L2616</f>
        <v>5.5</v>
      </c>
      <c r="P2616" s="11">
        <f t="shared" ref="P2616:P2677" si="427">N2616/L2616</f>
        <v>0</v>
      </c>
      <c r="Q2616" s="11">
        <f t="shared" ref="Q2616:Q2677" si="428">(M2616+N2616)/L2616</f>
        <v>5.5</v>
      </c>
      <c r="R2616" s="6" t="str">
        <f t="shared" ref="R2616:R2677" si="429">IF(Q2616&gt;12.49,"YES","NO")</f>
        <v>NO</v>
      </c>
      <c r="S2616" s="6" t="str">
        <f t="shared" ref="S2616:S2679" si="430">IF(O2616&gt;3.32,"YES","NO")</f>
        <v>YES</v>
      </c>
      <c r="T2616" s="11">
        <f t="shared" ref="T2616:T2679" si="431">L2616*12.5</f>
        <v>424.74999999999994</v>
      </c>
      <c r="U2616" s="11">
        <f t="shared" ref="U2616:U2677" si="432">M2616+N2616</f>
        <v>186.89</v>
      </c>
      <c r="V2616" s="11">
        <f t="shared" ref="V2616:V2677" si="433">T2616-U2616</f>
        <v>237.85999999999996</v>
      </c>
    </row>
    <row r="2617" spans="1:22" x14ac:dyDescent="0.25">
      <c r="A2617" s="6" t="s">
        <v>351</v>
      </c>
      <c r="B2617" s="6" t="s">
        <v>23</v>
      </c>
      <c r="C2617" t="s">
        <v>2205</v>
      </c>
      <c r="D2617" t="s">
        <v>2205</v>
      </c>
      <c r="E2617" s="33" t="s">
        <v>2204</v>
      </c>
      <c r="F2617" t="s">
        <v>2203</v>
      </c>
      <c r="G2617" t="s">
        <v>2206</v>
      </c>
      <c r="H2617" t="s">
        <v>2202</v>
      </c>
      <c r="I2617" t="s">
        <v>2201</v>
      </c>
      <c r="J2617" s="6" t="s">
        <v>2176</v>
      </c>
      <c r="K2617" s="11">
        <v>12.5</v>
      </c>
      <c r="L2617" s="9">
        <v>1.98</v>
      </c>
      <c r="M2617" s="11">
        <v>24.75</v>
      </c>
      <c r="N2617" s="11">
        <v>0</v>
      </c>
      <c r="O2617" s="10">
        <f t="shared" si="426"/>
        <v>12.5</v>
      </c>
      <c r="P2617" s="11">
        <f t="shared" si="427"/>
        <v>0</v>
      </c>
      <c r="Q2617" s="11">
        <f t="shared" si="428"/>
        <v>12.5</v>
      </c>
      <c r="R2617" s="6" t="str">
        <f t="shared" si="429"/>
        <v>YES</v>
      </c>
      <c r="S2617" s="6" t="str">
        <f t="shared" si="430"/>
        <v>YES</v>
      </c>
      <c r="T2617" s="11">
        <f t="shared" si="431"/>
        <v>24.75</v>
      </c>
      <c r="U2617" s="11">
        <f t="shared" si="432"/>
        <v>24.75</v>
      </c>
      <c r="V2617" s="11">
        <f t="shared" si="433"/>
        <v>0</v>
      </c>
    </row>
    <row r="2618" spans="1:22" x14ac:dyDescent="0.25">
      <c r="A2618" s="6" t="s">
        <v>351</v>
      </c>
      <c r="B2618" s="6" t="s">
        <v>23</v>
      </c>
      <c r="C2618" t="s">
        <v>2205</v>
      </c>
      <c r="D2618" t="s">
        <v>2205</v>
      </c>
      <c r="E2618" s="33" t="s">
        <v>2204</v>
      </c>
      <c r="F2618" t="s">
        <v>2203</v>
      </c>
      <c r="G2618" t="s">
        <v>2206</v>
      </c>
      <c r="H2618" t="s">
        <v>2202</v>
      </c>
      <c r="I2618" t="s">
        <v>2201</v>
      </c>
      <c r="J2618" s="6" t="s">
        <v>2177</v>
      </c>
      <c r="K2618" s="11">
        <v>0</v>
      </c>
      <c r="L2618" s="9">
        <v>0</v>
      </c>
      <c r="M2618" s="11">
        <v>5056.63</v>
      </c>
      <c r="N2618" s="11">
        <v>5056.63</v>
      </c>
      <c r="O2618" s="10" t="e">
        <f t="shared" si="426"/>
        <v>#DIV/0!</v>
      </c>
      <c r="P2618" s="11" t="e">
        <f t="shared" si="427"/>
        <v>#DIV/0!</v>
      </c>
      <c r="Q2618" s="11" t="e">
        <f t="shared" si="428"/>
        <v>#DIV/0!</v>
      </c>
      <c r="R2618" s="6" t="e">
        <f t="shared" si="429"/>
        <v>#DIV/0!</v>
      </c>
      <c r="S2618" s="6" t="e">
        <f t="shared" si="430"/>
        <v>#DIV/0!</v>
      </c>
      <c r="T2618" s="11">
        <f t="shared" si="431"/>
        <v>0</v>
      </c>
      <c r="U2618" s="11">
        <f t="shared" si="432"/>
        <v>10113.26</v>
      </c>
      <c r="V2618" s="11">
        <f t="shared" si="433"/>
        <v>-10113.26</v>
      </c>
    </row>
    <row r="2619" spans="1:22" x14ac:dyDescent="0.25">
      <c r="A2619" s="6" t="s">
        <v>351</v>
      </c>
      <c r="B2619" s="6" t="s">
        <v>23</v>
      </c>
      <c r="C2619" t="s">
        <v>2205</v>
      </c>
      <c r="D2619" t="s">
        <v>2205</v>
      </c>
      <c r="E2619" s="33" t="s">
        <v>2204</v>
      </c>
      <c r="F2619" t="s">
        <v>2203</v>
      </c>
      <c r="G2619" t="s">
        <v>2206</v>
      </c>
      <c r="H2619" t="s">
        <v>2202</v>
      </c>
      <c r="I2619" t="s">
        <v>2201</v>
      </c>
      <c r="J2619" s="6" t="s">
        <v>2177</v>
      </c>
      <c r="K2619" s="11">
        <v>5</v>
      </c>
      <c r="L2619" s="9">
        <v>256.57</v>
      </c>
      <c r="M2619" s="11">
        <v>1282.8499999999999</v>
      </c>
      <c r="N2619" s="11">
        <v>0</v>
      </c>
      <c r="O2619" s="10">
        <f t="shared" si="426"/>
        <v>5</v>
      </c>
      <c r="P2619" s="11">
        <f t="shared" si="427"/>
        <v>0</v>
      </c>
      <c r="Q2619" s="11">
        <f t="shared" si="428"/>
        <v>5</v>
      </c>
      <c r="R2619" s="6" t="str">
        <f t="shared" si="429"/>
        <v>NO</v>
      </c>
      <c r="S2619" s="6" t="str">
        <f t="shared" si="430"/>
        <v>YES</v>
      </c>
      <c r="T2619" s="11">
        <f t="shared" si="431"/>
        <v>3207.125</v>
      </c>
      <c r="U2619" s="11">
        <f t="shared" si="432"/>
        <v>1282.8499999999999</v>
      </c>
      <c r="V2619" s="11">
        <f t="shared" si="433"/>
        <v>1924.2750000000001</v>
      </c>
    </row>
    <row r="2620" spans="1:22" x14ac:dyDescent="0.25">
      <c r="A2620" s="6" t="s">
        <v>351</v>
      </c>
      <c r="B2620" s="6" t="s">
        <v>23</v>
      </c>
      <c r="C2620" t="s">
        <v>2205</v>
      </c>
      <c r="D2620" t="s">
        <v>2205</v>
      </c>
      <c r="E2620" s="33" t="s">
        <v>2204</v>
      </c>
      <c r="F2620" t="s">
        <v>2203</v>
      </c>
      <c r="G2620" t="s">
        <v>2206</v>
      </c>
      <c r="H2620" t="s">
        <v>2202</v>
      </c>
      <c r="I2620" t="s">
        <v>2201</v>
      </c>
      <c r="J2620" s="6" t="s">
        <v>2177</v>
      </c>
      <c r="K2620" s="11">
        <v>12.5</v>
      </c>
      <c r="L2620" s="9">
        <v>2.98</v>
      </c>
      <c r="M2620" s="11">
        <v>37.25</v>
      </c>
      <c r="N2620" s="11">
        <v>0</v>
      </c>
      <c r="O2620" s="10">
        <f t="shared" si="426"/>
        <v>12.5</v>
      </c>
      <c r="P2620" s="11">
        <f t="shared" si="427"/>
        <v>0</v>
      </c>
      <c r="Q2620" s="11">
        <f t="shared" si="428"/>
        <v>12.5</v>
      </c>
      <c r="R2620" s="6" t="str">
        <f t="shared" si="429"/>
        <v>YES</v>
      </c>
      <c r="S2620" s="6" t="str">
        <f t="shared" si="430"/>
        <v>YES</v>
      </c>
      <c r="T2620" s="11">
        <f t="shared" si="431"/>
        <v>37.25</v>
      </c>
      <c r="U2620" s="11">
        <f t="shared" si="432"/>
        <v>37.25</v>
      </c>
      <c r="V2620" s="11">
        <f t="shared" si="433"/>
        <v>0</v>
      </c>
    </row>
    <row r="2621" spans="1:22" x14ac:dyDescent="0.25">
      <c r="A2621" s="6" t="s">
        <v>351</v>
      </c>
      <c r="B2621" s="6" t="s">
        <v>23</v>
      </c>
      <c r="C2621" t="s">
        <v>2205</v>
      </c>
      <c r="D2621" t="s">
        <v>2205</v>
      </c>
      <c r="E2621" s="33" t="s">
        <v>2204</v>
      </c>
      <c r="F2621" t="s">
        <v>2203</v>
      </c>
      <c r="G2621" t="s">
        <v>2206</v>
      </c>
      <c r="H2621" t="s">
        <v>2202</v>
      </c>
      <c r="I2621" t="s">
        <v>2201</v>
      </c>
      <c r="J2621" s="6" t="s">
        <v>2178</v>
      </c>
      <c r="K2621" s="11">
        <v>0</v>
      </c>
      <c r="L2621" s="9">
        <v>0</v>
      </c>
      <c r="M2621" s="11">
        <v>4781.53</v>
      </c>
      <c r="N2621" s="11">
        <v>4781.53</v>
      </c>
      <c r="O2621" s="10" t="e">
        <f t="shared" si="426"/>
        <v>#DIV/0!</v>
      </c>
      <c r="P2621" s="11" t="e">
        <f t="shared" si="427"/>
        <v>#DIV/0!</v>
      </c>
      <c r="Q2621" s="11" t="e">
        <f t="shared" si="428"/>
        <v>#DIV/0!</v>
      </c>
      <c r="R2621" s="6" t="e">
        <f t="shared" si="429"/>
        <v>#DIV/0!</v>
      </c>
      <c r="S2621" s="6" t="e">
        <f t="shared" si="430"/>
        <v>#DIV/0!</v>
      </c>
      <c r="T2621" s="11">
        <f t="shared" si="431"/>
        <v>0</v>
      </c>
      <c r="U2621" s="11">
        <f t="shared" si="432"/>
        <v>9563.06</v>
      </c>
      <c r="V2621" s="11">
        <f t="shared" si="433"/>
        <v>-9563.06</v>
      </c>
    </row>
    <row r="2622" spans="1:22" x14ac:dyDescent="0.25">
      <c r="A2622" s="6" t="s">
        <v>351</v>
      </c>
      <c r="B2622" s="6" t="s">
        <v>23</v>
      </c>
      <c r="C2622" t="s">
        <v>2205</v>
      </c>
      <c r="D2622" t="s">
        <v>2205</v>
      </c>
      <c r="E2622" s="33" t="s">
        <v>2204</v>
      </c>
      <c r="F2622" t="s">
        <v>2203</v>
      </c>
      <c r="G2622" t="s">
        <v>2206</v>
      </c>
      <c r="H2622" t="s">
        <v>2202</v>
      </c>
      <c r="I2622" t="s">
        <v>2201</v>
      </c>
      <c r="J2622" s="6" t="s">
        <v>2178</v>
      </c>
      <c r="K2622" s="11">
        <v>5</v>
      </c>
      <c r="L2622" s="9">
        <v>135.51</v>
      </c>
      <c r="M2622" s="11">
        <v>677.55</v>
      </c>
      <c r="N2622" s="11">
        <v>0</v>
      </c>
      <c r="O2622" s="10">
        <f t="shared" si="426"/>
        <v>5</v>
      </c>
      <c r="P2622" s="11">
        <f t="shared" si="427"/>
        <v>0</v>
      </c>
      <c r="Q2622" s="11">
        <f t="shared" si="428"/>
        <v>5</v>
      </c>
      <c r="R2622" s="6" t="str">
        <f t="shared" si="429"/>
        <v>NO</v>
      </c>
      <c r="S2622" s="6" t="str">
        <f t="shared" si="430"/>
        <v>YES</v>
      </c>
      <c r="T2622" s="11">
        <f t="shared" si="431"/>
        <v>1693.875</v>
      </c>
      <c r="U2622" s="11">
        <f t="shared" si="432"/>
        <v>677.55</v>
      </c>
      <c r="V2622" s="11">
        <f t="shared" si="433"/>
        <v>1016.325</v>
      </c>
    </row>
    <row r="2623" spans="1:22" x14ac:dyDescent="0.25">
      <c r="A2623" s="6" t="s">
        <v>351</v>
      </c>
      <c r="B2623" s="6" t="s">
        <v>23</v>
      </c>
      <c r="C2623" t="s">
        <v>2205</v>
      </c>
      <c r="D2623" t="s">
        <v>2205</v>
      </c>
      <c r="E2623" s="33" t="s">
        <v>2204</v>
      </c>
      <c r="F2623" t="s">
        <v>2203</v>
      </c>
      <c r="G2623" t="s">
        <v>2206</v>
      </c>
      <c r="H2623" t="s">
        <v>2202</v>
      </c>
      <c r="I2623" t="s">
        <v>2201</v>
      </c>
      <c r="J2623" s="6" t="s">
        <v>2178</v>
      </c>
      <c r="K2623" s="11">
        <v>12.5</v>
      </c>
      <c r="L2623" s="9">
        <v>14.75</v>
      </c>
      <c r="M2623" s="11">
        <v>184.38</v>
      </c>
      <c r="N2623" s="11">
        <v>0</v>
      </c>
      <c r="O2623" s="10">
        <f t="shared" si="426"/>
        <v>12.500338983050847</v>
      </c>
      <c r="P2623" s="11">
        <f t="shared" si="427"/>
        <v>0</v>
      </c>
      <c r="Q2623" s="11">
        <f t="shared" si="428"/>
        <v>12.500338983050847</v>
      </c>
      <c r="R2623" s="6" t="str">
        <f t="shared" si="429"/>
        <v>YES</v>
      </c>
      <c r="S2623" s="6" t="str">
        <f t="shared" si="430"/>
        <v>YES</v>
      </c>
      <c r="T2623" s="11">
        <f t="shared" si="431"/>
        <v>184.375</v>
      </c>
      <c r="U2623" s="11">
        <f t="shared" si="432"/>
        <v>184.38</v>
      </c>
      <c r="V2623" s="11">
        <f t="shared" si="433"/>
        <v>-4.9999999999954525E-3</v>
      </c>
    </row>
    <row r="2624" spans="1:22" x14ac:dyDescent="0.25">
      <c r="A2624" s="6" t="s">
        <v>351</v>
      </c>
      <c r="B2624" s="6" t="s">
        <v>23</v>
      </c>
      <c r="C2624" t="s">
        <v>2205</v>
      </c>
      <c r="D2624" t="s">
        <v>2205</v>
      </c>
      <c r="E2624" s="33" t="s">
        <v>2204</v>
      </c>
      <c r="F2624" t="s">
        <v>2203</v>
      </c>
      <c r="G2624" t="s">
        <v>2206</v>
      </c>
      <c r="H2624" t="s">
        <v>2202</v>
      </c>
      <c r="I2624" t="s">
        <v>2201</v>
      </c>
      <c r="J2624" s="6" t="s">
        <v>2178</v>
      </c>
      <c r="K2624" s="11">
        <v>20</v>
      </c>
      <c r="L2624" s="9">
        <v>318.54000000000002</v>
      </c>
      <c r="M2624" s="11">
        <v>6370.8</v>
      </c>
      <c r="N2624" s="11">
        <v>0</v>
      </c>
      <c r="O2624" s="10">
        <f t="shared" si="426"/>
        <v>20</v>
      </c>
      <c r="P2624" s="11">
        <f t="shared" si="427"/>
        <v>0</v>
      </c>
      <c r="Q2624" s="11">
        <f t="shared" si="428"/>
        <v>20</v>
      </c>
      <c r="R2624" s="6" t="str">
        <f t="shared" si="429"/>
        <v>YES</v>
      </c>
      <c r="S2624" s="6" t="str">
        <f t="shared" si="430"/>
        <v>YES</v>
      </c>
      <c r="T2624" s="11">
        <f t="shared" si="431"/>
        <v>3981.7500000000005</v>
      </c>
      <c r="U2624" s="11">
        <f t="shared" si="432"/>
        <v>6370.8</v>
      </c>
      <c r="V2624" s="11">
        <f t="shared" si="433"/>
        <v>-2389.0499999999997</v>
      </c>
    </row>
    <row r="2625" spans="1:22" x14ac:dyDescent="0.25">
      <c r="A2625" s="6" t="s">
        <v>351</v>
      </c>
      <c r="B2625" s="6" t="s">
        <v>23</v>
      </c>
      <c r="C2625" t="s">
        <v>2205</v>
      </c>
      <c r="D2625" t="s">
        <v>2205</v>
      </c>
      <c r="E2625" s="33" t="s">
        <v>2204</v>
      </c>
      <c r="F2625" t="s">
        <v>2203</v>
      </c>
      <c r="G2625" t="s">
        <v>2206</v>
      </c>
      <c r="H2625" t="s">
        <v>2202</v>
      </c>
      <c r="I2625" t="s">
        <v>2201</v>
      </c>
      <c r="J2625" s="6" t="s">
        <v>2178</v>
      </c>
      <c r="K2625" s="11">
        <v>30</v>
      </c>
      <c r="L2625" s="9">
        <v>43.85</v>
      </c>
      <c r="M2625" s="11">
        <v>1315.5</v>
      </c>
      <c r="N2625" s="11">
        <v>0</v>
      </c>
      <c r="O2625" s="10">
        <f t="shared" si="426"/>
        <v>30</v>
      </c>
      <c r="P2625" s="11">
        <f t="shared" si="427"/>
        <v>0</v>
      </c>
      <c r="Q2625" s="11">
        <f t="shared" si="428"/>
        <v>30</v>
      </c>
      <c r="R2625" s="6" t="str">
        <f t="shared" si="429"/>
        <v>YES</v>
      </c>
      <c r="S2625" s="6" t="str">
        <f t="shared" si="430"/>
        <v>YES</v>
      </c>
      <c r="T2625" s="11">
        <f t="shared" si="431"/>
        <v>548.125</v>
      </c>
      <c r="U2625" s="11">
        <f t="shared" si="432"/>
        <v>1315.5</v>
      </c>
      <c r="V2625" s="11">
        <f t="shared" si="433"/>
        <v>-767.375</v>
      </c>
    </row>
    <row r="2626" spans="1:22" x14ac:dyDescent="0.25">
      <c r="A2626" s="6" t="s">
        <v>351</v>
      </c>
      <c r="B2626" s="6" t="s">
        <v>23</v>
      </c>
      <c r="C2626" t="s">
        <v>2205</v>
      </c>
      <c r="D2626" t="s">
        <v>2205</v>
      </c>
      <c r="E2626" s="33" t="s">
        <v>2204</v>
      </c>
      <c r="F2626" t="s">
        <v>2203</v>
      </c>
      <c r="G2626" t="s">
        <v>2206</v>
      </c>
      <c r="H2626" t="s">
        <v>2202</v>
      </c>
      <c r="I2626" t="s">
        <v>2201</v>
      </c>
      <c r="J2626" s="6" t="s">
        <v>2179</v>
      </c>
      <c r="K2626" s="11">
        <v>0</v>
      </c>
      <c r="L2626" s="9">
        <v>0</v>
      </c>
      <c r="M2626" s="11">
        <v>638.49</v>
      </c>
      <c r="N2626" s="11">
        <v>547.49</v>
      </c>
      <c r="O2626" s="10" t="e">
        <f t="shared" si="426"/>
        <v>#DIV/0!</v>
      </c>
      <c r="P2626" s="11" t="e">
        <f t="shared" si="427"/>
        <v>#DIV/0!</v>
      </c>
      <c r="Q2626" s="11" t="e">
        <f t="shared" si="428"/>
        <v>#DIV/0!</v>
      </c>
      <c r="R2626" s="6" t="e">
        <f t="shared" si="429"/>
        <v>#DIV/0!</v>
      </c>
      <c r="S2626" s="6" t="e">
        <f t="shared" si="430"/>
        <v>#DIV/0!</v>
      </c>
      <c r="T2626" s="11">
        <f t="shared" si="431"/>
        <v>0</v>
      </c>
      <c r="U2626" s="11">
        <f t="shared" si="432"/>
        <v>1185.98</v>
      </c>
      <c r="V2626" s="11">
        <f t="shared" si="433"/>
        <v>-1185.98</v>
      </c>
    </row>
    <row r="2627" spans="1:22" x14ac:dyDescent="0.25">
      <c r="A2627" s="6" t="s">
        <v>351</v>
      </c>
      <c r="B2627" s="6" t="s">
        <v>23</v>
      </c>
      <c r="C2627" t="s">
        <v>2205</v>
      </c>
      <c r="D2627" t="s">
        <v>2205</v>
      </c>
      <c r="E2627" s="33" t="s">
        <v>2204</v>
      </c>
      <c r="F2627" t="s">
        <v>2203</v>
      </c>
      <c r="G2627" t="s">
        <v>2206</v>
      </c>
      <c r="H2627" t="s">
        <v>2202</v>
      </c>
      <c r="I2627" t="s">
        <v>2201</v>
      </c>
      <c r="J2627" s="6" t="s">
        <v>2179</v>
      </c>
      <c r="K2627" s="11">
        <v>5</v>
      </c>
      <c r="L2627" s="9">
        <v>63.8</v>
      </c>
      <c r="M2627" s="11">
        <v>319</v>
      </c>
      <c r="N2627" s="11">
        <v>0</v>
      </c>
      <c r="O2627" s="10">
        <f t="shared" si="426"/>
        <v>5</v>
      </c>
      <c r="P2627" s="11">
        <f t="shared" si="427"/>
        <v>0</v>
      </c>
      <c r="Q2627" s="11">
        <f t="shared" si="428"/>
        <v>5</v>
      </c>
      <c r="R2627" s="6" t="str">
        <f t="shared" si="429"/>
        <v>NO</v>
      </c>
      <c r="S2627" s="6" t="str">
        <f t="shared" si="430"/>
        <v>YES</v>
      </c>
      <c r="T2627" s="11">
        <f t="shared" si="431"/>
        <v>797.5</v>
      </c>
      <c r="U2627" s="11">
        <f t="shared" si="432"/>
        <v>319</v>
      </c>
      <c r="V2627" s="11">
        <f t="shared" si="433"/>
        <v>478.5</v>
      </c>
    </row>
    <row r="2628" spans="1:22" x14ac:dyDescent="0.25">
      <c r="A2628" s="6" t="s">
        <v>351</v>
      </c>
      <c r="B2628" s="6" t="s">
        <v>23</v>
      </c>
      <c r="C2628" t="s">
        <v>2205</v>
      </c>
      <c r="D2628" t="s">
        <v>2205</v>
      </c>
      <c r="E2628" s="33" t="s">
        <v>2204</v>
      </c>
      <c r="F2628" t="s">
        <v>2203</v>
      </c>
      <c r="G2628" t="s">
        <v>2206</v>
      </c>
      <c r="H2628" t="s">
        <v>2202</v>
      </c>
      <c r="I2628" t="s">
        <v>2201</v>
      </c>
      <c r="J2628" s="6" t="s">
        <v>2180</v>
      </c>
      <c r="K2628" s="11">
        <v>0</v>
      </c>
      <c r="L2628" s="9">
        <v>0</v>
      </c>
      <c r="M2628" s="11">
        <v>7419.86</v>
      </c>
      <c r="N2628" s="11">
        <v>7419.86</v>
      </c>
      <c r="O2628" s="10" t="e">
        <f t="shared" si="426"/>
        <v>#DIV/0!</v>
      </c>
      <c r="P2628" s="11" t="e">
        <f t="shared" si="427"/>
        <v>#DIV/0!</v>
      </c>
      <c r="Q2628" s="11" t="e">
        <f t="shared" si="428"/>
        <v>#DIV/0!</v>
      </c>
      <c r="R2628" s="6" t="e">
        <f t="shared" si="429"/>
        <v>#DIV/0!</v>
      </c>
      <c r="S2628" s="6" t="e">
        <f t="shared" si="430"/>
        <v>#DIV/0!</v>
      </c>
      <c r="T2628" s="11">
        <f t="shared" si="431"/>
        <v>0</v>
      </c>
      <c r="U2628" s="11">
        <f t="shared" si="432"/>
        <v>14839.72</v>
      </c>
      <c r="V2628" s="11">
        <f t="shared" si="433"/>
        <v>-14839.72</v>
      </c>
    </row>
    <row r="2629" spans="1:22" x14ac:dyDescent="0.25">
      <c r="A2629" s="6" t="s">
        <v>351</v>
      </c>
      <c r="B2629" s="6" t="s">
        <v>23</v>
      </c>
      <c r="C2629" t="s">
        <v>2205</v>
      </c>
      <c r="D2629" t="s">
        <v>2205</v>
      </c>
      <c r="E2629" s="33" t="s">
        <v>2204</v>
      </c>
      <c r="F2629" t="s">
        <v>2203</v>
      </c>
      <c r="G2629" t="s">
        <v>2206</v>
      </c>
      <c r="H2629" t="s">
        <v>2202</v>
      </c>
      <c r="I2629" t="s">
        <v>2201</v>
      </c>
      <c r="J2629" s="6" t="s">
        <v>2180</v>
      </c>
      <c r="K2629" s="11">
        <v>5</v>
      </c>
      <c r="L2629" s="9">
        <v>369.99</v>
      </c>
      <c r="M2629" s="11">
        <v>1849.95</v>
      </c>
      <c r="N2629" s="11">
        <v>0</v>
      </c>
      <c r="O2629" s="10">
        <f t="shared" si="426"/>
        <v>5</v>
      </c>
      <c r="P2629" s="11">
        <f t="shared" si="427"/>
        <v>0</v>
      </c>
      <c r="Q2629" s="11">
        <f t="shared" si="428"/>
        <v>5</v>
      </c>
      <c r="R2629" s="6" t="str">
        <f t="shared" si="429"/>
        <v>NO</v>
      </c>
      <c r="S2629" s="6" t="str">
        <f t="shared" si="430"/>
        <v>YES</v>
      </c>
      <c r="T2629" s="11">
        <f t="shared" si="431"/>
        <v>4624.875</v>
      </c>
      <c r="U2629" s="11">
        <f t="shared" si="432"/>
        <v>1849.95</v>
      </c>
      <c r="V2629" s="11">
        <f t="shared" si="433"/>
        <v>2774.9250000000002</v>
      </c>
    </row>
    <row r="2630" spans="1:22" x14ac:dyDescent="0.25">
      <c r="A2630" s="6" t="s">
        <v>351</v>
      </c>
      <c r="B2630" s="6" t="s">
        <v>23</v>
      </c>
      <c r="C2630" t="s">
        <v>2205</v>
      </c>
      <c r="D2630" t="s">
        <v>2205</v>
      </c>
      <c r="E2630" s="33" t="s">
        <v>2204</v>
      </c>
      <c r="F2630" t="s">
        <v>2203</v>
      </c>
      <c r="G2630" t="s">
        <v>2206</v>
      </c>
      <c r="H2630" t="s">
        <v>2202</v>
      </c>
      <c r="I2630" t="s">
        <v>2201</v>
      </c>
      <c r="J2630" s="6" t="s">
        <v>2180</v>
      </c>
      <c r="K2630" s="11">
        <v>12.5</v>
      </c>
      <c r="L2630" s="9">
        <v>11.02</v>
      </c>
      <c r="M2630" s="11">
        <v>137.76</v>
      </c>
      <c r="N2630" s="11">
        <v>0</v>
      </c>
      <c r="O2630" s="10">
        <f t="shared" si="426"/>
        <v>12.500907441016334</v>
      </c>
      <c r="P2630" s="11">
        <f t="shared" si="427"/>
        <v>0</v>
      </c>
      <c r="Q2630" s="11">
        <f t="shared" si="428"/>
        <v>12.500907441016334</v>
      </c>
      <c r="R2630" s="6" t="str">
        <f t="shared" si="429"/>
        <v>YES</v>
      </c>
      <c r="S2630" s="6" t="str">
        <f t="shared" si="430"/>
        <v>YES</v>
      </c>
      <c r="T2630" s="11">
        <f t="shared" si="431"/>
        <v>137.75</v>
      </c>
      <c r="U2630" s="11">
        <f t="shared" si="432"/>
        <v>137.76</v>
      </c>
      <c r="V2630" s="11">
        <f t="shared" si="433"/>
        <v>-9.9999999999909051E-3</v>
      </c>
    </row>
    <row r="2631" spans="1:22" x14ac:dyDescent="0.25">
      <c r="A2631" s="6" t="s">
        <v>351</v>
      </c>
      <c r="B2631" s="6" t="s">
        <v>23</v>
      </c>
      <c r="C2631" t="s">
        <v>2205</v>
      </c>
      <c r="D2631" t="s">
        <v>2205</v>
      </c>
      <c r="E2631" s="33" t="s">
        <v>2204</v>
      </c>
      <c r="F2631" t="s">
        <v>2203</v>
      </c>
      <c r="G2631" t="s">
        <v>2206</v>
      </c>
      <c r="H2631" t="s">
        <v>2202</v>
      </c>
      <c r="I2631" t="s">
        <v>2201</v>
      </c>
      <c r="J2631" s="6" t="s">
        <v>2181</v>
      </c>
      <c r="K2631" s="11">
        <v>0</v>
      </c>
      <c r="L2631" s="9">
        <v>0</v>
      </c>
      <c r="M2631" s="11">
        <v>3822.31</v>
      </c>
      <c r="N2631" s="11">
        <v>3444.78</v>
      </c>
      <c r="O2631" s="10" t="e">
        <f t="shared" si="426"/>
        <v>#DIV/0!</v>
      </c>
      <c r="P2631" s="11" t="e">
        <f t="shared" si="427"/>
        <v>#DIV/0!</v>
      </c>
      <c r="Q2631" s="11" t="e">
        <f t="shared" si="428"/>
        <v>#DIV/0!</v>
      </c>
      <c r="R2631" s="6" t="e">
        <f t="shared" si="429"/>
        <v>#DIV/0!</v>
      </c>
      <c r="S2631" s="6" t="e">
        <f t="shared" si="430"/>
        <v>#DIV/0!</v>
      </c>
      <c r="T2631" s="11">
        <f t="shared" si="431"/>
        <v>0</v>
      </c>
      <c r="U2631" s="11">
        <f t="shared" si="432"/>
        <v>7267.09</v>
      </c>
      <c r="V2631" s="11">
        <f t="shared" si="433"/>
        <v>-7267.09</v>
      </c>
    </row>
    <row r="2632" spans="1:22" x14ac:dyDescent="0.25">
      <c r="A2632" s="6" t="s">
        <v>351</v>
      </c>
      <c r="B2632" s="6" t="s">
        <v>23</v>
      </c>
      <c r="C2632" t="s">
        <v>2205</v>
      </c>
      <c r="D2632" t="s">
        <v>2205</v>
      </c>
      <c r="E2632" s="33" t="s">
        <v>2204</v>
      </c>
      <c r="F2632" t="s">
        <v>2203</v>
      </c>
      <c r="G2632" t="s">
        <v>2206</v>
      </c>
      <c r="H2632" t="s">
        <v>2202</v>
      </c>
      <c r="I2632" t="s">
        <v>2201</v>
      </c>
      <c r="J2632" s="6" t="s">
        <v>2181</v>
      </c>
      <c r="K2632" s="11">
        <v>5</v>
      </c>
      <c r="L2632" s="9">
        <v>364.98</v>
      </c>
      <c r="M2632" s="11">
        <v>1824.9</v>
      </c>
      <c r="N2632" s="11">
        <v>0</v>
      </c>
      <c r="O2632" s="10">
        <f t="shared" si="426"/>
        <v>5</v>
      </c>
      <c r="P2632" s="11">
        <f t="shared" si="427"/>
        <v>0</v>
      </c>
      <c r="Q2632" s="11">
        <f t="shared" si="428"/>
        <v>5</v>
      </c>
      <c r="R2632" s="6" t="str">
        <f t="shared" si="429"/>
        <v>NO</v>
      </c>
      <c r="S2632" s="6" t="str">
        <f t="shared" si="430"/>
        <v>YES</v>
      </c>
      <c r="T2632" s="11">
        <f t="shared" si="431"/>
        <v>4562.25</v>
      </c>
      <c r="U2632" s="11">
        <f t="shared" si="432"/>
        <v>1824.9</v>
      </c>
      <c r="V2632" s="11">
        <f t="shared" si="433"/>
        <v>2737.35</v>
      </c>
    </row>
    <row r="2633" spans="1:22" x14ac:dyDescent="0.25">
      <c r="A2633" s="6" t="s">
        <v>351</v>
      </c>
      <c r="B2633" s="6" t="s">
        <v>23</v>
      </c>
      <c r="C2633" t="s">
        <v>2205</v>
      </c>
      <c r="D2633" t="s">
        <v>2205</v>
      </c>
      <c r="E2633" s="33" t="s">
        <v>2204</v>
      </c>
      <c r="F2633" t="s">
        <v>2203</v>
      </c>
      <c r="G2633" t="s">
        <v>2206</v>
      </c>
      <c r="H2633" t="s">
        <v>2202</v>
      </c>
      <c r="I2633" t="s">
        <v>2201</v>
      </c>
      <c r="J2633" s="6" t="s">
        <v>2181</v>
      </c>
      <c r="K2633" s="11">
        <v>12.5</v>
      </c>
      <c r="L2633" s="9">
        <v>6.11</v>
      </c>
      <c r="M2633" s="11">
        <v>76.38</v>
      </c>
      <c r="N2633" s="11">
        <v>0</v>
      </c>
      <c r="O2633" s="10">
        <f t="shared" si="426"/>
        <v>12.500818330605563</v>
      </c>
      <c r="P2633" s="11">
        <f t="shared" si="427"/>
        <v>0</v>
      </c>
      <c r="Q2633" s="11">
        <f t="shared" si="428"/>
        <v>12.500818330605563</v>
      </c>
      <c r="R2633" s="6" t="str">
        <f t="shared" si="429"/>
        <v>YES</v>
      </c>
      <c r="S2633" s="6" t="str">
        <f t="shared" si="430"/>
        <v>YES</v>
      </c>
      <c r="T2633" s="11">
        <f t="shared" si="431"/>
        <v>76.375</v>
      </c>
      <c r="U2633" s="11">
        <f t="shared" si="432"/>
        <v>76.38</v>
      </c>
      <c r="V2633" s="11">
        <f t="shared" si="433"/>
        <v>-4.9999999999954525E-3</v>
      </c>
    </row>
    <row r="2634" spans="1:22" x14ac:dyDescent="0.25">
      <c r="A2634" s="6" t="s">
        <v>351</v>
      </c>
      <c r="B2634" s="6" t="s">
        <v>23</v>
      </c>
      <c r="C2634" t="s">
        <v>2205</v>
      </c>
      <c r="D2634" t="s">
        <v>2205</v>
      </c>
      <c r="E2634" s="33" t="s">
        <v>2204</v>
      </c>
      <c r="F2634" t="s">
        <v>2203</v>
      </c>
      <c r="G2634" t="s">
        <v>2206</v>
      </c>
      <c r="H2634" t="s">
        <v>2202</v>
      </c>
      <c r="I2634" t="s">
        <v>2201</v>
      </c>
      <c r="J2634" s="6" t="s">
        <v>2182</v>
      </c>
      <c r="K2634" s="11">
        <v>0</v>
      </c>
      <c r="L2634" s="9">
        <v>0</v>
      </c>
      <c r="M2634" s="11">
        <v>5584.97</v>
      </c>
      <c r="N2634" s="11">
        <v>5378.9</v>
      </c>
      <c r="O2634" s="10" t="e">
        <f t="shared" si="426"/>
        <v>#DIV/0!</v>
      </c>
      <c r="P2634" s="11" t="e">
        <f t="shared" si="427"/>
        <v>#DIV/0!</v>
      </c>
      <c r="Q2634" s="11" t="e">
        <f t="shared" si="428"/>
        <v>#DIV/0!</v>
      </c>
      <c r="R2634" s="6" t="e">
        <f t="shared" si="429"/>
        <v>#DIV/0!</v>
      </c>
      <c r="S2634" s="6" t="e">
        <f t="shared" si="430"/>
        <v>#DIV/0!</v>
      </c>
      <c r="T2634" s="11">
        <f t="shared" si="431"/>
        <v>0</v>
      </c>
      <c r="U2634" s="11">
        <f t="shared" si="432"/>
        <v>10963.869999999999</v>
      </c>
      <c r="V2634" s="11">
        <f t="shared" si="433"/>
        <v>-10963.869999999999</v>
      </c>
    </row>
    <row r="2635" spans="1:22" x14ac:dyDescent="0.25">
      <c r="A2635" s="6" t="s">
        <v>351</v>
      </c>
      <c r="B2635" s="6" t="s">
        <v>23</v>
      </c>
      <c r="C2635" t="s">
        <v>2205</v>
      </c>
      <c r="D2635" t="s">
        <v>2205</v>
      </c>
      <c r="E2635" s="33" t="s">
        <v>2204</v>
      </c>
      <c r="F2635" t="s">
        <v>2203</v>
      </c>
      <c r="G2635" t="s">
        <v>2206</v>
      </c>
      <c r="H2635" t="s">
        <v>2202</v>
      </c>
      <c r="I2635" t="s">
        <v>2201</v>
      </c>
      <c r="J2635" s="6" t="s">
        <v>2182</v>
      </c>
      <c r="K2635" s="11">
        <v>6.5</v>
      </c>
      <c r="L2635" s="9">
        <v>435.28</v>
      </c>
      <c r="M2635" s="11">
        <v>2829.34</v>
      </c>
      <c r="N2635" s="11">
        <v>0</v>
      </c>
      <c r="O2635" s="10">
        <f t="shared" si="426"/>
        <v>6.5000459474361341</v>
      </c>
      <c r="P2635" s="11">
        <f t="shared" si="427"/>
        <v>0</v>
      </c>
      <c r="Q2635" s="11">
        <f t="shared" si="428"/>
        <v>6.5000459474361341</v>
      </c>
      <c r="R2635" s="6" t="str">
        <f t="shared" si="429"/>
        <v>NO</v>
      </c>
      <c r="S2635" s="6" t="str">
        <f t="shared" si="430"/>
        <v>YES</v>
      </c>
      <c r="T2635" s="11">
        <f t="shared" si="431"/>
        <v>5441</v>
      </c>
      <c r="U2635" s="11">
        <f t="shared" si="432"/>
        <v>2829.34</v>
      </c>
      <c r="V2635" s="11">
        <f t="shared" si="433"/>
        <v>2611.66</v>
      </c>
    </row>
    <row r="2636" spans="1:22" x14ac:dyDescent="0.25">
      <c r="A2636" s="6" t="s">
        <v>351</v>
      </c>
      <c r="B2636" s="6" t="s">
        <v>23</v>
      </c>
      <c r="C2636" t="s">
        <v>2205</v>
      </c>
      <c r="D2636" t="s">
        <v>2205</v>
      </c>
      <c r="E2636" s="33" t="s">
        <v>2204</v>
      </c>
      <c r="F2636" t="s">
        <v>2203</v>
      </c>
      <c r="G2636" t="s">
        <v>2206</v>
      </c>
      <c r="H2636" t="s">
        <v>2202</v>
      </c>
      <c r="I2636" t="s">
        <v>2201</v>
      </c>
      <c r="J2636" s="6" t="s">
        <v>2182</v>
      </c>
      <c r="K2636" s="11">
        <v>14</v>
      </c>
      <c r="L2636" s="9">
        <v>0.38</v>
      </c>
      <c r="M2636" s="11">
        <v>5.32</v>
      </c>
      <c r="N2636" s="11">
        <v>0</v>
      </c>
      <c r="O2636" s="10">
        <f t="shared" si="426"/>
        <v>14</v>
      </c>
      <c r="P2636" s="11">
        <f t="shared" si="427"/>
        <v>0</v>
      </c>
      <c r="Q2636" s="11">
        <f t="shared" si="428"/>
        <v>14</v>
      </c>
      <c r="R2636" s="6" t="str">
        <f t="shared" si="429"/>
        <v>YES</v>
      </c>
      <c r="S2636" s="6" t="str">
        <f t="shared" si="430"/>
        <v>YES</v>
      </c>
      <c r="T2636" s="11">
        <f t="shared" si="431"/>
        <v>4.75</v>
      </c>
      <c r="U2636" s="11">
        <f t="shared" si="432"/>
        <v>5.32</v>
      </c>
      <c r="V2636" s="11">
        <f t="shared" si="433"/>
        <v>-0.57000000000000028</v>
      </c>
    </row>
    <row r="2637" spans="1:22" x14ac:dyDescent="0.25">
      <c r="A2637" s="6" t="s">
        <v>351</v>
      </c>
      <c r="B2637" s="6" t="s">
        <v>23</v>
      </c>
      <c r="C2637" t="s">
        <v>2205</v>
      </c>
      <c r="D2637" t="s">
        <v>2205</v>
      </c>
      <c r="E2637" s="33" t="s">
        <v>2204</v>
      </c>
      <c r="F2637" t="s">
        <v>2203</v>
      </c>
      <c r="G2637" t="s">
        <v>2206</v>
      </c>
      <c r="H2637" t="s">
        <v>2202</v>
      </c>
      <c r="I2637" t="s">
        <v>2201</v>
      </c>
      <c r="J2637" s="6" t="s">
        <v>2183</v>
      </c>
      <c r="K2637" s="11">
        <v>0</v>
      </c>
      <c r="L2637" s="9">
        <v>0</v>
      </c>
      <c r="M2637" s="11">
        <v>3407.13</v>
      </c>
      <c r="N2637" s="11">
        <v>3221.14</v>
      </c>
      <c r="O2637" s="10" t="e">
        <f t="shared" si="426"/>
        <v>#DIV/0!</v>
      </c>
      <c r="P2637" s="11" t="e">
        <f t="shared" si="427"/>
        <v>#DIV/0!</v>
      </c>
      <c r="Q2637" s="11" t="e">
        <f t="shared" si="428"/>
        <v>#DIV/0!</v>
      </c>
      <c r="R2637" s="6" t="e">
        <f t="shared" si="429"/>
        <v>#DIV/0!</v>
      </c>
      <c r="S2637" s="6" t="e">
        <f t="shared" si="430"/>
        <v>#DIV/0!</v>
      </c>
      <c r="T2637" s="11">
        <f t="shared" si="431"/>
        <v>0</v>
      </c>
      <c r="U2637" s="11">
        <f t="shared" si="432"/>
        <v>6628.27</v>
      </c>
      <c r="V2637" s="11">
        <f t="shared" si="433"/>
        <v>-6628.27</v>
      </c>
    </row>
    <row r="2638" spans="1:22" x14ac:dyDescent="0.25">
      <c r="A2638" s="6" t="s">
        <v>351</v>
      </c>
      <c r="B2638" s="6" t="s">
        <v>23</v>
      </c>
      <c r="C2638" t="s">
        <v>2205</v>
      </c>
      <c r="D2638" t="s">
        <v>2205</v>
      </c>
      <c r="E2638" s="33" t="s">
        <v>2204</v>
      </c>
      <c r="F2638" t="s">
        <v>2203</v>
      </c>
      <c r="G2638" t="s">
        <v>2206</v>
      </c>
      <c r="H2638" t="s">
        <v>2202</v>
      </c>
      <c r="I2638" t="s">
        <v>2201</v>
      </c>
      <c r="J2638" s="6" t="s">
        <v>2183</v>
      </c>
      <c r="K2638" s="11">
        <v>5</v>
      </c>
      <c r="L2638" s="9">
        <v>307.67</v>
      </c>
      <c r="M2638" s="11">
        <v>1538.35</v>
      </c>
      <c r="N2638" s="11">
        <v>0</v>
      </c>
      <c r="O2638" s="10">
        <f t="shared" si="426"/>
        <v>4.9999999999999991</v>
      </c>
      <c r="P2638" s="11">
        <f t="shared" si="427"/>
        <v>0</v>
      </c>
      <c r="Q2638" s="11">
        <f t="shared" si="428"/>
        <v>4.9999999999999991</v>
      </c>
      <c r="R2638" s="6" t="str">
        <f t="shared" si="429"/>
        <v>NO</v>
      </c>
      <c r="S2638" s="6" t="str">
        <f t="shared" si="430"/>
        <v>YES</v>
      </c>
      <c r="T2638" s="11">
        <f t="shared" si="431"/>
        <v>3845.875</v>
      </c>
      <c r="U2638" s="11">
        <f t="shared" si="432"/>
        <v>1538.35</v>
      </c>
      <c r="V2638" s="11">
        <f t="shared" si="433"/>
        <v>2307.5250000000001</v>
      </c>
    </row>
    <row r="2639" spans="1:22" x14ac:dyDescent="0.25">
      <c r="A2639" s="6" t="s">
        <v>351</v>
      </c>
      <c r="B2639" s="6" t="s">
        <v>23</v>
      </c>
      <c r="C2639" t="s">
        <v>2205</v>
      </c>
      <c r="D2639" t="s">
        <v>2205</v>
      </c>
      <c r="E2639" s="33" t="s">
        <v>2204</v>
      </c>
      <c r="F2639" t="s">
        <v>2203</v>
      </c>
      <c r="G2639" t="s">
        <v>2206</v>
      </c>
      <c r="H2639" t="s">
        <v>2202</v>
      </c>
      <c r="I2639" t="s">
        <v>2201</v>
      </c>
      <c r="J2639" s="6" t="s">
        <v>2183</v>
      </c>
      <c r="K2639" s="11">
        <v>12.5</v>
      </c>
      <c r="L2639" s="9">
        <v>7.42</v>
      </c>
      <c r="M2639" s="11">
        <v>92.76</v>
      </c>
      <c r="N2639" s="11">
        <v>0</v>
      </c>
      <c r="O2639" s="10">
        <f t="shared" si="426"/>
        <v>12.50134770889488</v>
      </c>
      <c r="P2639" s="11">
        <f t="shared" si="427"/>
        <v>0</v>
      </c>
      <c r="Q2639" s="11">
        <f t="shared" si="428"/>
        <v>12.50134770889488</v>
      </c>
      <c r="R2639" s="6" t="str">
        <f t="shared" si="429"/>
        <v>YES</v>
      </c>
      <c r="S2639" s="6" t="str">
        <f t="shared" si="430"/>
        <v>YES</v>
      </c>
      <c r="T2639" s="11">
        <f t="shared" si="431"/>
        <v>92.75</v>
      </c>
      <c r="U2639" s="11">
        <f t="shared" si="432"/>
        <v>92.76</v>
      </c>
      <c r="V2639" s="11">
        <f t="shared" si="433"/>
        <v>-1.0000000000005116E-2</v>
      </c>
    </row>
    <row r="2640" spans="1:22" x14ac:dyDescent="0.25">
      <c r="A2640" s="6" t="s">
        <v>351</v>
      </c>
      <c r="B2640" s="6" t="s">
        <v>23</v>
      </c>
      <c r="C2640" t="s">
        <v>2205</v>
      </c>
      <c r="D2640" t="s">
        <v>2205</v>
      </c>
      <c r="E2640" s="33" t="s">
        <v>2204</v>
      </c>
      <c r="F2640" t="s">
        <v>2203</v>
      </c>
      <c r="G2640" t="s">
        <v>2206</v>
      </c>
      <c r="H2640" t="s">
        <v>2202</v>
      </c>
      <c r="I2640" t="s">
        <v>2201</v>
      </c>
      <c r="J2640" s="6" t="s">
        <v>2183</v>
      </c>
      <c r="K2640" s="11">
        <v>15</v>
      </c>
      <c r="L2640" s="9">
        <v>3.22</v>
      </c>
      <c r="M2640" s="11">
        <v>48.3</v>
      </c>
      <c r="N2640" s="11">
        <v>0</v>
      </c>
      <c r="O2640" s="10">
        <f t="shared" ref="O2640:O2703" si="434">M2640/L2640</f>
        <v>14.999999999999998</v>
      </c>
      <c r="P2640" s="11">
        <f t="shared" si="427"/>
        <v>0</v>
      </c>
      <c r="Q2640" s="11">
        <f t="shared" si="428"/>
        <v>14.999999999999998</v>
      </c>
      <c r="R2640" s="6" t="str">
        <f t="shared" si="429"/>
        <v>YES</v>
      </c>
      <c r="S2640" s="6" t="str">
        <f t="shared" si="430"/>
        <v>YES</v>
      </c>
      <c r="T2640" s="11">
        <f t="shared" si="431"/>
        <v>40.25</v>
      </c>
      <c r="U2640" s="11">
        <f t="shared" si="432"/>
        <v>48.3</v>
      </c>
      <c r="V2640" s="11">
        <f t="shared" si="433"/>
        <v>-8.0499999999999972</v>
      </c>
    </row>
    <row r="2641" spans="1:22" x14ac:dyDescent="0.25">
      <c r="A2641" s="6" t="s">
        <v>351</v>
      </c>
      <c r="B2641" s="6" t="s">
        <v>23</v>
      </c>
      <c r="C2641" t="s">
        <v>2205</v>
      </c>
      <c r="D2641" t="s">
        <v>2205</v>
      </c>
      <c r="E2641" s="33" t="s">
        <v>2204</v>
      </c>
      <c r="F2641" t="s">
        <v>2203</v>
      </c>
      <c r="G2641" t="s">
        <v>2206</v>
      </c>
      <c r="H2641" t="s">
        <v>2202</v>
      </c>
      <c r="I2641" t="s">
        <v>2201</v>
      </c>
      <c r="J2641" s="6" t="s">
        <v>2184</v>
      </c>
      <c r="K2641" s="11">
        <v>0</v>
      </c>
      <c r="L2641" s="9">
        <v>0</v>
      </c>
      <c r="M2641" s="11">
        <v>7737.62</v>
      </c>
      <c r="N2641" s="11">
        <v>7737.62</v>
      </c>
      <c r="O2641" s="10" t="e">
        <f t="shared" si="434"/>
        <v>#DIV/0!</v>
      </c>
      <c r="P2641" s="11" t="e">
        <f t="shared" si="427"/>
        <v>#DIV/0!</v>
      </c>
      <c r="Q2641" s="11" t="e">
        <f t="shared" si="428"/>
        <v>#DIV/0!</v>
      </c>
      <c r="R2641" s="6" t="e">
        <f t="shared" si="429"/>
        <v>#DIV/0!</v>
      </c>
      <c r="S2641" s="6" t="e">
        <f t="shared" si="430"/>
        <v>#DIV/0!</v>
      </c>
      <c r="T2641" s="11">
        <f t="shared" si="431"/>
        <v>0</v>
      </c>
      <c r="U2641" s="11">
        <f t="shared" si="432"/>
        <v>15475.24</v>
      </c>
      <c r="V2641" s="11">
        <f t="shared" si="433"/>
        <v>-15475.24</v>
      </c>
    </row>
    <row r="2642" spans="1:22" x14ac:dyDescent="0.25">
      <c r="A2642" s="6" t="s">
        <v>351</v>
      </c>
      <c r="B2642" s="6" t="s">
        <v>23</v>
      </c>
      <c r="C2642" t="s">
        <v>2205</v>
      </c>
      <c r="D2642" t="s">
        <v>2205</v>
      </c>
      <c r="E2642" s="33" t="s">
        <v>2204</v>
      </c>
      <c r="F2642" t="s">
        <v>2203</v>
      </c>
      <c r="G2642" t="s">
        <v>2206</v>
      </c>
      <c r="H2642" t="s">
        <v>2202</v>
      </c>
      <c r="I2642" t="s">
        <v>2201</v>
      </c>
      <c r="J2642" s="6" t="s">
        <v>2184</v>
      </c>
      <c r="K2642" s="11">
        <v>5</v>
      </c>
      <c r="L2642" s="9">
        <v>402.26</v>
      </c>
      <c r="M2642" s="11">
        <v>2011.3</v>
      </c>
      <c r="N2642" s="11">
        <v>0</v>
      </c>
      <c r="O2642" s="10">
        <f t="shared" si="434"/>
        <v>5</v>
      </c>
      <c r="P2642" s="11">
        <f t="shared" si="427"/>
        <v>0</v>
      </c>
      <c r="Q2642" s="11">
        <f t="shared" si="428"/>
        <v>5</v>
      </c>
      <c r="R2642" s="6" t="str">
        <f t="shared" si="429"/>
        <v>NO</v>
      </c>
      <c r="S2642" s="6" t="str">
        <f t="shared" si="430"/>
        <v>YES</v>
      </c>
      <c r="T2642" s="11">
        <f t="shared" si="431"/>
        <v>5028.25</v>
      </c>
      <c r="U2642" s="11">
        <f t="shared" si="432"/>
        <v>2011.3</v>
      </c>
      <c r="V2642" s="11">
        <f t="shared" si="433"/>
        <v>3016.95</v>
      </c>
    </row>
    <row r="2643" spans="1:22" x14ac:dyDescent="0.25">
      <c r="A2643" s="6" t="s">
        <v>351</v>
      </c>
      <c r="B2643" s="6" t="s">
        <v>23</v>
      </c>
      <c r="C2643" t="s">
        <v>2205</v>
      </c>
      <c r="D2643" t="s">
        <v>2205</v>
      </c>
      <c r="E2643" s="33" t="s">
        <v>2204</v>
      </c>
      <c r="F2643" t="s">
        <v>2203</v>
      </c>
      <c r="G2643" t="s">
        <v>2206</v>
      </c>
      <c r="H2643" t="s">
        <v>2202</v>
      </c>
      <c r="I2643" t="s">
        <v>2201</v>
      </c>
      <c r="J2643" s="6" t="s">
        <v>2184</v>
      </c>
      <c r="K2643" s="11">
        <v>12.5</v>
      </c>
      <c r="L2643" s="9">
        <v>26.85</v>
      </c>
      <c r="M2643" s="11">
        <v>335.63</v>
      </c>
      <c r="N2643" s="11">
        <v>0</v>
      </c>
      <c r="O2643" s="10">
        <f t="shared" si="434"/>
        <v>12.500186219739291</v>
      </c>
      <c r="P2643" s="11">
        <f t="shared" si="427"/>
        <v>0</v>
      </c>
      <c r="Q2643" s="11">
        <f t="shared" si="428"/>
        <v>12.500186219739291</v>
      </c>
      <c r="R2643" s="6" t="str">
        <f t="shared" si="429"/>
        <v>YES</v>
      </c>
      <c r="S2643" s="6" t="str">
        <f t="shared" si="430"/>
        <v>YES</v>
      </c>
      <c r="T2643" s="11">
        <f t="shared" si="431"/>
        <v>335.625</v>
      </c>
      <c r="U2643" s="11">
        <f t="shared" si="432"/>
        <v>335.63</v>
      </c>
      <c r="V2643" s="11">
        <f t="shared" si="433"/>
        <v>-4.9999999999954525E-3</v>
      </c>
    </row>
    <row r="2644" spans="1:22" x14ac:dyDescent="0.25">
      <c r="A2644" s="6" t="s">
        <v>351</v>
      </c>
      <c r="B2644" s="6" t="s">
        <v>23</v>
      </c>
      <c r="C2644" t="s">
        <v>2205</v>
      </c>
      <c r="D2644" t="s">
        <v>2205</v>
      </c>
      <c r="E2644" s="33" t="s">
        <v>2204</v>
      </c>
      <c r="F2644" t="s">
        <v>2203</v>
      </c>
      <c r="G2644" t="s">
        <v>2206</v>
      </c>
      <c r="H2644" t="s">
        <v>2202</v>
      </c>
      <c r="I2644" t="s">
        <v>2201</v>
      </c>
      <c r="J2644" s="6" t="s">
        <v>2185</v>
      </c>
      <c r="K2644" s="11">
        <v>0</v>
      </c>
      <c r="L2644" s="9">
        <v>0</v>
      </c>
      <c r="M2644" s="11">
        <v>200</v>
      </c>
      <c r="N2644" s="11">
        <v>200</v>
      </c>
      <c r="O2644" s="10" t="e">
        <f t="shared" si="434"/>
        <v>#DIV/0!</v>
      </c>
      <c r="P2644" s="11" t="e">
        <f t="shared" si="427"/>
        <v>#DIV/0!</v>
      </c>
      <c r="Q2644" s="11" t="e">
        <f t="shared" si="428"/>
        <v>#DIV/0!</v>
      </c>
      <c r="R2644" s="6" t="e">
        <f t="shared" si="429"/>
        <v>#DIV/0!</v>
      </c>
      <c r="S2644" s="6" t="e">
        <f t="shared" si="430"/>
        <v>#DIV/0!</v>
      </c>
      <c r="T2644" s="11">
        <f t="shared" si="431"/>
        <v>0</v>
      </c>
      <c r="U2644" s="11">
        <f t="shared" si="432"/>
        <v>400</v>
      </c>
      <c r="V2644" s="11">
        <f t="shared" si="433"/>
        <v>-400</v>
      </c>
    </row>
    <row r="2645" spans="1:22" x14ac:dyDescent="0.25">
      <c r="A2645" s="6" t="s">
        <v>351</v>
      </c>
      <c r="B2645" s="6" t="s">
        <v>23</v>
      </c>
      <c r="C2645" t="s">
        <v>2205</v>
      </c>
      <c r="D2645" t="s">
        <v>2205</v>
      </c>
      <c r="E2645" s="33" t="s">
        <v>2204</v>
      </c>
      <c r="F2645" t="s">
        <v>2203</v>
      </c>
      <c r="G2645" t="s">
        <v>2206</v>
      </c>
      <c r="H2645" t="s">
        <v>2202</v>
      </c>
      <c r="I2645" t="s">
        <v>2201</v>
      </c>
      <c r="J2645" s="6" t="s">
        <v>2185</v>
      </c>
      <c r="K2645" s="11">
        <v>15</v>
      </c>
      <c r="L2645" s="9">
        <v>301.08999999999997</v>
      </c>
      <c r="M2645" s="11">
        <v>4516.3500000000004</v>
      </c>
      <c r="N2645" s="11">
        <v>0</v>
      </c>
      <c r="O2645" s="10">
        <f t="shared" si="434"/>
        <v>15.000000000000002</v>
      </c>
      <c r="P2645" s="11">
        <f t="shared" si="427"/>
        <v>0</v>
      </c>
      <c r="Q2645" s="11">
        <f t="shared" si="428"/>
        <v>15.000000000000002</v>
      </c>
      <c r="R2645" s="6" t="str">
        <f t="shared" si="429"/>
        <v>YES</v>
      </c>
      <c r="S2645" s="6" t="str">
        <f t="shared" si="430"/>
        <v>YES</v>
      </c>
      <c r="T2645" s="11">
        <f t="shared" si="431"/>
        <v>3763.6249999999995</v>
      </c>
      <c r="U2645" s="11">
        <f t="shared" si="432"/>
        <v>4516.3500000000004</v>
      </c>
      <c r="V2645" s="11">
        <f t="shared" si="433"/>
        <v>-752.72500000000082</v>
      </c>
    </row>
    <row r="2646" spans="1:22" x14ac:dyDescent="0.25">
      <c r="A2646" s="6" t="s">
        <v>351</v>
      </c>
      <c r="B2646" s="6" t="s">
        <v>23</v>
      </c>
      <c r="C2646" t="s">
        <v>2205</v>
      </c>
      <c r="D2646" t="s">
        <v>2205</v>
      </c>
      <c r="E2646" s="33" t="s">
        <v>2204</v>
      </c>
      <c r="F2646" t="s">
        <v>2203</v>
      </c>
      <c r="G2646" t="s">
        <v>2206</v>
      </c>
      <c r="H2646" t="s">
        <v>2202</v>
      </c>
      <c r="I2646" t="s">
        <v>2201</v>
      </c>
      <c r="J2646" s="6" t="s">
        <v>2186</v>
      </c>
      <c r="K2646" s="11">
        <v>0</v>
      </c>
      <c r="L2646" s="9">
        <v>0</v>
      </c>
      <c r="M2646" s="11">
        <v>6663.22</v>
      </c>
      <c r="N2646" s="11">
        <v>6663.22</v>
      </c>
      <c r="O2646" s="10" t="e">
        <f t="shared" si="434"/>
        <v>#DIV/0!</v>
      </c>
      <c r="P2646" s="11" t="e">
        <f t="shared" si="427"/>
        <v>#DIV/0!</v>
      </c>
      <c r="Q2646" s="11" t="e">
        <f t="shared" si="428"/>
        <v>#DIV/0!</v>
      </c>
      <c r="R2646" s="6" t="e">
        <f t="shared" si="429"/>
        <v>#DIV/0!</v>
      </c>
      <c r="S2646" s="6" t="e">
        <f t="shared" si="430"/>
        <v>#DIV/0!</v>
      </c>
      <c r="T2646" s="11">
        <f t="shared" si="431"/>
        <v>0</v>
      </c>
      <c r="U2646" s="11">
        <f t="shared" si="432"/>
        <v>13326.44</v>
      </c>
      <c r="V2646" s="11">
        <f t="shared" si="433"/>
        <v>-13326.44</v>
      </c>
    </row>
    <row r="2647" spans="1:22" x14ac:dyDescent="0.25">
      <c r="A2647" s="6" t="s">
        <v>351</v>
      </c>
      <c r="B2647" s="6" t="s">
        <v>23</v>
      </c>
      <c r="C2647" t="s">
        <v>2205</v>
      </c>
      <c r="D2647" t="s">
        <v>2205</v>
      </c>
      <c r="E2647" s="33" t="s">
        <v>2204</v>
      </c>
      <c r="F2647" t="s">
        <v>2203</v>
      </c>
      <c r="G2647" t="s">
        <v>2206</v>
      </c>
      <c r="H2647" t="s">
        <v>2202</v>
      </c>
      <c r="I2647" t="s">
        <v>2201</v>
      </c>
      <c r="J2647" s="6" t="s">
        <v>2186</v>
      </c>
      <c r="K2647" s="11">
        <v>5</v>
      </c>
      <c r="L2647" s="9">
        <v>350.38</v>
      </c>
      <c r="M2647" s="11">
        <v>1751.9</v>
      </c>
      <c r="N2647" s="11">
        <v>0</v>
      </c>
      <c r="O2647" s="10">
        <f t="shared" si="434"/>
        <v>5</v>
      </c>
      <c r="P2647" s="11">
        <f t="shared" si="427"/>
        <v>0</v>
      </c>
      <c r="Q2647" s="11">
        <f t="shared" si="428"/>
        <v>5</v>
      </c>
      <c r="R2647" s="6" t="str">
        <f t="shared" si="429"/>
        <v>NO</v>
      </c>
      <c r="S2647" s="6" t="str">
        <f t="shared" si="430"/>
        <v>YES</v>
      </c>
      <c r="T2647" s="11">
        <f t="shared" si="431"/>
        <v>4379.75</v>
      </c>
      <c r="U2647" s="11">
        <f t="shared" si="432"/>
        <v>1751.9</v>
      </c>
      <c r="V2647" s="11">
        <f t="shared" si="433"/>
        <v>2627.85</v>
      </c>
    </row>
    <row r="2648" spans="1:22" x14ac:dyDescent="0.25">
      <c r="A2648" s="6" t="s">
        <v>351</v>
      </c>
      <c r="B2648" s="6" t="s">
        <v>23</v>
      </c>
      <c r="C2648" t="s">
        <v>2205</v>
      </c>
      <c r="D2648" t="s">
        <v>2205</v>
      </c>
      <c r="E2648" s="33" t="s">
        <v>2204</v>
      </c>
      <c r="F2648" t="s">
        <v>2203</v>
      </c>
      <c r="G2648" t="s">
        <v>2206</v>
      </c>
      <c r="H2648" t="s">
        <v>2202</v>
      </c>
      <c r="I2648" t="s">
        <v>2201</v>
      </c>
      <c r="J2648" s="6" t="s">
        <v>2186</v>
      </c>
      <c r="K2648" s="11">
        <v>12.5</v>
      </c>
      <c r="L2648" s="9">
        <v>7.77</v>
      </c>
      <c r="M2648" s="11">
        <v>97.13</v>
      </c>
      <c r="N2648" s="11">
        <v>0</v>
      </c>
      <c r="O2648" s="10">
        <f t="shared" si="434"/>
        <v>12.5006435006435</v>
      </c>
      <c r="P2648" s="11">
        <f t="shared" si="427"/>
        <v>0</v>
      </c>
      <c r="Q2648" s="11">
        <f t="shared" si="428"/>
        <v>12.5006435006435</v>
      </c>
      <c r="R2648" s="6" t="str">
        <f t="shared" si="429"/>
        <v>YES</v>
      </c>
      <c r="S2648" s="6" t="str">
        <f t="shared" si="430"/>
        <v>YES</v>
      </c>
      <c r="T2648" s="11">
        <f t="shared" si="431"/>
        <v>97.125</v>
      </c>
      <c r="U2648" s="11">
        <f t="shared" si="432"/>
        <v>97.13</v>
      </c>
      <c r="V2648" s="11">
        <f t="shared" si="433"/>
        <v>-4.9999999999954525E-3</v>
      </c>
    </row>
    <row r="2649" spans="1:22" x14ac:dyDescent="0.25">
      <c r="A2649" s="6" t="s">
        <v>351</v>
      </c>
      <c r="B2649" s="6" t="s">
        <v>23</v>
      </c>
      <c r="C2649" t="s">
        <v>2205</v>
      </c>
      <c r="D2649" t="s">
        <v>2205</v>
      </c>
      <c r="E2649" s="33" t="s">
        <v>2204</v>
      </c>
      <c r="F2649" t="s">
        <v>2203</v>
      </c>
      <c r="G2649" t="s">
        <v>2206</v>
      </c>
      <c r="H2649" t="s">
        <v>2202</v>
      </c>
      <c r="I2649" t="s">
        <v>2201</v>
      </c>
      <c r="J2649" s="6" t="s">
        <v>2186</v>
      </c>
      <c r="K2649" s="11">
        <v>15</v>
      </c>
      <c r="L2649" s="9">
        <v>40</v>
      </c>
      <c r="M2649" s="11">
        <v>600</v>
      </c>
      <c r="N2649" s="11">
        <v>0</v>
      </c>
      <c r="O2649" s="10">
        <f t="shared" si="434"/>
        <v>15</v>
      </c>
      <c r="P2649" s="11">
        <f t="shared" si="427"/>
        <v>0</v>
      </c>
      <c r="Q2649" s="11">
        <f t="shared" si="428"/>
        <v>15</v>
      </c>
      <c r="R2649" s="6" t="str">
        <f t="shared" si="429"/>
        <v>YES</v>
      </c>
      <c r="S2649" s="6" t="str">
        <f t="shared" si="430"/>
        <v>YES</v>
      </c>
      <c r="T2649" s="11">
        <f t="shared" si="431"/>
        <v>500</v>
      </c>
      <c r="U2649" s="11">
        <f t="shared" si="432"/>
        <v>600</v>
      </c>
      <c r="V2649" s="11">
        <f t="shared" si="433"/>
        <v>-100</v>
      </c>
    </row>
    <row r="2650" spans="1:22" x14ac:dyDescent="0.25">
      <c r="A2650" s="6" t="s">
        <v>351</v>
      </c>
      <c r="B2650" s="6" t="s">
        <v>23</v>
      </c>
      <c r="C2650" t="s">
        <v>2205</v>
      </c>
      <c r="D2650" t="s">
        <v>2205</v>
      </c>
      <c r="E2650" s="33" t="s">
        <v>2204</v>
      </c>
      <c r="F2650" t="s">
        <v>2203</v>
      </c>
      <c r="G2650" t="s">
        <v>2206</v>
      </c>
      <c r="H2650" t="s">
        <v>2202</v>
      </c>
      <c r="I2650" t="s">
        <v>2201</v>
      </c>
      <c r="J2650" s="6" t="s">
        <v>2187</v>
      </c>
      <c r="K2650" s="11">
        <v>0</v>
      </c>
      <c r="L2650" s="9">
        <v>0</v>
      </c>
      <c r="M2650" s="11">
        <v>707.8</v>
      </c>
      <c r="N2650" s="11">
        <v>707.8</v>
      </c>
      <c r="O2650" s="10" t="e">
        <f t="shared" si="434"/>
        <v>#DIV/0!</v>
      </c>
      <c r="P2650" s="11" t="e">
        <f t="shared" si="427"/>
        <v>#DIV/0!</v>
      </c>
      <c r="Q2650" s="11" t="e">
        <f t="shared" si="428"/>
        <v>#DIV/0!</v>
      </c>
      <c r="R2650" s="6" t="e">
        <f t="shared" si="429"/>
        <v>#DIV/0!</v>
      </c>
      <c r="S2650" s="6" t="e">
        <f t="shared" si="430"/>
        <v>#DIV/0!</v>
      </c>
      <c r="T2650" s="11">
        <f t="shared" si="431"/>
        <v>0</v>
      </c>
      <c r="U2650" s="11">
        <f t="shared" si="432"/>
        <v>1415.6</v>
      </c>
      <c r="V2650" s="11">
        <f t="shared" si="433"/>
        <v>-1415.6</v>
      </c>
    </row>
    <row r="2651" spans="1:22" x14ac:dyDescent="0.25">
      <c r="A2651" s="6" t="s">
        <v>351</v>
      </c>
      <c r="B2651" s="6" t="s">
        <v>23</v>
      </c>
      <c r="C2651" t="s">
        <v>2205</v>
      </c>
      <c r="D2651" t="s">
        <v>2205</v>
      </c>
      <c r="E2651" s="33" t="s">
        <v>2204</v>
      </c>
      <c r="F2651" t="s">
        <v>2203</v>
      </c>
      <c r="G2651" t="s">
        <v>2206</v>
      </c>
      <c r="H2651" t="s">
        <v>2202</v>
      </c>
      <c r="I2651" t="s">
        <v>2201</v>
      </c>
      <c r="J2651" s="6" t="s">
        <v>2187</v>
      </c>
      <c r="K2651" s="11">
        <v>15</v>
      </c>
      <c r="L2651" s="9">
        <v>194.47</v>
      </c>
      <c r="M2651" s="11">
        <v>2917.05</v>
      </c>
      <c r="N2651" s="11">
        <v>0</v>
      </c>
      <c r="O2651" s="10">
        <f t="shared" si="434"/>
        <v>15.000000000000002</v>
      </c>
      <c r="P2651" s="11">
        <f t="shared" si="427"/>
        <v>0</v>
      </c>
      <c r="Q2651" s="11">
        <f t="shared" si="428"/>
        <v>15.000000000000002</v>
      </c>
      <c r="R2651" s="6" t="str">
        <f t="shared" si="429"/>
        <v>YES</v>
      </c>
      <c r="S2651" s="6" t="str">
        <f t="shared" si="430"/>
        <v>YES</v>
      </c>
      <c r="T2651" s="11">
        <f t="shared" si="431"/>
        <v>2430.875</v>
      </c>
      <c r="U2651" s="11">
        <f t="shared" si="432"/>
        <v>2917.05</v>
      </c>
      <c r="V2651" s="11">
        <f t="shared" si="433"/>
        <v>-486.17500000000018</v>
      </c>
    </row>
    <row r="2652" spans="1:22" x14ac:dyDescent="0.25">
      <c r="A2652" s="6" t="s">
        <v>351</v>
      </c>
      <c r="B2652" s="6" t="s">
        <v>23</v>
      </c>
      <c r="C2652" t="s">
        <v>2205</v>
      </c>
      <c r="D2652" t="s">
        <v>2205</v>
      </c>
      <c r="E2652" s="33" t="s">
        <v>2204</v>
      </c>
      <c r="F2652" t="s">
        <v>2203</v>
      </c>
      <c r="G2652" t="s">
        <v>2206</v>
      </c>
      <c r="H2652" t="s">
        <v>2202</v>
      </c>
      <c r="I2652" t="s">
        <v>2201</v>
      </c>
      <c r="J2652" s="6" t="s">
        <v>2188</v>
      </c>
      <c r="K2652" s="11">
        <v>0</v>
      </c>
      <c r="L2652" s="9">
        <v>0</v>
      </c>
      <c r="M2652" s="11">
        <v>1497.34</v>
      </c>
      <c r="N2652" s="11">
        <v>887.68</v>
      </c>
      <c r="O2652" s="10" t="e">
        <f t="shared" si="434"/>
        <v>#DIV/0!</v>
      </c>
      <c r="P2652" s="11" t="e">
        <f t="shared" si="427"/>
        <v>#DIV/0!</v>
      </c>
      <c r="Q2652" s="11" t="e">
        <f t="shared" si="428"/>
        <v>#DIV/0!</v>
      </c>
      <c r="R2652" s="6" t="e">
        <f t="shared" si="429"/>
        <v>#DIV/0!</v>
      </c>
      <c r="S2652" s="6" t="e">
        <f t="shared" si="430"/>
        <v>#DIV/0!</v>
      </c>
      <c r="T2652" s="11">
        <f t="shared" si="431"/>
        <v>0</v>
      </c>
      <c r="U2652" s="11">
        <f t="shared" si="432"/>
        <v>2385.02</v>
      </c>
      <c r="V2652" s="11">
        <f t="shared" si="433"/>
        <v>-2385.02</v>
      </c>
    </row>
    <row r="2653" spans="1:22" x14ac:dyDescent="0.25">
      <c r="A2653" s="6" t="s">
        <v>351</v>
      </c>
      <c r="B2653" s="6" t="s">
        <v>23</v>
      </c>
      <c r="C2653" t="s">
        <v>2205</v>
      </c>
      <c r="D2653" t="s">
        <v>2205</v>
      </c>
      <c r="E2653" s="33" t="s">
        <v>2204</v>
      </c>
      <c r="F2653" t="s">
        <v>2203</v>
      </c>
      <c r="G2653" t="s">
        <v>2206</v>
      </c>
      <c r="H2653" t="s">
        <v>2202</v>
      </c>
      <c r="I2653" t="s">
        <v>2201</v>
      </c>
      <c r="J2653" s="6" t="s">
        <v>2188</v>
      </c>
      <c r="K2653" s="11">
        <v>5</v>
      </c>
      <c r="L2653" s="9">
        <v>144.22</v>
      </c>
      <c r="M2653" s="11">
        <v>721.1</v>
      </c>
      <c r="N2653" s="11">
        <v>0</v>
      </c>
      <c r="O2653" s="10">
        <f t="shared" si="434"/>
        <v>5</v>
      </c>
      <c r="P2653" s="11">
        <f t="shared" si="427"/>
        <v>0</v>
      </c>
      <c r="Q2653" s="11">
        <f t="shared" si="428"/>
        <v>5</v>
      </c>
      <c r="R2653" s="6" t="str">
        <f t="shared" si="429"/>
        <v>NO</v>
      </c>
      <c r="S2653" s="6" t="str">
        <f t="shared" si="430"/>
        <v>YES</v>
      </c>
      <c r="T2653" s="11">
        <f t="shared" si="431"/>
        <v>1802.75</v>
      </c>
      <c r="U2653" s="11">
        <f t="shared" si="432"/>
        <v>721.1</v>
      </c>
      <c r="V2653" s="11">
        <f t="shared" si="433"/>
        <v>1081.6500000000001</v>
      </c>
    </row>
    <row r="2654" spans="1:22" x14ac:dyDescent="0.25">
      <c r="A2654" s="6" t="s">
        <v>351</v>
      </c>
      <c r="B2654" s="6" t="s">
        <v>23</v>
      </c>
      <c r="C2654" t="s">
        <v>2205</v>
      </c>
      <c r="D2654" t="s">
        <v>2205</v>
      </c>
      <c r="E2654" s="33" t="s">
        <v>2204</v>
      </c>
      <c r="F2654" t="s">
        <v>2203</v>
      </c>
      <c r="G2654" t="s">
        <v>2206</v>
      </c>
      <c r="H2654" t="s">
        <v>2202</v>
      </c>
      <c r="I2654" t="s">
        <v>2201</v>
      </c>
      <c r="J2654" s="6" t="s">
        <v>2188</v>
      </c>
      <c r="K2654" s="11">
        <v>12.5</v>
      </c>
      <c r="L2654" s="9">
        <v>5.51</v>
      </c>
      <c r="M2654" s="11">
        <v>68.88</v>
      </c>
      <c r="N2654" s="11">
        <v>0</v>
      </c>
      <c r="O2654" s="10">
        <f t="shared" si="434"/>
        <v>12.500907441016334</v>
      </c>
      <c r="P2654" s="11">
        <f t="shared" si="427"/>
        <v>0</v>
      </c>
      <c r="Q2654" s="11">
        <f t="shared" si="428"/>
        <v>12.500907441016334</v>
      </c>
      <c r="R2654" s="6" t="str">
        <f t="shared" si="429"/>
        <v>YES</v>
      </c>
      <c r="S2654" s="6" t="str">
        <f t="shared" si="430"/>
        <v>YES</v>
      </c>
      <c r="T2654" s="11">
        <f t="shared" si="431"/>
        <v>68.875</v>
      </c>
      <c r="U2654" s="11">
        <f t="shared" si="432"/>
        <v>68.88</v>
      </c>
      <c r="V2654" s="11">
        <f t="shared" si="433"/>
        <v>-4.9999999999954525E-3</v>
      </c>
    </row>
    <row r="2655" spans="1:22" x14ac:dyDescent="0.25">
      <c r="A2655" s="6" t="s">
        <v>351</v>
      </c>
      <c r="B2655" s="6" t="s">
        <v>23</v>
      </c>
      <c r="C2655" t="s">
        <v>2205</v>
      </c>
      <c r="D2655" t="s">
        <v>2205</v>
      </c>
      <c r="E2655" s="33" t="s">
        <v>2204</v>
      </c>
      <c r="F2655" t="s">
        <v>2203</v>
      </c>
      <c r="G2655" t="s">
        <v>2206</v>
      </c>
      <c r="H2655" t="s">
        <v>2202</v>
      </c>
      <c r="I2655" t="s">
        <v>2201</v>
      </c>
      <c r="J2655" s="6" t="s">
        <v>2189</v>
      </c>
      <c r="K2655" s="11">
        <v>0</v>
      </c>
      <c r="L2655" s="9">
        <v>0</v>
      </c>
      <c r="M2655" s="11">
        <v>1253.73</v>
      </c>
      <c r="N2655" s="11">
        <v>900.13</v>
      </c>
      <c r="O2655" s="10" t="e">
        <f t="shared" si="434"/>
        <v>#DIV/0!</v>
      </c>
      <c r="P2655" s="11" t="e">
        <f t="shared" si="427"/>
        <v>#DIV/0!</v>
      </c>
      <c r="Q2655" s="11" t="e">
        <f t="shared" si="428"/>
        <v>#DIV/0!</v>
      </c>
      <c r="R2655" s="6" t="e">
        <f t="shared" si="429"/>
        <v>#DIV/0!</v>
      </c>
      <c r="S2655" s="6" t="e">
        <f t="shared" si="430"/>
        <v>#DIV/0!</v>
      </c>
      <c r="T2655" s="11">
        <f t="shared" si="431"/>
        <v>0</v>
      </c>
      <c r="U2655" s="11">
        <f t="shared" si="432"/>
        <v>2153.86</v>
      </c>
      <c r="V2655" s="11">
        <f t="shared" si="433"/>
        <v>-2153.86</v>
      </c>
    </row>
    <row r="2656" spans="1:22" x14ac:dyDescent="0.25">
      <c r="A2656" s="6" t="s">
        <v>351</v>
      </c>
      <c r="B2656" s="6" t="s">
        <v>23</v>
      </c>
      <c r="C2656" t="s">
        <v>2205</v>
      </c>
      <c r="D2656" t="s">
        <v>2205</v>
      </c>
      <c r="E2656" s="33" t="s">
        <v>2204</v>
      </c>
      <c r="F2656" t="s">
        <v>2203</v>
      </c>
      <c r="G2656" t="s">
        <v>2206</v>
      </c>
      <c r="H2656" t="s">
        <v>2202</v>
      </c>
      <c r="I2656" t="s">
        <v>2201</v>
      </c>
      <c r="J2656" s="6" t="s">
        <v>2189</v>
      </c>
      <c r="K2656" s="11">
        <v>5</v>
      </c>
      <c r="L2656" s="9">
        <v>125.37</v>
      </c>
      <c r="M2656" s="11">
        <v>626.85</v>
      </c>
      <c r="N2656" s="11">
        <v>0</v>
      </c>
      <c r="O2656" s="10">
        <f t="shared" si="434"/>
        <v>5</v>
      </c>
      <c r="P2656" s="11">
        <f t="shared" si="427"/>
        <v>0</v>
      </c>
      <c r="Q2656" s="11">
        <f t="shared" si="428"/>
        <v>5</v>
      </c>
      <c r="R2656" s="6" t="str">
        <f t="shared" si="429"/>
        <v>NO</v>
      </c>
      <c r="S2656" s="6" t="str">
        <f t="shared" si="430"/>
        <v>YES</v>
      </c>
      <c r="T2656" s="11">
        <f t="shared" si="431"/>
        <v>1567.125</v>
      </c>
      <c r="U2656" s="11">
        <f t="shared" si="432"/>
        <v>626.85</v>
      </c>
      <c r="V2656" s="11">
        <f t="shared" si="433"/>
        <v>940.27499999999998</v>
      </c>
    </row>
    <row r="2657" spans="1:22" x14ac:dyDescent="0.25">
      <c r="A2657" s="6" t="s">
        <v>351</v>
      </c>
      <c r="B2657" s="6" t="s">
        <v>23</v>
      </c>
      <c r="C2657" t="s">
        <v>2205</v>
      </c>
      <c r="D2657" t="s">
        <v>2205</v>
      </c>
      <c r="E2657" s="33" t="s">
        <v>2204</v>
      </c>
      <c r="F2657" t="s">
        <v>2203</v>
      </c>
      <c r="G2657" t="s">
        <v>2206</v>
      </c>
      <c r="H2657" t="s">
        <v>2202</v>
      </c>
      <c r="I2657" t="s">
        <v>2201</v>
      </c>
      <c r="J2657" s="6" t="s">
        <v>2190</v>
      </c>
      <c r="K2657" s="11">
        <v>0</v>
      </c>
      <c r="L2657" s="9">
        <v>0</v>
      </c>
      <c r="M2657" s="11">
        <v>4010.11</v>
      </c>
      <c r="N2657" s="11">
        <v>3672.39</v>
      </c>
      <c r="O2657" s="10" t="e">
        <f t="shared" si="434"/>
        <v>#DIV/0!</v>
      </c>
      <c r="P2657" s="11" t="e">
        <f t="shared" si="427"/>
        <v>#DIV/0!</v>
      </c>
      <c r="Q2657" s="11" t="e">
        <f t="shared" si="428"/>
        <v>#DIV/0!</v>
      </c>
      <c r="R2657" s="6" t="e">
        <f t="shared" si="429"/>
        <v>#DIV/0!</v>
      </c>
      <c r="S2657" s="6" t="e">
        <f t="shared" si="430"/>
        <v>#DIV/0!</v>
      </c>
      <c r="T2657" s="11">
        <f t="shared" si="431"/>
        <v>0</v>
      </c>
      <c r="U2657" s="11">
        <f t="shared" si="432"/>
        <v>7682.5</v>
      </c>
      <c r="V2657" s="11">
        <f t="shared" si="433"/>
        <v>-7682.5</v>
      </c>
    </row>
    <row r="2658" spans="1:22" x14ac:dyDescent="0.25">
      <c r="A2658" s="6" t="s">
        <v>351</v>
      </c>
      <c r="B2658" s="6" t="s">
        <v>23</v>
      </c>
      <c r="C2658" t="s">
        <v>2205</v>
      </c>
      <c r="D2658" t="s">
        <v>2205</v>
      </c>
      <c r="E2658" s="33" t="s">
        <v>2204</v>
      </c>
      <c r="F2658" t="s">
        <v>2203</v>
      </c>
      <c r="G2658" t="s">
        <v>2206</v>
      </c>
      <c r="H2658" t="s">
        <v>2202</v>
      </c>
      <c r="I2658" t="s">
        <v>2201</v>
      </c>
      <c r="J2658" s="6" t="s">
        <v>2190</v>
      </c>
      <c r="K2658" s="11">
        <v>5</v>
      </c>
      <c r="L2658" s="9">
        <v>372.95</v>
      </c>
      <c r="M2658" s="11">
        <v>1864.75</v>
      </c>
      <c r="N2658" s="11">
        <v>0</v>
      </c>
      <c r="O2658" s="10">
        <f t="shared" si="434"/>
        <v>5</v>
      </c>
      <c r="P2658" s="11">
        <f t="shared" si="427"/>
        <v>0</v>
      </c>
      <c r="Q2658" s="11">
        <f t="shared" si="428"/>
        <v>5</v>
      </c>
      <c r="R2658" s="6" t="str">
        <f t="shared" si="429"/>
        <v>NO</v>
      </c>
      <c r="S2658" s="6" t="str">
        <f t="shared" si="430"/>
        <v>YES</v>
      </c>
      <c r="T2658" s="11">
        <f t="shared" si="431"/>
        <v>4661.875</v>
      </c>
      <c r="U2658" s="11">
        <f t="shared" si="432"/>
        <v>1864.75</v>
      </c>
      <c r="V2658" s="11">
        <f t="shared" si="433"/>
        <v>2797.125</v>
      </c>
    </row>
    <row r="2659" spans="1:22" x14ac:dyDescent="0.25">
      <c r="A2659" s="6" t="s">
        <v>351</v>
      </c>
      <c r="B2659" s="6" t="s">
        <v>23</v>
      </c>
      <c r="C2659" t="s">
        <v>2205</v>
      </c>
      <c r="D2659" t="s">
        <v>2205</v>
      </c>
      <c r="E2659" s="33" t="s">
        <v>2204</v>
      </c>
      <c r="F2659" t="s">
        <v>2203</v>
      </c>
      <c r="G2659" t="s">
        <v>2206</v>
      </c>
      <c r="H2659" t="s">
        <v>2202</v>
      </c>
      <c r="I2659" t="s">
        <v>2201</v>
      </c>
      <c r="J2659" s="6" t="s">
        <v>2190</v>
      </c>
      <c r="K2659" s="11">
        <v>12.5</v>
      </c>
      <c r="L2659" s="9">
        <v>14.77</v>
      </c>
      <c r="M2659" s="11">
        <v>184.63</v>
      </c>
      <c r="N2659" s="11">
        <v>0</v>
      </c>
      <c r="O2659" s="10">
        <f t="shared" si="434"/>
        <v>12.500338524035207</v>
      </c>
      <c r="P2659" s="11">
        <f t="shared" si="427"/>
        <v>0</v>
      </c>
      <c r="Q2659" s="11">
        <f t="shared" si="428"/>
        <v>12.500338524035207</v>
      </c>
      <c r="R2659" s="6" t="str">
        <f t="shared" si="429"/>
        <v>YES</v>
      </c>
      <c r="S2659" s="6" t="str">
        <f t="shared" si="430"/>
        <v>YES</v>
      </c>
      <c r="T2659" s="11">
        <f t="shared" si="431"/>
        <v>184.625</v>
      </c>
      <c r="U2659" s="11">
        <f t="shared" si="432"/>
        <v>184.63</v>
      </c>
      <c r="V2659" s="11">
        <f t="shared" si="433"/>
        <v>-4.9999999999954525E-3</v>
      </c>
    </row>
    <row r="2660" spans="1:22" x14ac:dyDescent="0.25">
      <c r="A2660" s="6" t="s">
        <v>351</v>
      </c>
      <c r="B2660" s="6" t="s">
        <v>23</v>
      </c>
      <c r="C2660" t="s">
        <v>2205</v>
      </c>
      <c r="D2660" t="s">
        <v>2205</v>
      </c>
      <c r="E2660" s="33" t="s">
        <v>2204</v>
      </c>
      <c r="F2660" t="s">
        <v>2203</v>
      </c>
      <c r="G2660" t="s">
        <v>2206</v>
      </c>
      <c r="H2660" t="s">
        <v>2202</v>
      </c>
      <c r="I2660" t="s">
        <v>2201</v>
      </c>
      <c r="J2660" s="6" t="s">
        <v>2190</v>
      </c>
      <c r="K2660" s="11">
        <v>15</v>
      </c>
      <c r="L2660" s="9">
        <v>7.2</v>
      </c>
      <c r="M2660" s="11">
        <v>108</v>
      </c>
      <c r="N2660" s="11">
        <v>0</v>
      </c>
      <c r="O2660" s="10">
        <f t="shared" si="434"/>
        <v>15</v>
      </c>
      <c r="P2660" s="11">
        <f t="shared" si="427"/>
        <v>0</v>
      </c>
      <c r="Q2660" s="11">
        <f t="shared" si="428"/>
        <v>15</v>
      </c>
      <c r="R2660" s="6" t="str">
        <f t="shared" si="429"/>
        <v>YES</v>
      </c>
      <c r="S2660" s="6" t="str">
        <f t="shared" si="430"/>
        <v>YES</v>
      </c>
      <c r="T2660" s="11">
        <f t="shared" si="431"/>
        <v>90</v>
      </c>
      <c r="U2660" s="11">
        <f t="shared" si="432"/>
        <v>108</v>
      </c>
      <c r="V2660" s="11">
        <f t="shared" si="433"/>
        <v>-18</v>
      </c>
    </row>
    <row r="2661" spans="1:22" x14ac:dyDescent="0.25">
      <c r="A2661" s="6" t="s">
        <v>351</v>
      </c>
      <c r="B2661" s="6" t="s">
        <v>23</v>
      </c>
      <c r="C2661" t="s">
        <v>2205</v>
      </c>
      <c r="D2661" t="s">
        <v>2205</v>
      </c>
      <c r="E2661" s="33" t="s">
        <v>2204</v>
      </c>
      <c r="F2661" t="s">
        <v>2203</v>
      </c>
      <c r="G2661" t="s">
        <v>2206</v>
      </c>
      <c r="H2661" t="s">
        <v>2202</v>
      </c>
      <c r="I2661" t="s">
        <v>2201</v>
      </c>
      <c r="J2661" s="6" t="s">
        <v>2191</v>
      </c>
      <c r="K2661" s="11">
        <v>0</v>
      </c>
      <c r="L2661" s="9">
        <v>0</v>
      </c>
      <c r="M2661" s="11">
        <v>4172.84</v>
      </c>
      <c r="N2661" s="11">
        <v>3949.06</v>
      </c>
      <c r="O2661" s="10" t="e">
        <f t="shared" si="434"/>
        <v>#DIV/0!</v>
      </c>
      <c r="P2661" s="11" t="e">
        <f t="shared" si="427"/>
        <v>#DIV/0!</v>
      </c>
      <c r="Q2661" s="11" t="e">
        <f t="shared" si="428"/>
        <v>#DIV/0!</v>
      </c>
      <c r="R2661" s="6" t="e">
        <f t="shared" si="429"/>
        <v>#DIV/0!</v>
      </c>
      <c r="S2661" s="6" t="e">
        <f t="shared" si="430"/>
        <v>#DIV/0!</v>
      </c>
      <c r="T2661" s="11">
        <f t="shared" si="431"/>
        <v>0</v>
      </c>
      <c r="U2661" s="11">
        <f t="shared" si="432"/>
        <v>8121.9</v>
      </c>
      <c r="V2661" s="11">
        <f t="shared" si="433"/>
        <v>-8121.9</v>
      </c>
    </row>
    <row r="2662" spans="1:22" x14ac:dyDescent="0.25">
      <c r="A2662" s="6" t="s">
        <v>351</v>
      </c>
      <c r="B2662" s="6" t="s">
        <v>23</v>
      </c>
      <c r="C2662" t="s">
        <v>2205</v>
      </c>
      <c r="D2662" t="s">
        <v>2205</v>
      </c>
      <c r="E2662" s="33" t="s">
        <v>2204</v>
      </c>
      <c r="F2662" t="s">
        <v>2203</v>
      </c>
      <c r="G2662" t="s">
        <v>2206</v>
      </c>
      <c r="H2662" t="s">
        <v>2202</v>
      </c>
      <c r="I2662" t="s">
        <v>2201</v>
      </c>
      <c r="J2662" s="6" t="s">
        <v>2191</v>
      </c>
      <c r="K2662" s="11">
        <v>5</v>
      </c>
      <c r="L2662" s="9">
        <v>138.63999999999999</v>
      </c>
      <c r="M2662" s="11">
        <v>693.2</v>
      </c>
      <c r="N2662" s="11">
        <v>0</v>
      </c>
      <c r="O2662" s="10">
        <f t="shared" si="434"/>
        <v>5.0000000000000009</v>
      </c>
      <c r="P2662" s="11">
        <f t="shared" si="427"/>
        <v>0</v>
      </c>
      <c r="Q2662" s="11">
        <f t="shared" si="428"/>
        <v>5.0000000000000009</v>
      </c>
      <c r="R2662" s="6" t="str">
        <f t="shared" si="429"/>
        <v>NO</v>
      </c>
      <c r="S2662" s="6" t="str">
        <f t="shared" si="430"/>
        <v>YES</v>
      </c>
      <c r="T2662" s="11">
        <f t="shared" si="431"/>
        <v>1732.9999999999998</v>
      </c>
      <c r="U2662" s="11">
        <f t="shared" si="432"/>
        <v>693.2</v>
      </c>
      <c r="V2662" s="11">
        <f t="shared" si="433"/>
        <v>1039.7999999999997</v>
      </c>
    </row>
    <row r="2663" spans="1:22" x14ac:dyDescent="0.25">
      <c r="A2663" s="6" t="s">
        <v>351</v>
      </c>
      <c r="B2663" s="6" t="s">
        <v>23</v>
      </c>
      <c r="C2663" t="s">
        <v>2205</v>
      </c>
      <c r="D2663" t="s">
        <v>2205</v>
      </c>
      <c r="E2663" s="33" t="s">
        <v>2204</v>
      </c>
      <c r="F2663" t="s">
        <v>2203</v>
      </c>
      <c r="G2663" t="s">
        <v>2206</v>
      </c>
      <c r="H2663" t="s">
        <v>2202</v>
      </c>
      <c r="I2663" t="s">
        <v>2201</v>
      </c>
      <c r="J2663" s="6" t="s">
        <v>2191</v>
      </c>
      <c r="K2663" s="11">
        <v>6.5</v>
      </c>
      <c r="L2663" s="9">
        <v>258.68</v>
      </c>
      <c r="M2663" s="11">
        <v>1681.44</v>
      </c>
      <c r="N2663" s="11">
        <v>0</v>
      </c>
      <c r="O2663" s="10">
        <f t="shared" si="434"/>
        <v>6.5000773156022884</v>
      </c>
      <c r="P2663" s="11">
        <f t="shared" si="427"/>
        <v>0</v>
      </c>
      <c r="Q2663" s="11">
        <f t="shared" si="428"/>
        <v>6.5000773156022884</v>
      </c>
      <c r="R2663" s="6" t="str">
        <f t="shared" si="429"/>
        <v>NO</v>
      </c>
      <c r="S2663" s="6" t="str">
        <f t="shared" si="430"/>
        <v>YES</v>
      </c>
      <c r="T2663" s="11">
        <f t="shared" si="431"/>
        <v>3233.5</v>
      </c>
      <c r="U2663" s="11">
        <f t="shared" si="432"/>
        <v>1681.44</v>
      </c>
      <c r="V2663" s="11">
        <f t="shared" si="433"/>
        <v>1552.06</v>
      </c>
    </row>
    <row r="2664" spans="1:22" x14ac:dyDescent="0.25">
      <c r="A2664" s="6" t="s">
        <v>351</v>
      </c>
      <c r="B2664" s="6" t="s">
        <v>23</v>
      </c>
      <c r="C2664" t="s">
        <v>2205</v>
      </c>
      <c r="D2664" t="s">
        <v>2205</v>
      </c>
      <c r="E2664" s="33" t="s">
        <v>2204</v>
      </c>
      <c r="F2664" t="s">
        <v>2203</v>
      </c>
      <c r="G2664" t="s">
        <v>2206</v>
      </c>
      <c r="H2664" t="s">
        <v>2202</v>
      </c>
      <c r="I2664" t="s">
        <v>2201</v>
      </c>
      <c r="J2664" s="6" t="s">
        <v>2191</v>
      </c>
      <c r="K2664" s="11">
        <v>12.5</v>
      </c>
      <c r="L2664" s="9">
        <v>6.05</v>
      </c>
      <c r="M2664" s="11">
        <v>75.63</v>
      </c>
      <c r="N2664" s="11">
        <v>0</v>
      </c>
      <c r="O2664" s="10">
        <f t="shared" si="434"/>
        <v>12.500826446280991</v>
      </c>
      <c r="P2664" s="11">
        <f t="shared" si="427"/>
        <v>0</v>
      </c>
      <c r="Q2664" s="11">
        <f t="shared" si="428"/>
        <v>12.500826446280991</v>
      </c>
      <c r="R2664" s="6" t="str">
        <f t="shared" si="429"/>
        <v>YES</v>
      </c>
      <c r="S2664" s="6" t="str">
        <f t="shared" si="430"/>
        <v>YES</v>
      </c>
      <c r="T2664" s="11">
        <f t="shared" si="431"/>
        <v>75.625</v>
      </c>
      <c r="U2664" s="11">
        <f t="shared" si="432"/>
        <v>75.63</v>
      </c>
      <c r="V2664" s="11">
        <f t="shared" si="433"/>
        <v>-4.9999999999954525E-3</v>
      </c>
    </row>
    <row r="2665" spans="1:22" x14ac:dyDescent="0.25">
      <c r="A2665" s="6" t="s">
        <v>351</v>
      </c>
      <c r="B2665" s="6" t="s">
        <v>23</v>
      </c>
      <c r="C2665" t="s">
        <v>2205</v>
      </c>
      <c r="D2665" t="s">
        <v>2205</v>
      </c>
      <c r="E2665" s="33" t="s">
        <v>2204</v>
      </c>
      <c r="F2665" t="s">
        <v>2203</v>
      </c>
      <c r="G2665" t="s">
        <v>2206</v>
      </c>
      <c r="H2665" t="s">
        <v>2202</v>
      </c>
      <c r="I2665" t="s">
        <v>2201</v>
      </c>
      <c r="J2665" s="6" t="s">
        <v>2192</v>
      </c>
      <c r="K2665" s="11">
        <v>0</v>
      </c>
      <c r="L2665" s="9">
        <v>0</v>
      </c>
      <c r="M2665" s="11">
        <v>7571.53</v>
      </c>
      <c r="N2665" s="11">
        <v>7558.75</v>
      </c>
      <c r="O2665" s="10" t="e">
        <f t="shared" si="434"/>
        <v>#DIV/0!</v>
      </c>
      <c r="P2665" s="11" t="e">
        <f t="shared" si="427"/>
        <v>#DIV/0!</v>
      </c>
      <c r="Q2665" s="11" t="e">
        <f t="shared" si="428"/>
        <v>#DIV/0!</v>
      </c>
      <c r="R2665" s="6" t="e">
        <f t="shared" si="429"/>
        <v>#DIV/0!</v>
      </c>
      <c r="S2665" s="6" t="e">
        <f t="shared" si="430"/>
        <v>#DIV/0!</v>
      </c>
      <c r="T2665" s="11">
        <f t="shared" si="431"/>
        <v>0</v>
      </c>
      <c r="U2665" s="11">
        <f t="shared" si="432"/>
        <v>15130.279999999999</v>
      </c>
      <c r="V2665" s="11">
        <f t="shared" si="433"/>
        <v>-15130.279999999999</v>
      </c>
    </row>
    <row r="2666" spans="1:22" x14ac:dyDescent="0.25">
      <c r="A2666" s="6" t="s">
        <v>351</v>
      </c>
      <c r="B2666" s="6" t="s">
        <v>23</v>
      </c>
      <c r="C2666" t="s">
        <v>2205</v>
      </c>
      <c r="D2666" t="s">
        <v>2205</v>
      </c>
      <c r="E2666" s="33" t="s">
        <v>2204</v>
      </c>
      <c r="F2666" t="s">
        <v>2203</v>
      </c>
      <c r="G2666" t="s">
        <v>2206</v>
      </c>
      <c r="H2666" t="s">
        <v>2202</v>
      </c>
      <c r="I2666" t="s">
        <v>2201</v>
      </c>
      <c r="J2666" s="6" t="s">
        <v>2192</v>
      </c>
      <c r="K2666" s="11">
        <v>5</v>
      </c>
      <c r="L2666" s="9">
        <v>334.33</v>
      </c>
      <c r="M2666" s="11">
        <v>1671.65</v>
      </c>
      <c r="N2666" s="11">
        <v>0</v>
      </c>
      <c r="O2666" s="10">
        <f t="shared" si="434"/>
        <v>5.0000000000000009</v>
      </c>
      <c r="P2666" s="11">
        <f t="shared" si="427"/>
        <v>0</v>
      </c>
      <c r="Q2666" s="11">
        <f t="shared" si="428"/>
        <v>5.0000000000000009</v>
      </c>
      <c r="R2666" s="6" t="str">
        <f t="shared" si="429"/>
        <v>NO</v>
      </c>
      <c r="S2666" s="6" t="str">
        <f t="shared" si="430"/>
        <v>YES</v>
      </c>
      <c r="T2666" s="11">
        <f t="shared" si="431"/>
        <v>4179.125</v>
      </c>
      <c r="U2666" s="11">
        <f t="shared" si="432"/>
        <v>1671.65</v>
      </c>
      <c r="V2666" s="11">
        <f t="shared" si="433"/>
        <v>2507.4749999999999</v>
      </c>
    </row>
    <row r="2667" spans="1:22" x14ac:dyDescent="0.25">
      <c r="A2667" s="6" t="s">
        <v>351</v>
      </c>
      <c r="B2667" s="6" t="s">
        <v>23</v>
      </c>
      <c r="C2667" t="s">
        <v>2205</v>
      </c>
      <c r="D2667" t="s">
        <v>2205</v>
      </c>
      <c r="E2667" s="33" t="s">
        <v>2204</v>
      </c>
      <c r="F2667" t="s">
        <v>2203</v>
      </c>
      <c r="G2667" t="s">
        <v>2206</v>
      </c>
      <c r="H2667" t="s">
        <v>2202</v>
      </c>
      <c r="I2667" t="s">
        <v>2201</v>
      </c>
      <c r="J2667" s="6" t="s">
        <v>2192</v>
      </c>
      <c r="K2667" s="11">
        <v>5.5</v>
      </c>
      <c r="L2667" s="9">
        <v>80</v>
      </c>
      <c r="M2667" s="11">
        <v>440</v>
      </c>
      <c r="N2667" s="11">
        <v>0</v>
      </c>
      <c r="O2667" s="10">
        <f t="shared" si="434"/>
        <v>5.5</v>
      </c>
      <c r="P2667" s="11">
        <f t="shared" si="427"/>
        <v>0</v>
      </c>
      <c r="Q2667" s="11">
        <f t="shared" si="428"/>
        <v>5.5</v>
      </c>
      <c r="R2667" s="6" t="str">
        <f t="shared" si="429"/>
        <v>NO</v>
      </c>
      <c r="S2667" s="6" t="str">
        <f t="shared" si="430"/>
        <v>YES</v>
      </c>
      <c r="T2667" s="11">
        <f t="shared" si="431"/>
        <v>1000</v>
      </c>
      <c r="U2667" s="11">
        <f t="shared" si="432"/>
        <v>440</v>
      </c>
      <c r="V2667" s="11">
        <f t="shared" si="433"/>
        <v>560</v>
      </c>
    </row>
    <row r="2668" spans="1:22" x14ac:dyDescent="0.25">
      <c r="A2668" s="6" t="s">
        <v>351</v>
      </c>
      <c r="B2668" s="6" t="s">
        <v>23</v>
      </c>
      <c r="C2668" t="s">
        <v>2205</v>
      </c>
      <c r="D2668" t="s">
        <v>2205</v>
      </c>
      <c r="E2668" s="33" t="s">
        <v>2204</v>
      </c>
      <c r="F2668" t="s">
        <v>2203</v>
      </c>
      <c r="G2668" t="s">
        <v>2206</v>
      </c>
      <c r="H2668" t="s">
        <v>2202</v>
      </c>
      <c r="I2668" t="s">
        <v>2201</v>
      </c>
      <c r="J2668" s="6" t="s">
        <v>2192</v>
      </c>
      <c r="K2668" s="11">
        <v>12.5</v>
      </c>
      <c r="L2668" s="9">
        <v>17</v>
      </c>
      <c r="M2668" s="11">
        <v>212.51</v>
      </c>
      <c r="N2668" s="11">
        <v>0</v>
      </c>
      <c r="O2668" s="10">
        <f t="shared" si="434"/>
        <v>12.500588235294117</v>
      </c>
      <c r="P2668" s="11">
        <f t="shared" si="427"/>
        <v>0</v>
      </c>
      <c r="Q2668" s="11">
        <f t="shared" si="428"/>
        <v>12.500588235294117</v>
      </c>
      <c r="R2668" s="6" t="str">
        <f t="shared" si="429"/>
        <v>YES</v>
      </c>
      <c r="S2668" s="6" t="str">
        <f t="shared" si="430"/>
        <v>YES</v>
      </c>
      <c r="T2668" s="11">
        <f t="shared" si="431"/>
        <v>212.5</v>
      </c>
      <c r="U2668" s="11">
        <f t="shared" si="432"/>
        <v>212.51</v>
      </c>
      <c r="V2668" s="11">
        <f t="shared" si="433"/>
        <v>-9.9999999999909051E-3</v>
      </c>
    </row>
    <row r="2669" spans="1:22" x14ac:dyDescent="0.25">
      <c r="A2669" s="6" t="s">
        <v>351</v>
      </c>
      <c r="B2669" s="6" t="s">
        <v>23</v>
      </c>
      <c r="C2669" t="s">
        <v>2205</v>
      </c>
      <c r="D2669" t="s">
        <v>2205</v>
      </c>
      <c r="E2669" s="33" t="s">
        <v>2204</v>
      </c>
      <c r="F2669" t="s">
        <v>2203</v>
      </c>
      <c r="G2669" t="s">
        <v>2206</v>
      </c>
      <c r="H2669" t="s">
        <v>2202</v>
      </c>
      <c r="I2669" t="s">
        <v>2201</v>
      </c>
      <c r="J2669" s="6" t="s">
        <v>2192</v>
      </c>
      <c r="K2669" s="11">
        <v>13</v>
      </c>
      <c r="L2669" s="9">
        <v>9.75</v>
      </c>
      <c r="M2669" s="11">
        <v>126.75</v>
      </c>
      <c r="N2669" s="11">
        <v>0</v>
      </c>
      <c r="O2669" s="10">
        <f t="shared" si="434"/>
        <v>13</v>
      </c>
      <c r="P2669" s="11">
        <f t="shared" si="427"/>
        <v>0</v>
      </c>
      <c r="Q2669" s="11">
        <f t="shared" si="428"/>
        <v>13</v>
      </c>
      <c r="R2669" s="6" t="str">
        <f t="shared" si="429"/>
        <v>YES</v>
      </c>
      <c r="S2669" s="6" t="str">
        <f t="shared" si="430"/>
        <v>YES</v>
      </c>
      <c r="T2669" s="11">
        <f t="shared" si="431"/>
        <v>121.875</v>
      </c>
      <c r="U2669" s="11">
        <f t="shared" si="432"/>
        <v>126.75</v>
      </c>
      <c r="V2669" s="11">
        <f t="shared" si="433"/>
        <v>-4.875</v>
      </c>
    </row>
    <row r="2670" spans="1:22" x14ac:dyDescent="0.25">
      <c r="A2670" s="6" t="s">
        <v>351</v>
      </c>
      <c r="B2670" s="6" t="s">
        <v>23</v>
      </c>
      <c r="C2670" t="s">
        <v>2205</v>
      </c>
      <c r="D2670" t="s">
        <v>2205</v>
      </c>
      <c r="E2670" s="33" t="s">
        <v>2204</v>
      </c>
      <c r="F2670" t="s">
        <v>2203</v>
      </c>
      <c r="G2670" t="s">
        <v>2206</v>
      </c>
      <c r="H2670" t="s">
        <v>2202</v>
      </c>
      <c r="I2670" t="s">
        <v>2201</v>
      </c>
      <c r="J2670" s="6" t="s">
        <v>2193</v>
      </c>
      <c r="K2670" s="11">
        <v>0</v>
      </c>
      <c r="L2670" s="9">
        <v>0</v>
      </c>
      <c r="M2670" s="11">
        <v>1825.02</v>
      </c>
      <c r="N2670" s="11">
        <v>1825.02</v>
      </c>
      <c r="O2670" s="10" t="e">
        <f t="shared" si="434"/>
        <v>#DIV/0!</v>
      </c>
      <c r="P2670" s="11" t="e">
        <f t="shared" si="427"/>
        <v>#DIV/0!</v>
      </c>
      <c r="Q2670" s="11" t="e">
        <f t="shared" si="428"/>
        <v>#DIV/0!</v>
      </c>
      <c r="R2670" s="6" t="e">
        <f t="shared" si="429"/>
        <v>#DIV/0!</v>
      </c>
      <c r="S2670" s="6" t="e">
        <f t="shared" si="430"/>
        <v>#DIV/0!</v>
      </c>
      <c r="T2670" s="11">
        <f t="shared" si="431"/>
        <v>0</v>
      </c>
      <c r="U2670" s="11">
        <f t="shared" si="432"/>
        <v>3650.04</v>
      </c>
      <c r="V2670" s="11">
        <f t="shared" si="433"/>
        <v>-3650.04</v>
      </c>
    </row>
    <row r="2671" spans="1:22" x14ac:dyDescent="0.25">
      <c r="A2671" s="6" t="s">
        <v>351</v>
      </c>
      <c r="B2671" s="6" t="s">
        <v>23</v>
      </c>
      <c r="C2671" t="s">
        <v>2205</v>
      </c>
      <c r="D2671" t="s">
        <v>2205</v>
      </c>
      <c r="E2671" s="33" t="s">
        <v>2204</v>
      </c>
      <c r="F2671" t="s">
        <v>2203</v>
      </c>
      <c r="G2671" t="s">
        <v>2206</v>
      </c>
      <c r="H2671" t="s">
        <v>2202</v>
      </c>
      <c r="I2671" t="s">
        <v>2201</v>
      </c>
      <c r="J2671" s="6" t="s">
        <v>2193</v>
      </c>
      <c r="K2671" s="11">
        <v>15</v>
      </c>
      <c r="L2671" s="9">
        <v>381.17</v>
      </c>
      <c r="M2671" s="11">
        <v>5717.55</v>
      </c>
      <c r="N2671" s="11">
        <v>0</v>
      </c>
      <c r="O2671" s="10">
        <f t="shared" si="434"/>
        <v>15</v>
      </c>
      <c r="P2671" s="11">
        <f t="shared" si="427"/>
        <v>0</v>
      </c>
      <c r="Q2671" s="11">
        <f t="shared" si="428"/>
        <v>15</v>
      </c>
      <c r="R2671" s="6" t="str">
        <f t="shared" si="429"/>
        <v>YES</v>
      </c>
      <c r="S2671" s="6" t="str">
        <f t="shared" si="430"/>
        <v>YES</v>
      </c>
      <c r="T2671" s="11">
        <f t="shared" si="431"/>
        <v>4764.625</v>
      </c>
      <c r="U2671" s="11">
        <f t="shared" si="432"/>
        <v>5717.55</v>
      </c>
      <c r="V2671" s="11">
        <f t="shared" si="433"/>
        <v>-952.92500000000018</v>
      </c>
    </row>
    <row r="2672" spans="1:22" x14ac:dyDescent="0.25">
      <c r="A2672" s="6" t="s">
        <v>351</v>
      </c>
      <c r="B2672" s="6" t="s">
        <v>23</v>
      </c>
      <c r="C2672" t="s">
        <v>2205</v>
      </c>
      <c r="D2672" t="s">
        <v>2205</v>
      </c>
      <c r="E2672" s="33" t="s">
        <v>2204</v>
      </c>
      <c r="F2672" t="s">
        <v>2203</v>
      </c>
      <c r="G2672" t="s">
        <v>2206</v>
      </c>
      <c r="H2672" t="s">
        <v>2202</v>
      </c>
      <c r="I2672" t="s">
        <v>2201</v>
      </c>
      <c r="J2672" s="6" t="s">
        <v>2194</v>
      </c>
      <c r="K2672" s="11">
        <v>0</v>
      </c>
      <c r="L2672" s="9">
        <v>0</v>
      </c>
      <c r="M2672" s="11">
        <v>310.32</v>
      </c>
      <c r="N2672" s="11">
        <v>310.32</v>
      </c>
      <c r="O2672" s="10" t="e">
        <f t="shared" si="434"/>
        <v>#DIV/0!</v>
      </c>
      <c r="P2672" s="11" t="e">
        <f t="shared" si="427"/>
        <v>#DIV/0!</v>
      </c>
      <c r="Q2672" s="11" t="e">
        <f t="shared" si="428"/>
        <v>#DIV/0!</v>
      </c>
      <c r="R2672" s="6" t="e">
        <f t="shared" si="429"/>
        <v>#DIV/0!</v>
      </c>
      <c r="S2672" s="6" t="e">
        <f t="shared" si="430"/>
        <v>#DIV/0!</v>
      </c>
      <c r="T2672" s="11">
        <f t="shared" si="431"/>
        <v>0</v>
      </c>
      <c r="U2672" s="11">
        <f t="shared" si="432"/>
        <v>620.64</v>
      </c>
      <c r="V2672" s="11">
        <f t="shared" si="433"/>
        <v>-620.64</v>
      </c>
    </row>
    <row r="2673" spans="1:22" x14ac:dyDescent="0.25">
      <c r="A2673" s="6" t="s">
        <v>351</v>
      </c>
      <c r="B2673" s="6" t="s">
        <v>23</v>
      </c>
      <c r="C2673" t="s">
        <v>2205</v>
      </c>
      <c r="D2673" t="s">
        <v>2205</v>
      </c>
      <c r="E2673" s="33" t="s">
        <v>2204</v>
      </c>
      <c r="F2673" t="s">
        <v>2203</v>
      </c>
      <c r="G2673" t="s">
        <v>2206</v>
      </c>
      <c r="H2673" t="s">
        <v>2202</v>
      </c>
      <c r="I2673" t="s">
        <v>2201</v>
      </c>
      <c r="J2673" s="6" t="s">
        <v>2194</v>
      </c>
      <c r="K2673" s="11">
        <v>15</v>
      </c>
      <c r="L2673" s="9">
        <v>28.84</v>
      </c>
      <c r="M2673" s="11">
        <v>432.6</v>
      </c>
      <c r="N2673" s="11">
        <v>0</v>
      </c>
      <c r="O2673" s="10">
        <f t="shared" si="434"/>
        <v>15</v>
      </c>
      <c r="P2673" s="11">
        <f t="shared" si="427"/>
        <v>0</v>
      </c>
      <c r="Q2673" s="11">
        <f t="shared" si="428"/>
        <v>15</v>
      </c>
      <c r="R2673" s="6" t="str">
        <f t="shared" si="429"/>
        <v>YES</v>
      </c>
      <c r="S2673" s="6" t="str">
        <f t="shared" si="430"/>
        <v>YES</v>
      </c>
      <c r="T2673" s="11">
        <f t="shared" si="431"/>
        <v>360.5</v>
      </c>
      <c r="U2673" s="11">
        <f t="shared" si="432"/>
        <v>432.6</v>
      </c>
      <c r="V2673" s="11">
        <f t="shared" si="433"/>
        <v>-72.100000000000023</v>
      </c>
    </row>
    <row r="2674" spans="1:22" x14ac:dyDescent="0.25">
      <c r="A2674" s="6" t="s">
        <v>351</v>
      </c>
      <c r="B2674" s="6" t="s">
        <v>23</v>
      </c>
      <c r="C2674" t="s">
        <v>2205</v>
      </c>
      <c r="D2674" t="s">
        <v>2205</v>
      </c>
      <c r="E2674" s="33" t="s">
        <v>2204</v>
      </c>
      <c r="F2674" t="s">
        <v>2203</v>
      </c>
      <c r="G2674" t="s">
        <v>2206</v>
      </c>
      <c r="H2674" t="s">
        <v>2202</v>
      </c>
      <c r="I2674" t="s">
        <v>2201</v>
      </c>
      <c r="J2674" s="6" t="s">
        <v>2195</v>
      </c>
      <c r="K2674" s="11">
        <v>0</v>
      </c>
      <c r="L2674" s="9">
        <v>0</v>
      </c>
      <c r="M2674" s="11">
        <v>6127.03</v>
      </c>
      <c r="N2674" s="11">
        <v>6127.03</v>
      </c>
      <c r="O2674" s="10" t="e">
        <f t="shared" si="434"/>
        <v>#DIV/0!</v>
      </c>
      <c r="P2674" s="11" t="e">
        <f t="shared" si="427"/>
        <v>#DIV/0!</v>
      </c>
      <c r="Q2674" s="11" t="e">
        <f t="shared" si="428"/>
        <v>#DIV/0!</v>
      </c>
      <c r="R2674" s="6" t="e">
        <f t="shared" si="429"/>
        <v>#DIV/0!</v>
      </c>
      <c r="S2674" s="6" t="e">
        <f t="shared" si="430"/>
        <v>#DIV/0!</v>
      </c>
      <c r="T2674" s="11">
        <f t="shared" si="431"/>
        <v>0</v>
      </c>
      <c r="U2674" s="11">
        <f t="shared" si="432"/>
        <v>12254.06</v>
      </c>
      <c r="V2674" s="11">
        <f t="shared" si="433"/>
        <v>-12254.06</v>
      </c>
    </row>
    <row r="2675" spans="1:22" x14ac:dyDescent="0.25">
      <c r="A2675" s="6" t="s">
        <v>351</v>
      </c>
      <c r="B2675" s="6" t="s">
        <v>23</v>
      </c>
      <c r="C2675" t="s">
        <v>2205</v>
      </c>
      <c r="D2675" t="s">
        <v>2205</v>
      </c>
      <c r="E2675" s="33" t="s">
        <v>2204</v>
      </c>
      <c r="F2675" t="s">
        <v>2203</v>
      </c>
      <c r="G2675" t="s">
        <v>2206</v>
      </c>
      <c r="H2675" t="s">
        <v>2202</v>
      </c>
      <c r="I2675" t="s">
        <v>2201</v>
      </c>
      <c r="J2675" s="6" t="s">
        <v>2195</v>
      </c>
      <c r="K2675" s="11">
        <v>5</v>
      </c>
      <c r="L2675" s="9">
        <v>265.27999999999997</v>
      </c>
      <c r="M2675" s="11">
        <v>1326.4</v>
      </c>
      <c r="N2675" s="11">
        <v>0</v>
      </c>
      <c r="O2675" s="10">
        <f t="shared" si="434"/>
        <v>5.0000000000000009</v>
      </c>
      <c r="P2675" s="11">
        <f t="shared" si="427"/>
        <v>0</v>
      </c>
      <c r="Q2675" s="11">
        <f t="shared" si="428"/>
        <v>5.0000000000000009</v>
      </c>
      <c r="R2675" s="6" t="str">
        <f t="shared" si="429"/>
        <v>NO</v>
      </c>
      <c r="S2675" s="6" t="str">
        <f t="shared" si="430"/>
        <v>YES</v>
      </c>
      <c r="T2675" s="11">
        <f t="shared" si="431"/>
        <v>3315.9999999999995</v>
      </c>
      <c r="U2675" s="11">
        <f t="shared" si="432"/>
        <v>1326.4</v>
      </c>
      <c r="V2675" s="11">
        <f t="shared" si="433"/>
        <v>1989.5999999999995</v>
      </c>
    </row>
    <row r="2676" spans="1:22" x14ac:dyDescent="0.25">
      <c r="A2676" s="6" t="s">
        <v>351</v>
      </c>
      <c r="B2676" s="6" t="s">
        <v>23</v>
      </c>
      <c r="C2676" t="s">
        <v>2205</v>
      </c>
      <c r="D2676" t="s">
        <v>2205</v>
      </c>
      <c r="E2676" s="33" t="s">
        <v>2204</v>
      </c>
      <c r="F2676" t="s">
        <v>2203</v>
      </c>
      <c r="G2676" t="s">
        <v>2206</v>
      </c>
      <c r="H2676" t="s">
        <v>2202</v>
      </c>
      <c r="I2676" t="s">
        <v>2201</v>
      </c>
      <c r="J2676" s="6" t="s">
        <v>2195</v>
      </c>
      <c r="K2676" s="11">
        <v>12.5</v>
      </c>
      <c r="L2676" s="9">
        <v>9.3000000000000007</v>
      </c>
      <c r="M2676" s="11">
        <v>116.25</v>
      </c>
      <c r="N2676" s="11">
        <v>0</v>
      </c>
      <c r="O2676" s="10">
        <f t="shared" si="434"/>
        <v>12.499999999999998</v>
      </c>
      <c r="P2676" s="11">
        <f t="shared" si="427"/>
        <v>0</v>
      </c>
      <c r="Q2676" s="11">
        <f t="shared" si="428"/>
        <v>12.499999999999998</v>
      </c>
      <c r="R2676" s="6" t="str">
        <f t="shared" si="429"/>
        <v>YES</v>
      </c>
      <c r="S2676" s="6" t="str">
        <f t="shared" si="430"/>
        <v>YES</v>
      </c>
      <c r="T2676" s="11">
        <f t="shared" si="431"/>
        <v>116.25000000000001</v>
      </c>
      <c r="U2676" s="11">
        <f t="shared" si="432"/>
        <v>116.25</v>
      </c>
      <c r="V2676" s="11">
        <f t="shared" si="433"/>
        <v>0</v>
      </c>
    </row>
    <row r="2677" spans="1:22" x14ac:dyDescent="0.25">
      <c r="A2677" s="6" t="s">
        <v>351</v>
      </c>
      <c r="B2677" s="6" t="s">
        <v>23</v>
      </c>
      <c r="C2677" t="s">
        <v>2205</v>
      </c>
      <c r="D2677" t="s">
        <v>2205</v>
      </c>
      <c r="E2677" s="33" t="s">
        <v>2204</v>
      </c>
      <c r="F2677" t="s">
        <v>2203</v>
      </c>
      <c r="G2677" t="s">
        <v>2206</v>
      </c>
      <c r="H2677" t="s">
        <v>2202</v>
      </c>
      <c r="I2677" t="s">
        <v>2201</v>
      </c>
      <c r="J2677" s="6" t="s">
        <v>2196</v>
      </c>
      <c r="K2677" s="11">
        <v>0</v>
      </c>
      <c r="L2677" s="9">
        <v>0</v>
      </c>
      <c r="M2677" s="11">
        <v>3048.43</v>
      </c>
      <c r="N2677" s="11">
        <v>3048.43</v>
      </c>
      <c r="O2677" s="10" t="e">
        <f t="shared" si="434"/>
        <v>#DIV/0!</v>
      </c>
      <c r="P2677" s="11" t="e">
        <f t="shared" si="427"/>
        <v>#DIV/0!</v>
      </c>
      <c r="Q2677" s="11" t="e">
        <f t="shared" si="428"/>
        <v>#DIV/0!</v>
      </c>
      <c r="R2677" s="6" t="e">
        <f t="shared" si="429"/>
        <v>#DIV/0!</v>
      </c>
      <c r="S2677" s="6" t="e">
        <f t="shared" si="430"/>
        <v>#DIV/0!</v>
      </c>
      <c r="T2677" s="11">
        <f t="shared" si="431"/>
        <v>0</v>
      </c>
      <c r="U2677" s="11">
        <f t="shared" si="432"/>
        <v>6096.86</v>
      </c>
      <c r="V2677" s="11">
        <f t="shared" si="433"/>
        <v>-6096.86</v>
      </c>
    </row>
    <row r="2678" spans="1:22" x14ac:dyDescent="0.25">
      <c r="A2678" s="6" t="s">
        <v>351</v>
      </c>
      <c r="B2678" s="6" t="s">
        <v>23</v>
      </c>
      <c r="C2678" t="s">
        <v>2205</v>
      </c>
      <c r="D2678" t="s">
        <v>2205</v>
      </c>
      <c r="E2678" s="33" t="s">
        <v>2204</v>
      </c>
      <c r="F2678" t="s">
        <v>2203</v>
      </c>
      <c r="G2678" t="s">
        <v>2206</v>
      </c>
      <c r="H2678" t="s">
        <v>2202</v>
      </c>
      <c r="I2678" t="s">
        <v>2201</v>
      </c>
      <c r="J2678" s="6" t="s">
        <v>2196</v>
      </c>
      <c r="K2678" s="11">
        <v>5</v>
      </c>
      <c r="L2678" s="9">
        <v>190.96</v>
      </c>
      <c r="M2678" s="11">
        <v>954.8</v>
      </c>
      <c r="N2678" s="11">
        <v>0</v>
      </c>
      <c r="O2678" s="10">
        <f t="shared" si="434"/>
        <v>4.9999999999999991</v>
      </c>
      <c r="P2678" s="11">
        <f t="shared" ref="P2678:P2741" si="435">N2678/L2678</f>
        <v>0</v>
      </c>
      <c r="Q2678" s="11">
        <f t="shared" ref="Q2678:Q2741" si="436">(M2678+N2678)/L2678</f>
        <v>4.9999999999999991</v>
      </c>
      <c r="R2678" s="6" t="str">
        <f t="shared" ref="R2678:R2741" si="437">IF(Q2678&gt;12.49,"YES","NO")</f>
        <v>NO</v>
      </c>
      <c r="S2678" s="6" t="str">
        <f t="shared" si="430"/>
        <v>YES</v>
      </c>
      <c r="T2678" s="11">
        <f t="shared" si="431"/>
        <v>2387</v>
      </c>
      <c r="U2678" s="11">
        <f t="shared" ref="U2678:U2741" si="438">M2678+N2678</f>
        <v>954.8</v>
      </c>
      <c r="V2678" s="11">
        <f t="shared" ref="V2678:V2741" si="439">T2678-U2678</f>
        <v>1432.2</v>
      </c>
    </row>
    <row r="2679" spans="1:22" x14ac:dyDescent="0.25">
      <c r="A2679" s="6" t="s">
        <v>351</v>
      </c>
      <c r="B2679" s="6" t="s">
        <v>23</v>
      </c>
      <c r="C2679" t="s">
        <v>2205</v>
      </c>
      <c r="D2679" t="s">
        <v>2205</v>
      </c>
      <c r="E2679" s="33" t="s">
        <v>2204</v>
      </c>
      <c r="F2679" t="s">
        <v>2203</v>
      </c>
      <c r="G2679" t="s">
        <v>2206</v>
      </c>
      <c r="H2679" t="s">
        <v>2202</v>
      </c>
      <c r="I2679" t="s">
        <v>2201</v>
      </c>
      <c r="J2679" s="6" t="s">
        <v>2197</v>
      </c>
      <c r="K2679" s="11">
        <v>0</v>
      </c>
      <c r="L2679" s="9">
        <v>0</v>
      </c>
      <c r="M2679" s="11">
        <v>2169</v>
      </c>
      <c r="N2679" s="11">
        <v>2169</v>
      </c>
      <c r="O2679" s="10" t="e">
        <f t="shared" si="434"/>
        <v>#DIV/0!</v>
      </c>
      <c r="P2679" s="11" t="e">
        <f t="shared" si="435"/>
        <v>#DIV/0!</v>
      </c>
      <c r="Q2679" s="11" t="e">
        <f t="shared" si="436"/>
        <v>#DIV/0!</v>
      </c>
      <c r="R2679" s="6" t="e">
        <f t="shared" si="437"/>
        <v>#DIV/0!</v>
      </c>
      <c r="S2679" s="6" t="e">
        <f t="shared" si="430"/>
        <v>#DIV/0!</v>
      </c>
      <c r="T2679" s="11">
        <f t="shared" si="431"/>
        <v>0</v>
      </c>
      <c r="U2679" s="11">
        <f t="shared" si="438"/>
        <v>4338</v>
      </c>
      <c r="V2679" s="11">
        <f t="shared" si="439"/>
        <v>-4338</v>
      </c>
    </row>
    <row r="2680" spans="1:22" x14ac:dyDescent="0.25">
      <c r="A2680" s="6" t="s">
        <v>351</v>
      </c>
      <c r="B2680" s="6" t="s">
        <v>23</v>
      </c>
      <c r="C2680" t="s">
        <v>2205</v>
      </c>
      <c r="D2680" t="s">
        <v>2205</v>
      </c>
      <c r="E2680" s="33" t="s">
        <v>2204</v>
      </c>
      <c r="F2680" t="s">
        <v>2203</v>
      </c>
      <c r="G2680" t="s">
        <v>2206</v>
      </c>
      <c r="H2680" t="s">
        <v>2202</v>
      </c>
      <c r="I2680" t="s">
        <v>2201</v>
      </c>
      <c r="J2680" s="6" t="s">
        <v>2197</v>
      </c>
      <c r="K2680" s="11">
        <v>5</v>
      </c>
      <c r="L2680" s="9">
        <v>110.82</v>
      </c>
      <c r="M2680" s="11">
        <v>554.1</v>
      </c>
      <c r="N2680" s="11">
        <v>0</v>
      </c>
      <c r="O2680" s="10">
        <f t="shared" si="434"/>
        <v>5.0000000000000009</v>
      </c>
      <c r="P2680" s="11">
        <f t="shared" si="435"/>
        <v>0</v>
      </c>
      <c r="Q2680" s="11">
        <f t="shared" si="436"/>
        <v>5.0000000000000009</v>
      </c>
      <c r="R2680" s="6" t="str">
        <f t="shared" si="437"/>
        <v>NO</v>
      </c>
      <c r="S2680" s="6" t="str">
        <f t="shared" ref="S2680:S2743" si="440">IF(O2680&gt;3.32,"YES","NO")</f>
        <v>YES</v>
      </c>
      <c r="T2680" s="11">
        <f t="shared" ref="T2680:T2743" si="441">L2680*12.5</f>
        <v>1385.25</v>
      </c>
      <c r="U2680" s="11">
        <f t="shared" si="438"/>
        <v>554.1</v>
      </c>
      <c r="V2680" s="11">
        <f t="shared" si="439"/>
        <v>831.15</v>
      </c>
    </row>
    <row r="2681" spans="1:22" x14ac:dyDescent="0.25">
      <c r="A2681" s="6" t="s">
        <v>351</v>
      </c>
      <c r="B2681" s="6" t="s">
        <v>23</v>
      </c>
      <c r="C2681" t="s">
        <v>2205</v>
      </c>
      <c r="D2681" t="s">
        <v>2205</v>
      </c>
      <c r="E2681" s="33" t="s">
        <v>2204</v>
      </c>
      <c r="F2681" t="s">
        <v>2203</v>
      </c>
      <c r="G2681" t="s">
        <v>2206</v>
      </c>
      <c r="H2681" t="s">
        <v>2202</v>
      </c>
      <c r="I2681" t="s">
        <v>2201</v>
      </c>
      <c r="J2681" s="6" t="s">
        <v>2197</v>
      </c>
      <c r="K2681" s="11">
        <v>12.5</v>
      </c>
      <c r="L2681" s="9">
        <v>6.37</v>
      </c>
      <c r="M2681" s="11">
        <v>79.63</v>
      </c>
      <c r="N2681" s="11">
        <v>0</v>
      </c>
      <c r="O2681" s="10">
        <f t="shared" si="434"/>
        <v>12.500784929356357</v>
      </c>
      <c r="P2681" s="11">
        <f t="shared" si="435"/>
        <v>0</v>
      </c>
      <c r="Q2681" s="11">
        <f t="shared" si="436"/>
        <v>12.500784929356357</v>
      </c>
      <c r="R2681" s="6" t="str">
        <f t="shared" si="437"/>
        <v>YES</v>
      </c>
      <c r="S2681" s="6" t="str">
        <f t="shared" si="440"/>
        <v>YES</v>
      </c>
      <c r="T2681" s="11">
        <f t="shared" si="441"/>
        <v>79.625</v>
      </c>
      <c r="U2681" s="11">
        <f t="shared" si="438"/>
        <v>79.63</v>
      </c>
      <c r="V2681" s="11">
        <f t="shared" si="439"/>
        <v>-4.9999999999954525E-3</v>
      </c>
    </row>
    <row r="2682" spans="1:22" x14ac:dyDescent="0.25">
      <c r="A2682" s="6" t="s">
        <v>351</v>
      </c>
      <c r="B2682" s="6" t="s">
        <v>23</v>
      </c>
      <c r="C2682" t="s">
        <v>2205</v>
      </c>
      <c r="D2682" t="s">
        <v>2205</v>
      </c>
      <c r="E2682" s="33" t="s">
        <v>2204</v>
      </c>
      <c r="F2682" t="s">
        <v>2203</v>
      </c>
      <c r="G2682" t="s">
        <v>2206</v>
      </c>
      <c r="H2682" t="s">
        <v>2202</v>
      </c>
      <c r="I2682" t="s">
        <v>2201</v>
      </c>
      <c r="J2682" s="6" t="s">
        <v>2198</v>
      </c>
      <c r="K2682" s="11">
        <v>0</v>
      </c>
      <c r="L2682" s="9">
        <v>0</v>
      </c>
      <c r="M2682" s="11">
        <v>17.399999999999999</v>
      </c>
      <c r="N2682" s="11">
        <v>17.399999999999999</v>
      </c>
      <c r="O2682" s="10" t="e">
        <f t="shared" si="434"/>
        <v>#DIV/0!</v>
      </c>
      <c r="P2682" s="11" t="e">
        <f t="shared" si="435"/>
        <v>#DIV/0!</v>
      </c>
      <c r="Q2682" s="11" t="e">
        <f t="shared" si="436"/>
        <v>#DIV/0!</v>
      </c>
      <c r="R2682" s="6" t="e">
        <f t="shared" si="437"/>
        <v>#DIV/0!</v>
      </c>
      <c r="S2682" s="6" t="e">
        <f t="shared" si="440"/>
        <v>#DIV/0!</v>
      </c>
      <c r="T2682" s="11">
        <f t="shared" si="441"/>
        <v>0</v>
      </c>
      <c r="U2682" s="11">
        <f t="shared" si="438"/>
        <v>34.799999999999997</v>
      </c>
      <c r="V2682" s="11">
        <f t="shared" si="439"/>
        <v>-34.799999999999997</v>
      </c>
    </row>
    <row r="2683" spans="1:22" x14ac:dyDescent="0.25">
      <c r="A2683" s="6" t="s">
        <v>351</v>
      </c>
      <c r="B2683" s="6" t="s">
        <v>23</v>
      </c>
      <c r="C2683" t="s">
        <v>2205</v>
      </c>
      <c r="D2683" t="s">
        <v>2205</v>
      </c>
      <c r="E2683" s="33" t="s">
        <v>2204</v>
      </c>
      <c r="F2683" t="s">
        <v>2203</v>
      </c>
      <c r="G2683" t="s">
        <v>2206</v>
      </c>
      <c r="H2683" t="s">
        <v>2202</v>
      </c>
      <c r="I2683" t="s">
        <v>2201</v>
      </c>
      <c r="J2683" s="6" t="s">
        <v>2198</v>
      </c>
      <c r="K2683" s="11">
        <v>15</v>
      </c>
      <c r="L2683" s="9">
        <v>3.63</v>
      </c>
      <c r="M2683" s="11">
        <v>54.45</v>
      </c>
      <c r="N2683" s="11">
        <v>0</v>
      </c>
      <c r="O2683" s="10">
        <f t="shared" si="434"/>
        <v>15.000000000000002</v>
      </c>
      <c r="P2683" s="11">
        <f t="shared" si="435"/>
        <v>0</v>
      </c>
      <c r="Q2683" s="11">
        <f t="shared" si="436"/>
        <v>15.000000000000002</v>
      </c>
      <c r="R2683" s="6" t="str">
        <f t="shared" si="437"/>
        <v>YES</v>
      </c>
      <c r="S2683" s="6" t="str">
        <f t="shared" si="440"/>
        <v>YES</v>
      </c>
      <c r="T2683" s="11">
        <f t="shared" si="441"/>
        <v>45.375</v>
      </c>
      <c r="U2683" s="11">
        <f t="shared" si="438"/>
        <v>54.45</v>
      </c>
      <c r="V2683" s="11">
        <f t="shared" si="439"/>
        <v>-9.0750000000000028</v>
      </c>
    </row>
    <row r="2684" spans="1:22" x14ac:dyDescent="0.25">
      <c r="A2684" s="6" t="s">
        <v>351</v>
      </c>
      <c r="B2684" s="6" t="s">
        <v>23</v>
      </c>
      <c r="C2684" t="s">
        <v>2205</v>
      </c>
      <c r="D2684" t="s">
        <v>2205</v>
      </c>
      <c r="E2684" s="33" t="s">
        <v>2204</v>
      </c>
      <c r="F2684" t="s">
        <v>2203</v>
      </c>
      <c r="G2684" t="s">
        <v>2206</v>
      </c>
      <c r="H2684" t="s">
        <v>2202</v>
      </c>
      <c r="I2684" t="s">
        <v>2201</v>
      </c>
      <c r="J2684" s="6" t="s">
        <v>2199</v>
      </c>
      <c r="K2684" s="11">
        <v>0</v>
      </c>
      <c r="L2684" s="9">
        <v>0</v>
      </c>
      <c r="M2684" s="11">
        <v>4535.66</v>
      </c>
      <c r="N2684" s="11">
        <v>4087.31</v>
      </c>
      <c r="O2684" s="10" t="e">
        <f t="shared" si="434"/>
        <v>#DIV/0!</v>
      </c>
      <c r="P2684" s="11" t="e">
        <f t="shared" si="435"/>
        <v>#DIV/0!</v>
      </c>
      <c r="Q2684" s="11" t="e">
        <f t="shared" si="436"/>
        <v>#DIV/0!</v>
      </c>
      <c r="R2684" s="6" t="e">
        <f t="shared" si="437"/>
        <v>#DIV/0!</v>
      </c>
      <c r="S2684" s="6" t="e">
        <f t="shared" si="440"/>
        <v>#DIV/0!</v>
      </c>
      <c r="T2684" s="11">
        <f t="shared" si="441"/>
        <v>0</v>
      </c>
      <c r="U2684" s="11">
        <f t="shared" si="438"/>
        <v>8622.9699999999993</v>
      </c>
      <c r="V2684" s="11">
        <f t="shared" si="439"/>
        <v>-8622.9699999999993</v>
      </c>
    </row>
    <row r="2685" spans="1:22" x14ac:dyDescent="0.25">
      <c r="A2685" s="6" t="s">
        <v>351</v>
      </c>
      <c r="B2685" s="6" t="s">
        <v>23</v>
      </c>
      <c r="C2685" t="s">
        <v>2205</v>
      </c>
      <c r="D2685" t="s">
        <v>2205</v>
      </c>
      <c r="E2685" s="33" t="s">
        <v>2204</v>
      </c>
      <c r="F2685" t="s">
        <v>2203</v>
      </c>
      <c r="G2685" t="s">
        <v>2206</v>
      </c>
      <c r="H2685" t="s">
        <v>2202</v>
      </c>
      <c r="I2685" t="s">
        <v>2201</v>
      </c>
      <c r="J2685" s="6" t="s">
        <v>2199</v>
      </c>
      <c r="K2685" s="11">
        <v>5</v>
      </c>
      <c r="L2685" s="9">
        <v>402.73</v>
      </c>
      <c r="M2685" s="11">
        <v>2013.65</v>
      </c>
      <c r="N2685" s="11">
        <v>0</v>
      </c>
      <c r="O2685" s="10">
        <f t="shared" si="434"/>
        <v>5</v>
      </c>
      <c r="P2685" s="11">
        <f t="shared" si="435"/>
        <v>0</v>
      </c>
      <c r="Q2685" s="11">
        <f t="shared" si="436"/>
        <v>5</v>
      </c>
      <c r="R2685" s="6" t="str">
        <f t="shared" si="437"/>
        <v>NO</v>
      </c>
      <c r="S2685" s="6" t="str">
        <f t="shared" si="440"/>
        <v>YES</v>
      </c>
      <c r="T2685" s="11">
        <f t="shared" si="441"/>
        <v>5034.125</v>
      </c>
      <c r="U2685" s="11">
        <f t="shared" si="438"/>
        <v>2013.65</v>
      </c>
      <c r="V2685" s="11">
        <f t="shared" si="439"/>
        <v>3020.4749999999999</v>
      </c>
    </row>
    <row r="2686" spans="1:22" x14ac:dyDescent="0.25">
      <c r="A2686" s="6" t="s">
        <v>351</v>
      </c>
      <c r="B2686" s="6" t="s">
        <v>23</v>
      </c>
      <c r="C2686" t="s">
        <v>2205</v>
      </c>
      <c r="D2686" t="s">
        <v>2205</v>
      </c>
      <c r="E2686" s="33" t="s">
        <v>2204</v>
      </c>
      <c r="F2686" t="s">
        <v>2203</v>
      </c>
      <c r="G2686" t="s">
        <v>2206</v>
      </c>
      <c r="H2686" t="s">
        <v>2202</v>
      </c>
      <c r="I2686" t="s">
        <v>2201</v>
      </c>
      <c r="J2686" s="6" t="s">
        <v>2199</v>
      </c>
      <c r="K2686" s="11">
        <v>12.5</v>
      </c>
      <c r="L2686" s="9">
        <v>30.95</v>
      </c>
      <c r="M2686" s="11">
        <v>386.88</v>
      </c>
      <c r="N2686" s="11">
        <v>0</v>
      </c>
      <c r="O2686" s="10">
        <f t="shared" si="434"/>
        <v>12.50016155088853</v>
      </c>
      <c r="P2686" s="11">
        <f t="shared" si="435"/>
        <v>0</v>
      </c>
      <c r="Q2686" s="11">
        <f t="shared" si="436"/>
        <v>12.50016155088853</v>
      </c>
      <c r="R2686" s="6" t="str">
        <f t="shared" si="437"/>
        <v>YES</v>
      </c>
      <c r="S2686" s="6" t="str">
        <f t="shared" si="440"/>
        <v>YES</v>
      </c>
      <c r="T2686" s="11">
        <f t="shared" si="441"/>
        <v>386.875</v>
      </c>
      <c r="U2686" s="11">
        <f t="shared" si="438"/>
        <v>386.88</v>
      </c>
      <c r="V2686" s="11">
        <f t="shared" si="439"/>
        <v>-4.9999999999954525E-3</v>
      </c>
    </row>
    <row r="2687" spans="1:22" x14ac:dyDescent="0.25">
      <c r="A2687" s="6" t="s">
        <v>351</v>
      </c>
      <c r="B2687" s="6" t="s">
        <v>23</v>
      </c>
      <c r="C2687" t="s">
        <v>2205</v>
      </c>
      <c r="D2687" t="s">
        <v>2205</v>
      </c>
      <c r="E2687" s="33" t="s">
        <v>2204</v>
      </c>
      <c r="F2687" t="s">
        <v>2203</v>
      </c>
      <c r="G2687" t="s">
        <v>2206</v>
      </c>
      <c r="H2687" t="s">
        <v>2202</v>
      </c>
      <c r="I2687" t="s">
        <v>2201</v>
      </c>
      <c r="J2687" s="6" t="s">
        <v>2199</v>
      </c>
      <c r="K2687" s="11">
        <v>15</v>
      </c>
      <c r="L2687" s="9">
        <v>39.799999999999997</v>
      </c>
      <c r="M2687" s="11">
        <v>597</v>
      </c>
      <c r="N2687" s="11">
        <v>0</v>
      </c>
      <c r="O2687" s="10">
        <f t="shared" si="434"/>
        <v>15.000000000000002</v>
      </c>
      <c r="P2687" s="11">
        <f t="shared" si="435"/>
        <v>0</v>
      </c>
      <c r="Q2687" s="11">
        <f t="shared" si="436"/>
        <v>15.000000000000002</v>
      </c>
      <c r="R2687" s="6" t="str">
        <f t="shared" si="437"/>
        <v>YES</v>
      </c>
      <c r="S2687" s="6" t="str">
        <f t="shared" si="440"/>
        <v>YES</v>
      </c>
      <c r="T2687" s="11">
        <f t="shared" si="441"/>
        <v>497.49999999999994</v>
      </c>
      <c r="U2687" s="11">
        <f t="shared" si="438"/>
        <v>597</v>
      </c>
      <c r="V2687" s="11">
        <f t="shared" si="439"/>
        <v>-99.500000000000057</v>
      </c>
    </row>
    <row r="2688" spans="1:22" x14ac:dyDescent="0.25">
      <c r="A2688" s="6" t="s">
        <v>351</v>
      </c>
      <c r="B2688" s="6" t="s">
        <v>23</v>
      </c>
      <c r="C2688" t="s">
        <v>2205</v>
      </c>
      <c r="D2688" t="s">
        <v>2205</v>
      </c>
      <c r="E2688" s="33" t="s">
        <v>2204</v>
      </c>
      <c r="F2688" t="s">
        <v>2203</v>
      </c>
      <c r="G2688" t="s">
        <v>2206</v>
      </c>
      <c r="H2688" t="s">
        <v>2202</v>
      </c>
      <c r="I2688" t="s">
        <v>2201</v>
      </c>
      <c r="J2688" s="6" t="s">
        <v>2200</v>
      </c>
      <c r="K2688" s="11">
        <v>0</v>
      </c>
      <c r="L2688" s="9">
        <v>0</v>
      </c>
      <c r="M2688" s="11">
        <v>1791.64</v>
      </c>
      <c r="N2688" s="11">
        <v>1791.64</v>
      </c>
      <c r="O2688" s="10" t="e">
        <f t="shared" si="434"/>
        <v>#DIV/0!</v>
      </c>
      <c r="P2688" s="11" t="e">
        <f t="shared" si="435"/>
        <v>#DIV/0!</v>
      </c>
      <c r="Q2688" s="11" t="e">
        <f t="shared" si="436"/>
        <v>#DIV/0!</v>
      </c>
      <c r="R2688" s="6" t="e">
        <f t="shared" si="437"/>
        <v>#DIV/0!</v>
      </c>
      <c r="S2688" s="6" t="e">
        <f t="shared" si="440"/>
        <v>#DIV/0!</v>
      </c>
      <c r="T2688" s="11">
        <f t="shared" si="441"/>
        <v>0</v>
      </c>
      <c r="U2688" s="11">
        <f t="shared" si="438"/>
        <v>3583.28</v>
      </c>
      <c r="V2688" s="11">
        <f t="shared" si="439"/>
        <v>-3583.28</v>
      </c>
    </row>
    <row r="2689" spans="1:22" x14ac:dyDescent="0.25">
      <c r="A2689" s="6" t="s">
        <v>351</v>
      </c>
      <c r="B2689" s="6" t="s">
        <v>23</v>
      </c>
      <c r="C2689" t="s">
        <v>2205</v>
      </c>
      <c r="D2689" t="s">
        <v>2205</v>
      </c>
      <c r="E2689" s="33" t="s">
        <v>2204</v>
      </c>
      <c r="F2689" t="s">
        <v>2203</v>
      </c>
      <c r="G2689" t="s">
        <v>2206</v>
      </c>
      <c r="H2689" t="s">
        <v>2202</v>
      </c>
      <c r="I2689" t="s">
        <v>2201</v>
      </c>
      <c r="J2689" s="6" t="s">
        <v>2200</v>
      </c>
      <c r="K2689" s="11">
        <v>15.5</v>
      </c>
      <c r="L2689" s="9">
        <v>328.8</v>
      </c>
      <c r="M2689" s="11">
        <v>5096.42</v>
      </c>
      <c r="N2689" s="11">
        <v>0</v>
      </c>
      <c r="O2689" s="10">
        <f t="shared" si="434"/>
        <v>15.500060827250607</v>
      </c>
      <c r="P2689" s="11">
        <f t="shared" si="435"/>
        <v>0</v>
      </c>
      <c r="Q2689" s="11">
        <f t="shared" si="436"/>
        <v>15.500060827250607</v>
      </c>
      <c r="R2689" s="6" t="str">
        <f t="shared" si="437"/>
        <v>YES</v>
      </c>
      <c r="S2689" s="6" t="str">
        <f t="shared" si="440"/>
        <v>YES</v>
      </c>
      <c r="T2689" s="11">
        <f t="shared" si="441"/>
        <v>4110</v>
      </c>
      <c r="U2689" s="11">
        <f t="shared" si="438"/>
        <v>5096.42</v>
      </c>
      <c r="V2689" s="11">
        <f t="shared" si="439"/>
        <v>-986.42000000000007</v>
      </c>
    </row>
    <row r="2690" spans="1:22" x14ac:dyDescent="0.25">
      <c r="A2690" s="6" t="s">
        <v>351</v>
      </c>
      <c r="B2690" s="6" t="s">
        <v>23</v>
      </c>
      <c r="C2690" t="s">
        <v>2209</v>
      </c>
      <c r="D2690" t="s">
        <v>2209</v>
      </c>
      <c r="E2690" s="33" t="s">
        <v>2204</v>
      </c>
      <c r="F2690" t="s">
        <v>2203</v>
      </c>
      <c r="G2690" t="s">
        <v>2210</v>
      </c>
      <c r="H2690" t="s">
        <v>2202</v>
      </c>
      <c r="I2690" t="s">
        <v>2201</v>
      </c>
      <c r="J2690" s="6" t="s">
        <v>2211</v>
      </c>
      <c r="K2690" s="11">
        <v>0</v>
      </c>
      <c r="L2690" s="9">
        <v>0</v>
      </c>
      <c r="M2690" s="11">
        <v>8847.2199999999993</v>
      </c>
      <c r="N2690" s="11">
        <v>8847.2199999999993</v>
      </c>
      <c r="O2690" s="10" t="e">
        <f t="shared" si="434"/>
        <v>#DIV/0!</v>
      </c>
      <c r="P2690" s="11" t="e">
        <f t="shared" si="435"/>
        <v>#DIV/0!</v>
      </c>
      <c r="Q2690" s="11" t="e">
        <f t="shared" si="436"/>
        <v>#DIV/0!</v>
      </c>
      <c r="R2690" s="6" t="e">
        <f t="shared" si="437"/>
        <v>#DIV/0!</v>
      </c>
      <c r="S2690" s="6" t="e">
        <f t="shared" si="440"/>
        <v>#DIV/0!</v>
      </c>
      <c r="T2690" s="11">
        <f t="shared" si="441"/>
        <v>0</v>
      </c>
      <c r="U2690" s="11">
        <f t="shared" si="438"/>
        <v>17694.439999999999</v>
      </c>
      <c r="V2690" s="11">
        <f t="shared" si="439"/>
        <v>-17694.439999999999</v>
      </c>
    </row>
    <row r="2691" spans="1:22" x14ac:dyDescent="0.25">
      <c r="A2691" s="6" t="s">
        <v>351</v>
      </c>
      <c r="B2691" s="6" t="s">
        <v>23</v>
      </c>
      <c r="C2691" t="s">
        <v>2209</v>
      </c>
      <c r="D2691" t="s">
        <v>2209</v>
      </c>
      <c r="E2691" s="33" t="s">
        <v>2204</v>
      </c>
      <c r="F2691" t="s">
        <v>2203</v>
      </c>
      <c r="G2691" t="s">
        <v>2210</v>
      </c>
      <c r="H2691" t="s">
        <v>2202</v>
      </c>
      <c r="I2691" t="s">
        <v>2201</v>
      </c>
      <c r="J2691" s="6" t="s">
        <v>2211</v>
      </c>
      <c r="K2691" s="11">
        <v>5</v>
      </c>
      <c r="L2691" s="9">
        <v>442.97</v>
      </c>
      <c r="M2691" s="11">
        <v>2214.85</v>
      </c>
      <c r="N2691" s="11">
        <v>0</v>
      </c>
      <c r="O2691" s="10">
        <f t="shared" si="434"/>
        <v>4.9999999999999991</v>
      </c>
      <c r="P2691" s="11">
        <f t="shared" si="435"/>
        <v>0</v>
      </c>
      <c r="Q2691" s="11">
        <f t="shared" si="436"/>
        <v>4.9999999999999991</v>
      </c>
      <c r="R2691" s="6" t="str">
        <f t="shared" si="437"/>
        <v>NO</v>
      </c>
      <c r="S2691" s="6" t="str">
        <f t="shared" si="440"/>
        <v>YES</v>
      </c>
      <c r="T2691" s="11">
        <f t="shared" si="441"/>
        <v>5537.125</v>
      </c>
      <c r="U2691" s="11">
        <f t="shared" si="438"/>
        <v>2214.85</v>
      </c>
      <c r="V2691" s="11">
        <f t="shared" si="439"/>
        <v>3322.2750000000001</v>
      </c>
    </row>
    <row r="2692" spans="1:22" x14ac:dyDescent="0.25">
      <c r="A2692" s="6" t="s">
        <v>351</v>
      </c>
      <c r="B2692" s="6" t="s">
        <v>23</v>
      </c>
      <c r="C2692" t="s">
        <v>2209</v>
      </c>
      <c r="D2692" t="s">
        <v>2209</v>
      </c>
      <c r="E2692" s="33" t="s">
        <v>2204</v>
      </c>
      <c r="F2692" t="s">
        <v>2203</v>
      </c>
      <c r="G2692" t="s">
        <v>2210</v>
      </c>
      <c r="H2692" t="s">
        <v>2202</v>
      </c>
      <c r="I2692" t="s">
        <v>2201</v>
      </c>
      <c r="J2692" s="6" t="s">
        <v>2211</v>
      </c>
      <c r="K2692" s="11">
        <v>12.5</v>
      </c>
      <c r="L2692" s="9">
        <v>9.08</v>
      </c>
      <c r="M2692" s="11">
        <v>113.5</v>
      </c>
      <c r="N2692" s="11">
        <v>0</v>
      </c>
      <c r="O2692" s="10">
        <f t="shared" si="434"/>
        <v>12.5</v>
      </c>
      <c r="P2692" s="11">
        <f t="shared" si="435"/>
        <v>0</v>
      </c>
      <c r="Q2692" s="11">
        <f t="shared" si="436"/>
        <v>12.5</v>
      </c>
      <c r="R2692" s="6" t="str">
        <f t="shared" si="437"/>
        <v>YES</v>
      </c>
      <c r="S2692" s="6" t="str">
        <f t="shared" si="440"/>
        <v>YES</v>
      </c>
      <c r="T2692" s="11">
        <f t="shared" si="441"/>
        <v>113.5</v>
      </c>
      <c r="U2692" s="11">
        <f t="shared" si="438"/>
        <v>113.5</v>
      </c>
      <c r="V2692" s="11">
        <f t="shared" si="439"/>
        <v>0</v>
      </c>
    </row>
    <row r="2693" spans="1:22" x14ac:dyDescent="0.25">
      <c r="A2693" s="6" t="s">
        <v>351</v>
      </c>
      <c r="B2693" s="6" t="s">
        <v>23</v>
      </c>
      <c r="C2693" t="s">
        <v>2209</v>
      </c>
      <c r="D2693" t="s">
        <v>2209</v>
      </c>
      <c r="E2693" s="33" t="s">
        <v>2204</v>
      </c>
      <c r="F2693" t="s">
        <v>2203</v>
      </c>
      <c r="G2693" t="s">
        <v>2210</v>
      </c>
      <c r="H2693" t="s">
        <v>2202</v>
      </c>
      <c r="I2693" t="s">
        <v>2201</v>
      </c>
      <c r="J2693" s="6" t="s">
        <v>2212</v>
      </c>
      <c r="K2693" s="11">
        <v>0</v>
      </c>
      <c r="L2693" s="9">
        <v>0</v>
      </c>
      <c r="M2693" s="11">
        <v>4381.87</v>
      </c>
      <c r="N2693" s="11">
        <v>4381.87</v>
      </c>
      <c r="O2693" s="10" t="e">
        <f t="shared" si="434"/>
        <v>#DIV/0!</v>
      </c>
      <c r="P2693" s="11" t="e">
        <f t="shared" si="435"/>
        <v>#DIV/0!</v>
      </c>
      <c r="Q2693" s="11" t="e">
        <f t="shared" si="436"/>
        <v>#DIV/0!</v>
      </c>
      <c r="R2693" s="6" t="e">
        <f t="shared" si="437"/>
        <v>#DIV/0!</v>
      </c>
      <c r="S2693" s="6" t="e">
        <f t="shared" si="440"/>
        <v>#DIV/0!</v>
      </c>
      <c r="T2693" s="11">
        <f t="shared" si="441"/>
        <v>0</v>
      </c>
      <c r="U2693" s="11">
        <f t="shared" si="438"/>
        <v>8763.74</v>
      </c>
      <c r="V2693" s="11">
        <f t="shared" si="439"/>
        <v>-8763.74</v>
      </c>
    </row>
    <row r="2694" spans="1:22" x14ac:dyDescent="0.25">
      <c r="A2694" s="6" t="s">
        <v>351</v>
      </c>
      <c r="B2694" s="6" t="s">
        <v>23</v>
      </c>
      <c r="C2694" t="s">
        <v>2209</v>
      </c>
      <c r="D2694" t="s">
        <v>2209</v>
      </c>
      <c r="E2694" s="33" t="s">
        <v>2204</v>
      </c>
      <c r="F2694" t="s">
        <v>2203</v>
      </c>
      <c r="G2694" t="s">
        <v>2210</v>
      </c>
      <c r="H2694" t="s">
        <v>2202</v>
      </c>
      <c r="I2694" t="s">
        <v>2201</v>
      </c>
      <c r="J2694" s="6" t="s">
        <v>2212</v>
      </c>
      <c r="K2694" s="11">
        <v>6.5</v>
      </c>
      <c r="L2694" s="9">
        <v>333.99</v>
      </c>
      <c r="M2694" s="11">
        <v>2170.9499999999998</v>
      </c>
      <c r="N2694" s="11">
        <v>0</v>
      </c>
      <c r="O2694" s="10">
        <f t="shared" si="434"/>
        <v>6.500044911524296</v>
      </c>
      <c r="P2694" s="11">
        <f t="shared" si="435"/>
        <v>0</v>
      </c>
      <c r="Q2694" s="11">
        <f t="shared" si="436"/>
        <v>6.500044911524296</v>
      </c>
      <c r="R2694" s="6" t="str">
        <f t="shared" si="437"/>
        <v>NO</v>
      </c>
      <c r="S2694" s="6" t="str">
        <f t="shared" si="440"/>
        <v>YES</v>
      </c>
      <c r="T2694" s="11">
        <f t="shared" si="441"/>
        <v>4174.875</v>
      </c>
      <c r="U2694" s="11">
        <f t="shared" si="438"/>
        <v>2170.9499999999998</v>
      </c>
      <c r="V2694" s="11">
        <f t="shared" si="439"/>
        <v>2003.9250000000002</v>
      </c>
    </row>
    <row r="2695" spans="1:22" x14ac:dyDescent="0.25">
      <c r="A2695" s="6" t="s">
        <v>351</v>
      </c>
      <c r="B2695" s="6" t="s">
        <v>23</v>
      </c>
      <c r="C2695" t="s">
        <v>2209</v>
      </c>
      <c r="D2695" t="s">
        <v>2209</v>
      </c>
      <c r="E2695" s="33" t="s">
        <v>2204</v>
      </c>
      <c r="F2695" t="s">
        <v>2203</v>
      </c>
      <c r="G2695" t="s">
        <v>2210</v>
      </c>
      <c r="H2695" t="s">
        <v>2202</v>
      </c>
      <c r="I2695" t="s">
        <v>2201</v>
      </c>
      <c r="J2695" s="6" t="s">
        <v>2176</v>
      </c>
      <c r="K2695" s="11">
        <v>0</v>
      </c>
      <c r="L2695" s="9">
        <v>0</v>
      </c>
      <c r="M2695" s="11">
        <v>55.78</v>
      </c>
      <c r="N2695" s="11">
        <v>55.78</v>
      </c>
      <c r="O2695" s="10" t="e">
        <f t="shared" si="434"/>
        <v>#DIV/0!</v>
      </c>
      <c r="P2695" s="11" t="e">
        <f t="shared" si="435"/>
        <v>#DIV/0!</v>
      </c>
      <c r="Q2695" s="11" t="e">
        <f t="shared" si="436"/>
        <v>#DIV/0!</v>
      </c>
      <c r="R2695" s="6" t="e">
        <f t="shared" si="437"/>
        <v>#DIV/0!</v>
      </c>
      <c r="S2695" s="6" t="e">
        <f t="shared" si="440"/>
        <v>#DIV/0!</v>
      </c>
      <c r="T2695" s="11">
        <f t="shared" si="441"/>
        <v>0</v>
      </c>
      <c r="U2695" s="11">
        <f t="shared" si="438"/>
        <v>111.56</v>
      </c>
      <c r="V2695" s="11">
        <f t="shared" si="439"/>
        <v>-111.56</v>
      </c>
    </row>
    <row r="2696" spans="1:22" x14ac:dyDescent="0.25">
      <c r="A2696" s="6" t="s">
        <v>351</v>
      </c>
      <c r="B2696" s="6" t="s">
        <v>23</v>
      </c>
      <c r="C2696" t="s">
        <v>2209</v>
      </c>
      <c r="D2696" t="s">
        <v>2209</v>
      </c>
      <c r="E2696" s="33" t="s">
        <v>2204</v>
      </c>
      <c r="F2696" t="s">
        <v>2203</v>
      </c>
      <c r="G2696" t="s">
        <v>2210</v>
      </c>
      <c r="H2696" t="s">
        <v>2202</v>
      </c>
      <c r="I2696" t="s">
        <v>2201</v>
      </c>
      <c r="J2696" s="6" t="s">
        <v>2176</v>
      </c>
      <c r="K2696" s="11">
        <v>5</v>
      </c>
      <c r="L2696" s="9">
        <v>3.19</v>
      </c>
      <c r="M2696" s="11">
        <v>15.95</v>
      </c>
      <c r="N2696" s="11">
        <v>0</v>
      </c>
      <c r="O2696" s="10">
        <f t="shared" si="434"/>
        <v>5</v>
      </c>
      <c r="P2696" s="11">
        <f t="shared" si="435"/>
        <v>0</v>
      </c>
      <c r="Q2696" s="11">
        <f t="shared" si="436"/>
        <v>5</v>
      </c>
      <c r="R2696" s="6" t="str">
        <f t="shared" si="437"/>
        <v>NO</v>
      </c>
      <c r="S2696" s="6" t="str">
        <f t="shared" si="440"/>
        <v>YES</v>
      </c>
      <c r="T2696" s="11">
        <f t="shared" si="441"/>
        <v>39.875</v>
      </c>
      <c r="U2696" s="11">
        <f t="shared" si="438"/>
        <v>15.95</v>
      </c>
      <c r="V2696" s="11">
        <f t="shared" si="439"/>
        <v>23.925000000000001</v>
      </c>
    </row>
    <row r="2697" spans="1:22" x14ac:dyDescent="0.25">
      <c r="A2697" s="6" t="s">
        <v>351</v>
      </c>
      <c r="B2697" s="6" t="s">
        <v>23</v>
      </c>
      <c r="C2697" t="s">
        <v>2209</v>
      </c>
      <c r="D2697" t="s">
        <v>2209</v>
      </c>
      <c r="E2697" s="33" t="s">
        <v>2204</v>
      </c>
      <c r="F2697" t="s">
        <v>2203</v>
      </c>
      <c r="G2697" t="s">
        <v>2210</v>
      </c>
      <c r="H2697" t="s">
        <v>2202</v>
      </c>
      <c r="I2697" t="s">
        <v>2201</v>
      </c>
      <c r="J2697" s="6" t="s">
        <v>2213</v>
      </c>
      <c r="K2697" s="11">
        <v>0</v>
      </c>
      <c r="L2697" s="9">
        <v>560</v>
      </c>
      <c r="M2697" s="11">
        <v>24078.87</v>
      </c>
      <c r="N2697" s="11">
        <v>2907.87</v>
      </c>
      <c r="O2697" s="10">
        <f t="shared" si="434"/>
        <v>42.99798214285714</v>
      </c>
      <c r="P2697" s="11">
        <f t="shared" si="435"/>
        <v>5.1926249999999996</v>
      </c>
      <c r="Q2697" s="11">
        <f t="shared" si="436"/>
        <v>48.190607142857139</v>
      </c>
      <c r="R2697" s="6" t="str">
        <f t="shared" si="437"/>
        <v>YES</v>
      </c>
      <c r="S2697" s="6" t="str">
        <f t="shared" si="440"/>
        <v>YES</v>
      </c>
      <c r="T2697" s="11">
        <f t="shared" si="441"/>
        <v>7000</v>
      </c>
      <c r="U2697" s="11">
        <f t="shared" si="438"/>
        <v>26986.739999999998</v>
      </c>
      <c r="V2697" s="11">
        <f t="shared" si="439"/>
        <v>-19986.739999999998</v>
      </c>
    </row>
    <row r="2698" spans="1:22" x14ac:dyDescent="0.25">
      <c r="A2698" s="6" t="s">
        <v>351</v>
      </c>
      <c r="B2698" s="6" t="s">
        <v>23</v>
      </c>
      <c r="C2698" t="s">
        <v>2209</v>
      </c>
      <c r="D2698" t="s">
        <v>2209</v>
      </c>
      <c r="E2698" s="33" t="s">
        <v>2204</v>
      </c>
      <c r="F2698" t="s">
        <v>2203</v>
      </c>
      <c r="G2698" t="s">
        <v>2210</v>
      </c>
      <c r="H2698" t="s">
        <v>2202</v>
      </c>
      <c r="I2698" t="s">
        <v>2201</v>
      </c>
      <c r="J2698" s="6" t="s">
        <v>2214</v>
      </c>
      <c r="K2698" s="11">
        <v>0</v>
      </c>
      <c r="L2698" s="9">
        <v>0</v>
      </c>
      <c r="M2698" s="11">
        <v>2766.62</v>
      </c>
      <c r="N2698" s="11">
        <v>2663.46</v>
      </c>
      <c r="O2698" s="10" t="e">
        <f t="shared" si="434"/>
        <v>#DIV/0!</v>
      </c>
      <c r="P2698" s="11" t="e">
        <f t="shared" si="435"/>
        <v>#DIV/0!</v>
      </c>
      <c r="Q2698" s="11" t="e">
        <f t="shared" si="436"/>
        <v>#DIV/0!</v>
      </c>
      <c r="R2698" s="6" t="e">
        <f t="shared" si="437"/>
        <v>#DIV/0!</v>
      </c>
      <c r="S2698" s="6" t="e">
        <f t="shared" si="440"/>
        <v>#DIV/0!</v>
      </c>
      <c r="T2698" s="11">
        <f t="shared" si="441"/>
        <v>0</v>
      </c>
      <c r="U2698" s="11">
        <f t="shared" si="438"/>
        <v>5430.08</v>
      </c>
      <c r="V2698" s="11">
        <f t="shared" si="439"/>
        <v>-5430.08</v>
      </c>
    </row>
    <row r="2699" spans="1:22" x14ac:dyDescent="0.25">
      <c r="A2699" s="6" t="s">
        <v>351</v>
      </c>
      <c r="B2699" s="6" t="s">
        <v>23</v>
      </c>
      <c r="C2699" t="s">
        <v>2209</v>
      </c>
      <c r="D2699" t="s">
        <v>2209</v>
      </c>
      <c r="E2699" s="33" t="s">
        <v>2204</v>
      </c>
      <c r="F2699" t="s">
        <v>2203</v>
      </c>
      <c r="G2699" t="s">
        <v>2210</v>
      </c>
      <c r="H2699" t="s">
        <v>2202</v>
      </c>
      <c r="I2699" t="s">
        <v>2201</v>
      </c>
      <c r="J2699" s="6" t="s">
        <v>2214</v>
      </c>
      <c r="K2699" s="11">
        <v>5.5</v>
      </c>
      <c r="L2699" s="9">
        <v>178.14</v>
      </c>
      <c r="M2699" s="11">
        <v>979.77</v>
      </c>
      <c r="N2699" s="11">
        <v>0</v>
      </c>
      <c r="O2699" s="10">
        <f t="shared" si="434"/>
        <v>5.5</v>
      </c>
      <c r="P2699" s="11">
        <f t="shared" si="435"/>
        <v>0</v>
      </c>
      <c r="Q2699" s="11">
        <f t="shared" si="436"/>
        <v>5.5</v>
      </c>
      <c r="R2699" s="6" t="str">
        <f t="shared" si="437"/>
        <v>NO</v>
      </c>
      <c r="S2699" s="6" t="str">
        <f t="shared" si="440"/>
        <v>YES</v>
      </c>
      <c r="T2699" s="11">
        <f t="shared" si="441"/>
        <v>2226.75</v>
      </c>
      <c r="U2699" s="11">
        <f t="shared" si="438"/>
        <v>979.77</v>
      </c>
      <c r="V2699" s="11">
        <f t="shared" si="439"/>
        <v>1246.98</v>
      </c>
    </row>
    <row r="2700" spans="1:22" x14ac:dyDescent="0.25">
      <c r="A2700" s="6" t="s">
        <v>351</v>
      </c>
      <c r="B2700" s="6" t="s">
        <v>23</v>
      </c>
      <c r="C2700" t="s">
        <v>2209</v>
      </c>
      <c r="D2700" t="s">
        <v>2209</v>
      </c>
      <c r="E2700" s="33" t="s">
        <v>2204</v>
      </c>
      <c r="F2700" t="s">
        <v>2203</v>
      </c>
      <c r="G2700" t="s">
        <v>2210</v>
      </c>
      <c r="H2700" t="s">
        <v>2202</v>
      </c>
      <c r="I2700" t="s">
        <v>2201</v>
      </c>
      <c r="J2700" s="6" t="s">
        <v>2214</v>
      </c>
      <c r="K2700" s="11">
        <v>6.5</v>
      </c>
      <c r="L2700" s="9">
        <v>53.08</v>
      </c>
      <c r="M2700" s="11">
        <v>345.02</v>
      </c>
      <c r="N2700" s="11">
        <v>0</v>
      </c>
      <c r="O2700" s="10">
        <f t="shared" si="434"/>
        <v>6.5</v>
      </c>
      <c r="P2700" s="11">
        <f t="shared" si="435"/>
        <v>0</v>
      </c>
      <c r="Q2700" s="11">
        <f t="shared" si="436"/>
        <v>6.5</v>
      </c>
      <c r="R2700" s="6" t="str">
        <f t="shared" si="437"/>
        <v>NO</v>
      </c>
      <c r="S2700" s="6" t="str">
        <f t="shared" si="440"/>
        <v>YES</v>
      </c>
      <c r="T2700" s="11">
        <f t="shared" si="441"/>
        <v>663.5</v>
      </c>
      <c r="U2700" s="11">
        <f t="shared" si="438"/>
        <v>345.02</v>
      </c>
      <c r="V2700" s="11">
        <f t="shared" si="439"/>
        <v>318.48</v>
      </c>
    </row>
    <row r="2701" spans="1:22" x14ac:dyDescent="0.25">
      <c r="A2701" s="6" t="s">
        <v>351</v>
      </c>
      <c r="B2701" s="6" t="s">
        <v>23</v>
      </c>
      <c r="C2701" t="s">
        <v>2209</v>
      </c>
      <c r="D2701" t="s">
        <v>2209</v>
      </c>
      <c r="E2701" s="33" t="s">
        <v>2204</v>
      </c>
      <c r="F2701" t="s">
        <v>2203</v>
      </c>
      <c r="G2701" t="s">
        <v>2210</v>
      </c>
      <c r="H2701" t="s">
        <v>2202</v>
      </c>
      <c r="I2701" t="s">
        <v>2201</v>
      </c>
      <c r="J2701" s="6" t="s">
        <v>2215</v>
      </c>
      <c r="K2701" s="11">
        <v>0</v>
      </c>
      <c r="L2701" s="9">
        <v>0</v>
      </c>
      <c r="M2701" s="11">
        <v>988.87</v>
      </c>
      <c r="N2701" s="11">
        <v>988.87</v>
      </c>
      <c r="O2701" s="10" t="e">
        <f t="shared" si="434"/>
        <v>#DIV/0!</v>
      </c>
      <c r="P2701" s="11" t="e">
        <f t="shared" si="435"/>
        <v>#DIV/0!</v>
      </c>
      <c r="Q2701" s="11" t="e">
        <f t="shared" si="436"/>
        <v>#DIV/0!</v>
      </c>
      <c r="R2701" s="6" t="e">
        <f t="shared" si="437"/>
        <v>#DIV/0!</v>
      </c>
      <c r="S2701" s="6" t="e">
        <f t="shared" si="440"/>
        <v>#DIV/0!</v>
      </c>
      <c r="T2701" s="11">
        <f t="shared" si="441"/>
        <v>0</v>
      </c>
      <c r="U2701" s="11">
        <f t="shared" si="438"/>
        <v>1977.74</v>
      </c>
      <c r="V2701" s="11">
        <f t="shared" si="439"/>
        <v>-1977.74</v>
      </c>
    </row>
    <row r="2702" spans="1:22" x14ac:dyDescent="0.25">
      <c r="A2702" s="6" t="s">
        <v>351</v>
      </c>
      <c r="B2702" s="6" t="s">
        <v>23</v>
      </c>
      <c r="C2702" t="s">
        <v>2209</v>
      </c>
      <c r="D2702" t="s">
        <v>2209</v>
      </c>
      <c r="E2702" s="33" t="s">
        <v>2204</v>
      </c>
      <c r="F2702" t="s">
        <v>2203</v>
      </c>
      <c r="G2702" t="s">
        <v>2210</v>
      </c>
      <c r="H2702" t="s">
        <v>2202</v>
      </c>
      <c r="I2702" t="s">
        <v>2201</v>
      </c>
      <c r="J2702" s="6" t="s">
        <v>2215</v>
      </c>
      <c r="K2702" s="11">
        <v>5</v>
      </c>
      <c r="L2702" s="9">
        <v>39.450000000000003</v>
      </c>
      <c r="M2702" s="11">
        <v>197.25</v>
      </c>
      <c r="N2702" s="11">
        <v>0</v>
      </c>
      <c r="O2702" s="10">
        <f t="shared" si="434"/>
        <v>5</v>
      </c>
      <c r="P2702" s="11">
        <f t="shared" si="435"/>
        <v>0</v>
      </c>
      <c r="Q2702" s="11">
        <f t="shared" si="436"/>
        <v>5</v>
      </c>
      <c r="R2702" s="6" t="str">
        <f t="shared" si="437"/>
        <v>NO</v>
      </c>
      <c r="S2702" s="6" t="str">
        <f t="shared" si="440"/>
        <v>YES</v>
      </c>
      <c r="T2702" s="11">
        <f t="shared" si="441"/>
        <v>493.12500000000006</v>
      </c>
      <c r="U2702" s="11">
        <f t="shared" si="438"/>
        <v>197.25</v>
      </c>
      <c r="V2702" s="11">
        <f t="shared" si="439"/>
        <v>295.87500000000006</v>
      </c>
    </row>
    <row r="2703" spans="1:22" x14ac:dyDescent="0.25">
      <c r="A2703" s="6" t="s">
        <v>351</v>
      </c>
      <c r="B2703" s="6" t="s">
        <v>23</v>
      </c>
      <c r="C2703" t="s">
        <v>2209</v>
      </c>
      <c r="D2703" t="s">
        <v>2209</v>
      </c>
      <c r="E2703" s="33" t="s">
        <v>2204</v>
      </c>
      <c r="F2703" t="s">
        <v>2203</v>
      </c>
      <c r="G2703" t="s">
        <v>2210</v>
      </c>
      <c r="H2703" t="s">
        <v>2202</v>
      </c>
      <c r="I2703" t="s">
        <v>2201</v>
      </c>
      <c r="J2703" s="6" t="s">
        <v>2216</v>
      </c>
      <c r="K2703" s="11">
        <v>0</v>
      </c>
      <c r="L2703" s="9">
        <v>0</v>
      </c>
      <c r="M2703" s="11">
        <v>9983.1200000000008</v>
      </c>
      <c r="N2703" s="11">
        <v>9983.1200000000008</v>
      </c>
      <c r="O2703" s="10" t="e">
        <f t="shared" si="434"/>
        <v>#DIV/0!</v>
      </c>
      <c r="P2703" s="11" t="e">
        <f t="shared" si="435"/>
        <v>#DIV/0!</v>
      </c>
      <c r="Q2703" s="11" t="e">
        <f t="shared" si="436"/>
        <v>#DIV/0!</v>
      </c>
      <c r="R2703" s="6" t="e">
        <f t="shared" si="437"/>
        <v>#DIV/0!</v>
      </c>
      <c r="S2703" s="6" t="e">
        <f t="shared" si="440"/>
        <v>#DIV/0!</v>
      </c>
      <c r="T2703" s="11">
        <f t="shared" si="441"/>
        <v>0</v>
      </c>
      <c r="U2703" s="11">
        <f t="shared" si="438"/>
        <v>19966.240000000002</v>
      </c>
      <c r="V2703" s="11">
        <f t="shared" si="439"/>
        <v>-19966.240000000002</v>
      </c>
    </row>
    <row r="2704" spans="1:22" x14ac:dyDescent="0.25">
      <c r="A2704" s="6" t="s">
        <v>351</v>
      </c>
      <c r="B2704" s="6" t="s">
        <v>23</v>
      </c>
      <c r="C2704" t="s">
        <v>2209</v>
      </c>
      <c r="D2704" t="s">
        <v>2209</v>
      </c>
      <c r="E2704" s="33" t="s">
        <v>2204</v>
      </c>
      <c r="F2704" t="s">
        <v>2203</v>
      </c>
      <c r="G2704" t="s">
        <v>2210</v>
      </c>
      <c r="H2704" t="s">
        <v>2202</v>
      </c>
      <c r="I2704" t="s">
        <v>2201</v>
      </c>
      <c r="J2704" s="6" t="s">
        <v>2216</v>
      </c>
      <c r="K2704" s="11">
        <v>5</v>
      </c>
      <c r="L2704" s="9">
        <v>37.4</v>
      </c>
      <c r="M2704" s="11">
        <v>187</v>
      </c>
      <c r="N2704" s="11">
        <v>0</v>
      </c>
      <c r="O2704" s="10">
        <f t="shared" ref="O2704:O2767" si="442">M2704/L2704</f>
        <v>5</v>
      </c>
      <c r="P2704" s="11">
        <f t="shared" si="435"/>
        <v>0</v>
      </c>
      <c r="Q2704" s="11">
        <f t="shared" si="436"/>
        <v>5</v>
      </c>
      <c r="R2704" s="6" t="str">
        <f t="shared" si="437"/>
        <v>NO</v>
      </c>
      <c r="S2704" s="6" t="str">
        <f t="shared" si="440"/>
        <v>YES</v>
      </c>
      <c r="T2704" s="11">
        <f t="shared" si="441"/>
        <v>467.5</v>
      </c>
      <c r="U2704" s="11">
        <f t="shared" si="438"/>
        <v>187</v>
      </c>
      <c r="V2704" s="11">
        <f t="shared" si="439"/>
        <v>280.5</v>
      </c>
    </row>
    <row r="2705" spans="1:22" x14ac:dyDescent="0.25">
      <c r="A2705" s="6" t="s">
        <v>351</v>
      </c>
      <c r="B2705" s="6" t="s">
        <v>23</v>
      </c>
      <c r="C2705" t="s">
        <v>2209</v>
      </c>
      <c r="D2705" t="s">
        <v>2209</v>
      </c>
      <c r="E2705" s="33" t="s">
        <v>2204</v>
      </c>
      <c r="F2705" t="s">
        <v>2203</v>
      </c>
      <c r="G2705" t="s">
        <v>2210</v>
      </c>
      <c r="H2705" t="s">
        <v>2202</v>
      </c>
      <c r="I2705" t="s">
        <v>2201</v>
      </c>
      <c r="J2705" s="6" t="s">
        <v>2216</v>
      </c>
      <c r="K2705" s="11">
        <v>5.5</v>
      </c>
      <c r="L2705" s="9">
        <v>430.06</v>
      </c>
      <c r="M2705" s="11">
        <v>2365.35</v>
      </c>
      <c r="N2705" s="11">
        <v>0</v>
      </c>
      <c r="O2705" s="10">
        <f t="shared" si="442"/>
        <v>5.5000465051388172</v>
      </c>
      <c r="P2705" s="11">
        <f t="shared" si="435"/>
        <v>0</v>
      </c>
      <c r="Q2705" s="11">
        <f t="shared" si="436"/>
        <v>5.5000465051388172</v>
      </c>
      <c r="R2705" s="6" t="str">
        <f t="shared" si="437"/>
        <v>NO</v>
      </c>
      <c r="S2705" s="6" t="str">
        <f t="shared" si="440"/>
        <v>YES</v>
      </c>
      <c r="T2705" s="11">
        <f t="shared" si="441"/>
        <v>5375.75</v>
      </c>
      <c r="U2705" s="11">
        <f t="shared" si="438"/>
        <v>2365.35</v>
      </c>
      <c r="V2705" s="11">
        <f t="shared" si="439"/>
        <v>3010.4</v>
      </c>
    </row>
    <row r="2706" spans="1:22" x14ac:dyDescent="0.25">
      <c r="A2706" s="6" t="s">
        <v>351</v>
      </c>
      <c r="B2706" s="6" t="s">
        <v>23</v>
      </c>
      <c r="C2706" t="s">
        <v>2209</v>
      </c>
      <c r="D2706" t="s">
        <v>2209</v>
      </c>
      <c r="E2706" s="33" t="s">
        <v>2204</v>
      </c>
      <c r="F2706" t="s">
        <v>2203</v>
      </c>
      <c r="G2706" t="s">
        <v>2210</v>
      </c>
      <c r="H2706" t="s">
        <v>2202</v>
      </c>
      <c r="I2706" t="s">
        <v>2201</v>
      </c>
      <c r="J2706" s="6" t="s">
        <v>2216</v>
      </c>
      <c r="K2706" s="11">
        <v>12.5</v>
      </c>
      <c r="L2706" s="9">
        <v>3.35</v>
      </c>
      <c r="M2706" s="11">
        <v>41.88</v>
      </c>
      <c r="N2706" s="11">
        <v>0</v>
      </c>
      <c r="O2706" s="10">
        <f t="shared" si="442"/>
        <v>12.501492537313434</v>
      </c>
      <c r="P2706" s="11">
        <f t="shared" si="435"/>
        <v>0</v>
      </c>
      <c r="Q2706" s="11">
        <f t="shared" si="436"/>
        <v>12.501492537313434</v>
      </c>
      <c r="R2706" s="6" t="str">
        <f t="shared" si="437"/>
        <v>YES</v>
      </c>
      <c r="S2706" s="6" t="str">
        <f t="shared" si="440"/>
        <v>YES</v>
      </c>
      <c r="T2706" s="11">
        <f t="shared" si="441"/>
        <v>41.875</v>
      </c>
      <c r="U2706" s="11">
        <f t="shared" si="438"/>
        <v>41.88</v>
      </c>
      <c r="V2706" s="11">
        <f t="shared" si="439"/>
        <v>-5.000000000002558E-3</v>
      </c>
    </row>
    <row r="2707" spans="1:22" x14ac:dyDescent="0.25">
      <c r="A2707" s="6" t="s">
        <v>351</v>
      </c>
      <c r="B2707" s="6" t="s">
        <v>23</v>
      </c>
      <c r="C2707" t="s">
        <v>2209</v>
      </c>
      <c r="D2707" t="s">
        <v>2209</v>
      </c>
      <c r="E2707" s="33" t="s">
        <v>2204</v>
      </c>
      <c r="F2707" t="s">
        <v>2203</v>
      </c>
      <c r="G2707" t="s">
        <v>2210</v>
      </c>
      <c r="H2707" t="s">
        <v>2202</v>
      </c>
      <c r="I2707" t="s">
        <v>2201</v>
      </c>
      <c r="J2707" s="6" t="s">
        <v>2216</v>
      </c>
      <c r="K2707" s="11">
        <v>13</v>
      </c>
      <c r="L2707" s="9">
        <v>5.01</v>
      </c>
      <c r="M2707" s="11">
        <v>65.13</v>
      </c>
      <c r="N2707" s="11">
        <v>0</v>
      </c>
      <c r="O2707" s="10">
        <f t="shared" si="442"/>
        <v>13</v>
      </c>
      <c r="P2707" s="11">
        <f t="shared" si="435"/>
        <v>0</v>
      </c>
      <c r="Q2707" s="11">
        <f t="shared" si="436"/>
        <v>13</v>
      </c>
      <c r="R2707" s="6" t="str">
        <f t="shared" si="437"/>
        <v>YES</v>
      </c>
      <c r="S2707" s="6" t="str">
        <f t="shared" si="440"/>
        <v>YES</v>
      </c>
      <c r="T2707" s="11">
        <f t="shared" si="441"/>
        <v>62.625</v>
      </c>
      <c r="U2707" s="11">
        <f t="shared" si="438"/>
        <v>65.13</v>
      </c>
      <c r="V2707" s="11">
        <f t="shared" si="439"/>
        <v>-2.5049999999999955</v>
      </c>
    </row>
    <row r="2708" spans="1:22" x14ac:dyDescent="0.25">
      <c r="A2708" s="6" t="s">
        <v>351</v>
      </c>
      <c r="B2708" s="6" t="s">
        <v>23</v>
      </c>
      <c r="C2708" t="s">
        <v>2209</v>
      </c>
      <c r="D2708" t="s">
        <v>2209</v>
      </c>
      <c r="E2708" s="33" t="s">
        <v>2204</v>
      </c>
      <c r="F2708" t="s">
        <v>2203</v>
      </c>
      <c r="G2708" t="s">
        <v>2210</v>
      </c>
      <c r="H2708" t="s">
        <v>2202</v>
      </c>
      <c r="I2708" t="s">
        <v>2201</v>
      </c>
      <c r="J2708" s="6" t="s">
        <v>2217</v>
      </c>
      <c r="K2708" s="11">
        <v>0</v>
      </c>
      <c r="L2708" s="9">
        <v>0</v>
      </c>
      <c r="M2708" s="11">
        <v>1689.79</v>
      </c>
      <c r="N2708" s="11">
        <v>1489.79</v>
      </c>
      <c r="O2708" s="10" t="e">
        <f t="shared" si="442"/>
        <v>#DIV/0!</v>
      </c>
      <c r="P2708" s="11" t="e">
        <f t="shared" si="435"/>
        <v>#DIV/0!</v>
      </c>
      <c r="Q2708" s="11" t="e">
        <f t="shared" si="436"/>
        <v>#DIV/0!</v>
      </c>
      <c r="R2708" s="6" t="e">
        <f t="shared" si="437"/>
        <v>#DIV/0!</v>
      </c>
      <c r="S2708" s="6" t="e">
        <f t="shared" si="440"/>
        <v>#DIV/0!</v>
      </c>
      <c r="T2708" s="11">
        <f t="shared" si="441"/>
        <v>0</v>
      </c>
      <c r="U2708" s="11">
        <f t="shared" si="438"/>
        <v>3179.58</v>
      </c>
      <c r="V2708" s="11">
        <f t="shared" si="439"/>
        <v>-3179.58</v>
      </c>
    </row>
    <row r="2709" spans="1:22" x14ac:dyDescent="0.25">
      <c r="A2709" s="6" t="s">
        <v>351</v>
      </c>
      <c r="B2709" s="6" t="s">
        <v>23</v>
      </c>
      <c r="C2709" t="s">
        <v>2209</v>
      </c>
      <c r="D2709" t="s">
        <v>2209</v>
      </c>
      <c r="E2709" s="33" t="s">
        <v>2204</v>
      </c>
      <c r="F2709" t="s">
        <v>2203</v>
      </c>
      <c r="G2709" t="s">
        <v>2210</v>
      </c>
      <c r="H2709" t="s">
        <v>2202</v>
      </c>
      <c r="I2709" t="s">
        <v>2201</v>
      </c>
      <c r="J2709" s="6" t="s">
        <v>2217</v>
      </c>
      <c r="K2709" s="11">
        <v>15</v>
      </c>
      <c r="L2709" s="9">
        <v>357.35</v>
      </c>
      <c r="M2709" s="11">
        <v>5360.25</v>
      </c>
      <c r="N2709" s="11">
        <v>0</v>
      </c>
      <c r="O2709" s="10">
        <f t="shared" si="442"/>
        <v>14.999999999999998</v>
      </c>
      <c r="P2709" s="11">
        <f t="shared" si="435"/>
        <v>0</v>
      </c>
      <c r="Q2709" s="11">
        <f t="shared" si="436"/>
        <v>14.999999999999998</v>
      </c>
      <c r="R2709" s="6" t="str">
        <f t="shared" si="437"/>
        <v>YES</v>
      </c>
      <c r="S2709" s="6" t="str">
        <f t="shared" si="440"/>
        <v>YES</v>
      </c>
      <c r="T2709" s="11">
        <f t="shared" si="441"/>
        <v>4466.875</v>
      </c>
      <c r="U2709" s="11">
        <f t="shared" si="438"/>
        <v>5360.25</v>
      </c>
      <c r="V2709" s="11">
        <f t="shared" si="439"/>
        <v>-893.375</v>
      </c>
    </row>
    <row r="2710" spans="1:22" x14ac:dyDescent="0.25">
      <c r="A2710" s="6" t="s">
        <v>351</v>
      </c>
      <c r="B2710" s="6" t="s">
        <v>23</v>
      </c>
      <c r="C2710" t="s">
        <v>2209</v>
      </c>
      <c r="D2710" t="s">
        <v>2209</v>
      </c>
      <c r="E2710" s="33" t="s">
        <v>2204</v>
      </c>
      <c r="F2710" t="s">
        <v>2203</v>
      </c>
      <c r="G2710" t="s">
        <v>2210</v>
      </c>
      <c r="H2710" t="s">
        <v>2202</v>
      </c>
      <c r="I2710" t="s">
        <v>2201</v>
      </c>
      <c r="J2710" s="6" t="s">
        <v>2217</v>
      </c>
      <c r="K2710" s="11">
        <v>22.5</v>
      </c>
      <c r="L2710" s="9">
        <v>0.7</v>
      </c>
      <c r="M2710" s="11">
        <v>15.75</v>
      </c>
      <c r="N2710" s="11">
        <v>0</v>
      </c>
      <c r="O2710" s="10">
        <f t="shared" si="442"/>
        <v>22.5</v>
      </c>
      <c r="P2710" s="11">
        <f t="shared" si="435"/>
        <v>0</v>
      </c>
      <c r="Q2710" s="11">
        <f t="shared" si="436"/>
        <v>22.5</v>
      </c>
      <c r="R2710" s="6" t="str">
        <f t="shared" si="437"/>
        <v>YES</v>
      </c>
      <c r="S2710" s="6" t="str">
        <f t="shared" si="440"/>
        <v>YES</v>
      </c>
      <c r="T2710" s="11">
        <f t="shared" si="441"/>
        <v>8.75</v>
      </c>
      <c r="U2710" s="11">
        <f t="shared" si="438"/>
        <v>15.75</v>
      </c>
      <c r="V2710" s="11">
        <f t="shared" si="439"/>
        <v>-7</v>
      </c>
    </row>
    <row r="2711" spans="1:22" x14ac:dyDescent="0.25">
      <c r="A2711" s="6" t="s">
        <v>351</v>
      </c>
      <c r="B2711" s="6" t="s">
        <v>23</v>
      </c>
      <c r="C2711" t="s">
        <v>2209</v>
      </c>
      <c r="D2711" t="s">
        <v>2209</v>
      </c>
      <c r="E2711" s="33" t="s">
        <v>2204</v>
      </c>
      <c r="F2711" t="s">
        <v>2203</v>
      </c>
      <c r="G2711" t="s">
        <v>2210</v>
      </c>
      <c r="H2711" t="s">
        <v>2202</v>
      </c>
      <c r="I2711" t="s">
        <v>2201</v>
      </c>
      <c r="J2711" s="6" t="s">
        <v>2218</v>
      </c>
      <c r="K2711" s="11">
        <v>0</v>
      </c>
      <c r="L2711" s="9">
        <v>3</v>
      </c>
      <c r="M2711" s="11">
        <v>228.49</v>
      </c>
      <c r="N2711" s="11">
        <v>223.49</v>
      </c>
      <c r="O2711" s="10">
        <f t="shared" si="442"/>
        <v>76.163333333333341</v>
      </c>
      <c r="P2711" s="11">
        <f t="shared" si="435"/>
        <v>74.49666666666667</v>
      </c>
      <c r="Q2711" s="11">
        <f t="shared" si="436"/>
        <v>150.66</v>
      </c>
      <c r="R2711" s="6" t="str">
        <f t="shared" si="437"/>
        <v>YES</v>
      </c>
      <c r="S2711" s="6" t="str">
        <f t="shared" si="440"/>
        <v>YES</v>
      </c>
      <c r="T2711" s="11">
        <f t="shared" si="441"/>
        <v>37.5</v>
      </c>
      <c r="U2711" s="11">
        <f t="shared" si="438"/>
        <v>451.98</v>
      </c>
      <c r="V2711" s="11">
        <f t="shared" si="439"/>
        <v>-414.48</v>
      </c>
    </row>
    <row r="2712" spans="1:22" x14ac:dyDescent="0.25">
      <c r="A2712" s="6" t="s">
        <v>351</v>
      </c>
      <c r="B2712" s="6" t="s">
        <v>23</v>
      </c>
      <c r="C2712" t="s">
        <v>2209</v>
      </c>
      <c r="D2712" t="s">
        <v>2209</v>
      </c>
      <c r="E2712" s="33" t="s">
        <v>2204</v>
      </c>
      <c r="F2712" t="s">
        <v>2203</v>
      </c>
      <c r="G2712" t="s">
        <v>2210</v>
      </c>
      <c r="H2712" t="s">
        <v>2202</v>
      </c>
      <c r="I2712" t="s">
        <v>2201</v>
      </c>
      <c r="J2712" s="6" t="s">
        <v>2219</v>
      </c>
      <c r="K2712" s="11">
        <v>0</v>
      </c>
      <c r="L2712" s="9">
        <v>0</v>
      </c>
      <c r="M2712" s="11">
        <v>4319.1099999999997</v>
      </c>
      <c r="N2712" s="11">
        <v>3896.8</v>
      </c>
      <c r="O2712" s="10" t="e">
        <f t="shared" si="442"/>
        <v>#DIV/0!</v>
      </c>
      <c r="P2712" s="11" t="e">
        <f t="shared" si="435"/>
        <v>#DIV/0!</v>
      </c>
      <c r="Q2712" s="11" t="e">
        <f t="shared" si="436"/>
        <v>#DIV/0!</v>
      </c>
      <c r="R2712" s="6" t="e">
        <f t="shared" si="437"/>
        <v>#DIV/0!</v>
      </c>
      <c r="S2712" s="6" t="e">
        <f t="shared" si="440"/>
        <v>#DIV/0!</v>
      </c>
      <c r="T2712" s="11">
        <f t="shared" si="441"/>
        <v>0</v>
      </c>
      <c r="U2712" s="11">
        <f t="shared" si="438"/>
        <v>8215.91</v>
      </c>
      <c r="V2712" s="11">
        <f t="shared" si="439"/>
        <v>-8215.91</v>
      </c>
    </row>
    <row r="2713" spans="1:22" x14ac:dyDescent="0.25">
      <c r="A2713" s="6" t="s">
        <v>351</v>
      </c>
      <c r="B2713" s="6" t="s">
        <v>23</v>
      </c>
      <c r="C2713" t="s">
        <v>2209</v>
      </c>
      <c r="D2713" t="s">
        <v>2209</v>
      </c>
      <c r="E2713" s="33" t="s">
        <v>2204</v>
      </c>
      <c r="F2713" t="s">
        <v>2203</v>
      </c>
      <c r="G2713" t="s">
        <v>2210</v>
      </c>
      <c r="H2713" t="s">
        <v>2202</v>
      </c>
      <c r="I2713" t="s">
        <v>2201</v>
      </c>
      <c r="J2713" s="6" t="s">
        <v>2219</v>
      </c>
      <c r="K2713" s="11">
        <v>5.5</v>
      </c>
      <c r="L2713" s="9">
        <v>392.42</v>
      </c>
      <c r="M2713" s="11">
        <v>2158.34</v>
      </c>
      <c r="N2713" s="11">
        <v>0</v>
      </c>
      <c r="O2713" s="10">
        <f t="shared" si="442"/>
        <v>5.5000764487029201</v>
      </c>
      <c r="P2713" s="11">
        <f t="shared" si="435"/>
        <v>0</v>
      </c>
      <c r="Q2713" s="11">
        <f t="shared" si="436"/>
        <v>5.5000764487029201</v>
      </c>
      <c r="R2713" s="6" t="str">
        <f t="shared" si="437"/>
        <v>NO</v>
      </c>
      <c r="S2713" s="6" t="str">
        <f t="shared" si="440"/>
        <v>YES</v>
      </c>
      <c r="T2713" s="11">
        <f t="shared" si="441"/>
        <v>4905.25</v>
      </c>
      <c r="U2713" s="11">
        <f t="shared" si="438"/>
        <v>2158.34</v>
      </c>
      <c r="V2713" s="11">
        <f t="shared" si="439"/>
        <v>2746.91</v>
      </c>
    </row>
    <row r="2714" spans="1:22" x14ac:dyDescent="0.25">
      <c r="A2714" s="6" t="s">
        <v>351</v>
      </c>
      <c r="B2714" s="6" t="s">
        <v>23</v>
      </c>
      <c r="C2714" t="s">
        <v>2209</v>
      </c>
      <c r="D2714" t="s">
        <v>2209</v>
      </c>
      <c r="E2714" s="33" t="s">
        <v>2204</v>
      </c>
      <c r="F2714" t="s">
        <v>2203</v>
      </c>
      <c r="G2714" t="s">
        <v>2210</v>
      </c>
      <c r="H2714" t="s">
        <v>2202</v>
      </c>
      <c r="I2714" t="s">
        <v>2201</v>
      </c>
      <c r="J2714" s="6" t="s">
        <v>2219</v>
      </c>
      <c r="K2714" s="11">
        <v>13.75</v>
      </c>
      <c r="L2714" s="9">
        <v>2.88</v>
      </c>
      <c r="M2714" s="11">
        <v>39.6</v>
      </c>
      <c r="N2714" s="11">
        <v>0</v>
      </c>
      <c r="O2714" s="10">
        <f t="shared" si="442"/>
        <v>13.750000000000002</v>
      </c>
      <c r="P2714" s="11">
        <f t="shared" si="435"/>
        <v>0</v>
      </c>
      <c r="Q2714" s="11">
        <f t="shared" si="436"/>
        <v>13.750000000000002</v>
      </c>
      <c r="R2714" s="6" t="str">
        <f t="shared" si="437"/>
        <v>YES</v>
      </c>
      <c r="S2714" s="6" t="str">
        <f t="shared" si="440"/>
        <v>YES</v>
      </c>
      <c r="T2714" s="11">
        <f t="shared" si="441"/>
        <v>36</v>
      </c>
      <c r="U2714" s="11">
        <f t="shared" si="438"/>
        <v>39.6</v>
      </c>
      <c r="V2714" s="11">
        <f t="shared" si="439"/>
        <v>-3.6000000000000014</v>
      </c>
    </row>
    <row r="2715" spans="1:22" x14ac:dyDescent="0.25">
      <c r="A2715" s="6" t="s">
        <v>351</v>
      </c>
      <c r="B2715" s="6" t="s">
        <v>23</v>
      </c>
      <c r="C2715" t="s">
        <v>2209</v>
      </c>
      <c r="D2715" t="s">
        <v>2209</v>
      </c>
      <c r="E2715" s="33" t="s">
        <v>2204</v>
      </c>
      <c r="F2715" t="s">
        <v>2203</v>
      </c>
      <c r="G2715" t="s">
        <v>2210</v>
      </c>
      <c r="H2715" t="s">
        <v>2202</v>
      </c>
      <c r="I2715" t="s">
        <v>2201</v>
      </c>
      <c r="J2715" s="6" t="s">
        <v>2220</v>
      </c>
      <c r="K2715" s="11">
        <v>0</v>
      </c>
      <c r="L2715" s="9">
        <v>0</v>
      </c>
      <c r="M2715" s="11">
        <v>3374.35</v>
      </c>
      <c r="N2715" s="11">
        <v>3144.5</v>
      </c>
      <c r="O2715" s="10" t="e">
        <f t="shared" si="442"/>
        <v>#DIV/0!</v>
      </c>
      <c r="P2715" s="11" t="e">
        <f t="shared" si="435"/>
        <v>#DIV/0!</v>
      </c>
      <c r="Q2715" s="11" t="e">
        <f t="shared" si="436"/>
        <v>#DIV/0!</v>
      </c>
      <c r="R2715" s="6" t="e">
        <f t="shared" si="437"/>
        <v>#DIV/0!</v>
      </c>
      <c r="S2715" s="6" t="e">
        <f t="shared" si="440"/>
        <v>#DIV/0!</v>
      </c>
      <c r="T2715" s="11">
        <f t="shared" si="441"/>
        <v>0</v>
      </c>
      <c r="U2715" s="11">
        <f t="shared" si="438"/>
        <v>6518.85</v>
      </c>
      <c r="V2715" s="11">
        <f t="shared" si="439"/>
        <v>-6518.85</v>
      </c>
    </row>
    <row r="2716" spans="1:22" x14ac:dyDescent="0.25">
      <c r="A2716" s="6" t="s">
        <v>351</v>
      </c>
      <c r="B2716" s="6" t="s">
        <v>23</v>
      </c>
      <c r="C2716" t="s">
        <v>2209</v>
      </c>
      <c r="D2716" t="s">
        <v>2209</v>
      </c>
      <c r="E2716" s="33" t="s">
        <v>2204</v>
      </c>
      <c r="F2716" t="s">
        <v>2203</v>
      </c>
      <c r="G2716" t="s">
        <v>2210</v>
      </c>
      <c r="H2716" t="s">
        <v>2202</v>
      </c>
      <c r="I2716" t="s">
        <v>2201</v>
      </c>
      <c r="J2716" s="6" t="s">
        <v>2220</v>
      </c>
      <c r="K2716" s="11">
        <v>5.5</v>
      </c>
      <c r="L2716" s="9">
        <v>302.45</v>
      </c>
      <c r="M2716" s="11">
        <v>1663.5</v>
      </c>
      <c r="N2716" s="11">
        <v>0</v>
      </c>
      <c r="O2716" s="10">
        <f t="shared" si="442"/>
        <v>5.5000826582906264</v>
      </c>
      <c r="P2716" s="11">
        <f t="shared" si="435"/>
        <v>0</v>
      </c>
      <c r="Q2716" s="11">
        <f t="shared" si="436"/>
        <v>5.5000826582906264</v>
      </c>
      <c r="R2716" s="6" t="str">
        <f t="shared" si="437"/>
        <v>NO</v>
      </c>
      <c r="S2716" s="6" t="str">
        <f t="shared" si="440"/>
        <v>YES</v>
      </c>
      <c r="T2716" s="11">
        <f t="shared" si="441"/>
        <v>3780.625</v>
      </c>
      <c r="U2716" s="11">
        <f t="shared" si="438"/>
        <v>1663.5</v>
      </c>
      <c r="V2716" s="11">
        <f t="shared" si="439"/>
        <v>2117.125</v>
      </c>
    </row>
    <row r="2717" spans="1:22" x14ac:dyDescent="0.25">
      <c r="A2717" s="6" t="s">
        <v>351</v>
      </c>
      <c r="B2717" s="6" t="s">
        <v>23</v>
      </c>
      <c r="C2717" t="s">
        <v>2209</v>
      </c>
      <c r="D2717" t="s">
        <v>2209</v>
      </c>
      <c r="E2717" s="33" t="s">
        <v>2204</v>
      </c>
      <c r="F2717" t="s">
        <v>2203</v>
      </c>
      <c r="G2717" t="s">
        <v>2210</v>
      </c>
      <c r="H2717" t="s">
        <v>2202</v>
      </c>
      <c r="I2717" t="s">
        <v>2201</v>
      </c>
      <c r="J2717" s="6" t="s">
        <v>2220</v>
      </c>
      <c r="K2717" s="11">
        <v>15</v>
      </c>
      <c r="L2717" s="9">
        <v>59.7</v>
      </c>
      <c r="M2717" s="11">
        <v>895.5</v>
      </c>
      <c r="N2717" s="11">
        <v>0</v>
      </c>
      <c r="O2717" s="10">
        <f t="shared" si="442"/>
        <v>15</v>
      </c>
      <c r="P2717" s="11">
        <f t="shared" si="435"/>
        <v>0</v>
      </c>
      <c r="Q2717" s="11">
        <f t="shared" si="436"/>
        <v>15</v>
      </c>
      <c r="R2717" s="6" t="str">
        <f t="shared" si="437"/>
        <v>YES</v>
      </c>
      <c r="S2717" s="6" t="str">
        <f t="shared" si="440"/>
        <v>YES</v>
      </c>
      <c r="T2717" s="11">
        <f t="shared" si="441"/>
        <v>746.25</v>
      </c>
      <c r="U2717" s="11">
        <f t="shared" si="438"/>
        <v>895.5</v>
      </c>
      <c r="V2717" s="11">
        <f t="shared" si="439"/>
        <v>-149.25</v>
      </c>
    </row>
    <row r="2718" spans="1:22" x14ac:dyDescent="0.25">
      <c r="A2718" s="6" t="s">
        <v>351</v>
      </c>
      <c r="B2718" s="6" t="s">
        <v>23</v>
      </c>
      <c r="C2718" t="s">
        <v>2209</v>
      </c>
      <c r="D2718" t="s">
        <v>2209</v>
      </c>
      <c r="E2718" s="33" t="s">
        <v>2204</v>
      </c>
      <c r="F2718" t="s">
        <v>2203</v>
      </c>
      <c r="G2718" t="s">
        <v>2210</v>
      </c>
      <c r="H2718" t="s">
        <v>2202</v>
      </c>
      <c r="I2718" t="s">
        <v>2201</v>
      </c>
      <c r="J2718" s="6" t="s">
        <v>2221</v>
      </c>
      <c r="K2718" s="11">
        <v>0</v>
      </c>
      <c r="L2718" s="9">
        <v>0</v>
      </c>
      <c r="M2718" s="11">
        <v>1103.48</v>
      </c>
      <c r="N2718" s="11">
        <v>1103.48</v>
      </c>
      <c r="O2718" s="10" t="e">
        <f t="shared" si="442"/>
        <v>#DIV/0!</v>
      </c>
      <c r="P2718" s="11" t="e">
        <f t="shared" si="435"/>
        <v>#DIV/0!</v>
      </c>
      <c r="Q2718" s="11" t="e">
        <f t="shared" si="436"/>
        <v>#DIV/0!</v>
      </c>
      <c r="R2718" s="6" t="e">
        <f t="shared" si="437"/>
        <v>#DIV/0!</v>
      </c>
      <c r="S2718" s="6" t="e">
        <f t="shared" si="440"/>
        <v>#DIV/0!</v>
      </c>
      <c r="T2718" s="11">
        <f t="shared" si="441"/>
        <v>0</v>
      </c>
      <c r="U2718" s="11">
        <f t="shared" si="438"/>
        <v>2206.96</v>
      </c>
      <c r="V2718" s="11">
        <f t="shared" si="439"/>
        <v>-2206.96</v>
      </c>
    </row>
    <row r="2719" spans="1:22" x14ac:dyDescent="0.25">
      <c r="A2719" s="6" t="s">
        <v>351</v>
      </c>
      <c r="B2719" s="6" t="s">
        <v>23</v>
      </c>
      <c r="C2719" t="s">
        <v>2209</v>
      </c>
      <c r="D2719" t="s">
        <v>2209</v>
      </c>
      <c r="E2719" s="33" t="s">
        <v>2204</v>
      </c>
      <c r="F2719" t="s">
        <v>2203</v>
      </c>
      <c r="G2719" t="s">
        <v>2210</v>
      </c>
      <c r="H2719" t="s">
        <v>2202</v>
      </c>
      <c r="I2719" t="s">
        <v>2201</v>
      </c>
      <c r="J2719" s="6" t="s">
        <v>2221</v>
      </c>
      <c r="K2719" s="11">
        <v>15</v>
      </c>
      <c r="L2719" s="9">
        <v>270.63</v>
      </c>
      <c r="M2719" s="11">
        <v>4059.45</v>
      </c>
      <c r="N2719" s="11">
        <v>0</v>
      </c>
      <c r="O2719" s="10">
        <f t="shared" si="442"/>
        <v>15</v>
      </c>
      <c r="P2719" s="11">
        <f t="shared" si="435"/>
        <v>0</v>
      </c>
      <c r="Q2719" s="11">
        <f t="shared" si="436"/>
        <v>15</v>
      </c>
      <c r="R2719" s="6" t="str">
        <f t="shared" si="437"/>
        <v>YES</v>
      </c>
      <c r="S2719" s="6" t="str">
        <f t="shared" si="440"/>
        <v>YES</v>
      </c>
      <c r="T2719" s="11">
        <f t="shared" si="441"/>
        <v>3382.875</v>
      </c>
      <c r="U2719" s="11">
        <f t="shared" si="438"/>
        <v>4059.45</v>
      </c>
      <c r="V2719" s="11">
        <f t="shared" si="439"/>
        <v>-676.57499999999982</v>
      </c>
    </row>
    <row r="2720" spans="1:22" x14ac:dyDescent="0.25">
      <c r="A2720" s="6" t="s">
        <v>351</v>
      </c>
      <c r="B2720" s="6" t="s">
        <v>23</v>
      </c>
      <c r="C2720" t="s">
        <v>2209</v>
      </c>
      <c r="D2720" t="s">
        <v>2209</v>
      </c>
      <c r="E2720" s="33" t="s">
        <v>2204</v>
      </c>
      <c r="F2720" t="s">
        <v>2203</v>
      </c>
      <c r="G2720" t="s">
        <v>2210</v>
      </c>
      <c r="H2720" t="s">
        <v>2202</v>
      </c>
      <c r="I2720" t="s">
        <v>2201</v>
      </c>
      <c r="J2720" s="6" t="s">
        <v>2222</v>
      </c>
      <c r="K2720" s="11">
        <v>0</v>
      </c>
      <c r="L2720" s="9">
        <v>0</v>
      </c>
      <c r="M2720" s="11">
        <v>7274.82</v>
      </c>
      <c r="N2720" s="11">
        <v>7274.82</v>
      </c>
      <c r="O2720" s="10" t="e">
        <f t="shared" si="442"/>
        <v>#DIV/0!</v>
      </c>
      <c r="P2720" s="11" t="e">
        <f t="shared" si="435"/>
        <v>#DIV/0!</v>
      </c>
      <c r="Q2720" s="11" t="e">
        <f t="shared" si="436"/>
        <v>#DIV/0!</v>
      </c>
      <c r="R2720" s="6" t="e">
        <f t="shared" si="437"/>
        <v>#DIV/0!</v>
      </c>
      <c r="S2720" s="6" t="e">
        <f t="shared" si="440"/>
        <v>#DIV/0!</v>
      </c>
      <c r="T2720" s="11">
        <f t="shared" si="441"/>
        <v>0</v>
      </c>
      <c r="U2720" s="11">
        <f t="shared" si="438"/>
        <v>14549.64</v>
      </c>
      <c r="V2720" s="11">
        <f t="shared" si="439"/>
        <v>-14549.64</v>
      </c>
    </row>
    <row r="2721" spans="1:22" x14ac:dyDescent="0.25">
      <c r="A2721" s="6" t="s">
        <v>351</v>
      </c>
      <c r="B2721" s="6" t="s">
        <v>23</v>
      </c>
      <c r="C2721" t="s">
        <v>2209</v>
      </c>
      <c r="D2721" t="s">
        <v>2209</v>
      </c>
      <c r="E2721" s="33" t="s">
        <v>2204</v>
      </c>
      <c r="F2721" t="s">
        <v>2203</v>
      </c>
      <c r="G2721" t="s">
        <v>2210</v>
      </c>
      <c r="H2721" t="s">
        <v>2202</v>
      </c>
      <c r="I2721" t="s">
        <v>2201</v>
      </c>
      <c r="J2721" s="6" t="s">
        <v>2222</v>
      </c>
      <c r="K2721" s="11">
        <v>5</v>
      </c>
      <c r="L2721" s="9">
        <v>426.62</v>
      </c>
      <c r="M2721" s="11">
        <v>2133.1</v>
      </c>
      <c r="N2721" s="11">
        <v>0</v>
      </c>
      <c r="O2721" s="10">
        <f t="shared" si="442"/>
        <v>5</v>
      </c>
      <c r="P2721" s="11">
        <f t="shared" si="435"/>
        <v>0</v>
      </c>
      <c r="Q2721" s="11">
        <f t="shared" si="436"/>
        <v>5</v>
      </c>
      <c r="R2721" s="6" t="str">
        <f t="shared" si="437"/>
        <v>NO</v>
      </c>
      <c r="S2721" s="6" t="str">
        <f t="shared" si="440"/>
        <v>YES</v>
      </c>
      <c r="T2721" s="11">
        <f t="shared" si="441"/>
        <v>5332.75</v>
      </c>
      <c r="U2721" s="11">
        <f t="shared" si="438"/>
        <v>2133.1</v>
      </c>
      <c r="V2721" s="11">
        <f t="shared" si="439"/>
        <v>3199.65</v>
      </c>
    </row>
    <row r="2722" spans="1:22" x14ac:dyDescent="0.25">
      <c r="A2722" s="6" t="s">
        <v>351</v>
      </c>
      <c r="B2722" s="6" t="s">
        <v>23</v>
      </c>
      <c r="C2722" t="s">
        <v>2209</v>
      </c>
      <c r="D2722" t="s">
        <v>2209</v>
      </c>
      <c r="E2722" s="33" t="s">
        <v>2204</v>
      </c>
      <c r="F2722" t="s">
        <v>2203</v>
      </c>
      <c r="G2722" t="s">
        <v>2210</v>
      </c>
      <c r="H2722" t="s">
        <v>2202</v>
      </c>
      <c r="I2722" t="s">
        <v>2201</v>
      </c>
      <c r="J2722" s="6" t="s">
        <v>2222</v>
      </c>
      <c r="K2722" s="11">
        <v>12.5</v>
      </c>
      <c r="L2722" s="9">
        <v>8.1300000000000008</v>
      </c>
      <c r="M2722" s="11">
        <v>101.64</v>
      </c>
      <c r="N2722" s="11">
        <v>0</v>
      </c>
      <c r="O2722" s="10">
        <f t="shared" si="442"/>
        <v>12.501845018450183</v>
      </c>
      <c r="P2722" s="11">
        <f t="shared" si="435"/>
        <v>0</v>
      </c>
      <c r="Q2722" s="11">
        <f t="shared" si="436"/>
        <v>12.501845018450183</v>
      </c>
      <c r="R2722" s="6" t="str">
        <f t="shared" si="437"/>
        <v>YES</v>
      </c>
      <c r="S2722" s="6" t="str">
        <f t="shared" si="440"/>
        <v>YES</v>
      </c>
      <c r="T2722" s="11">
        <f t="shared" si="441"/>
        <v>101.62500000000001</v>
      </c>
      <c r="U2722" s="11">
        <f t="shared" si="438"/>
        <v>101.64</v>
      </c>
      <c r="V2722" s="11">
        <f t="shared" si="439"/>
        <v>-1.4999999999986358E-2</v>
      </c>
    </row>
    <row r="2723" spans="1:22" x14ac:dyDescent="0.25">
      <c r="A2723" s="6" t="s">
        <v>351</v>
      </c>
      <c r="B2723" s="6" t="s">
        <v>23</v>
      </c>
      <c r="C2723" t="s">
        <v>2209</v>
      </c>
      <c r="D2723" t="s">
        <v>2209</v>
      </c>
      <c r="E2723" s="33" t="s">
        <v>2204</v>
      </c>
      <c r="F2723" t="s">
        <v>2203</v>
      </c>
      <c r="G2723" t="s">
        <v>2210</v>
      </c>
      <c r="H2723" t="s">
        <v>2202</v>
      </c>
      <c r="I2723" t="s">
        <v>2201</v>
      </c>
      <c r="J2723" s="6" t="s">
        <v>2222</v>
      </c>
      <c r="K2723" s="11">
        <v>15</v>
      </c>
      <c r="L2723" s="9">
        <v>19.510000000000002</v>
      </c>
      <c r="M2723" s="11">
        <v>292.64999999999998</v>
      </c>
      <c r="N2723" s="11">
        <v>0</v>
      </c>
      <c r="O2723" s="10">
        <f t="shared" si="442"/>
        <v>14.999999999999998</v>
      </c>
      <c r="P2723" s="11">
        <f t="shared" si="435"/>
        <v>0</v>
      </c>
      <c r="Q2723" s="11">
        <f t="shared" si="436"/>
        <v>14.999999999999998</v>
      </c>
      <c r="R2723" s="6" t="str">
        <f t="shared" si="437"/>
        <v>YES</v>
      </c>
      <c r="S2723" s="6" t="str">
        <f t="shared" si="440"/>
        <v>YES</v>
      </c>
      <c r="T2723" s="11">
        <f t="shared" si="441"/>
        <v>243.87500000000003</v>
      </c>
      <c r="U2723" s="11">
        <f t="shared" si="438"/>
        <v>292.64999999999998</v>
      </c>
      <c r="V2723" s="11">
        <f t="shared" si="439"/>
        <v>-48.774999999999949</v>
      </c>
    </row>
    <row r="2724" spans="1:22" x14ac:dyDescent="0.25">
      <c r="A2724" s="6" t="s">
        <v>351</v>
      </c>
      <c r="B2724" s="6" t="s">
        <v>23</v>
      </c>
      <c r="C2724" t="s">
        <v>2209</v>
      </c>
      <c r="D2724" t="s">
        <v>2209</v>
      </c>
      <c r="E2724" s="33" t="s">
        <v>2204</v>
      </c>
      <c r="F2724" t="s">
        <v>2203</v>
      </c>
      <c r="G2724" t="s">
        <v>2210</v>
      </c>
      <c r="H2724" t="s">
        <v>2202</v>
      </c>
      <c r="I2724" t="s">
        <v>2201</v>
      </c>
      <c r="J2724" s="6" t="s">
        <v>2223</v>
      </c>
      <c r="K2724" s="11">
        <v>0</v>
      </c>
      <c r="L2724" s="9">
        <v>3</v>
      </c>
      <c r="M2724" s="11">
        <v>378</v>
      </c>
      <c r="N2724" s="11">
        <v>373</v>
      </c>
      <c r="O2724" s="10">
        <f t="shared" si="442"/>
        <v>126</v>
      </c>
      <c r="P2724" s="11">
        <f t="shared" si="435"/>
        <v>124.33333333333333</v>
      </c>
      <c r="Q2724" s="11">
        <f t="shared" si="436"/>
        <v>250.33333333333334</v>
      </c>
      <c r="R2724" s="6" t="str">
        <f t="shared" si="437"/>
        <v>YES</v>
      </c>
      <c r="S2724" s="6" t="str">
        <f t="shared" si="440"/>
        <v>YES</v>
      </c>
      <c r="T2724" s="11">
        <f t="shared" si="441"/>
        <v>37.5</v>
      </c>
      <c r="U2724" s="11">
        <f t="shared" si="438"/>
        <v>751</v>
      </c>
      <c r="V2724" s="11">
        <f t="shared" si="439"/>
        <v>-713.5</v>
      </c>
    </row>
    <row r="2725" spans="1:22" x14ac:dyDescent="0.25">
      <c r="A2725" s="6" t="s">
        <v>351</v>
      </c>
      <c r="B2725" s="6" t="s">
        <v>23</v>
      </c>
      <c r="C2725" t="s">
        <v>2209</v>
      </c>
      <c r="D2725" t="s">
        <v>2209</v>
      </c>
      <c r="E2725" s="33" t="s">
        <v>2204</v>
      </c>
      <c r="F2725" t="s">
        <v>2203</v>
      </c>
      <c r="G2725" t="s">
        <v>2210</v>
      </c>
      <c r="H2725" t="s">
        <v>2202</v>
      </c>
      <c r="I2725" t="s">
        <v>2201</v>
      </c>
      <c r="J2725" s="6" t="s">
        <v>2224</v>
      </c>
      <c r="K2725" s="11">
        <v>0</v>
      </c>
      <c r="L2725" s="9">
        <v>0</v>
      </c>
      <c r="M2725" s="11">
        <v>2586.9699999999998</v>
      </c>
      <c r="N2725" s="11">
        <v>2505.46</v>
      </c>
      <c r="O2725" s="10" t="e">
        <f t="shared" si="442"/>
        <v>#DIV/0!</v>
      </c>
      <c r="P2725" s="11" t="e">
        <f t="shared" si="435"/>
        <v>#DIV/0!</v>
      </c>
      <c r="Q2725" s="11" t="e">
        <f t="shared" si="436"/>
        <v>#DIV/0!</v>
      </c>
      <c r="R2725" s="6" t="e">
        <f t="shared" si="437"/>
        <v>#DIV/0!</v>
      </c>
      <c r="S2725" s="6" t="e">
        <f t="shared" si="440"/>
        <v>#DIV/0!</v>
      </c>
      <c r="T2725" s="11">
        <f t="shared" si="441"/>
        <v>0</v>
      </c>
      <c r="U2725" s="11">
        <f t="shared" si="438"/>
        <v>5092.43</v>
      </c>
      <c r="V2725" s="11">
        <f t="shared" si="439"/>
        <v>-5092.43</v>
      </c>
    </row>
    <row r="2726" spans="1:22" x14ac:dyDescent="0.25">
      <c r="A2726" s="6" t="s">
        <v>351</v>
      </c>
      <c r="B2726" s="6" t="s">
        <v>23</v>
      </c>
      <c r="C2726" t="s">
        <v>2209</v>
      </c>
      <c r="D2726" t="s">
        <v>2209</v>
      </c>
      <c r="E2726" s="33" t="s">
        <v>2204</v>
      </c>
      <c r="F2726" t="s">
        <v>2203</v>
      </c>
      <c r="G2726" t="s">
        <v>2210</v>
      </c>
      <c r="H2726" t="s">
        <v>2202</v>
      </c>
      <c r="I2726" t="s">
        <v>2201</v>
      </c>
      <c r="J2726" s="6" t="s">
        <v>2224</v>
      </c>
      <c r="K2726" s="11">
        <v>5.5</v>
      </c>
      <c r="L2726" s="9">
        <v>215.46</v>
      </c>
      <c r="M2726" s="11">
        <v>1185.04</v>
      </c>
      <c r="N2726" s="11">
        <v>0</v>
      </c>
      <c r="O2726" s="10">
        <f t="shared" si="442"/>
        <v>5.500046412327114</v>
      </c>
      <c r="P2726" s="11">
        <f t="shared" si="435"/>
        <v>0</v>
      </c>
      <c r="Q2726" s="11">
        <f t="shared" si="436"/>
        <v>5.500046412327114</v>
      </c>
      <c r="R2726" s="6" t="str">
        <f t="shared" si="437"/>
        <v>NO</v>
      </c>
      <c r="S2726" s="6" t="str">
        <f t="shared" si="440"/>
        <v>YES</v>
      </c>
      <c r="T2726" s="11">
        <f t="shared" si="441"/>
        <v>2693.25</v>
      </c>
      <c r="U2726" s="11">
        <f t="shared" si="438"/>
        <v>1185.04</v>
      </c>
      <c r="V2726" s="11">
        <f t="shared" si="439"/>
        <v>1508.21</v>
      </c>
    </row>
    <row r="2727" spans="1:22" x14ac:dyDescent="0.25">
      <c r="A2727" s="6" t="s">
        <v>351</v>
      </c>
      <c r="B2727" s="6" t="s">
        <v>23</v>
      </c>
      <c r="C2727" t="s">
        <v>2209</v>
      </c>
      <c r="D2727" t="s">
        <v>2209</v>
      </c>
      <c r="E2727" s="33" t="s">
        <v>2204</v>
      </c>
      <c r="F2727" t="s">
        <v>2203</v>
      </c>
      <c r="G2727" t="s">
        <v>2210</v>
      </c>
      <c r="H2727" t="s">
        <v>2202</v>
      </c>
      <c r="I2727" t="s">
        <v>2201</v>
      </c>
      <c r="J2727" s="6" t="s">
        <v>2224</v>
      </c>
      <c r="K2727" s="11">
        <v>15</v>
      </c>
      <c r="L2727" s="9">
        <v>35.869999999999997</v>
      </c>
      <c r="M2727" s="11">
        <v>538.04999999999995</v>
      </c>
      <c r="N2727" s="11">
        <v>0</v>
      </c>
      <c r="O2727" s="10">
        <f t="shared" si="442"/>
        <v>15</v>
      </c>
      <c r="P2727" s="11">
        <f t="shared" si="435"/>
        <v>0</v>
      </c>
      <c r="Q2727" s="11">
        <f t="shared" si="436"/>
        <v>15</v>
      </c>
      <c r="R2727" s="6" t="str">
        <f t="shared" si="437"/>
        <v>YES</v>
      </c>
      <c r="S2727" s="6" t="str">
        <f t="shared" si="440"/>
        <v>YES</v>
      </c>
      <c r="T2727" s="11">
        <f t="shared" si="441"/>
        <v>448.37499999999994</v>
      </c>
      <c r="U2727" s="11">
        <f t="shared" si="438"/>
        <v>538.04999999999995</v>
      </c>
      <c r="V2727" s="11">
        <f t="shared" si="439"/>
        <v>-89.675000000000011</v>
      </c>
    </row>
    <row r="2728" spans="1:22" x14ac:dyDescent="0.25">
      <c r="A2728" s="6" t="s">
        <v>351</v>
      </c>
      <c r="B2728" s="6" t="s">
        <v>23</v>
      </c>
      <c r="C2728" t="s">
        <v>2209</v>
      </c>
      <c r="D2728" t="s">
        <v>2209</v>
      </c>
      <c r="E2728" s="33" t="s">
        <v>2204</v>
      </c>
      <c r="F2728" t="s">
        <v>2203</v>
      </c>
      <c r="G2728" t="s">
        <v>2210</v>
      </c>
      <c r="H2728" t="s">
        <v>2202</v>
      </c>
      <c r="I2728" t="s">
        <v>2201</v>
      </c>
      <c r="J2728" s="6" t="s">
        <v>2225</v>
      </c>
      <c r="K2728" s="11">
        <v>0</v>
      </c>
      <c r="L2728" s="9">
        <v>3</v>
      </c>
      <c r="M2728" s="11">
        <v>403</v>
      </c>
      <c r="N2728" s="11">
        <v>398</v>
      </c>
      <c r="O2728" s="10">
        <f t="shared" si="442"/>
        <v>134.33333333333334</v>
      </c>
      <c r="P2728" s="11">
        <f t="shared" si="435"/>
        <v>132.66666666666666</v>
      </c>
      <c r="Q2728" s="11">
        <f t="shared" si="436"/>
        <v>267</v>
      </c>
      <c r="R2728" s="6" t="str">
        <f t="shared" si="437"/>
        <v>YES</v>
      </c>
      <c r="S2728" s="6" t="str">
        <f t="shared" si="440"/>
        <v>YES</v>
      </c>
      <c r="T2728" s="11">
        <f t="shared" si="441"/>
        <v>37.5</v>
      </c>
      <c r="U2728" s="11">
        <f t="shared" si="438"/>
        <v>801</v>
      </c>
      <c r="V2728" s="11">
        <f t="shared" si="439"/>
        <v>-763.5</v>
      </c>
    </row>
    <row r="2729" spans="1:22" x14ac:dyDescent="0.25">
      <c r="A2729" s="6" t="s">
        <v>351</v>
      </c>
      <c r="B2729" s="6" t="s">
        <v>23</v>
      </c>
      <c r="C2729" t="s">
        <v>2209</v>
      </c>
      <c r="D2729" t="s">
        <v>2209</v>
      </c>
      <c r="E2729" s="33" t="s">
        <v>2204</v>
      </c>
      <c r="F2729" t="s">
        <v>2203</v>
      </c>
      <c r="G2729" t="s">
        <v>2210</v>
      </c>
      <c r="H2729" t="s">
        <v>2202</v>
      </c>
      <c r="I2729" t="s">
        <v>2201</v>
      </c>
      <c r="J2729" s="6" t="s">
        <v>2226</v>
      </c>
      <c r="K2729" s="11">
        <v>0</v>
      </c>
      <c r="L2729" s="9">
        <v>0</v>
      </c>
      <c r="M2729" s="11">
        <v>334</v>
      </c>
      <c r="N2729" s="11">
        <v>334</v>
      </c>
      <c r="O2729" s="10" t="e">
        <f t="shared" si="442"/>
        <v>#DIV/0!</v>
      </c>
      <c r="P2729" s="11" t="e">
        <f t="shared" si="435"/>
        <v>#DIV/0!</v>
      </c>
      <c r="Q2729" s="11" t="e">
        <f t="shared" si="436"/>
        <v>#DIV/0!</v>
      </c>
      <c r="R2729" s="6" t="e">
        <f t="shared" si="437"/>
        <v>#DIV/0!</v>
      </c>
      <c r="S2729" s="6" t="e">
        <f t="shared" si="440"/>
        <v>#DIV/0!</v>
      </c>
      <c r="T2729" s="11">
        <f t="shared" si="441"/>
        <v>0</v>
      </c>
      <c r="U2729" s="11">
        <f t="shared" si="438"/>
        <v>668</v>
      </c>
      <c r="V2729" s="11">
        <f t="shared" si="439"/>
        <v>-668</v>
      </c>
    </row>
    <row r="2730" spans="1:22" x14ac:dyDescent="0.25">
      <c r="A2730" s="6" t="s">
        <v>351</v>
      </c>
      <c r="B2730" s="6" t="s">
        <v>23</v>
      </c>
      <c r="C2730" t="s">
        <v>2209</v>
      </c>
      <c r="D2730" t="s">
        <v>2209</v>
      </c>
      <c r="E2730" s="33" t="s">
        <v>2204</v>
      </c>
      <c r="F2730" t="s">
        <v>2203</v>
      </c>
      <c r="G2730" t="s">
        <v>2210</v>
      </c>
      <c r="H2730" t="s">
        <v>2202</v>
      </c>
      <c r="I2730" t="s">
        <v>2201</v>
      </c>
      <c r="J2730" s="6" t="s">
        <v>2226</v>
      </c>
      <c r="K2730" s="11">
        <v>15</v>
      </c>
      <c r="L2730" s="9">
        <v>53.59</v>
      </c>
      <c r="M2730" s="11">
        <v>803.85</v>
      </c>
      <c r="N2730" s="11">
        <v>0</v>
      </c>
      <c r="O2730" s="10">
        <f t="shared" si="442"/>
        <v>15</v>
      </c>
      <c r="P2730" s="11">
        <f t="shared" si="435"/>
        <v>0</v>
      </c>
      <c r="Q2730" s="11">
        <f t="shared" si="436"/>
        <v>15</v>
      </c>
      <c r="R2730" s="6" t="str">
        <f t="shared" si="437"/>
        <v>YES</v>
      </c>
      <c r="S2730" s="6" t="str">
        <f t="shared" si="440"/>
        <v>YES</v>
      </c>
      <c r="T2730" s="11">
        <f t="shared" si="441"/>
        <v>669.875</v>
      </c>
      <c r="U2730" s="11">
        <f t="shared" si="438"/>
        <v>803.85</v>
      </c>
      <c r="V2730" s="11">
        <f t="shared" si="439"/>
        <v>-133.97500000000002</v>
      </c>
    </row>
    <row r="2731" spans="1:22" x14ac:dyDescent="0.25">
      <c r="A2731" s="6" t="s">
        <v>351</v>
      </c>
      <c r="B2731" s="6" t="s">
        <v>23</v>
      </c>
      <c r="C2731" t="s">
        <v>2209</v>
      </c>
      <c r="D2731" t="s">
        <v>2209</v>
      </c>
      <c r="E2731" s="33" t="s">
        <v>2204</v>
      </c>
      <c r="F2731" t="s">
        <v>2203</v>
      </c>
      <c r="G2731" t="s">
        <v>2210</v>
      </c>
      <c r="H2731" t="s">
        <v>2202</v>
      </c>
      <c r="I2731" t="s">
        <v>2201</v>
      </c>
      <c r="J2731" s="6" t="s">
        <v>2227</v>
      </c>
      <c r="K2731" s="11">
        <v>0</v>
      </c>
      <c r="L2731" s="9">
        <v>0</v>
      </c>
      <c r="M2731" s="11">
        <v>1079.99</v>
      </c>
      <c r="N2731" s="11">
        <v>1079.99</v>
      </c>
      <c r="O2731" s="10" t="e">
        <f t="shared" si="442"/>
        <v>#DIV/0!</v>
      </c>
      <c r="P2731" s="11" t="e">
        <f t="shared" si="435"/>
        <v>#DIV/0!</v>
      </c>
      <c r="Q2731" s="11" t="e">
        <f t="shared" si="436"/>
        <v>#DIV/0!</v>
      </c>
      <c r="R2731" s="6" t="e">
        <f t="shared" si="437"/>
        <v>#DIV/0!</v>
      </c>
      <c r="S2731" s="6" t="e">
        <f t="shared" si="440"/>
        <v>#DIV/0!</v>
      </c>
      <c r="T2731" s="11">
        <f t="shared" si="441"/>
        <v>0</v>
      </c>
      <c r="U2731" s="11">
        <f t="shared" si="438"/>
        <v>2159.98</v>
      </c>
      <c r="V2731" s="11">
        <f t="shared" si="439"/>
        <v>-2159.98</v>
      </c>
    </row>
    <row r="2732" spans="1:22" x14ac:dyDescent="0.25">
      <c r="A2732" s="6" t="s">
        <v>351</v>
      </c>
      <c r="B2732" s="6" t="s">
        <v>23</v>
      </c>
      <c r="C2732" t="s">
        <v>2209</v>
      </c>
      <c r="D2732" t="s">
        <v>2209</v>
      </c>
      <c r="E2732" s="33" t="s">
        <v>2204</v>
      </c>
      <c r="F2732" t="s">
        <v>2203</v>
      </c>
      <c r="G2732" t="s">
        <v>2210</v>
      </c>
      <c r="H2732" t="s">
        <v>2202</v>
      </c>
      <c r="I2732" t="s">
        <v>2201</v>
      </c>
      <c r="J2732" s="6" t="s">
        <v>2227</v>
      </c>
      <c r="K2732" s="11">
        <v>16</v>
      </c>
      <c r="L2732" s="9">
        <v>365.35</v>
      </c>
      <c r="M2732" s="11">
        <v>5845.6</v>
      </c>
      <c r="N2732" s="11">
        <v>0</v>
      </c>
      <c r="O2732" s="10">
        <f t="shared" si="442"/>
        <v>16</v>
      </c>
      <c r="P2732" s="11">
        <f t="shared" si="435"/>
        <v>0</v>
      </c>
      <c r="Q2732" s="11">
        <f t="shared" si="436"/>
        <v>16</v>
      </c>
      <c r="R2732" s="6" t="str">
        <f t="shared" si="437"/>
        <v>YES</v>
      </c>
      <c r="S2732" s="6" t="str">
        <f t="shared" si="440"/>
        <v>YES</v>
      </c>
      <c r="T2732" s="11">
        <f t="shared" si="441"/>
        <v>4566.875</v>
      </c>
      <c r="U2732" s="11">
        <f t="shared" si="438"/>
        <v>5845.6</v>
      </c>
      <c r="V2732" s="11">
        <f t="shared" si="439"/>
        <v>-1278.7250000000004</v>
      </c>
    </row>
    <row r="2733" spans="1:22" x14ac:dyDescent="0.25">
      <c r="A2733" s="6" t="s">
        <v>351</v>
      </c>
      <c r="B2733" s="6" t="s">
        <v>23</v>
      </c>
      <c r="C2733" t="s">
        <v>2209</v>
      </c>
      <c r="D2733" t="s">
        <v>2209</v>
      </c>
      <c r="E2733" s="33" t="s">
        <v>2204</v>
      </c>
      <c r="F2733" t="s">
        <v>2203</v>
      </c>
      <c r="G2733" t="s">
        <v>2210</v>
      </c>
      <c r="H2733" t="s">
        <v>2202</v>
      </c>
      <c r="I2733" t="s">
        <v>2201</v>
      </c>
      <c r="J2733" s="6" t="s">
        <v>2228</v>
      </c>
      <c r="K2733" s="11">
        <v>0</v>
      </c>
      <c r="L2733" s="9">
        <v>0</v>
      </c>
      <c r="M2733" s="11">
        <v>3221.65</v>
      </c>
      <c r="N2733" s="11">
        <v>3031.4</v>
      </c>
      <c r="O2733" s="10" t="e">
        <f t="shared" si="442"/>
        <v>#DIV/0!</v>
      </c>
      <c r="P2733" s="11" t="e">
        <f t="shared" si="435"/>
        <v>#DIV/0!</v>
      </c>
      <c r="Q2733" s="11" t="e">
        <f t="shared" si="436"/>
        <v>#DIV/0!</v>
      </c>
      <c r="R2733" s="6" t="e">
        <f t="shared" si="437"/>
        <v>#DIV/0!</v>
      </c>
      <c r="S2733" s="6" t="e">
        <f t="shared" si="440"/>
        <v>#DIV/0!</v>
      </c>
      <c r="T2733" s="11">
        <f t="shared" si="441"/>
        <v>0</v>
      </c>
      <c r="U2733" s="11">
        <f t="shared" si="438"/>
        <v>6253.05</v>
      </c>
      <c r="V2733" s="11">
        <f t="shared" si="439"/>
        <v>-6253.05</v>
      </c>
    </row>
    <row r="2734" spans="1:22" x14ac:dyDescent="0.25">
      <c r="A2734" s="6" t="s">
        <v>351</v>
      </c>
      <c r="B2734" s="6" t="s">
        <v>23</v>
      </c>
      <c r="C2734" t="s">
        <v>2209</v>
      </c>
      <c r="D2734" t="s">
        <v>2209</v>
      </c>
      <c r="E2734" s="33" t="s">
        <v>2204</v>
      </c>
      <c r="F2734" t="s">
        <v>2203</v>
      </c>
      <c r="G2734" t="s">
        <v>2210</v>
      </c>
      <c r="H2734" t="s">
        <v>2202</v>
      </c>
      <c r="I2734" t="s">
        <v>2201</v>
      </c>
      <c r="J2734" s="6" t="s">
        <v>2228</v>
      </c>
      <c r="K2734" s="11">
        <v>5.5</v>
      </c>
      <c r="L2734" s="9">
        <v>293.08999999999997</v>
      </c>
      <c r="M2734" s="11">
        <v>1612.01</v>
      </c>
      <c r="N2734" s="11">
        <v>0</v>
      </c>
      <c r="O2734" s="10">
        <f t="shared" si="442"/>
        <v>5.5000511788187936</v>
      </c>
      <c r="P2734" s="11">
        <f t="shared" si="435"/>
        <v>0</v>
      </c>
      <c r="Q2734" s="11">
        <f t="shared" si="436"/>
        <v>5.5000511788187936</v>
      </c>
      <c r="R2734" s="6" t="str">
        <f t="shared" si="437"/>
        <v>NO</v>
      </c>
      <c r="S2734" s="6" t="str">
        <f t="shared" si="440"/>
        <v>YES</v>
      </c>
      <c r="T2734" s="11">
        <f t="shared" si="441"/>
        <v>3663.6249999999995</v>
      </c>
      <c r="U2734" s="11">
        <f t="shared" si="438"/>
        <v>1612.01</v>
      </c>
      <c r="V2734" s="11">
        <f t="shared" si="439"/>
        <v>2051.6149999999998</v>
      </c>
    </row>
    <row r="2735" spans="1:22" x14ac:dyDescent="0.25">
      <c r="A2735" s="6" t="s">
        <v>351</v>
      </c>
      <c r="B2735" s="6" t="s">
        <v>23</v>
      </c>
      <c r="C2735" t="s">
        <v>2209</v>
      </c>
      <c r="D2735" t="s">
        <v>2209</v>
      </c>
      <c r="E2735" s="33" t="s">
        <v>2204</v>
      </c>
      <c r="F2735" t="s">
        <v>2203</v>
      </c>
      <c r="G2735" t="s">
        <v>2210</v>
      </c>
      <c r="H2735" t="s">
        <v>2202</v>
      </c>
      <c r="I2735" t="s">
        <v>2201</v>
      </c>
      <c r="J2735" s="6" t="s">
        <v>2229</v>
      </c>
      <c r="K2735" s="11">
        <v>0</v>
      </c>
      <c r="L2735" s="9">
        <v>0</v>
      </c>
      <c r="M2735" s="11">
        <v>2900.18</v>
      </c>
      <c r="N2735" s="11">
        <v>2573.73</v>
      </c>
      <c r="O2735" s="10" t="e">
        <f t="shared" si="442"/>
        <v>#DIV/0!</v>
      </c>
      <c r="P2735" s="11" t="e">
        <f t="shared" si="435"/>
        <v>#DIV/0!</v>
      </c>
      <c r="Q2735" s="11" t="e">
        <f t="shared" si="436"/>
        <v>#DIV/0!</v>
      </c>
      <c r="R2735" s="6" t="e">
        <f t="shared" si="437"/>
        <v>#DIV/0!</v>
      </c>
      <c r="S2735" s="6" t="e">
        <f t="shared" si="440"/>
        <v>#DIV/0!</v>
      </c>
      <c r="T2735" s="11">
        <f t="shared" si="441"/>
        <v>0</v>
      </c>
      <c r="U2735" s="11">
        <f t="shared" si="438"/>
        <v>5473.91</v>
      </c>
      <c r="V2735" s="11">
        <f t="shared" si="439"/>
        <v>-5473.91</v>
      </c>
    </row>
    <row r="2736" spans="1:22" x14ac:dyDescent="0.25">
      <c r="A2736" s="6" t="s">
        <v>351</v>
      </c>
      <c r="B2736" s="6" t="s">
        <v>23</v>
      </c>
      <c r="C2736" t="s">
        <v>2209</v>
      </c>
      <c r="D2736" t="s">
        <v>2209</v>
      </c>
      <c r="E2736" s="33" t="s">
        <v>2204</v>
      </c>
      <c r="F2736" t="s">
        <v>2203</v>
      </c>
      <c r="G2736" t="s">
        <v>2210</v>
      </c>
      <c r="H2736" t="s">
        <v>2202</v>
      </c>
      <c r="I2736" t="s">
        <v>2201</v>
      </c>
      <c r="J2736" s="6" t="s">
        <v>2229</v>
      </c>
      <c r="K2736" s="11">
        <v>6.5</v>
      </c>
      <c r="L2736" s="9">
        <v>282.81</v>
      </c>
      <c r="M2736" s="11">
        <v>1838.29</v>
      </c>
      <c r="N2736" s="11">
        <v>0</v>
      </c>
      <c r="O2736" s="10">
        <f t="shared" si="442"/>
        <v>6.5000883985714788</v>
      </c>
      <c r="P2736" s="11">
        <f t="shared" si="435"/>
        <v>0</v>
      </c>
      <c r="Q2736" s="11">
        <f t="shared" si="436"/>
        <v>6.5000883985714788</v>
      </c>
      <c r="R2736" s="6" t="str">
        <f t="shared" si="437"/>
        <v>NO</v>
      </c>
      <c r="S2736" s="6" t="str">
        <f t="shared" si="440"/>
        <v>YES</v>
      </c>
      <c r="T2736" s="11">
        <f t="shared" si="441"/>
        <v>3535.125</v>
      </c>
      <c r="U2736" s="11">
        <f t="shared" si="438"/>
        <v>1838.29</v>
      </c>
      <c r="V2736" s="11">
        <f t="shared" si="439"/>
        <v>1696.835</v>
      </c>
    </row>
    <row r="2737" spans="1:27" x14ac:dyDescent="0.25">
      <c r="A2737" s="6" t="s">
        <v>351</v>
      </c>
      <c r="B2737" s="6" t="s">
        <v>23</v>
      </c>
      <c r="C2737" t="s">
        <v>2209</v>
      </c>
      <c r="D2737" t="s">
        <v>2209</v>
      </c>
      <c r="E2737" s="33" t="s">
        <v>2204</v>
      </c>
      <c r="F2737" t="s">
        <v>2203</v>
      </c>
      <c r="G2737" t="s">
        <v>2210</v>
      </c>
      <c r="H2737" t="s">
        <v>2202</v>
      </c>
      <c r="I2737" t="s">
        <v>2201</v>
      </c>
      <c r="J2737" s="6" t="s">
        <v>2230</v>
      </c>
      <c r="K2737" s="11">
        <v>0</v>
      </c>
      <c r="L2737" s="9">
        <v>0</v>
      </c>
      <c r="M2737" s="11">
        <v>2719.58</v>
      </c>
      <c r="N2737" s="11">
        <v>2524.94</v>
      </c>
      <c r="O2737" s="10" t="e">
        <f t="shared" si="442"/>
        <v>#DIV/0!</v>
      </c>
      <c r="P2737" s="11" t="e">
        <f t="shared" si="435"/>
        <v>#DIV/0!</v>
      </c>
      <c r="Q2737" s="11" t="e">
        <f t="shared" si="436"/>
        <v>#DIV/0!</v>
      </c>
      <c r="R2737" s="6" t="e">
        <f t="shared" si="437"/>
        <v>#DIV/0!</v>
      </c>
      <c r="S2737" s="6" t="e">
        <f t="shared" si="440"/>
        <v>#DIV/0!</v>
      </c>
      <c r="T2737" s="11">
        <f t="shared" si="441"/>
        <v>0</v>
      </c>
      <c r="U2737" s="11">
        <f t="shared" si="438"/>
        <v>5244.52</v>
      </c>
      <c r="V2737" s="11">
        <f t="shared" si="439"/>
        <v>-5244.52</v>
      </c>
    </row>
    <row r="2738" spans="1:27" x14ac:dyDescent="0.25">
      <c r="A2738" s="6" t="s">
        <v>351</v>
      </c>
      <c r="B2738" s="6" t="s">
        <v>23</v>
      </c>
      <c r="C2738" t="s">
        <v>2209</v>
      </c>
      <c r="D2738" t="s">
        <v>2209</v>
      </c>
      <c r="E2738" s="33" t="s">
        <v>2204</v>
      </c>
      <c r="F2738" t="s">
        <v>2203</v>
      </c>
      <c r="G2738" t="s">
        <v>2210</v>
      </c>
      <c r="H2738" t="s">
        <v>2202</v>
      </c>
      <c r="I2738" t="s">
        <v>2201</v>
      </c>
      <c r="J2738" s="6" t="s">
        <v>2230</v>
      </c>
      <c r="K2738" s="11">
        <v>5.5</v>
      </c>
      <c r="L2738" s="9">
        <v>224.45</v>
      </c>
      <c r="M2738" s="11">
        <v>1234.5</v>
      </c>
      <c r="N2738" s="11">
        <v>0</v>
      </c>
      <c r="O2738" s="10">
        <f t="shared" si="442"/>
        <v>5.5001113833815998</v>
      </c>
      <c r="P2738" s="11">
        <f t="shared" si="435"/>
        <v>0</v>
      </c>
      <c r="Q2738" s="11">
        <f t="shared" si="436"/>
        <v>5.5001113833815998</v>
      </c>
      <c r="R2738" s="6" t="str">
        <f t="shared" si="437"/>
        <v>NO</v>
      </c>
      <c r="S2738" s="6" t="str">
        <f t="shared" si="440"/>
        <v>YES</v>
      </c>
      <c r="T2738" s="11">
        <f t="shared" si="441"/>
        <v>2805.625</v>
      </c>
      <c r="U2738" s="11">
        <f t="shared" si="438"/>
        <v>1234.5</v>
      </c>
      <c r="V2738" s="11">
        <f t="shared" si="439"/>
        <v>1571.125</v>
      </c>
    </row>
    <row r="2739" spans="1:27" x14ac:dyDescent="0.25">
      <c r="A2739" s="6" t="s">
        <v>351</v>
      </c>
      <c r="B2739" s="6" t="s">
        <v>23</v>
      </c>
      <c r="C2739" t="s">
        <v>2209</v>
      </c>
      <c r="D2739" t="s">
        <v>2209</v>
      </c>
      <c r="E2739" s="33" t="s">
        <v>2204</v>
      </c>
      <c r="F2739" t="s">
        <v>2203</v>
      </c>
      <c r="G2739" t="s">
        <v>2210</v>
      </c>
      <c r="H2739" t="s">
        <v>2202</v>
      </c>
      <c r="I2739" t="s">
        <v>2201</v>
      </c>
      <c r="J2739" s="6" t="s">
        <v>2231</v>
      </c>
      <c r="K2739" s="11">
        <v>0</v>
      </c>
      <c r="L2739" s="9">
        <v>560</v>
      </c>
      <c r="M2739" s="11">
        <v>15226.49</v>
      </c>
      <c r="N2739" s="11">
        <v>2642.95</v>
      </c>
      <c r="O2739" s="10">
        <f t="shared" si="442"/>
        <v>27.190160714285714</v>
      </c>
      <c r="P2739" s="11">
        <f t="shared" si="435"/>
        <v>4.7195535714285715</v>
      </c>
      <c r="Q2739" s="11">
        <f t="shared" si="436"/>
        <v>31.909714285714283</v>
      </c>
      <c r="R2739" s="6" t="str">
        <f t="shared" si="437"/>
        <v>YES</v>
      </c>
      <c r="S2739" s="6" t="str">
        <f t="shared" si="440"/>
        <v>YES</v>
      </c>
      <c r="T2739" s="11">
        <f t="shared" si="441"/>
        <v>7000</v>
      </c>
      <c r="U2739" s="11">
        <f t="shared" si="438"/>
        <v>17869.439999999999</v>
      </c>
      <c r="V2739" s="11">
        <f t="shared" si="439"/>
        <v>-10869.439999999999</v>
      </c>
    </row>
    <row r="2740" spans="1:27" x14ac:dyDescent="0.25">
      <c r="A2740" s="6" t="s">
        <v>351</v>
      </c>
      <c r="B2740" s="6" t="s">
        <v>23</v>
      </c>
      <c r="C2740" t="s">
        <v>2209</v>
      </c>
      <c r="D2740" t="s">
        <v>2209</v>
      </c>
      <c r="E2740" s="33" t="s">
        <v>2204</v>
      </c>
      <c r="F2740" t="s">
        <v>2203</v>
      </c>
      <c r="G2740" t="s">
        <v>2210</v>
      </c>
      <c r="H2740" t="s">
        <v>2202</v>
      </c>
      <c r="I2740" t="s">
        <v>2201</v>
      </c>
      <c r="J2740" s="6" t="s">
        <v>2232</v>
      </c>
      <c r="K2740" s="11">
        <v>0</v>
      </c>
      <c r="L2740" s="9">
        <v>0</v>
      </c>
      <c r="M2740" s="11">
        <v>3279.56</v>
      </c>
      <c r="N2740" s="11">
        <v>2956.55</v>
      </c>
      <c r="O2740" s="10" t="e">
        <f t="shared" si="442"/>
        <v>#DIV/0!</v>
      </c>
      <c r="P2740" s="11" t="e">
        <f t="shared" si="435"/>
        <v>#DIV/0!</v>
      </c>
      <c r="Q2740" s="11" t="e">
        <f t="shared" si="436"/>
        <v>#DIV/0!</v>
      </c>
      <c r="R2740" s="6" t="e">
        <f t="shared" si="437"/>
        <v>#DIV/0!</v>
      </c>
      <c r="S2740" s="6" t="e">
        <f t="shared" si="440"/>
        <v>#DIV/0!</v>
      </c>
      <c r="T2740" s="11">
        <f t="shared" si="441"/>
        <v>0</v>
      </c>
      <c r="U2740" s="11">
        <f t="shared" si="438"/>
        <v>6236.1100000000006</v>
      </c>
      <c r="V2740" s="11">
        <f t="shared" si="439"/>
        <v>-6236.1100000000006</v>
      </c>
    </row>
    <row r="2741" spans="1:27" x14ac:dyDescent="0.25">
      <c r="A2741" s="6" t="s">
        <v>351</v>
      </c>
      <c r="B2741" s="6" t="s">
        <v>23</v>
      </c>
      <c r="C2741" t="s">
        <v>2209</v>
      </c>
      <c r="D2741" t="s">
        <v>2209</v>
      </c>
      <c r="E2741" s="33" t="s">
        <v>2204</v>
      </c>
      <c r="F2741" t="s">
        <v>2203</v>
      </c>
      <c r="G2741" t="s">
        <v>2210</v>
      </c>
      <c r="H2741" t="s">
        <v>2202</v>
      </c>
      <c r="I2741" t="s">
        <v>2201</v>
      </c>
      <c r="J2741" s="6" t="s">
        <v>2232</v>
      </c>
      <c r="K2741" s="11">
        <v>5.5</v>
      </c>
      <c r="L2741" s="9">
        <v>96.13</v>
      </c>
      <c r="M2741" s="11">
        <v>528.73</v>
      </c>
      <c r="N2741" s="11">
        <v>0</v>
      </c>
      <c r="O2741" s="10">
        <f t="shared" si="442"/>
        <v>5.5001560386975976</v>
      </c>
      <c r="P2741" s="11">
        <f t="shared" si="435"/>
        <v>0</v>
      </c>
      <c r="Q2741" s="11">
        <f t="shared" si="436"/>
        <v>5.5001560386975976</v>
      </c>
      <c r="R2741" s="6" t="str">
        <f t="shared" si="437"/>
        <v>NO</v>
      </c>
      <c r="S2741" s="6" t="str">
        <f t="shared" si="440"/>
        <v>YES</v>
      </c>
      <c r="T2741" s="11">
        <f t="shared" si="441"/>
        <v>1201.625</v>
      </c>
      <c r="U2741" s="11">
        <f t="shared" si="438"/>
        <v>528.73</v>
      </c>
      <c r="V2741" s="11">
        <f t="shared" si="439"/>
        <v>672.89499999999998</v>
      </c>
    </row>
    <row r="2742" spans="1:27" x14ac:dyDescent="0.25">
      <c r="A2742" s="6" t="s">
        <v>351</v>
      </c>
      <c r="B2742" s="6" t="s">
        <v>23</v>
      </c>
      <c r="C2742" t="s">
        <v>2209</v>
      </c>
      <c r="D2742" t="s">
        <v>2209</v>
      </c>
      <c r="E2742" s="33" t="s">
        <v>2204</v>
      </c>
      <c r="F2742" t="s">
        <v>2203</v>
      </c>
      <c r="G2742" t="s">
        <v>2210</v>
      </c>
      <c r="H2742" t="s">
        <v>2202</v>
      </c>
      <c r="I2742" t="s">
        <v>2201</v>
      </c>
      <c r="J2742" s="6" t="s">
        <v>2232</v>
      </c>
      <c r="K2742" s="11">
        <v>6.5</v>
      </c>
      <c r="L2742" s="9">
        <v>191.72</v>
      </c>
      <c r="M2742" s="11">
        <v>1246.19</v>
      </c>
      <c r="N2742" s="11">
        <v>0</v>
      </c>
      <c r="O2742" s="10">
        <f t="shared" si="442"/>
        <v>6.5000521593991243</v>
      </c>
      <c r="P2742" s="11">
        <f t="shared" ref="P2742:P2805" si="443">N2742/L2742</f>
        <v>0</v>
      </c>
      <c r="Q2742" s="11">
        <f t="shared" ref="Q2742:Q2805" si="444">(M2742+N2742)/L2742</f>
        <v>6.5000521593991243</v>
      </c>
      <c r="R2742" s="6" t="str">
        <f t="shared" ref="R2742:R2805" si="445">IF(Q2742&gt;12.49,"YES","NO")</f>
        <v>NO</v>
      </c>
      <c r="S2742" s="6" t="str">
        <f t="shared" si="440"/>
        <v>YES</v>
      </c>
      <c r="T2742" s="11">
        <f t="shared" si="441"/>
        <v>2396.5</v>
      </c>
      <c r="U2742" s="11">
        <f t="shared" ref="U2742:U2805" si="446">M2742+N2742</f>
        <v>1246.19</v>
      </c>
      <c r="V2742" s="11">
        <f t="shared" ref="V2742:V2805" si="447">T2742-U2742</f>
        <v>1150.31</v>
      </c>
    </row>
    <row r="2743" spans="1:27" x14ac:dyDescent="0.25">
      <c r="A2743" s="6" t="s">
        <v>351</v>
      </c>
      <c r="B2743" s="6" t="s">
        <v>23</v>
      </c>
      <c r="C2743" t="s">
        <v>2209</v>
      </c>
      <c r="D2743" t="s">
        <v>2209</v>
      </c>
      <c r="E2743" s="33" t="s">
        <v>2204</v>
      </c>
      <c r="F2743" t="s">
        <v>2203</v>
      </c>
      <c r="G2743" t="s">
        <v>2210</v>
      </c>
      <c r="H2743" t="s">
        <v>2202</v>
      </c>
      <c r="I2743" t="s">
        <v>2201</v>
      </c>
      <c r="J2743" s="6" t="s">
        <v>2233</v>
      </c>
      <c r="K2743" s="11">
        <v>0</v>
      </c>
      <c r="L2743" s="9">
        <v>0</v>
      </c>
      <c r="M2743" s="11">
        <v>2034.81</v>
      </c>
      <c r="N2743" s="11">
        <v>1919.82</v>
      </c>
      <c r="O2743" s="10" t="e">
        <f t="shared" si="442"/>
        <v>#DIV/0!</v>
      </c>
      <c r="P2743" s="11" t="e">
        <f t="shared" si="443"/>
        <v>#DIV/0!</v>
      </c>
      <c r="Q2743" s="11" t="e">
        <f t="shared" si="444"/>
        <v>#DIV/0!</v>
      </c>
      <c r="R2743" s="6" t="e">
        <f t="shared" si="445"/>
        <v>#DIV/0!</v>
      </c>
      <c r="S2743" s="6" t="e">
        <f t="shared" si="440"/>
        <v>#DIV/0!</v>
      </c>
      <c r="T2743" s="11">
        <f t="shared" si="441"/>
        <v>0</v>
      </c>
      <c r="U2743" s="11">
        <f t="shared" si="446"/>
        <v>3954.63</v>
      </c>
      <c r="V2743" s="11">
        <f t="shared" si="447"/>
        <v>-3954.63</v>
      </c>
    </row>
    <row r="2744" spans="1:27" x14ac:dyDescent="0.25">
      <c r="A2744" s="6" t="s">
        <v>351</v>
      </c>
      <c r="B2744" s="6" t="s">
        <v>23</v>
      </c>
      <c r="C2744" t="s">
        <v>2209</v>
      </c>
      <c r="D2744" t="s">
        <v>2209</v>
      </c>
      <c r="E2744" s="33" t="s">
        <v>2204</v>
      </c>
      <c r="F2744" t="s">
        <v>2203</v>
      </c>
      <c r="G2744" t="s">
        <v>2210</v>
      </c>
      <c r="H2744" t="s">
        <v>2202</v>
      </c>
      <c r="I2744" t="s">
        <v>2201</v>
      </c>
      <c r="J2744" s="6" t="s">
        <v>2233</v>
      </c>
      <c r="K2744" s="11">
        <v>5.5</v>
      </c>
      <c r="L2744" s="9">
        <v>168.5</v>
      </c>
      <c r="M2744" s="11">
        <v>926.77</v>
      </c>
      <c r="N2744" s="11">
        <v>0</v>
      </c>
      <c r="O2744" s="10">
        <f t="shared" si="442"/>
        <v>5.5001186943620173</v>
      </c>
      <c r="P2744" s="11">
        <f t="shared" si="443"/>
        <v>0</v>
      </c>
      <c r="Q2744" s="11">
        <f t="shared" si="444"/>
        <v>5.5001186943620173</v>
      </c>
      <c r="R2744" s="6" t="str">
        <f t="shared" si="445"/>
        <v>NO</v>
      </c>
      <c r="S2744" s="6" t="str">
        <f t="shared" ref="S2744:S2807" si="448">IF(O2744&gt;3.32,"YES","NO")</f>
        <v>YES</v>
      </c>
      <c r="T2744" s="11">
        <f t="shared" ref="T2744:T2807" si="449">L2744*12.5</f>
        <v>2106.25</v>
      </c>
      <c r="U2744" s="11">
        <f t="shared" si="446"/>
        <v>926.77</v>
      </c>
      <c r="V2744" s="11">
        <f t="shared" si="447"/>
        <v>1179.48</v>
      </c>
    </row>
    <row r="2745" spans="1:27" x14ac:dyDescent="0.25">
      <c r="A2745" s="6" t="s">
        <v>351</v>
      </c>
      <c r="B2745" s="6" t="s">
        <v>23</v>
      </c>
      <c r="C2745" t="s">
        <v>2209</v>
      </c>
      <c r="D2745" t="s">
        <v>2209</v>
      </c>
      <c r="E2745" s="33" t="s">
        <v>2204</v>
      </c>
      <c r="F2745" t="s">
        <v>2203</v>
      </c>
      <c r="G2745" t="s">
        <v>2210</v>
      </c>
      <c r="H2745" t="s">
        <v>2202</v>
      </c>
      <c r="I2745" t="s">
        <v>2201</v>
      </c>
      <c r="J2745" s="6" t="s">
        <v>2234</v>
      </c>
      <c r="K2745" s="11">
        <v>0</v>
      </c>
      <c r="L2745" s="9">
        <v>0</v>
      </c>
      <c r="M2745" s="11">
        <v>2751.23</v>
      </c>
      <c r="N2745" s="11">
        <v>2328.27</v>
      </c>
      <c r="O2745" s="10" t="e">
        <f t="shared" si="442"/>
        <v>#DIV/0!</v>
      </c>
      <c r="P2745" s="11" t="e">
        <f t="shared" si="443"/>
        <v>#DIV/0!</v>
      </c>
      <c r="Q2745" s="11" t="e">
        <f t="shared" si="444"/>
        <v>#DIV/0!</v>
      </c>
      <c r="R2745" s="6" t="e">
        <f t="shared" si="445"/>
        <v>#DIV/0!</v>
      </c>
      <c r="S2745" s="6" t="e">
        <f t="shared" si="448"/>
        <v>#DIV/0!</v>
      </c>
      <c r="T2745" s="11">
        <f t="shared" si="449"/>
        <v>0</v>
      </c>
      <c r="U2745" s="11">
        <f t="shared" si="446"/>
        <v>5079.5</v>
      </c>
      <c r="V2745" s="11">
        <f t="shared" si="447"/>
        <v>-5079.5</v>
      </c>
    </row>
    <row r="2746" spans="1:27" x14ac:dyDescent="0.25">
      <c r="A2746" s="6" t="s">
        <v>351</v>
      </c>
      <c r="B2746" s="6" t="s">
        <v>23</v>
      </c>
      <c r="C2746" t="s">
        <v>2209</v>
      </c>
      <c r="D2746" t="s">
        <v>2209</v>
      </c>
      <c r="E2746" s="33" t="s">
        <v>2204</v>
      </c>
      <c r="F2746" t="s">
        <v>2203</v>
      </c>
      <c r="G2746" t="s">
        <v>2210</v>
      </c>
      <c r="H2746" t="s">
        <v>2202</v>
      </c>
      <c r="I2746" t="s">
        <v>2201</v>
      </c>
      <c r="J2746" s="6" t="s">
        <v>2234</v>
      </c>
      <c r="K2746" s="11">
        <v>5.5</v>
      </c>
      <c r="L2746" s="9">
        <v>246.73</v>
      </c>
      <c r="M2746" s="11">
        <v>1357.03</v>
      </c>
      <c r="N2746" s="11">
        <v>0</v>
      </c>
      <c r="O2746" s="10">
        <f t="shared" si="442"/>
        <v>5.5000607952012324</v>
      </c>
      <c r="P2746" s="11">
        <f t="shared" si="443"/>
        <v>0</v>
      </c>
      <c r="Q2746" s="11">
        <f t="shared" si="444"/>
        <v>5.5000607952012324</v>
      </c>
      <c r="R2746" s="6" t="str">
        <f t="shared" si="445"/>
        <v>NO</v>
      </c>
      <c r="S2746" s="6" t="str">
        <f t="shared" si="448"/>
        <v>YES</v>
      </c>
      <c r="T2746" s="11">
        <f t="shared" si="449"/>
        <v>3084.125</v>
      </c>
      <c r="U2746" s="11">
        <f t="shared" si="446"/>
        <v>1357.03</v>
      </c>
      <c r="V2746" s="11">
        <f t="shared" si="447"/>
        <v>1727.095</v>
      </c>
    </row>
    <row r="2747" spans="1:27" x14ac:dyDescent="0.25">
      <c r="A2747" s="6" t="s">
        <v>351</v>
      </c>
      <c r="B2747" s="6" t="s">
        <v>23</v>
      </c>
      <c r="C2747" t="s">
        <v>2209</v>
      </c>
      <c r="D2747" t="s">
        <v>2209</v>
      </c>
      <c r="E2747" s="33" t="s">
        <v>2204</v>
      </c>
      <c r="F2747" t="s">
        <v>2203</v>
      </c>
      <c r="G2747" t="s">
        <v>2210</v>
      </c>
      <c r="H2747" t="s">
        <v>2202</v>
      </c>
      <c r="I2747" t="s">
        <v>2201</v>
      </c>
      <c r="J2747" s="6" t="s">
        <v>2235</v>
      </c>
      <c r="K2747" s="11">
        <v>0</v>
      </c>
      <c r="L2747" s="9">
        <v>0</v>
      </c>
      <c r="M2747" s="11">
        <v>4696.7299999999996</v>
      </c>
      <c r="N2747" s="11">
        <v>4655.12</v>
      </c>
      <c r="O2747" s="10" t="e">
        <f t="shared" si="442"/>
        <v>#DIV/0!</v>
      </c>
      <c r="P2747" s="11" t="e">
        <f t="shared" si="443"/>
        <v>#DIV/0!</v>
      </c>
      <c r="Q2747" s="11" t="e">
        <f t="shared" si="444"/>
        <v>#DIV/0!</v>
      </c>
      <c r="R2747" s="6" t="e">
        <f t="shared" si="445"/>
        <v>#DIV/0!</v>
      </c>
      <c r="S2747" s="6" t="e">
        <f t="shared" si="448"/>
        <v>#DIV/0!</v>
      </c>
      <c r="T2747" s="11">
        <f t="shared" si="449"/>
        <v>0</v>
      </c>
      <c r="U2747" s="11">
        <f t="shared" si="446"/>
        <v>9351.8499999999985</v>
      </c>
      <c r="V2747" s="11">
        <f t="shared" si="447"/>
        <v>-9351.8499999999985</v>
      </c>
    </row>
    <row r="2748" spans="1:27" x14ac:dyDescent="0.25">
      <c r="A2748" s="6" t="s">
        <v>351</v>
      </c>
      <c r="B2748" s="6" t="s">
        <v>23</v>
      </c>
      <c r="C2748" t="s">
        <v>2209</v>
      </c>
      <c r="D2748" t="s">
        <v>2209</v>
      </c>
      <c r="E2748" s="33" t="s">
        <v>2204</v>
      </c>
      <c r="F2748" t="s">
        <v>2203</v>
      </c>
      <c r="G2748" t="s">
        <v>2210</v>
      </c>
      <c r="H2748" t="s">
        <v>2202</v>
      </c>
      <c r="I2748" t="s">
        <v>2201</v>
      </c>
      <c r="J2748" s="6" t="s">
        <v>2235</v>
      </c>
      <c r="K2748" s="11">
        <v>6.5</v>
      </c>
      <c r="L2748" s="9">
        <v>357.41</v>
      </c>
      <c r="M2748" s="11">
        <v>2323.17</v>
      </c>
      <c r="N2748" s="11">
        <v>0</v>
      </c>
      <c r="O2748" s="10">
        <f t="shared" si="442"/>
        <v>6.5000139895358267</v>
      </c>
      <c r="P2748" s="11">
        <f t="shared" si="443"/>
        <v>0</v>
      </c>
      <c r="Q2748" s="11">
        <f t="shared" si="444"/>
        <v>6.5000139895358267</v>
      </c>
      <c r="R2748" s="6" t="str">
        <f t="shared" si="445"/>
        <v>NO</v>
      </c>
      <c r="S2748" s="6" t="str">
        <f t="shared" si="448"/>
        <v>YES</v>
      </c>
      <c r="T2748" s="11">
        <f t="shared" si="449"/>
        <v>4467.625</v>
      </c>
      <c r="U2748" s="11">
        <f t="shared" si="446"/>
        <v>2323.17</v>
      </c>
      <c r="V2748" s="11">
        <f t="shared" si="447"/>
        <v>2144.4549999999999</v>
      </c>
      <c r="AA2748" s="6" t="s">
        <v>22</v>
      </c>
    </row>
    <row r="2749" spans="1:27" x14ac:dyDescent="0.25">
      <c r="A2749" s="6" t="s">
        <v>351</v>
      </c>
      <c r="B2749" s="6" t="s">
        <v>23</v>
      </c>
      <c r="C2749" t="s">
        <v>2209</v>
      </c>
      <c r="D2749" t="s">
        <v>2209</v>
      </c>
      <c r="E2749" s="33" t="s">
        <v>2204</v>
      </c>
      <c r="F2749" t="s">
        <v>2203</v>
      </c>
      <c r="G2749" t="s">
        <v>2210</v>
      </c>
      <c r="H2749" t="s">
        <v>2202</v>
      </c>
      <c r="I2749" t="s">
        <v>2201</v>
      </c>
      <c r="J2749" s="6" t="s">
        <v>2236</v>
      </c>
      <c r="K2749" s="11">
        <v>0</v>
      </c>
      <c r="L2749" s="9">
        <v>3</v>
      </c>
      <c r="M2749" s="11">
        <v>378</v>
      </c>
      <c r="N2749" s="11">
        <v>373</v>
      </c>
      <c r="O2749" s="10">
        <f t="shared" si="442"/>
        <v>126</v>
      </c>
      <c r="P2749" s="11">
        <f t="shared" si="443"/>
        <v>124.33333333333333</v>
      </c>
      <c r="Q2749" s="11">
        <f t="shared" si="444"/>
        <v>250.33333333333334</v>
      </c>
      <c r="R2749" s="6" t="str">
        <f t="shared" si="445"/>
        <v>YES</v>
      </c>
      <c r="S2749" s="6" t="str">
        <f t="shared" si="448"/>
        <v>YES</v>
      </c>
      <c r="T2749" s="11">
        <f t="shared" si="449"/>
        <v>37.5</v>
      </c>
      <c r="U2749" s="11">
        <f t="shared" si="446"/>
        <v>751</v>
      </c>
      <c r="V2749" s="11">
        <f t="shared" si="447"/>
        <v>-713.5</v>
      </c>
    </row>
    <row r="2750" spans="1:27" x14ac:dyDescent="0.25">
      <c r="A2750" s="6" t="s">
        <v>351</v>
      </c>
      <c r="B2750" s="6" t="s">
        <v>23</v>
      </c>
      <c r="C2750" t="s">
        <v>2209</v>
      </c>
      <c r="D2750" t="s">
        <v>2209</v>
      </c>
      <c r="E2750" s="33" t="s">
        <v>2204</v>
      </c>
      <c r="F2750" t="s">
        <v>2203</v>
      </c>
      <c r="G2750" t="s">
        <v>2210</v>
      </c>
      <c r="H2750" t="s">
        <v>2202</v>
      </c>
      <c r="I2750" t="s">
        <v>2201</v>
      </c>
      <c r="J2750" s="6" t="s">
        <v>2237</v>
      </c>
      <c r="K2750" s="11">
        <v>0</v>
      </c>
      <c r="L2750" s="9">
        <v>2</v>
      </c>
      <c r="M2750" s="11">
        <v>378</v>
      </c>
      <c r="N2750" s="11">
        <v>373</v>
      </c>
      <c r="O2750" s="10">
        <f t="shared" si="442"/>
        <v>189</v>
      </c>
      <c r="P2750" s="11">
        <f t="shared" si="443"/>
        <v>186.5</v>
      </c>
      <c r="Q2750" s="11">
        <f t="shared" si="444"/>
        <v>375.5</v>
      </c>
      <c r="R2750" s="6" t="str">
        <f t="shared" si="445"/>
        <v>YES</v>
      </c>
      <c r="S2750" s="6" t="str">
        <f t="shared" si="448"/>
        <v>YES</v>
      </c>
      <c r="T2750" s="11">
        <f t="shared" si="449"/>
        <v>25</v>
      </c>
      <c r="U2750" s="11">
        <f t="shared" si="446"/>
        <v>751</v>
      </c>
      <c r="V2750" s="11">
        <f t="shared" si="447"/>
        <v>-726</v>
      </c>
    </row>
    <row r="2751" spans="1:27" x14ac:dyDescent="0.25">
      <c r="A2751" s="6" t="s">
        <v>351</v>
      </c>
      <c r="B2751" s="6" t="s">
        <v>23</v>
      </c>
      <c r="C2751" t="s">
        <v>2209</v>
      </c>
      <c r="D2751" t="s">
        <v>2209</v>
      </c>
      <c r="E2751" s="33" t="s">
        <v>2204</v>
      </c>
      <c r="F2751" t="s">
        <v>2203</v>
      </c>
      <c r="G2751" t="s">
        <v>2210</v>
      </c>
      <c r="H2751" t="s">
        <v>2202</v>
      </c>
      <c r="I2751" t="s">
        <v>2201</v>
      </c>
      <c r="J2751" s="6" t="s">
        <v>2238</v>
      </c>
      <c r="K2751" s="11">
        <v>0</v>
      </c>
      <c r="L2751" s="9">
        <v>0</v>
      </c>
      <c r="M2751" s="11">
        <v>5450.85</v>
      </c>
      <c r="N2751" s="11">
        <v>5450.85</v>
      </c>
      <c r="O2751" s="10" t="e">
        <f t="shared" si="442"/>
        <v>#DIV/0!</v>
      </c>
      <c r="P2751" s="11" t="e">
        <f t="shared" si="443"/>
        <v>#DIV/0!</v>
      </c>
      <c r="Q2751" s="11" t="e">
        <f t="shared" si="444"/>
        <v>#DIV/0!</v>
      </c>
      <c r="R2751" s="6" t="e">
        <f t="shared" si="445"/>
        <v>#DIV/0!</v>
      </c>
      <c r="S2751" s="6" t="e">
        <f t="shared" si="448"/>
        <v>#DIV/0!</v>
      </c>
      <c r="T2751" s="11">
        <f t="shared" si="449"/>
        <v>0</v>
      </c>
      <c r="U2751" s="11">
        <f t="shared" si="446"/>
        <v>10901.7</v>
      </c>
      <c r="V2751" s="11">
        <f t="shared" si="447"/>
        <v>-10901.7</v>
      </c>
    </row>
    <row r="2752" spans="1:27" x14ac:dyDescent="0.25">
      <c r="A2752" s="6" t="s">
        <v>351</v>
      </c>
      <c r="B2752" s="6" t="s">
        <v>23</v>
      </c>
      <c r="C2752" t="s">
        <v>2209</v>
      </c>
      <c r="D2752" t="s">
        <v>2209</v>
      </c>
      <c r="E2752" s="33" t="s">
        <v>2204</v>
      </c>
      <c r="F2752" t="s">
        <v>2203</v>
      </c>
      <c r="G2752" t="s">
        <v>2210</v>
      </c>
      <c r="H2752" t="s">
        <v>2202</v>
      </c>
      <c r="I2752" t="s">
        <v>2201</v>
      </c>
      <c r="J2752" s="6" t="s">
        <v>2238</v>
      </c>
      <c r="K2752" s="11">
        <v>5</v>
      </c>
      <c r="L2752" s="9">
        <v>306.64999999999998</v>
      </c>
      <c r="M2752" s="11">
        <v>1533.25</v>
      </c>
      <c r="N2752" s="11">
        <v>0</v>
      </c>
      <c r="O2752" s="10">
        <f t="shared" si="442"/>
        <v>5</v>
      </c>
      <c r="P2752" s="11">
        <f t="shared" si="443"/>
        <v>0</v>
      </c>
      <c r="Q2752" s="11">
        <f t="shared" si="444"/>
        <v>5</v>
      </c>
      <c r="R2752" s="6" t="str">
        <f t="shared" si="445"/>
        <v>NO</v>
      </c>
      <c r="S2752" s="6" t="str">
        <f t="shared" si="448"/>
        <v>YES</v>
      </c>
      <c r="T2752" s="11">
        <f t="shared" si="449"/>
        <v>3833.1249999999995</v>
      </c>
      <c r="U2752" s="11">
        <f t="shared" si="446"/>
        <v>1533.25</v>
      </c>
      <c r="V2752" s="11">
        <f t="shared" si="447"/>
        <v>2299.8749999999995</v>
      </c>
    </row>
    <row r="2753" spans="1:22" x14ac:dyDescent="0.25">
      <c r="A2753" s="6" t="s">
        <v>351</v>
      </c>
      <c r="B2753" s="6" t="s">
        <v>23</v>
      </c>
      <c r="C2753" t="s">
        <v>2209</v>
      </c>
      <c r="D2753" t="s">
        <v>2209</v>
      </c>
      <c r="E2753" s="33" t="s">
        <v>2204</v>
      </c>
      <c r="F2753" t="s">
        <v>2203</v>
      </c>
      <c r="G2753" t="s">
        <v>2210</v>
      </c>
      <c r="H2753" t="s">
        <v>2202</v>
      </c>
      <c r="I2753" t="s">
        <v>2201</v>
      </c>
      <c r="J2753" s="6" t="s">
        <v>2238</v>
      </c>
      <c r="K2753" s="11">
        <v>12.5</v>
      </c>
      <c r="L2753" s="9">
        <v>9.3699999999999992</v>
      </c>
      <c r="M2753" s="11">
        <v>117.13</v>
      </c>
      <c r="N2753" s="11">
        <v>0</v>
      </c>
      <c r="O2753" s="10">
        <f t="shared" si="442"/>
        <v>12.500533617929563</v>
      </c>
      <c r="P2753" s="11">
        <f t="shared" si="443"/>
        <v>0</v>
      </c>
      <c r="Q2753" s="11">
        <f t="shared" si="444"/>
        <v>12.500533617929563</v>
      </c>
      <c r="R2753" s="6" t="str">
        <f t="shared" si="445"/>
        <v>YES</v>
      </c>
      <c r="S2753" s="6" t="str">
        <f t="shared" si="448"/>
        <v>YES</v>
      </c>
      <c r="T2753" s="11">
        <f t="shared" si="449"/>
        <v>117.12499999999999</v>
      </c>
      <c r="U2753" s="11">
        <f t="shared" si="446"/>
        <v>117.13</v>
      </c>
      <c r="V2753" s="11">
        <f t="shared" si="447"/>
        <v>-5.0000000000096634E-3</v>
      </c>
    </row>
    <row r="2754" spans="1:22" x14ac:dyDescent="0.25">
      <c r="A2754" s="6" t="s">
        <v>351</v>
      </c>
      <c r="B2754" s="6" t="s">
        <v>23</v>
      </c>
      <c r="C2754" t="s">
        <v>2209</v>
      </c>
      <c r="D2754" t="s">
        <v>2209</v>
      </c>
      <c r="E2754" s="33" t="s">
        <v>2204</v>
      </c>
      <c r="F2754" t="s">
        <v>2203</v>
      </c>
      <c r="G2754" t="s">
        <v>2210</v>
      </c>
      <c r="H2754" t="s">
        <v>2202</v>
      </c>
      <c r="I2754" t="s">
        <v>2201</v>
      </c>
      <c r="J2754" s="6" t="s">
        <v>2239</v>
      </c>
      <c r="K2754" s="11">
        <v>0</v>
      </c>
      <c r="L2754" s="9">
        <v>0</v>
      </c>
      <c r="M2754" s="11">
        <v>2459.9899999999998</v>
      </c>
      <c r="N2754" s="11">
        <v>2337.84</v>
      </c>
      <c r="O2754" s="10" t="e">
        <f t="shared" si="442"/>
        <v>#DIV/0!</v>
      </c>
      <c r="P2754" s="11" t="e">
        <f t="shared" si="443"/>
        <v>#DIV/0!</v>
      </c>
      <c r="Q2754" s="11" t="e">
        <f t="shared" si="444"/>
        <v>#DIV/0!</v>
      </c>
      <c r="R2754" s="6" t="e">
        <f t="shared" si="445"/>
        <v>#DIV/0!</v>
      </c>
      <c r="S2754" s="6" t="e">
        <f t="shared" si="448"/>
        <v>#DIV/0!</v>
      </c>
      <c r="T2754" s="11">
        <f t="shared" si="449"/>
        <v>0</v>
      </c>
      <c r="U2754" s="11">
        <f t="shared" si="446"/>
        <v>4797.83</v>
      </c>
      <c r="V2754" s="11">
        <f t="shared" si="447"/>
        <v>-4797.83</v>
      </c>
    </row>
    <row r="2755" spans="1:22" x14ac:dyDescent="0.25">
      <c r="A2755" s="6" t="s">
        <v>351</v>
      </c>
      <c r="B2755" s="6" t="s">
        <v>23</v>
      </c>
      <c r="C2755" t="s">
        <v>2209</v>
      </c>
      <c r="D2755" t="s">
        <v>2209</v>
      </c>
      <c r="E2755" s="33" t="s">
        <v>2204</v>
      </c>
      <c r="F2755" t="s">
        <v>2203</v>
      </c>
      <c r="G2755" t="s">
        <v>2210</v>
      </c>
      <c r="H2755" t="s">
        <v>2202</v>
      </c>
      <c r="I2755" t="s">
        <v>2201</v>
      </c>
      <c r="J2755" s="6" t="s">
        <v>2239</v>
      </c>
      <c r="K2755" s="11">
        <v>6.5</v>
      </c>
      <c r="L2755" s="9">
        <v>229.55</v>
      </c>
      <c r="M2755" s="11">
        <v>1492.09</v>
      </c>
      <c r="N2755" s="11">
        <v>0</v>
      </c>
      <c r="O2755" s="10">
        <f t="shared" si="442"/>
        <v>6.5000653452406878</v>
      </c>
      <c r="P2755" s="11">
        <f t="shared" si="443"/>
        <v>0</v>
      </c>
      <c r="Q2755" s="11">
        <f t="shared" si="444"/>
        <v>6.5000653452406878</v>
      </c>
      <c r="R2755" s="6" t="str">
        <f t="shared" si="445"/>
        <v>NO</v>
      </c>
      <c r="S2755" s="6" t="str">
        <f t="shared" si="448"/>
        <v>YES</v>
      </c>
      <c r="T2755" s="11">
        <f t="shared" si="449"/>
        <v>2869.375</v>
      </c>
      <c r="U2755" s="11">
        <f t="shared" si="446"/>
        <v>1492.09</v>
      </c>
      <c r="V2755" s="11">
        <f t="shared" si="447"/>
        <v>1377.2850000000001</v>
      </c>
    </row>
    <row r="2756" spans="1:22" x14ac:dyDescent="0.25">
      <c r="A2756" s="6" t="s">
        <v>351</v>
      </c>
      <c r="B2756" s="6" t="s">
        <v>23</v>
      </c>
      <c r="C2756" t="s">
        <v>2209</v>
      </c>
      <c r="D2756" t="s">
        <v>2209</v>
      </c>
      <c r="E2756" s="33" t="s">
        <v>2204</v>
      </c>
      <c r="F2756" t="s">
        <v>2203</v>
      </c>
      <c r="G2756" t="s">
        <v>2210</v>
      </c>
      <c r="H2756" t="s">
        <v>2202</v>
      </c>
      <c r="I2756" t="s">
        <v>2201</v>
      </c>
      <c r="J2756" s="6" t="s">
        <v>2240</v>
      </c>
      <c r="K2756" s="11">
        <v>0</v>
      </c>
      <c r="L2756" s="9">
        <v>0</v>
      </c>
      <c r="M2756" s="11">
        <v>9167.32</v>
      </c>
      <c r="N2756" s="11">
        <v>9167.32</v>
      </c>
      <c r="O2756" s="10" t="e">
        <f t="shared" si="442"/>
        <v>#DIV/0!</v>
      </c>
      <c r="P2756" s="11" t="e">
        <f t="shared" si="443"/>
        <v>#DIV/0!</v>
      </c>
      <c r="Q2756" s="11" t="e">
        <f t="shared" si="444"/>
        <v>#DIV/0!</v>
      </c>
      <c r="R2756" s="6" t="e">
        <f t="shared" si="445"/>
        <v>#DIV/0!</v>
      </c>
      <c r="S2756" s="6" t="e">
        <f t="shared" si="448"/>
        <v>#DIV/0!</v>
      </c>
      <c r="T2756" s="11">
        <f t="shared" si="449"/>
        <v>0</v>
      </c>
      <c r="U2756" s="11">
        <f t="shared" si="446"/>
        <v>18334.64</v>
      </c>
      <c r="V2756" s="11">
        <f t="shared" si="447"/>
        <v>-18334.64</v>
      </c>
    </row>
    <row r="2757" spans="1:22" x14ac:dyDescent="0.25">
      <c r="A2757" s="6" t="s">
        <v>351</v>
      </c>
      <c r="B2757" s="6" t="s">
        <v>23</v>
      </c>
      <c r="C2757" t="s">
        <v>2209</v>
      </c>
      <c r="D2757" t="s">
        <v>2209</v>
      </c>
      <c r="E2757" s="33" t="s">
        <v>2204</v>
      </c>
      <c r="F2757" t="s">
        <v>2203</v>
      </c>
      <c r="G2757" t="s">
        <v>2210</v>
      </c>
      <c r="H2757" t="s">
        <v>2202</v>
      </c>
      <c r="I2757" t="s">
        <v>2201</v>
      </c>
      <c r="J2757" s="6" t="s">
        <v>2240</v>
      </c>
      <c r="K2757" s="11">
        <v>5</v>
      </c>
      <c r="L2757" s="9">
        <v>376.33</v>
      </c>
      <c r="M2757" s="11">
        <v>1881.65</v>
      </c>
      <c r="N2757" s="11">
        <v>0</v>
      </c>
      <c r="O2757" s="10">
        <f t="shared" si="442"/>
        <v>5.0000000000000009</v>
      </c>
      <c r="P2757" s="11">
        <f t="shared" si="443"/>
        <v>0</v>
      </c>
      <c r="Q2757" s="11">
        <f t="shared" si="444"/>
        <v>5.0000000000000009</v>
      </c>
      <c r="R2757" s="6" t="str">
        <f t="shared" si="445"/>
        <v>NO</v>
      </c>
      <c r="S2757" s="6" t="str">
        <f t="shared" si="448"/>
        <v>YES</v>
      </c>
      <c r="T2757" s="11">
        <f t="shared" si="449"/>
        <v>4704.125</v>
      </c>
      <c r="U2757" s="11">
        <f t="shared" si="446"/>
        <v>1881.65</v>
      </c>
      <c r="V2757" s="11">
        <f t="shared" si="447"/>
        <v>2822.4749999999999</v>
      </c>
    </row>
    <row r="2758" spans="1:22" x14ac:dyDescent="0.25">
      <c r="A2758" s="6" t="s">
        <v>351</v>
      </c>
      <c r="B2758" s="6" t="s">
        <v>23</v>
      </c>
      <c r="C2758" t="s">
        <v>2209</v>
      </c>
      <c r="D2758" t="s">
        <v>2209</v>
      </c>
      <c r="E2758" s="33" t="s">
        <v>2204</v>
      </c>
      <c r="F2758" t="s">
        <v>2203</v>
      </c>
      <c r="G2758" t="s">
        <v>2210</v>
      </c>
      <c r="H2758" t="s">
        <v>2202</v>
      </c>
      <c r="I2758" t="s">
        <v>2201</v>
      </c>
      <c r="J2758" s="6" t="s">
        <v>2240</v>
      </c>
      <c r="K2758" s="11">
        <v>12.5</v>
      </c>
      <c r="L2758" s="9">
        <v>0.55000000000000004</v>
      </c>
      <c r="M2758" s="11">
        <v>6.88</v>
      </c>
      <c r="N2758" s="11">
        <v>0</v>
      </c>
      <c r="O2758" s="10">
        <f t="shared" si="442"/>
        <v>12.509090909090908</v>
      </c>
      <c r="P2758" s="11">
        <f t="shared" si="443"/>
        <v>0</v>
      </c>
      <c r="Q2758" s="11">
        <f t="shared" si="444"/>
        <v>12.509090909090908</v>
      </c>
      <c r="R2758" s="6" t="str">
        <f t="shared" si="445"/>
        <v>YES</v>
      </c>
      <c r="S2758" s="6" t="str">
        <f t="shared" si="448"/>
        <v>YES</v>
      </c>
      <c r="T2758" s="11">
        <f t="shared" si="449"/>
        <v>6.8750000000000009</v>
      </c>
      <c r="U2758" s="11">
        <f t="shared" si="446"/>
        <v>6.88</v>
      </c>
      <c r="V2758" s="11">
        <f t="shared" si="447"/>
        <v>-4.9999999999990052E-3</v>
      </c>
    </row>
    <row r="2759" spans="1:22" x14ac:dyDescent="0.25">
      <c r="A2759" s="6" t="s">
        <v>351</v>
      </c>
      <c r="B2759" s="6" t="s">
        <v>23</v>
      </c>
      <c r="C2759" t="s">
        <v>2209</v>
      </c>
      <c r="D2759" t="s">
        <v>2209</v>
      </c>
      <c r="E2759" s="33" t="s">
        <v>2204</v>
      </c>
      <c r="F2759" t="s">
        <v>2203</v>
      </c>
      <c r="G2759" t="s">
        <v>2210</v>
      </c>
      <c r="H2759" t="s">
        <v>2202</v>
      </c>
      <c r="I2759" t="s">
        <v>2201</v>
      </c>
      <c r="J2759" s="6" t="s">
        <v>2240</v>
      </c>
      <c r="K2759" s="11">
        <v>12.51</v>
      </c>
      <c r="L2759" s="9">
        <v>1.78</v>
      </c>
      <c r="M2759" s="11">
        <v>22.27</v>
      </c>
      <c r="N2759" s="11">
        <v>0</v>
      </c>
      <c r="O2759" s="10">
        <f t="shared" si="442"/>
        <v>12.511235955056179</v>
      </c>
      <c r="P2759" s="11">
        <f t="shared" si="443"/>
        <v>0</v>
      </c>
      <c r="Q2759" s="11">
        <f t="shared" si="444"/>
        <v>12.511235955056179</v>
      </c>
      <c r="R2759" s="6" t="str">
        <f t="shared" si="445"/>
        <v>YES</v>
      </c>
      <c r="S2759" s="6" t="str">
        <f t="shared" si="448"/>
        <v>YES</v>
      </c>
      <c r="T2759" s="11">
        <f t="shared" si="449"/>
        <v>22.25</v>
      </c>
      <c r="U2759" s="11">
        <f t="shared" si="446"/>
        <v>22.27</v>
      </c>
      <c r="V2759" s="11">
        <f t="shared" si="447"/>
        <v>-1.9999999999999574E-2</v>
      </c>
    </row>
    <row r="2760" spans="1:22" x14ac:dyDescent="0.25">
      <c r="A2760" s="6" t="s">
        <v>351</v>
      </c>
      <c r="B2760" s="6" t="s">
        <v>23</v>
      </c>
      <c r="C2760" t="s">
        <v>2209</v>
      </c>
      <c r="D2760" t="s">
        <v>2209</v>
      </c>
      <c r="E2760" s="33" t="s">
        <v>2204</v>
      </c>
      <c r="F2760" t="s">
        <v>2203</v>
      </c>
      <c r="G2760" t="s">
        <v>2210</v>
      </c>
      <c r="H2760" t="s">
        <v>2202</v>
      </c>
      <c r="I2760" t="s">
        <v>2201</v>
      </c>
      <c r="J2760" s="6" t="s">
        <v>2241</v>
      </c>
      <c r="K2760" s="11">
        <v>0</v>
      </c>
      <c r="L2760" s="9">
        <v>0</v>
      </c>
      <c r="M2760" s="11">
        <v>176.67</v>
      </c>
      <c r="N2760" s="11">
        <v>176.67</v>
      </c>
      <c r="O2760" s="10" t="e">
        <f t="shared" si="442"/>
        <v>#DIV/0!</v>
      </c>
      <c r="P2760" s="11" t="e">
        <f t="shared" si="443"/>
        <v>#DIV/0!</v>
      </c>
      <c r="Q2760" s="11" t="e">
        <f t="shared" si="444"/>
        <v>#DIV/0!</v>
      </c>
      <c r="R2760" s="6" t="e">
        <f t="shared" si="445"/>
        <v>#DIV/0!</v>
      </c>
      <c r="S2760" s="6" t="e">
        <f t="shared" si="448"/>
        <v>#DIV/0!</v>
      </c>
      <c r="T2760" s="11">
        <f t="shared" si="449"/>
        <v>0</v>
      </c>
      <c r="U2760" s="11">
        <f t="shared" si="446"/>
        <v>353.34</v>
      </c>
      <c r="V2760" s="11">
        <f t="shared" si="447"/>
        <v>-353.34</v>
      </c>
    </row>
    <row r="2761" spans="1:22" x14ac:dyDescent="0.25">
      <c r="A2761" s="6" t="s">
        <v>351</v>
      </c>
      <c r="B2761" s="6" t="s">
        <v>23</v>
      </c>
      <c r="C2761" t="s">
        <v>2209</v>
      </c>
      <c r="D2761" t="s">
        <v>2209</v>
      </c>
      <c r="E2761" s="33" t="s">
        <v>2204</v>
      </c>
      <c r="F2761" t="s">
        <v>2203</v>
      </c>
      <c r="G2761" t="s">
        <v>2210</v>
      </c>
      <c r="H2761" t="s">
        <v>2202</v>
      </c>
      <c r="I2761" t="s">
        <v>2201</v>
      </c>
      <c r="J2761" s="6" t="s">
        <v>2241</v>
      </c>
      <c r="K2761" s="11">
        <v>5</v>
      </c>
      <c r="L2761" s="9">
        <v>11.07</v>
      </c>
      <c r="M2761" s="11">
        <v>55.35</v>
      </c>
      <c r="N2761" s="11">
        <v>0</v>
      </c>
      <c r="O2761" s="10">
        <f t="shared" si="442"/>
        <v>5</v>
      </c>
      <c r="P2761" s="11">
        <f t="shared" si="443"/>
        <v>0</v>
      </c>
      <c r="Q2761" s="11">
        <f t="shared" si="444"/>
        <v>5</v>
      </c>
      <c r="R2761" s="6" t="str">
        <f t="shared" si="445"/>
        <v>NO</v>
      </c>
      <c r="S2761" s="6" t="str">
        <f t="shared" si="448"/>
        <v>YES</v>
      </c>
      <c r="T2761" s="11">
        <f t="shared" si="449"/>
        <v>138.375</v>
      </c>
      <c r="U2761" s="11">
        <f t="shared" si="446"/>
        <v>55.35</v>
      </c>
      <c r="V2761" s="11">
        <f t="shared" si="447"/>
        <v>83.025000000000006</v>
      </c>
    </row>
    <row r="2762" spans="1:22" x14ac:dyDescent="0.25">
      <c r="A2762" s="6" t="s">
        <v>351</v>
      </c>
      <c r="B2762" s="6" t="s">
        <v>23</v>
      </c>
      <c r="C2762" t="s">
        <v>2209</v>
      </c>
      <c r="D2762" t="s">
        <v>2209</v>
      </c>
      <c r="E2762" s="33" t="s">
        <v>2204</v>
      </c>
      <c r="F2762" t="s">
        <v>2203</v>
      </c>
      <c r="G2762" t="s">
        <v>2210</v>
      </c>
      <c r="H2762" t="s">
        <v>2202</v>
      </c>
      <c r="I2762" t="s">
        <v>2201</v>
      </c>
      <c r="J2762" s="6" t="s">
        <v>2242</v>
      </c>
      <c r="K2762" s="11">
        <v>0</v>
      </c>
      <c r="L2762" s="9">
        <v>0</v>
      </c>
      <c r="M2762" s="11">
        <v>5548.72</v>
      </c>
      <c r="N2762" s="11">
        <v>5479.02</v>
      </c>
      <c r="O2762" s="10" t="e">
        <f t="shared" si="442"/>
        <v>#DIV/0!</v>
      </c>
      <c r="P2762" s="11" t="e">
        <f t="shared" si="443"/>
        <v>#DIV/0!</v>
      </c>
      <c r="Q2762" s="11" t="e">
        <f t="shared" si="444"/>
        <v>#DIV/0!</v>
      </c>
      <c r="R2762" s="6" t="e">
        <f t="shared" si="445"/>
        <v>#DIV/0!</v>
      </c>
      <c r="S2762" s="6" t="e">
        <f t="shared" si="448"/>
        <v>#DIV/0!</v>
      </c>
      <c r="T2762" s="11">
        <f t="shared" si="449"/>
        <v>0</v>
      </c>
      <c r="U2762" s="11">
        <f t="shared" si="446"/>
        <v>11027.740000000002</v>
      </c>
      <c r="V2762" s="11">
        <f t="shared" si="447"/>
        <v>-11027.740000000002</v>
      </c>
    </row>
    <row r="2763" spans="1:22" x14ac:dyDescent="0.25">
      <c r="A2763" s="6" t="s">
        <v>351</v>
      </c>
      <c r="B2763" s="6" t="s">
        <v>23</v>
      </c>
      <c r="C2763" t="s">
        <v>2209</v>
      </c>
      <c r="D2763" t="s">
        <v>2209</v>
      </c>
      <c r="E2763" s="33" t="s">
        <v>2204</v>
      </c>
      <c r="F2763" t="s">
        <v>2203</v>
      </c>
      <c r="G2763" t="s">
        <v>2210</v>
      </c>
      <c r="H2763" t="s">
        <v>2202</v>
      </c>
      <c r="I2763" t="s">
        <v>2201</v>
      </c>
      <c r="J2763" s="6" t="s">
        <v>2242</v>
      </c>
      <c r="K2763" s="11">
        <v>6.5</v>
      </c>
      <c r="L2763" s="9">
        <v>430.67</v>
      </c>
      <c r="M2763" s="11">
        <v>2799.38</v>
      </c>
      <c r="N2763" s="11">
        <v>0</v>
      </c>
      <c r="O2763" s="10">
        <f t="shared" si="442"/>
        <v>6.5000580490863076</v>
      </c>
      <c r="P2763" s="11">
        <f t="shared" si="443"/>
        <v>0</v>
      </c>
      <c r="Q2763" s="11">
        <f t="shared" si="444"/>
        <v>6.5000580490863076</v>
      </c>
      <c r="R2763" s="6" t="str">
        <f t="shared" si="445"/>
        <v>NO</v>
      </c>
      <c r="S2763" s="6" t="str">
        <f t="shared" si="448"/>
        <v>YES</v>
      </c>
      <c r="T2763" s="11">
        <f t="shared" si="449"/>
        <v>5383.375</v>
      </c>
      <c r="U2763" s="11">
        <f t="shared" si="446"/>
        <v>2799.38</v>
      </c>
      <c r="V2763" s="11">
        <f t="shared" si="447"/>
        <v>2583.9949999999999</v>
      </c>
    </row>
    <row r="2764" spans="1:22" x14ac:dyDescent="0.25">
      <c r="A2764" s="6" t="s">
        <v>351</v>
      </c>
      <c r="B2764" s="6" t="s">
        <v>23</v>
      </c>
      <c r="C2764" t="s">
        <v>2209</v>
      </c>
      <c r="D2764" t="s">
        <v>2209</v>
      </c>
      <c r="E2764" s="33" t="s">
        <v>2204</v>
      </c>
      <c r="F2764" t="s">
        <v>2203</v>
      </c>
      <c r="G2764" t="s">
        <v>2210</v>
      </c>
      <c r="H2764" t="s">
        <v>2202</v>
      </c>
      <c r="I2764" t="s">
        <v>2201</v>
      </c>
      <c r="J2764" s="6" t="s">
        <v>2243</v>
      </c>
      <c r="K2764" s="11">
        <v>0</v>
      </c>
      <c r="L2764" s="9">
        <v>0</v>
      </c>
      <c r="M2764" s="11">
        <v>3824.74</v>
      </c>
      <c r="N2764" s="11">
        <v>3515.43</v>
      </c>
      <c r="O2764" s="10" t="e">
        <f t="shared" si="442"/>
        <v>#DIV/0!</v>
      </c>
      <c r="P2764" s="11" t="e">
        <f t="shared" si="443"/>
        <v>#DIV/0!</v>
      </c>
      <c r="Q2764" s="11" t="e">
        <f t="shared" si="444"/>
        <v>#DIV/0!</v>
      </c>
      <c r="R2764" s="6" t="e">
        <f t="shared" si="445"/>
        <v>#DIV/0!</v>
      </c>
      <c r="S2764" s="6" t="e">
        <f t="shared" si="448"/>
        <v>#DIV/0!</v>
      </c>
      <c r="T2764" s="11">
        <f t="shared" si="449"/>
        <v>0</v>
      </c>
      <c r="U2764" s="11">
        <f t="shared" si="446"/>
        <v>7340.17</v>
      </c>
      <c r="V2764" s="11">
        <f t="shared" si="447"/>
        <v>-7340.17</v>
      </c>
    </row>
    <row r="2765" spans="1:22" x14ac:dyDescent="0.25">
      <c r="A2765" s="6" t="s">
        <v>351</v>
      </c>
      <c r="B2765" s="6" t="s">
        <v>23</v>
      </c>
      <c r="C2765" t="s">
        <v>2209</v>
      </c>
      <c r="D2765" t="s">
        <v>2209</v>
      </c>
      <c r="E2765" s="33" t="s">
        <v>2204</v>
      </c>
      <c r="F2765" t="s">
        <v>2203</v>
      </c>
      <c r="G2765" t="s">
        <v>2210</v>
      </c>
      <c r="H2765" t="s">
        <v>2202</v>
      </c>
      <c r="I2765" t="s">
        <v>2201</v>
      </c>
      <c r="J2765" s="6" t="s">
        <v>2243</v>
      </c>
      <c r="K2765" s="11">
        <v>5.5</v>
      </c>
      <c r="L2765" s="9">
        <v>343.68</v>
      </c>
      <c r="M2765" s="11">
        <v>1890.25</v>
      </c>
      <c r="N2765" s="11">
        <v>0</v>
      </c>
      <c r="O2765" s="10">
        <f t="shared" si="442"/>
        <v>5.5000290968342647</v>
      </c>
      <c r="P2765" s="11">
        <f t="shared" si="443"/>
        <v>0</v>
      </c>
      <c r="Q2765" s="11">
        <f t="shared" si="444"/>
        <v>5.5000290968342647</v>
      </c>
      <c r="R2765" s="6" t="str">
        <f t="shared" si="445"/>
        <v>NO</v>
      </c>
      <c r="S2765" s="6" t="str">
        <f t="shared" si="448"/>
        <v>YES</v>
      </c>
      <c r="T2765" s="11">
        <f t="shared" si="449"/>
        <v>4296</v>
      </c>
      <c r="U2765" s="11">
        <f t="shared" si="446"/>
        <v>1890.25</v>
      </c>
      <c r="V2765" s="11">
        <f t="shared" si="447"/>
        <v>2405.75</v>
      </c>
    </row>
    <row r="2766" spans="1:22" x14ac:dyDescent="0.25">
      <c r="A2766" s="6" t="s">
        <v>351</v>
      </c>
      <c r="B2766" s="6" t="s">
        <v>23</v>
      </c>
      <c r="C2766" t="s">
        <v>2209</v>
      </c>
      <c r="D2766" t="s">
        <v>2209</v>
      </c>
      <c r="E2766" s="33" t="s">
        <v>2204</v>
      </c>
      <c r="F2766" t="s">
        <v>2203</v>
      </c>
      <c r="G2766" t="s">
        <v>2210</v>
      </c>
      <c r="H2766" t="s">
        <v>2202</v>
      </c>
      <c r="I2766" t="s">
        <v>2201</v>
      </c>
      <c r="J2766" s="6" t="s">
        <v>2243</v>
      </c>
      <c r="K2766" s="11">
        <v>15</v>
      </c>
      <c r="L2766" s="9">
        <v>7.14</v>
      </c>
      <c r="M2766" s="11">
        <v>107.1</v>
      </c>
      <c r="N2766" s="11">
        <v>0</v>
      </c>
      <c r="O2766" s="10">
        <f t="shared" si="442"/>
        <v>15</v>
      </c>
      <c r="P2766" s="11">
        <f t="shared" si="443"/>
        <v>0</v>
      </c>
      <c r="Q2766" s="11">
        <f t="shared" si="444"/>
        <v>15</v>
      </c>
      <c r="R2766" s="6" t="str">
        <f t="shared" si="445"/>
        <v>YES</v>
      </c>
      <c r="S2766" s="6" t="str">
        <f t="shared" si="448"/>
        <v>YES</v>
      </c>
      <c r="T2766" s="11">
        <f t="shared" si="449"/>
        <v>89.25</v>
      </c>
      <c r="U2766" s="11">
        <f t="shared" si="446"/>
        <v>107.1</v>
      </c>
      <c r="V2766" s="11">
        <f t="shared" si="447"/>
        <v>-17.849999999999994</v>
      </c>
    </row>
    <row r="2767" spans="1:22" x14ac:dyDescent="0.25">
      <c r="A2767" s="6" t="s">
        <v>351</v>
      </c>
      <c r="B2767" s="6" t="s">
        <v>23</v>
      </c>
      <c r="C2767" t="s">
        <v>2209</v>
      </c>
      <c r="D2767" t="s">
        <v>2209</v>
      </c>
      <c r="E2767" s="33" t="s">
        <v>2204</v>
      </c>
      <c r="F2767" t="s">
        <v>2203</v>
      </c>
      <c r="G2767" t="s">
        <v>2210</v>
      </c>
      <c r="H2767" t="s">
        <v>2202</v>
      </c>
      <c r="I2767" t="s">
        <v>2201</v>
      </c>
      <c r="J2767" s="6" t="s">
        <v>2244</v>
      </c>
      <c r="K2767" s="11">
        <v>0</v>
      </c>
      <c r="L2767" s="9">
        <v>0</v>
      </c>
      <c r="M2767" s="11">
        <v>10259.209999999999</v>
      </c>
      <c r="N2767" s="11">
        <v>10259.209999999999</v>
      </c>
      <c r="O2767" s="10" t="e">
        <f t="shared" si="442"/>
        <v>#DIV/0!</v>
      </c>
      <c r="P2767" s="11" t="e">
        <f t="shared" si="443"/>
        <v>#DIV/0!</v>
      </c>
      <c r="Q2767" s="11" t="e">
        <f t="shared" si="444"/>
        <v>#DIV/0!</v>
      </c>
      <c r="R2767" s="6" t="e">
        <f t="shared" si="445"/>
        <v>#DIV/0!</v>
      </c>
      <c r="S2767" s="6" t="e">
        <f t="shared" si="448"/>
        <v>#DIV/0!</v>
      </c>
      <c r="T2767" s="11">
        <f t="shared" si="449"/>
        <v>0</v>
      </c>
      <c r="U2767" s="11">
        <f t="shared" si="446"/>
        <v>20518.419999999998</v>
      </c>
      <c r="V2767" s="11">
        <f t="shared" si="447"/>
        <v>-20518.419999999998</v>
      </c>
    </row>
    <row r="2768" spans="1:22" x14ac:dyDescent="0.25">
      <c r="A2768" s="6" t="s">
        <v>351</v>
      </c>
      <c r="B2768" s="6" t="s">
        <v>23</v>
      </c>
      <c r="C2768" t="s">
        <v>2209</v>
      </c>
      <c r="D2768" t="s">
        <v>2209</v>
      </c>
      <c r="E2768" s="33" t="s">
        <v>2204</v>
      </c>
      <c r="F2768" t="s">
        <v>2203</v>
      </c>
      <c r="G2768" t="s">
        <v>2210</v>
      </c>
      <c r="H2768" t="s">
        <v>2202</v>
      </c>
      <c r="I2768" t="s">
        <v>2201</v>
      </c>
      <c r="J2768" s="6" t="s">
        <v>2244</v>
      </c>
      <c r="K2768" s="11">
        <v>5</v>
      </c>
      <c r="L2768" s="9">
        <v>466.61</v>
      </c>
      <c r="M2768" s="11">
        <v>2333.0500000000002</v>
      </c>
      <c r="N2768" s="11">
        <v>0</v>
      </c>
      <c r="O2768" s="10">
        <f t="shared" ref="O2768:O2831" si="450">M2768/L2768</f>
        <v>5</v>
      </c>
      <c r="P2768" s="11">
        <f t="shared" si="443"/>
        <v>0</v>
      </c>
      <c r="Q2768" s="11">
        <f t="shared" si="444"/>
        <v>5</v>
      </c>
      <c r="R2768" s="6" t="str">
        <f t="shared" si="445"/>
        <v>NO</v>
      </c>
      <c r="S2768" s="6" t="str">
        <f t="shared" si="448"/>
        <v>YES</v>
      </c>
      <c r="T2768" s="11">
        <f t="shared" si="449"/>
        <v>5832.625</v>
      </c>
      <c r="U2768" s="11">
        <f t="shared" si="446"/>
        <v>2333.0500000000002</v>
      </c>
      <c r="V2768" s="11">
        <f t="shared" si="447"/>
        <v>3499.5749999999998</v>
      </c>
    </row>
    <row r="2769" spans="1:22" x14ac:dyDescent="0.25">
      <c r="A2769" s="6" t="s">
        <v>351</v>
      </c>
      <c r="B2769" s="6" t="s">
        <v>23</v>
      </c>
      <c r="C2769" t="s">
        <v>2209</v>
      </c>
      <c r="D2769" t="s">
        <v>2209</v>
      </c>
      <c r="E2769" s="33" t="s">
        <v>2204</v>
      </c>
      <c r="F2769" t="s">
        <v>2203</v>
      </c>
      <c r="G2769" t="s">
        <v>2210</v>
      </c>
      <c r="H2769" t="s">
        <v>2202</v>
      </c>
      <c r="I2769" t="s">
        <v>2201</v>
      </c>
      <c r="J2769" s="6" t="s">
        <v>2244</v>
      </c>
      <c r="K2769" s="11">
        <v>12.5</v>
      </c>
      <c r="L2769" s="9">
        <v>16.7</v>
      </c>
      <c r="M2769" s="11">
        <v>208.76</v>
      </c>
      <c r="N2769" s="11">
        <v>0</v>
      </c>
      <c r="O2769" s="10">
        <f t="shared" si="450"/>
        <v>12.50059880239521</v>
      </c>
      <c r="P2769" s="11">
        <f t="shared" si="443"/>
        <v>0</v>
      </c>
      <c r="Q2769" s="11">
        <f t="shared" si="444"/>
        <v>12.50059880239521</v>
      </c>
      <c r="R2769" s="6" t="str">
        <f t="shared" si="445"/>
        <v>YES</v>
      </c>
      <c r="S2769" s="6" t="str">
        <f t="shared" si="448"/>
        <v>YES</v>
      </c>
      <c r="T2769" s="11">
        <f t="shared" si="449"/>
        <v>208.75</v>
      </c>
      <c r="U2769" s="11">
        <f t="shared" si="446"/>
        <v>208.76</v>
      </c>
      <c r="V2769" s="11">
        <f t="shared" si="447"/>
        <v>-9.9999999999909051E-3</v>
      </c>
    </row>
    <row r="2770" spans="1:22" x14ac:dyDescent="0.25">
      <c r="A2770" s="6" t="s">
        <v>351</v>
      </c>
      <c r="B2770" s="6" t="s">
        <v>23</v>
      </c>
      <c r="C2770" t="s">
        <v>2209</v>
      </c>
      <c r="D2770" t="s">
        <v>2209</v>
      </c>
      <c r="E2770" s="33" t="s">
        <v>2204</v>
      </c>
      <c r="F2770" t="s">
        <v>2203</v>
      </c>
      <c r="G2770" t="s">
        <v>2210</v>
      </c>
      <c r="H2770" t="s">
        <v>2202</v>
      </c>
      <c r="I2770" t="s">
        <v>2201</v>
      </c>
      <c r="J2770" s="6" t="s">
        <v>2245</v>
      </c>
      <c r="K2770" s="11">
        <v>0</v>
      </c>
      <c r="L2770" s="9">
        <v>0</v>
      </c>
      <c r="M2770" s="11">
        <v>8259.26</v>
      </c>
      <c r="N2770" s="11">
        <v>8259.26</v>
      </c>
      <c r="O2770" s="10" t="e">
        <f t="shared" si="450"/>
        <v>#DIV/0!</v>
      </c>
      <c r="P2770" s="11" t="e">
        <f t="shared" si="443"/>
        <v>#DIV/0!</v>
      </c>
      <c r="Q2770" s="11" t="e">
        <f t="shared" si="444"/>
        <v>#DIV/0!</v>
      </c>
      <c r="R2770" s="6" t="e">
        <f t="shared" si="445"/>
        <v>#DIV/0!</v>
      </c>
      <c r="S2770" s="6" t="e">
        <f t="shared" si="448"/>
        <v>#DIV/0!</v>
      </c>
      <c r="T2770" s="11">
        <f t="shared" si="449"/>
        <v>0</v>
      </c>
      <c r="U2770" s="11">
        <f t="shared" si="446"/>
        <v>16518.52</v>
      </c>
      <c r="V2770" s="11">
        <f t="shared" si="447"/>
        <v>-16518.52</v>
      </c>
    </row>
    <row r="2771" spans="1:22" x14ac:dyDescent="0.25">
      <c r="A2771" s="6" t="s">
        <v>351</v>
      </c>
      <c r="B2771" s="6" t="s">
        <v>23</v>
      </c>
      <c r="C2771" t="s">
        <v>2209</v>
      </c>
      <c r="D2771" t="s">
        <v>2209</v>
      </c>
      <c r="E2771" s="33" t="s">
        <v>2204</v>
      </c>
      <c r="F2771" t="s">
        <v>2203</v>
      </c>
      <c r="G2771" t="s">
        <v>2210</v>
      </c>
      <c r="H2771" t="s">
        <v>2202</v>
      </c>
      <c r="I2771" t="s">
        <v>2201</v>
      </c>
      <c r="J2771" s="6" t="s">
        <v>2245</v>
      </c>
      <c r="K2771" s="11">
        <v>5</v>
      </c>
      <c r="L2771" s="9">
        <v>404.89</v>
      </c>
      <c r="M2771" s="11">
        <v>2024.45</v>
      </c>
      <c r="N2771" s="11">
        <v>0</v>
      </c>
      <c r="O2771" s="10">
        <f t="shared" si="450"/>
        <v>5</v>
      </c>
      <c r="P2771" s="11">
        <f t="shared" si="443"/>
        <v>0</v>
      </c>
      <c r="Q2771" s="11">
        <f t="shared" si="444"/>
        <v>5</v>
      </c>
      <c r="R2771" s="6" t="str">
        <f t="shared" si="445"/>
        <v>NO</v>
      </c>
      <c r="S2771" s="6" t="str">
        <f t="shared" si="448"/>
        <v>YES</v>
      </c>
      <c r="T2771" s="11">
        <f t="shared" si="449"/>
        <v>5061.125</v>
      </c>
      <c r="U2771" s="11">
        <f t="shared" si="446"/>
        <v>2024.45</v>
      </c>
      <c r="V2771" s="11">
        <f t="shared" si="447"/>
        <v>3036.6750000000002</v>
      </c>
    </row>
    <row r="2772" spans="1:22" x14ac:dyDescent="0.25">
      <c r="A2772" s="6" t="s">
        <v>351</v>
      </c>
      <c r="B2772" s="6" t="s">
        <v>23</v>
      </c>
      <c r="C2772" t="s">
        <v>2209</v>
      </c>
      <c r="D2772" t="s">
        <v>2209</v>
      </c>
      <c r="E2772" s="33" t="s">
        <v>2204</v>
      </c>
      <c r="F2772" t="s">
        <v>2203</v>
      </c>
      <c r="G2772" t="s">
        <v>2210</v>
      </c>
      <c r="H2772" t="s">
        <v>2202</v>
      </c>
      <c r="I2772" t="s">
        <v>2201</v>
      </c>
      <c r="J2772" s="6" t="s">
        <v>2245</v>
      </c>
      <c r="K2772" s="11">
        <v>12.5</v>
      </c>
      <c r="L2772" s="9">
        <v>4.67</v>
      </c>
      <c r="M2772" s="11">
        <v>58.38</v>
      </c>
      <c r="N2772" s="11">
        <v>0</v>
      </c>
      <c r="O2772" s="10">
        <f t="shared" si="450"/>
        <v>12.501070663811564</v>
      </c>
      <c r="P2772" s="11">
        <f t="shared" si="443"/>
        <v>0</v>
      </c>
      <c r="Q2772" s="11">
        <f t="shared" si="444"/>
        <v>12.501070663811564</v>
      </c>
      <c r="R2772" s="6" t="str">
        <f t="shared" si="445"/>
        <v>YES</v>
      </c>
      <c r="S2772" s="6" t="str">
        <f t="shared" si="448"/>
        <v>YES</v>
      </c>
      <c r="T2772" s="11">
        <f t="shared" si="449"/>
        <v>58.375</v>
      </c>
      <c r="U2772" s="11">
        <f t="shared" si="446"/>
        <v>58.38</v>
      </c>
      <c r="V2772" s="11">
        <f t="shared" si="447"/>
        <v>-5.000000000002558E-3</v>
      </c>
    </row>
    <row r="2773" spans="1:22" x14ac:dyDescent="0.25">
      <c r="A2773" s="6" t="s">
        <v>351</v>
      </c>
      <c r="B2773" s="6" t="s">
        <v>23</v>
      </c>
      <c r="C2773" t="s">
        <v>2209</v>
      </c>
      <c r="D2773" t="s">
        <v>2209</v>
      </c>
      <c r="E2773" s="33" t="s">
        <v>2204</v>
      </c>
      <c r="F2773" t="s">
        <v>2203</v>
      </c>
      <c r="G2773" t="s">
        <v>2210</v>
      </c>
      <c r="H2773" t="s">
        <v>2202</v>
      </c>
      <c r="I2773" t="s">
        <v>2201</v>
      </c>
      <c r="J2773" s="6" t="s">
        <v>2246</v>
      </c>
      <c r="K2773" s="11">
        <v>0</v>
      </c>
      <c r="L2773" s="9">
        <v>0</v>
      </c>
      <c r="M2773" s="11">
        <v>4585.59</v>
      </c>
      <c r="N2773" s="11">
        <v>4209.5</v>
      </c>
      <c r="O2773" s="10" t="e">
        <f t="shared" si="450"/>
        <v>#DIV/0!</v>
      </c>
      <c r="P2773" s="11" t="e">
        <f t="shared" si="443"/>
        <v>#DIV/0!</v>
      </c>
      <c r="Q2773" s="11" t="e">
        <f t="shared" si="444"/>
        <v>#DIV/0!</v>
      </c>
      <c r="R2773" s="6" t="e">
        <f t="shared" si="445"/>
        <v>#DIV/0!</v>
      </c>
      <c r="S2773" s="6" t="e">
        <f t="shared" si="448"/>
        <v>#DIV/0!</v>
      </c>
      <c r="T2773" s="11">
        <f t="shared" si="449"/>
        <v>0</v>
      </c>
      <c r="U2773" s="11">
        <f t="shared" si="446"/>
        <v>8795.09</v>
      </c>
      <c r="V2773" s="11">
        <f t="shared" si="447"/>
        <v>-8795.09</v>
      </c>
    </row>
    <row r="2774" spans="1:22" x14ac:dyDescent="0.25">
      <c r="A2774" s="6" t="s">
        <v>351</v>
      </c>
      <c r="B2774" s="6" t="s">
        <v>23</v>
      </c>
      <c r="C2774" t="s">
        <v>2209</v>
      </c>
      <c r="D2774" t="s">
        <v>2209</v>
      </c>
      <c r="E2774" s="33" t="s">
        <v>2204</v>
      </c>
      <c r="F2774" t="s">
        <v>2203</v>
      </c>
      <c r="G2774" t="s">
        <v>2210</v>
      </c>
      <c r="H2774" t="s">
        <v>2202</v>
      </c>
      <c r="I2774" t="s">
        <v>2201</v>
      </c>
      <c r="J2774" s="6" t="s">
        <v>2246</v>
      </c>
      <c r="K2774" s="11">
        <v>5.5</v>
      </c>
      <c r="L2774" s="9">
        <v>415.71</v>
      </c>
      <c r="M2774" s="11">
        <v>2286.42</v>
      </c>
      <c r="N2774" s="11">
        <v>0</v>
      </c>
      <c r="O2774" s="10">
        <f t="shared" si="450"/>
        <v>5.5000360828462149</v>
      </c>
      <c r="P2774" s="11">
        <f t="shared" si="443"/>
        <v>0</v>
      </c>
      <c r="Q2774" s="11">
        <f t="shared" si="444"/>
        <v>5.5000360828462149</v>
      </c>
      <c r="R2774" s="6" t="str">
        <f t="shared" si="445"/>
        <v>NO</v>
      </c>
      <c r="S2774" s="6" t="str">
        <f t="shared" si="448"/>
        <v>YES</v>
      </c>
      <c r="T2774" s="11">
        <f t="shared" si="449"/>
        <v>5196.375</v>
      </c>
      <c r="U2774" s="11">
        <f t="shared" si="446"/>
        <v>2286.42</v>
      </c>
      <c r="V2774" s="11">
        <f t="shared" si="447"/>
        <v>2909.9549999999999</v>
      </c>
    </row>
    <row r="2775" spans="1:22" x14ac:dyDescent="0.25">
      <c r="A2775" s="6" t="s">
        <v>351</v>
      </c>
      <c r="B2775" s="6" t="s">
        <v>23</v>
      </c>
      <c r="C2775" t="s">
        <v>2209</v>
      </c>
      <c r="D2775" t="s">
        <v>2209</v>
      </c>
      <c r="E2775" s="33" t="s">
        <v>2204</v>
      </c>
      <c r="F2775" t="s">
        <v>2203</v>
      </c>
      <c r="G2775" t="s">
        <v>2210</v>
      </c>
      <c r="H2775" t="s">
        <v>2202</v>
      </c>
      <c r="I2775" t="s">
        <v>2201</v>
      </c>
      <c r="J2775" s="6" t="s">
        <v>2247</v>
      </c>
      <c r="K2775" s="11">
        <v>0</v>
      </c>
      <c r="L2775" s="9">
        <v>0</v>
      </c>
      <c r="M2775" s="11">
        <v>5298.72</v>
      </c>
      <c r="N2775" s="11">
        <v>5298.72</v>
      </c>
      <c r="O2775" s="10" t="e">
        <f t="shared" si="450"/>
        <v>#DIV/0!</v>
      </c>
      <c r="P2775" s="11" t="e">
        <f t="shared" si="443"/>
        <v>#DIV/0!</v>
      </c>
      <c r="Q2775" s="11" t="e">
        <f t="shared" si="444"/>
        <v>#DIV/0!</v>
      </c>
      <c r="R2775" s="6" t="e">
        <f t="shared" si="445"/>
        <v>#DIV/0!</v>
      </c>
      <c r="S2775" s="6" t="e">
        <f t="shared" si="448"/>
        <v>#DIV/0!</v>
      </c>
      <c r="T2775" s="11">
        <f t="shared" si="449"/>
        <v>0</v>
      </c>
      <c r="U2775" s="11">
        <f t="shared" si="446"/>
        <v>10597.44</v>
      </c>
      <c r="V2775" s="11">
        <f t="shared" si="447"/>
        <v>-10597.44</v>
      </c>
    </row>
    <row r="2776" spans="1:22" x14ac:dyDescent="0.25">
      <c r="A2776" s="6" t="s">
        <v>351</v>
      </c>
      <c r="B2776" s="6" t="s">
        <v>23</v>
      </c>
      <c r="C2776" t="s">
        <v>2209</v>
      </c>
      <c r="D2776" t="s">
        <v>2209</v>
      </c>
      <c r="E2776" s="33" t="s">
        <v>2204</v>
      </c>
      <c r="F2776" t="s">
        <v>2203</v>
      </c>
      <c r="G2776" t="s">
        <v>2210</v>
      </c>
      <c r="H2776" t="s">
        <v>2202</v>
      </c>
      <c r="I2776" t="s">
        <v>2201</v>
      </c>
      <c r="J2776" s="6" t="s">
        <v>2247</v>
      </c>
      <c r="K2776" s="11">
        <v>5</v>
      </c>
      <c r="L2776" s="9">
        <v>160.9</v>
      </c>
      <c r="M2776" s="11">
        <v>804.5</v>
      </c>
      <c r="N2776" s="11">
        <v>0</v>
      </c>
      <c r="O2776" s="10">
        <f t="shared" si="450"/>
        <v>5</v>
      </c>
      <c r="P2776" s="11">
        <f t="shared" si="443"/>
        <v>0</v>
      </c>
      <c r="Q2776" s="11">
        <f t="shared" si="444"/>
        <v>5</v>
      </c>
      <c r="R2776" s="6" t="str">
        <f t="shared" si="445"/>
        <v>NO</v>
      </c>
      <c r="S2776" s="6" t="str">
        <f t="shared" si="448"/>
        <v>YES</v>
      </c>
      <c r="T2776" s="11">
        <f t="shared" si="449"/>
        <v>2011.25</v>
      </c>
      <c r="U2776" s="11">
        <f t="shared" si="446"/>
        <v>804.5</v>
      </c>
      <c r="V2776" s="11">
        <f t="shared" si="447"/>
        <v>1206.75</v>
      </c>
    </row>
    <row r="2777" spans="1:22" x14ac:dyDescent="0.25">
      <c r="A2777" s="6" t="s">
        <v>351</v>
      </c>
      <c r="B2777" s="6" t="s">
        <v>23</v>
      </c>
      <c r="C2777" t="s">
        <v>2209</v>
      </c>
      <c r="D2777" t="s">
        <v>2209</v>
      </c>
      <c r="E2777" s="33" t="s">
        <v>2204</v>
      </c>
      <c r="F2777" t="s">
        <v>2203</v>
      </c>
      <c r="G2777" t="s">
        <v>2210</v>
      </c>
      <c r="H2777" t="s">
        <v>2202</v>
      </c>
      <c r="I2777" t="s">
        <v>2201</v>
      </c>
      <c r="J2777" s="6" t="s">
        <v>2247</v>
      </c>
      <c r="K2777" s="11">
        <v>18</v>
      </c>
      <c r="L2777" s="9">
        <v>92.54</v>
      </c>
      <c r="M2777" s="11">
        <v>1665.72</v>
      </c>
      <c r="N2777" s="11">
        <v>0</v>
      </c>
      <c r="O2777" s="10">
        <f t="shared" si="450"/>
        <v>18</v>
      </c>
      <c r="P2777" s="11">
        <f t="shared" si="443"/>
        <v>0</v>
      </c>
      <c r="Q2777" s="11">
        <f t="shared" si="444"/>
        <v>18</v>
      </c>
      <c r="R2777" s="6" t="str">
        <f t="shared" si="445"/>
        <v>YES</v>
      </c>
      <c r="S2777" s="6" t="str">
        <f t="shared" si="448"/>
        <v>YES</v>
      </c>
      <c r="T2777" s="11">
        <f t="shared" si="449"/>
        <v>1156.75</v>
      </c>
      <c r="U2777" s="11">
        <f t="shared" si="446"/>
        <v>1665.72</v>
      </c>
      <c r="V2777" s="11">
        <f t="shared" si="447"/>
        <v>-508.97</v>
      </c>
    </row>
    <row r="2778" spans="1:22" x14ac:dyDescent="0.25">
      <c r="A2778" s="6" t="s">
        <v>351</v>
      </c>
      <c r="B2778" s="6" t="s">
        <v>23</v>
      </c>
      <c r="C2778" t="s">
        <v>2209</v>
      </c>
      <c r="D2778" t="s">
        <v>2209</v>
      </c>
      <c r="E2778" s="33" t="s">
        <v>2204</v>
      </c>
      <c r="F2778" t="s">
        <v>2203</v>
      </c>
      <c r="G2778" t="s">
        <v>2210</v>
      </c>
      <c r="H2778" t="s">
        <v>2202</v>
      </c>
      <c r="I2778" t="s">
        <v>2201</v>
      </c>
      <c r="J2778" s="6" t="s">
        <v>2248</v>
      </c>
      <c r="K2778" s="11">
        <v>0</v>
      </c>
      <c r="L2778" s="9">
        <v>0</v>
      </c>
      <c r="M2778" s="11">
        <v>2972.15</v>
      </c>
      <c r="N2778" s="11">
        <v>2739.63</v>
      </c>
      <c r="O2778" s="10" t="e">
        <f t="shared" si="450"/>
        <v>#DIV/0!</v>
      </c>
      <c r="P2778" s="11" t="e">
        <f t="shared" si="443"/>
        <v>#DIV/0!</v>
      </c>
      <c r="Q2778" s="11" t="e">
        <f t="shared" si="444"/>
        <v>#DIV/0!</v>
      </c>
      <c r="R2778" s="6" t="e">
        <f t="shared" si="445"/>
        <v>#DIV/0!</v>
      </c>
      <c r="S2778" s="6" t="e">
        <f t="shared" si="448"/>
        <v>#DIV/0!</v>
      </c>
      <c r="T2778" s="11">
        <f t="shared" si="449"/>
        <v>0</v>
      </c>
      <c r="U2778" s="11">
        <f t="shared" si="446"/>
        <v>5711.7800000000007</v>
      </c>
      <c r="V2778" s="11">
        <f t="shared" si="447"/>
        <v>-5711.7800000000007</v>
      </c>
    </row>
    <row r="2779" spans="1:22" x14ac:dyDescent="0.25">
      <c r="A2779" s="6" t="s">
        <v>351</v>
      </c>
      <c r="B2779" s="6" t="s">
        <v>23</v>
      </c>
      <c r="C2779" t="s">
        <v>2209</v>
      </c>
      <c r="D2779" t="s">
        <v>2209</v>
      </c>
      <c r="E2779" s="33" t="s">
        <v>2204</v>
      </c>
      <c r="F2779" t="s">
        <v>2203</v>
      </c>
      <c r="G2779" t="s">
        <v>2210</v>
      </c>
      <c r="H2779" t="s">
        <v>2202</v>
      </c>
      <c r="I2779" t="s">
        <v>2201</v>
      </c>
      <c r="J2779" s="6" t="s">
        <v>2248</v>
      </c>
      <c r="K2779" s="11">
        <v>5.5</v>
      </c>
      <c r="L2779" s="9">
        <v>257.13</v>
      </c>
      <c r="M2779" s="11">
        <v>1414.24</v>
      </c>
      <c r="N2779" s="11">
        <v>0</v>
      </c>
      <c r="O2779" s="10">
        <f t="shared" si="450"/>
        <v>5.5000972270835762</v>
      </c>
      <c r="P2779" s="11">
        <f t="shared" si="443"/>
        <v>0</v>
      </c>
      <c r="Q2779" s="11">
        <f t="shared" si="444"/>
        <v>5.5000972270835762</v>
      </c>
      <c r="R2779" s="6" t="str">
        <f t="shared" si="445"/>
        <v>NO</v>
      </c>
      <c r="S2779" s="6" t="str">
        <f t="shared" si="448"/>
        <v>YES</v>
      </c>
      <c r="T2779" s="11">
        <f t="shared" si="449"/>
        <v>3214.125</v>
      </c>
      <c r="U2779" s="11">
        <f t="shared" si="446"/>
        <v>1414.24</v>
      </c>
      <c r="V2779" s="11">
        <f t="shared" si="447"/>
        <v>1799.885</v>
      </c>
    </row>
    <row r="2780" spans="1:22" x14ac:dyDescent="0.25">
      <c r="A2780" s="6" t="s">
        <v>351</v>
      </c>
      <c r="B2780" s="6" t="s">
        <v>23</v>
      </c>
      <c r="C2780" t="s">
        <v>2209</v>
      </c>
      <c r="D2780" t="s">
        <v>2209</v>
      </c>
      <c r="E2780" s="33" t="s">
        <v>2204</v>
      </c>
      <c r="F2780" t="s">
        <v>2203</v>
      </c>
      <c r="G2780" t="s">
        <v>2210</v>
      </c>
      <c r="H2780" t="s">
        <v>2202</v>
      </c>
      <c r="I2780" t="s">
        <v>2201</v>
      </c>
      <c r="J2780" s="6" t="s">
        <v>2249</v>
      </c>
      <c r="K2780" s="11">
        <v>0</v>
      </c>
      <c r="L2780" s="9">
        <v>560</v>
      </c>
      <c r="M2780" s="11">
        <v>19586.12</v>
      </c>
      <c r="N2780" s="11">
        <v>3182.85</v>
      </c>
      <c r="O2780" s="10">
        <f t="shared" si="450"/>
        <v>34.975214285714287</v>
      </c>
      <c r="P2780" s="11">
        <f t="shared" si="443"/>
        <v>5.6836607142857138</v>
      </c>
      <c r="Q2780" s="11">
        <f t="shared" si="444"/>
        <v>40.658874999999995</v>
      </c>
      <c r="R2780" s="6" t="str">
        <f t="shared" si="445"/>
        <v>YES</v>
      </c>
      <c r="S2780" s="6" t="str">
        <f t="shared" si="448"/>
        <v>YES</v>
      </c>
      <c r="T2780" s="11">
        <f t="shared" si="449"/>
        <v>7000</v>
      </c>
      <c r="U2780" s="11">
        <f t="shared" si="446"/>
        <v>22768.969999999998</v>
      </c>
      <c r="V2780" s="11">
        <f t="shared" si="447"/>
        <v>-15768.969999999998</v>
      </c>
    </row>
    <row r="2781" spans="1:22" x14ac:dyDescent="0.25">
      <c r="A2781" s="6" t="s">
        <v>351</v>
      </c>
      <c r="B2781" s="6" t="s">
        <v>23</v>
      </c>
      <c r="C2781" t="s">
        <v>2209</v>
      </c>
      <c r="D2781" t="s">
        <v>2209</v>
      </c>
      <c r="E2781" s="33" t="s">
        <v>2204</v>
      </c>
      <c r="F2781" t="s">
        <v>2203</v>
      </c>
      <c r="G2781" t="s">
        <v>2210</v>
      </c>
      <c r="H2781" t="s">
        <v>2202</v>
      </c>
      <c r="I2781" t="s">
        <v>2201</v>
      </c>
      <c r="J2781" s="6" t="s">
        <v>2250</v>
      </c>
      <c r="K2781" s="11">
        <v>0</v>
      </c>
      <c r="L2781" s="9">
        <v>0</v>
      </c>
      <c r="M2781" s="11">
        <v>392.71</v>
      </c>
      <c r="N2781" s="11">
        <v>392.71</v>
      </c>
      <c r="O2781" s="10" t="e">
        <f t="shared" si="450"/>
        <v>#DIV/0!</v>
      </c>
      <c r="P2781" s="11" t="e">
        <f t="shared" si="443"/>
        <v>#DIV/0!</v>
      </c>
      <c r="Q2781" s="11" t="e">
        <f t="shared" si="444"/>
        <v>#DIV/0!</v>
      </c>
      <c r="R2781" s="6" t="e">
        <f t="shared" si="445"/>
        <v>#DIV/0!</v>
      </c>
      <c r="S2781" s="6" t="e">
        <f t="shared" si="448"/>
        <v>#DIV/0!</v>
      </c>
      <c r="T2781" s="11">
        <f t="shared" si="449"/>
        <v>0</v>
      </c>
      <c r="U2781" s="11">
        <f t="shared" si="446"/>
        <v>785.42</v>
      </c>
      <c r="V2781" s="11">
        <f t="shared" si="447"/>
        <v>-785.42</v>
      </c>
    </row>
    <row r="2782" spans="1:22" x14ac:dyDescent="0.25">
      <c r="A2782" s="6" t="s">
        <v>351</v>
      </c>
      <c r="B2782" s="6" t="s">
        <v>23</v>
      </c>
      <c r="C2782" t="s">
        <v>2209</v>
      </c>
      <c r="D2782" t="s">
        <v>2209</v>
      </c>
      <c r="E2782" s="33" t="s">
        <v>2204</v>
      </c>
      <c r="F2782" t="s">
        <v>2203</v>
      </c>
      <c r="G2782" t="s">
        <v>2210</v>
      </c>
      <c r="H2782" t="s">
        <v>2202</v>
      </c>
      <c r="I2782" t="s">
        <v>2201</v>
      </c>
      <c r="J2782" s="6" t="s">
        <v>2250</v>
      </c>
      <c r="K2782" s="11">
        <v>5.5</v>
      </c>
      <c r="L2782" s="9">
        <v>23.95</v>
      </c>
      <c r="M2782" s="11">
        <v>131.72999999999999</v>
      </c>
      <c r="N2782" s="11">
        <v>0</v>
      </c>
      <c r="O2782" s="10">
        <f t="shared" si="450"/>
        <v>5.5002087682672229</v>
      </c>
      <c r="P2782" s="11">
        <f t="shared" si="443"/>
        <v>0</v>
      </c>
      <c r="Q2782" s="11">
        <f t="shared" si="444"/>
        <v>5.5002087682672229</v>
      </c>
      <c r="R2782" s="6" t="str">
        <f t="shared" si="445"/>
        <v>NO</v>
      </c>
      <c r="S2782" s="6" t="str">
        <f t="shared" si="448"/>
        <v>YES</v>
      </c>
      <c r="T2782" s="11">
        <f t="shared" si="449"/>
        <v>299.375</v>
      </c>
      <c r="U2782" s="11">
        <f t="shared" si="446"/>
        <v>131.72999999999999</v>
      </c>
      <c r="V2782" s="11">
        <f t="shared" si="447"/>
        <v>167.64500000000001</v>
      </c>
    </row>
    <row r="2783" spans="1:22" x14ac:dyDescent="0.25">
      <c r="A2783" s="6" t="s">
        <v>351</v>
      </c>
      <c r="B2783" s="6" t="s">
        <v>23</v>
      </c>
      <c r="C2783" t="s">
        <v>2209</v>
      </c>
      <c r="D2783" t="s">
        <v>2209</v>
      </c>
      <c r="E2783" s="33" t="s">
        <v>2204</v>
      </c>
      <c r="F2783" t="s">
        <v>2203</v>
      </c>
      <c r="G2783" t="s">
        <v>2210</v>
      </c>
      <c r="H2783" t="s">
        <v>2202</v>
      </c>
      <c r="I2783" t="s">
        <v>2201</v>
      </c>
      <c r="J2783" s="6" t="s">
        <v>2251</v>
      </c>
      <c r="K2783" s="11">
        <v>0</v>
      </c>
      <c r="L2783" s="9">
        <v>0</v>
      </c>
      <c r="M2783" s="11">
        <v>7376.97</v>
      </c>
      <c r="N2783" s="11">
        <v>7376.97</v>
      </c>
      <c r="O2783" s="10" t="e">
        <f t="shared" si="450"/>
        <v>#DIV/0!</v>
      </c>
      <c r="P2783" s="11" t="e">
        <f t="shared" si="443"/>
        <v>#DIV/0!</v>
      </c>
      <c r="Q2783" s="11" t="e">
        <f t="shared" si="444"/>
        <v>#DIV/0!</v>
      </c>
      <c r="R2783" s="6" t="e">
        <f t="shared" si="445"/>
        <v>#DIV/0!</v>
      </c>
      <c r="S2783" s="6" t="e">
        <f t="shared" si="448"/>
        <v>#DIV/0!</v>
      </c>
      <c r="T2783" s="11">
        <f t="shared" si="449"/>
        <v>0</v>
      </c>
      <c r="U2783" s="11">
        <f t="shared" si="446"/>
        <v>14753.94</v>
      </c>
      <c r="V2783" s="11">
        <f t="shared" si="447"/>
        <v>-14753.94</v>
      </c>
    </row>
    <row r="2784" spans="1:22" x14ac:dyDescent="0.25">
      <c r="A2784" s="6" t="s">
        <v>351</v>
      </c>
      <c r="B2784" s="6" t="s">
        <v>23</v>
      </c>
      <c r="C2784" t="s">
        <v>2209</v>
      </c>
      <c r="D2784" t="s">
        <v>2209</v>
      </c>
      <c r="E2784" s="33" t="s">
        <v>2204</v>
      </c>
      <c r="F2784" t="s">
        <v>2203</v>
      </c>
      <c r="G2784" t="s">
        <v>2210</v>
      </c>
      <c r="H2784" t="s">
        <v>2202</v>
      </c>
      <c r="I2784" t="s">
        <v>2201</v>
      </c>
      <c r="J2784" s="6" t="s">
        <v>2251</v>
      </c>
      <c r="K2784" s="11">
        <v>5</v>
      </c>
      <c r="L2784" s="9">
        <v>39.42</v>
      </c>
      <c r="M2784" s="11">
        <v>197.1</v>
      </c>
      <c r="N2784" s="11">
        <v>0</v>
      </c>
      <c r="O2784" s="10">
        <f t="shared" si="450"/>
        <v>5</v>
      </c>
      <c r="P2784" s="11">
        <f t="shared" si="443"/>
        <v>0</v>
      </c>
      <c r="Q2784" s="11">
        <f t="shared" si="444"/>
        <v>5</v>
      </c>
      <c r="R2784" s="6" t="str">
        <f t="shared" si="445"/>
        <v>NO</v>
      </c>
      <c r="S2784" s="6" t="str">
        <f t="shared" si="448"/>
        <v>YES</v>
      </c>
      <c r="T2784" s="11">
        <f t="shared" si="449"/>
        <v>492.75</v>
      </c>
      <c r="U2784" s="11">
        <f t="shared" si="446"/>
        <v>197.1</v>
      </c>
      <c r="V2784" s="11">
        <f t="shared" si="447"/>
        <v>295.64999999999998</v>
      </c>
    </row>
    <row r="2785" spans="1:22" x14ac:dyDescent="0.25">
      <c r="A2785" s="6" t="s">
        <v>351</v>
      </c>
      <c r="B2785" s="6" t="s">
        <v>23</v>
      </c>
      <c r="C2785" t="s">
        <v>2209</v>
      </c>
      <c r="D2785" t="s">
        <v>2209</v>
      </c>
      <c r="E2785" s="33" t="s">
        <v>2204</v>
      </c>
      <c r="F2785" t="s">
        <v>2203</v>
      </c>
      <c r="G2785" t="s">
        <v>2210</v>
      </c>
      <c r="H2785" t="s">
        <v>2202</v>
      </c>
      <c r="I2785" t="s">
        <v>2201</v>
      </c>
      <c r="J2785" s="6" t="s">
        <v>2251</v>
      </c>
      <c r="K2785" s="11">
        <v>5.5</v>
      </c>
      <c r="L2785" s="9">
        <v>403.54</v>
      </c>
      <c r="M2785" s="11">
        <v>2219.4899999999998</v>
      </c>
      <c r="N2785" s="11">
        <v>0</v>
      </c>
      <c r="O2785" s="10">
        <f t="shared" si="450"/>
        <v>5.5000495613817701</v>
      </c>
      <c r="P2785" s="11">
        <f t="shared" si="443"/>
        <v>0</v>
      </c>
      <c r="Q2785" s="11">
        <f t="shared" si="444"/>
        <v>5.5000495613817701</v>
      </c>
      <c r="R2785" s="6" t="str">
        <f t="shared" si="445"/>
        <v>NO</v>
      </c>
      <c r="S2785" s="6" t="str">
        <f t="shared" si="448"/>
        <v>YES</v>
      </c>
      <c r="T2785" s="11">
        <f t="shared" si="449"/>
        <v>5044.25</v>
      </c>
      <c r="U2785" s="11">
        <f t="shared" si="446"/>
        <v>2219.4899999999998</v>
      </c>
      <c r="V2785" s="11">
        <f t="shared" si="447"/>
        <v>2824.76</v>
      </c>
    </row>
    <row r="2786" spans="1:22" x14ac:dyDescent="0.25">
      <c r="A2786" s="6" t="s">
        <v>351</v>
      </c>
      <c r="B2786" s="6" t="s">
        <v>23</v>
      </c>
      <c r="C2786" t="s">
        <v>2209</v>
      </c>
      <c r="D2786" t="s">
        <v>2209</v>
      </c>
      <c r="E2786" s="33" t="s">
        <v>2204</v>
      </c>
      <c r="F2786" t="s">
        <v>2203</v>
      </c>
      <c r="G2786" t="s">
        <v>2210</v>
      </c>
      <c r="H2786" t="s">
        <v>2202</v>
      </c>
      <c r="I2786" t="s">
        <v>2201</v>
      </c>
      <c r="J2786" s="6" t="s">
        <v>2251</v>
      </c>
      <c r="K2786" s="11">
        <v>12.5</v>
      </c>
      <c r="L2786" s="9">
        <v>5.4</v>
      </c>
      <c r="M2786" s="11">
        <v>67.5</v>
      </c>
      <c r="N2786" s="11">
        <v>0</v>
      </c>
      <c r="O2786" s="10">
        <f t="shared" si="450"/>
        <v>12.5</v>
      </c>
      <c r="P2786" s="11">
        <f t="shared" si="443"/>
        <v>0</v>
      </c>
      <c r="Q2786" s="11">
        <f t="shared" si="444"/>
        <v>12.5</v>
      </c>
      <c r="R2786" s="6" t="str">
        <f t="shared" si="445"/>
        <v>YES</v>
      </c>
      <c r="S2786" s="6" t="str">
        <f t="shared" si="448"/>
        <v>YES</v>
      </c>
      <c r="T2786" s="11">
        <f t="shared" si="449"/>
        <v>67.5</v>
      </c>
      <c r="U2786" s="11">
        <f t="shared" si="446"/>
        <v>67.5</v>
      </c>
      <c r="V2786" s="11">
        <f t="shared" si="447"/>
        <v>0</v>
      </c>
    </row>
    <row r="2787" spans="1:22" x14ac:dyDescent="0.25">
      <c r="A2787" s="6" t="s">
        <v>351</v>
      </c>
      <c r="B2787" s="6" t="s">
        <v>23</v>
      </c>
      <c r="C2787" t="s">
        <v>2209</v>
      </c>
      <c r="D2787" t="s">
        <v>2209</v>
      </c>
      <c r="E2787" s="33" t="s">
        <v>2204</v>
      </c>
      <c r="F2787" t="s">
        <v>2203</v>
      </c>
      <c r="G2787" t="s">
        <v>2210</v>
      </c>
      <c r="H2787" t="s">
        <v>2202</v>
      </c>
      <c r="I2787" t="s">
        <v>2201</v>
      </c>
      <c r="J2787" s="6" t="s">
        <v>2251</v>
      </c>
      <c r="K2787" s="11">
        <v>13</v>
      </c>
      <c r="L2787" s="9">
        <v>0.73</v>
      </c>
      <c r="M2787" s="11">
        <v>9.49</v>
      </c>
      <c r="N2787" s="11">
        <v>0</v>
      </c>
      <c r="O2787" s="10">
        <f t="shared" si="450"/>
        <v>13</v>
      </c>
      <c r="P2787" s="11">
        <f t="shared" si="443"/>
        <v>0</v>
      </c>
      <c r="Q2787" s="11">
        <f t="shared" si="444"/>
        <v>13</v>
      </c>
      <c r="R2787" s="6" t="str">
        <f t="shared" si="445"/>
        <v>YES</v>
      </c>
      <c r="S2787" s="6" t="str">
        <f t="shared" si="448"/>
        <v>YES</v>
      </c>
      <c r="T2787" s="11">
        <f t="shared" si="449"/>
        <v>9.125</v>
      </c>
      <c r="U2787" s="11">
        <f t="shared" si="446"/>
        <v>9.49</v>
      </c>
      <c r="V2787" s="11">
        <f t="shared" si="447"/>
        <v>-0.36500000000000021</v>
      </c>
    </row>
    <row r="2788" spans="1:22" x14ac:dyDescent="0.25">
      <c r="A2788" s="6" t="s">
        <v>351</v>
      </c>
      <c r="B2788" s="6" t="s">
        <v>23</v>
      </c>
      <c r="C2788" t="s">
        <v>2209</v>
      </c>
      <c r="D2788" t="s">
        <v>2209</v>
      </c>
      <c r="E2788" s="33" t="s">
        <v>2204</v>
      </c>
      <c r="F2788" t="s">
        <v>2203</v>
      </c>
      <c r="G2788" t="s">
        <v>2210</v>
      </c>
      <c r="H2788" t="s">
        <v>2202</v>
      </c>
      <c r="I2788" t="s">
        <v>2201</v>
      </c>
      <c r="J2788" s="6" t="s">
        <v>2251</v>
      </c>
      <c r="K2788" s="11">
        <v>15</v>
      </c>
      <c r="L2788" s="9">
        <v>18</v>
      </c>
      <c r="M2788" s="11">
        <v>270</v>
      </c>
      <c r="N2788" s="11">
        <v>0</v>
      </c>
      <c r="O2788" s="10">
        <f t="shared" si="450"/>
        <v>15</v>
      </c>
      <c r="P2788" s="11">
        <f t="shared" si="443"/>
        <v>0</v>
      </c>
      <c r="Q2788" s="11">
        <f t="shared" si="444"/>
        <v>15</v>
      </c>
      <c r="R2788" s="6" t="str">
        <f t="shared" si="445"/>
        <v>YES</v>
      </c>
      <c r="S2788" s="6" t="str">
        <f t="shared" si="448"/>
        <v>YES</v>
      </c>
      <c r="T2788" s="11">
        <f t="shared" si="449"/>
        <v>225</v>
      </c>
      <c r="U2788" s="11">
        <f t="shared" si="446"/>
        <v>270</v>
      </c>
      <c r="V2788" s="11">
        <f t="shared" si="447"/>
        <v>-45</v>
      </c>
    </row>
    <row r="2789" spans="1:22" x14ac:dyDescent="0.25">
      <c r="A2789" s="6" t="s">
        <v>351</v>
      </c>
      <c r="B2789" s="6" t="s">
        <v>23</v>
      </c>
      <c r="C2789" t="s">
        <v>2209</v>
      </c>
      <c r="D2789" t="s">
        <v>2209</v>
      </c>
      <c r="E2789" s="33" t="s">
        <v>2204</v>
      </c>
      <c r="F2789" t="s">
        <v>2203</v>
      </c>
      <c r="G2789" t="s">
        <v>2210</v>
      </c>
      <c r="H2789" t="s">
        <v>2202</v>
      </c>
      <c r="I2789" t="s">
        <v>2201</v>
      </c>
      <c r="J2789" s="6" t="s">
        <v>2251</v>
      </c>
      <c r="K2789" s="11">
        <v>22.5</v>
      </c>
      <c r="L2789" s="9">
        <v>0.27</v>
      </c>
      <c r="M2789" s="11">
        <v>6.08</v>
      </c>
      <c r="N2789" s="11">
        <v>0</v>
      </c>
      <c r="O2789" s="10">
        <f t="shared" si="450"/>
        <v>22.518518518518519</v>
      </c>
      <c r="P2789" s="11">
        <f t="shared" si="443"/>
        <v>0</v>
      </c>
      <c r="Q2789" s="11">
        <f t="shared" si="444"/>
        <v>22.518518518518519</v>
      </c>
      <c r="R2789" s="6" t="str">
        <f t="shared" si="445"/>
        <v>YES</v>
      </c>
      <c r="S2789" s="6" t="str">
        <f t="shared" si="448"/>
        <v>YES</v>
      </c>
      <c r="T2789" s="11">
        <f t="shared" si="449"/>
        <v>3.375</v>
      </c>
      <c r="U2789" s="11">
        <f t="shared" si="446"/>
        <v>6.08</v>
      </c>
      <c r="V2789" s="11">
        <f t="shared" si="447"/>
        <v>-2.7050000000000001</v>
      </c>
    </row>
    <row r="2790" spans="1:22" x14ac:dyDescent="0.25">
      <c r="A2790" s="6" t="s">
        <v>351</v>
      </c>
      <c r="B2790" s="6" t="s">
        <v>23</v>
      </c>
      <c r="C2790" t="s">
        <v>2209</v>
      </c>
      <c r="D2790" t="s">
        <v>2209</v>
      </c>
      <c r="E2790" s="33" t="s">
        <v>2204</v>
      </c>
      <c r="F2790" t="s">
        <v>2203</v>
      </c>
      <c r="G2790" t="s">
        <v>2210</v>
      </c>
      <c r="H2790" t="s">
        <v>2202</v>
      </c>
      <c r="I2790" t="s">
        <v>2201</v>
      </c>
      <c r="J2790" s="6" t="s">
        <v>2252</v>
      </c>
      <c r="K2790" s="11">
        <v>0</v>
      </c>
      <c r="L2790" s="9">
        <v>0</v>
      </c>
      <c r="M2790" s="11">
        <v>4238.1000000000004</v>
      </c>
      <c r="N2790" s="11">
        <v>4238.1000000000004</v>
      </c>
      <c r="O2790" s="10" t="e">
        <f t="shared" si="450"/>
        <v>#DIV/0!</v>
      </c>
      <c r="P2790" s="11" t="e">
        <f t="shared" si="443"/>
        <v>#DIV/0!</v>
      </c>
      <c r="Q2790" s="11" t="e">
        <f t="shared" si="444"/>
        <v>#DIV/0!</v>
      </c>
      <c r="R2790" s="6" t="e">
        <f t="shared" si="445"/>
        <v>#DIV/0!</v>
      </c>
      <c r="S2790" s="6" t="e">
        <f t="shared" si="448"/>
        <v>#DIV/0!</v>
      </c>
      <c r="T2790" s="11">
        <f t="shared" si="449"/>
        <v>0</v>
      </c>
      <c r="U2790" s="11">
        <f t="shared" si="446"/>
        <v>8476.2000000000007</v>
      </c>
      <c r="V2790" s="11">
        <f t="shared" si="447"/>
        <v>-8476.2000000000007</v>
      </c>
    </row>
    <row r="2791" spans="1:22" x14ac:dyDescent="0.25">
      <c r="A2791" s="6" t="s">
        <v>351</v>
      </c>
      <c r="B2791" s="6" t="s">
        <v>23</v>
      </c>
      <c r="C2791" t="s">
        <v>2209</v>
      </c>
      <c r="D2791" t="s">
        <v>2209</v>
      </c>
      <c r="E2791" s="33" t="s">
        <v>2204</v>
      </c>
      <c r="F2791" t="s">
        <v>2203</v>
      </c>
      <c r="G2791" t="s">
        <v>2210</v>
      </c>
      <c r="H2791" t="s">
        <v>2202</v>
      </c>
      <c r="I2791" t="s">
        <v>2201</v>
      </c>
      <c r="J2791" s="6" t="s">
        <v>2252</v>
      </c>
      <c r="K2791" s="11">
        <v>5</v>
      </c>
      <c r="L2791" s="9">
        <v>172.41</v>
      </c>
      <c r="M2791" s="11">
        <v>862.05</v>
      </c>
      <c r="N2791" s="11">
        <v>0</v>
      </c>
      <c r="O2791" s="10">
        <f t="shared" si="450"/>
        <v>5</v>
      </c>
      <c r="P2791" s="11">
        <f t="shared" si="443"/>
        <v>0</v>
      </c>
      <c r="Q2791" s="11">
        <f t="shared" si="444"/>
        <v>5</v>
      </c>
      <c r="R2791" s="6" t="str">
        <f t="shared" si="445"/>
        <v>NO</v>
      </c>
      <c r="S2791" s="6" t="str">
        <f t="shared" si="448"/>
        <v>YES</v>
      </c>
      <c r="T2791" s="11">
        <f t="shared" si="449"/>
        <v>2155.125</v>
      </c>
      <c r="U2791" s="11">
        <f t="shared" si="446"/>
        <v>862.05</v>
      </c>
      <c r="V2791" s="11">
        <f t="shared" si="447"/>
        <v>1293.075</v>
      </c>
    </row>
    <row r="2792" spans="1:22" x14ac:dyDescent="0.25">
      <c r="A2792" s="6" t="s">
        <v>351</v>
      </c>
      <c r="B2792" s="6" t="s">
        <v>23</v>
      </c>
      <c r="C2792" t="s">
        <v>2209</v>
      </c>
      <c r="D2792" t="s">
        <v>2209</v>
      </c>
      <c r="E2792" s="33" t="s">
        <v>2204</v>
      </c>
      <c r="F2792" t="s">
        <v>2203</v>
      </c>
      <c r="G2792" t="s">
        <v>2210</v>
      </c>
      <c r="H2792" t="s">
        <v>2202</v>
      </c>
      <c r="I2792" t="s">
        <v>2201</v>
      </c>
      <c r="J2792" s="6" t="s">
        <v>2253</v>
      </c>
      <c r="K2792" s="11">
        <v>0</v>
      </c>
      <c r="L2792" s="9">
        <v>0</v>
      </c>
      <c r="M2792" s="11">
        <v>1644.61</v>
      </c>
      <c r="N2792" s="11">
        <v>1565.34</v>
      </c>
      <c r="O2792" s="10" t="e">
        <f t="shared" si="450"/>
        <v>#DIV/0!</v>
      </c>
      <c r="P2792" s="11" t="e">
        <f t="shared" si="443"/>
        <v>#DIV/0!</v>
      </c>
      <c r="Q2792" s="11" t="e">
        <f t="shared" si="444"/>
        <v>#DIV/0!</v>
      </c>
      <c r="R2792" s="6" t="e">
        <f t="shared" si="445"/>
        <v>#DIV/0!</v>
      </c>
      <c r="S2792" s="6" t="e">
        <f t="shared" si="448"/>
        <v>#DIV/0!</v>
      </c>
      <c r="T2792" s="11">
        <f t="shared" si="449"/>
        <v>0</v>
      </c>
      <c r="U2792" s="11">
        <f t="shared" si="446"/>
        <v>3209.95</v>
      </c>
      <c r="V2792" s="11">
        <f t="shared" si="447"/>
        <v>-3209.95</v>
      </c>
    </row>
    <row r="2793" spans="1:22" x14ac:dyDescent="0.25">
      <c r="A2793" s="6" t="s">
        <v>351</v>
      </c>
      <c r="B2793" s="6" t="s">
        <v>23</v>
      </c>
      <c r="C2793" t="s">
        <v>2209</v>
      </c>
      <c r="D2793" t="s">
        <v>2209</v>
      </c>
      <c r="E2793" s="33" t="s">
        <v>2204</v>
      </c>
      <c r="F2793" t="s">
        <v>2203</v>
      </c>
      <c r="G2793" t="s">
        <v>2210</v>
      </c>
      <c r="H2793" t="s">
        <v>2202</v>
      </c>
      <c r="I2793" t="s">
        <v>2201</v>
      </c>
      <c r="J2793" s="6" t="s">
        <v>2253</v>
      </c>
      <c r="K2793" s="11">
        <v>5</v>
      </c>
      <c r="L2793" s="9">
        <v>61.88</v>
      </c>
      <c r="M2793" s="11">
        <v>309.39999999999998</v>
      </c>
      <c r="N2793" s="11">
        <v>0</v>
      </c>
      <c r="O2793" s="10">
        <f t="shared" si="450"/>
        <v>4.9999999999999991</v>
      </c>
      <c r="P2793" s="11">
        <f t="shared" si="443"/>
        <v>0</v>
      </c>
      <c r="Q2793" s="11">
        <f t="shared" si="444"/>
        <v>4.9999999999999991</v>
      </c>
      <c r="R2793" s="6" t="str">
        <f t="shared" si="445"/>
        <v>NO</v>
      </c>
      <c r="S2793" s="6" t="str">
        <f t="shared" si="448"/>
        <v>YES</v>
      </c>
      <c r="T2793" s="11">
        <f t="shared" si="449"/>
        <v>773.5</v>
      </c>
      <c r="U2793" s="11">
        <f t="shared" si="446"/>
        <v>309.39999999999998</v>
      </c>
      <c r="V2793" s="11">
        <f t="shared" si="447"/>
        <v>464.1</v>
      </c>
    </row>
    <row r="2794" spans="1:22" x14ac:dyDescent="0.25">
      <c r="A2794" s="6" t="s">
        <v>351</v>
      </c>
      <c r="B2794" s="6" t="s">
        <v>23</v>
      </c>
      <c r="C2794" t="s">
        <v>2209</v>
      </c>
      <c r="D2794" t="s">
        <v>2209</v>
      </c>
      <c r="E2794" s="33" t="s">
        <v>2204</v>
      </c>
      <c r="F2794" t="s">
        <v>2203</v>
      </c>
      <c r="G2794" t="s">
        <v>2210</v>
      </c>
      <c r="H2794" t="s">
        <v>2202</v>
      </c>
      <c r="I2794" t="s">
        <v>2201</v>
      </c>
      <c r="J2794" s="6" t="s">
        <v>2253</v>
      </c>
      <c r="K2794" s="11">
        <v>15</v>
      </c>
      <c r="L2794" s="9">
        <v>38.42</v>
      </c>
      <c r="M2794" s="11">
        <v>576.29999999999995</v>
      </c>
      <c r="N2794" s="11">
        <v>0</v>
      </c>
      <c r="O2794" s="10">
        <f t="shared" si="450"/>
        <v>14.999999999999998</v>
      </c>
      <c r="P2794" s="11">
        <f t="shared" si="443"/>
        <v>0</v>
      </c>
      <c r="Q2794" s="11">
        <f t="shared" si="444"/>
        <v>14.999999999999998</v>
      </c>
      <c r="R2794" s="6" t="str">
        <f t="shared" si="445"/>
        <v>YES</v>
      </c>
      <c r="S2794" s="6" t="str">
        <f t="shared" si="448"/>
        <v>YES</v>
      </c>
      <c r="T2794" s="11">
        <f t="shared" si="449"/>
        <v>480.25</v>
      </c>
      <c r="U2794" s="11">
        <f t="shared" si="446"/>
        <v>576.29999999999995</v>
      </c>
      <c r="V2794" s="11">
        <f t="shared" si="447"/>
        <v>-96.049999999999955</v>
      </c>
    </row>
    <row r="2795" spans="1:22" x14ac:dyDescent="0.25">
      <c r="A2795" s="6" t="s">
        <v>351</v>
      </c>
      <c r="B2795" s="6" t="s">
        <v>23</v>
      </c>
      <c r="C2795" t="s">
        <v>2209</v>
      </c>
      <c r="D2795" t="s">
        <v>2209</v>
      </c>
      <c r="E2795" s="33" t="s">
        <v>2204</v>
      </c>
      <c r="F2795" t="s">
        <v>2203</v>
      </c>
      <c r="G2795" t="s">
        <v>2210</v>
      </c>
      <c r="H2795" t="s">
        <v>2202</v>
      </c>
      <c r="I2795" t="s">
        <v>2201</v>
      </c>
      <c r="J2795" s="6" t="s">
        <v>2254</v>
      </c>
      <c r="K2795" s="11">
        <v>0</v>
      </c>
      <c r="L2795" s="9">
        <v>0</v>
      </c>
      <c r="M2795" s="11">
        <v>5569.75</v>
      </c>
      <c r="N2795" s="11">
        <v>5569.75</v>
      </c>
      <c r="O2795" s="10" t="e">
        <f t="shared" si="450"/>
        <v>#DIV/0!</v>
      </c>
      <c r="P2795" s="11" t="e">
        <f t="shared" si="443"/>
        <v>#DIV/0!</v>
      </c>
      <c r="Q2795" s="11" t="e">
        <f t="shared" si="444"/>
        <v>#DIV/0!</v>
      </c>
      <c r="R2795" s="6" t="e">
        <f t="shared" si="445"/>
        <v>#DIV/0!</v>
      </c>
      <c r="S2795" s="6" t="e">
        <f t="shared" si="448"/>
        <v>#DIV/0!</v>
      </c>
      <c r="T2795" s="11">
        <f t="shared" si="449"/>
        <v>0</v>
      </c>
      <c r="U2795" s="11">
        <f t="shared" si="446"/>
        <v>11139.5</v>
      </c>
      <c r="V2795" s="11">
        <f t="shared" si="447"/>
        <v>-11139.5</v>
      </c>
    </row>
    <row r="2796" spans="1:22" x14ac:dyDescent="0.25">
      <c r="A2796" s="6" t="s">
        <v>351</v>
      </c>
      <c r="B2796" s="6" t="s">
        <v>23</v>
      </c>
      <c r="C2796" t="s">
        <v>2209</v>
      </c>
      <c r="D2796" t="s">
        <v>2209</v>
      </c>
      <c r="E2796" s="33" t="s">
        <v>2204</v>
      </c>
      <c r="F2796" t="s">
        <v>2203</v>
      </c>
      <c r="G2796" t="s">
        <v>2210</v>
      </c>
      <c r="H2796" t="s">
        <v>2202</v>
      </c>
      <c r="I2796" t="s">
        <v>2201</v>
      </c>
      <c r="J2796" s="6" t="s">
        <v>2254</v>
      </c>
      <c r="K2796" s="11">
        <v>5</v>
      </c>
      <c r="L2796" s="9">
        <v>262.83</v>
      </c>
      <c r="M2796" s="11">
        <v>1314.15</v>
      </c>
      <c r="N2796" s="11">
        <v>0</v>
      </c>
      <c r="O2796" s="10">
        <f t="shared" si="450"/>
        <v>5.0000000000000009</v>
      </c>
      <c r="P2796" s="11">
        <f t="shared" si="443"/>
        <v>0</v>
      </c>
      <c r="Q2796" s="11">
        <f t="shared" si="444"/>
        <v>5.0000000000000009</v>
      </c>
      <c r="R2796" s="6" t="str">
        <f t="shared" si="445"/>
        <v>NO</v>
      </c>
      <c r="S2796" s="6" t="str">
        <f t="shared" si="448"/>
        <v>YES</v>
      </c>
      <c r="T2796" s="11">
        <f t="shared" si="449"/>
        <v>3285.375</v>
      </c>
      <c r="U2796" s="11">
        <f t="shared" si="446"/>
        <v>1314.15</v>
      </c>
      <c r="V2796" s="11">
        <f t="shared" si="447"/>
        <v>1971.2249999999999</v>
      </c>
    </row>
    <row r="2797" spans="1:22" x14ac:dyDescent="0.25">
      <c r="A2797" s="6" t="s">
        <v>351</v>
      </c>
      <c r="B2797" s="6" t="s">
        <v>23</v>
      </c>
      <c r="C2797" t="s">
        <v>2209</v>
      </c>
      <c r="D2797" t="s">
        <v>2209</v>
      </c>
      <c r="E2797" s="33" t="s">
        <v>2204</v>
      </c>
      <c r="F2797" t="s">
        <v>2203</v>
      </c>
      <c r="G2797" t="s">
        <v>2210</v>
      </c>
      <c r="H2797" t="s">
        <v>2202</v>
      </c>
      <c r="I2797" t="s">
        <v>2201</v>
      </c>
      <c r="J2797" s="6" t="s">
        <v>2255</v>
      </c>
      <c r="K2797" s="11">
        <v>0</v>
      </c>
      <c r="L2797" s="9">
        <v>560</v>
      </c>
      <c r="M2797" s="11">
        <v>30861.99</v>
      </c>
      <c r="N2797" s="11">
        <v>2907.87</v>
      </c>
      <c r="O2797" s="10">
        <f t="shared" si="450"/>
        <v>55.11069642857143</v>
      </c>
      <c r="P2797" s="11">
        <f t="shared" si="443"/>
        <v>5.1926249999999996</v>
      </c>
      <c r="Q2797" s="11">
        <f t="shared" si="444"/>
        <v>60.303321428571429</v>
      </c>
      <c r="R2797" s="6" t="str">
        <f t="shared" si="445"/>
        <v>YES</v>
      </c>
      <c r="S2797" s="6" t="str">
        <f t="shared" si="448"/>
        <v>YES</v>
      </c>
      <c r="T2797" s="11">
        <f t="shared" si="449"/>
        <v>7000</v>
      </c>
      <c r="U2797" s="11">
        <f t="shared" si="446"/>
        <v>33769.86</v>
      </c>
      <c r="V2797" s="11">
        <f t="shared" si="447"/>
        <v>-26769.86</v>
      </c>
    </row>
    <row r="2798" spans="1:22" x14ac:dyDescent="0.25">
      <c r="A2798" s="6" t="s">
        <v>351</v>
      </c>
      <c r="B2798" s="6" t="s">
        <v>23</v>
      </c>
      <c r="C2798" t="s">
        <v>2268</v>
      </c>
      <c r="D2798" t="s">
        <v>2268</v>
      </c>
      <c r="E2798" s="33" t="s">
        <v>2204</v>
      </c>
      <c r="F2798" t="s">
        <v>2203</v>
      </c>
      <c r="G2798" t="s">
        <v>2210</v>
      </c>
      <c r="H2798" t="s">
        <v>2202</v>
      </c>
      <c r="I2798" t="s">
        <v>2201</v>
      </c>
      <c r="J2798" s="6" t="s">
        <v>2256</v>
      </c>
      <c r="K2798" s="11">
        <v>0</v>
      </c>
      <c r="L2798" s="9">
        <v>0</v>
      </c>
      <c r="M2798" s="11">
        <v>540.58000000000004</v>
      </c>
      <c r="N2798" s="11">
        <v>540.58000000000004</v>
      </c>
      <c r="O2798" s="10" t="e">
        <f t="shared" si="450"/>
        <v>#DIV/0!</v>
      </c>
      <c r="P2798" s="11" t="e">
        <f t="shared" si="443"/>
        <v>#DIV/0!</v>
      </c>
      <c r="Q2798" s="11" t="e">
        <f t="shared" si="444"/>
        <v>#DIV/0!</v>
      </c>
      <c r="R2798" s="6" t="e">
        <f t="shared" si="445"/>
        <v>#DIV/0!</v>
      </c>
      <c r="S2798" s="6" t="e">
        <f t="shared" si="448"/>
        <v>#DIV/0!</v>
      </c>
      <c r="T2798" s="11">
        <f t="shared" si="449"/>
        <v>0</v>
      </c>
      <c r="U2798" s="11">
        <f t="shared" si="446"/>
        <v>1081.1600000000001</v>
      </c>
      <c r="V2798" s="11">
        <f t="shared" si="447"/>
        <v>-1081.1600000000001</v>
      </c>
    </row>
    <row r="2799" spans="1:22" x14ac:dyDescent="0.25">
      <c r="A2799" s="6" t="s">
        <v>351</v>
      </c>
      <c r="B2799" s="6" t="s">
        <v>23</v>
      </c>
      <c r="C2799" t="s">
        <v>2268</v>
      </c>
      <c r="D2799" t="s">
        <v>2268</v>
      </c>
      <c r="E2799" s="33" t="s">
        <v>2204</v>
      </c>
      <c r="F2799" t="s">
        <v>2203</v>
      </c>
      <c r="G2799" t="s">
        <v>2210</v>
      </c>
      <c r="H2799" t="s">
        <v>2202</v>
      </c>
      <c r="I2799" t="s">
        <v>2201</v>
      </c>
      <c r="J2799" s="6" t="s">
        <v>2256</v>
      </c>
      <c r="K2799" s="11">
        <v>5</v>
      </c>
      <c r="L2799" s="9">
        <v>15.1</v>
      </c>
      <c r="M2799" s="11">
        <v>75.5</v>
      </c>
      <c r="N2799" s="11">
        <v>0</v>
      </c>
      <c r="O2799" s="10">
        <f t="shared" si="450"/>
        <v>5</v>
      </c>
      <c r="P2799" s="11">
        <f t="shared" si="443"/>
        <v>0</v>
      </c>
      <c r="Q2799" s="11">
        <f t="shared" si="444"/>
        <v>5</v>
      </c>
      <c r="R2799" s="6" t="str">
        <f t="shared" si="445"/>
        <v>NO</v>
      </c>
      <c r="S2799" s="6" t="str">
        <f t="shared" si="448"/>
        <v>YES</v>
      </c>
      <c r="T2799" s="11">
        <f t="shared" si="449"/>
        <v>188.75</v>
      </c>
      <c r="U2799" s="11">
        <f t="shared" si="446"/>
        <v>75.5</v>
      </c>
      <c r="V2799" s="11">
        <f t="shared" si="447"/>
        <v>113.25</v>
      </c>
    </row>
    <row r="2800" spans="1:22" x14ac:dyDescent="0.25">
      <c r="A2800" s="6" t="s">
        <v>351</v>
      </c>
      <c r="B2800" s="6" t="s">
        <v>23</v>
      </c>
      <c r="C2800" t="s">
        <v>2268</v>
      </c>
      <c r="D2800" t="s">
        <v>2268</v>
      </c>
      <c r="E2800" s="33" t="s">
        <v>2204</v>
      </c>
      <c r="F2800" t="s">
        <v>2203</v>
      </c>
      <c r="G2800" t="s">
        <v>2210</v>
      </c>
      <c r="H2800" t="s">
        <v>2202</v>
      </c>
      <c r="I2800" t="s">
        <v>2201</v>
      </c>
      <c r="J2800" s="6" t="s">
        <v>2257</v>
      </c>
      <c r="K2800" s="11">
        <v>0</v>
      </c>
      <c r="L2800" s="9">
        <v>0</v>
      </c>
      <c r="M2800" s="11">
        <v>7192.3</v>
      </c>
      <c r="N2800" s="11">
        <v>7192.3</v>
      </c>
      <c r="O2800" s="10" t="e">
        <f t="shared" si="450"/>
        <v>#DIV/0!</v>
      </c>
      <c r="P2800" s="11" t="e">
        <f t="shared" si="443"/>
        <v>#DIV/0!</v>
      </c>
      <c r="Q2800" s="11" t="e">
        <f t="shared" si="444"/>
        <v>#DIV/0!</v>
      </c>
      <c r="R2800" s="6" t="e">
        <f t="shared" si="445"/>
        <v>#DIV/0!</v>
      </c>
      <c r="S2800" s="6" t="e">
        <f t="shared" si="448"/>
        <v>#DIV/0!</v>
      </c>
      <c r="T2800" s="11">
        <f t="shared" si="449"/>
        <v>0</v>
      </c>
      <c r="U2800" s="11">
        <f t="shared" si="446"/>
        <v>14384.6</v>
      </c>
      <c r="V2800" s="11">
        <f t="shared" si="447"/>
        <v>-14384.6</v>
      </c>
    </row>
    <row r="2801" spans="1:22" x14ac:dyDescent="0.25">
      <c r="A2801" s="6" t="s">
        <v>351</v>
      </c>
      <c r="B2801" s="6" t="s">
        <v>23</v>
      </c>
      <c r="C2801" t="s">
        <v>2268</v>
      </c>
      <c r="D2801" t="s">
        <v>2268</v>
      </c>
      <c r="E2801" s="33" t="s">
        <v>2204</v>
      </c>
      <c r="F2801" t="s">
        <v>2203</v>
      </c>
      <c r="G2801" t="s">
        <v>2210</v>
      </c>
      <c r="H2801" t="s">
        <v>2202</v>
      </c>
      <c r="I2801" t="s">
        <v>2201</v>
      </c>
      <c r="J2801" s="6" t="s">
        <v>2257</v>
      </c>
      <c r="K2801" s="11">
        <v>5</v>
      </c>
      <c r="L2801" s="9">
        <v>334.05</v>
      </c>
      <c r="M2801" s="11">
        <v>1670.25</v>
      </c>
      <c r="N2801" s="11">
        <v>0</v>
      </c>
      <c r="O2801" s="10">
        <f t="shared" si="450"/>
        <v>5</v>
      </c>
      <c r="P2801" s="11">
        <f t="shared" si="443"/>
        <v>0</v>
      </c>
      <c r="Q2801" s="11">
        <f t="shared" si="444"/>
        <v>5</v>
      </c>
      <c r="R2801" s="6" t="str">
        <f t="shared" si="445"/>
        <v>NO</v>
      </c>
      <c r="S2801" s="6" t="str">
        <f t="shared" si="448"/>
        <v>YES</v>
      </c>
      <c r="T2801" s="11">
        <f t="shared" si="449"/>
        <v>4175.625</v>
      </c>
      <c r="U2801" s="11">
        <f t="shared" si="446"/>
        <v>1670.25</v>
      </c>
      <c r="V2801" s="11">
        <f t="shared" si="447"/>
        <v>2505.375</v>
      </c>
    </row>
    <row r="2802" spans="1:22" x14ac:dyDescent="0.25">
      <c r="A2802" s="6" t="s">
        <v>351</v>
      </c>
      <c r="B2802" s="6" t="s">
        <v>23</v>
      </c>
      <c r="C2802" t="s">
        <v>2268</v>
      </c>
      <c r="D2802" t="s">
        <v>2268</v>
      </c>
      <c r="E2802" s="33" t="s">
        <v>2204</v>
      </c>
      <c r="F2802" t="s">
        <v>2203</v>
      </c>
      <c r="G2802" t="s">
        <v>2210</v>
      </c>
      <c r="H2802" t="s">
        <v>2202</v>
      </c>
      <c r="I2802" t="s">
        <v>2201</v>
      </c>
      <c r="J2802" s="6" t="s">
        <v>2257</v>
      </c>
      <c r="K2802" s="11">
        <v>15</v>
      </c>
      <c r="L2802" s="9">
        <v>6.91</v>
      </c>
      <c r="M2802" s="11">
        <v>103.65</v>
      </c>
      <c r="N2802" s="11">
        <v>0</v>
      </c>
      <c r="O2802" s="10">
        <f t="shared" si="450"/>
        <v>15</v>
      </c>
      <c r="P2802" s="11">
        <f t="shared" si="443"/>
        <v>0</v>
      </c>
      <c r="Q2802" s="11">
        <f t="shared" si="444"/>
        <v>15</v>
      </c>
      <c r="R2802" s="6" t="str">
        <f t="shared" si="445"/>
        <v>YES</v>
      </c>
      <c r="S2802" s="6" t="str">
        <f t="shared" si="448"/>
        <v>YES</v>
      </c>
      <c r="T2802" s="11">
        <f t="shared" si="449"/>
        <v>86.375</v>
      </c>
      <c r="U2802" s="11">
        <f t="shared" si="446"/>
        <v>103.65</v>
      </c>
      <c r="V2802" s="11">
        <f t="shared" si="447"/>
        <v>-17.275000000000006</v>
      </c>
    </row>
    <row r="2803" spans="1:22" x14ac:dyDescent="0.25">
      <c r="A2803" s="6" t="s">
        <v>351</v>
      </c>
      <c r="B2803" s="6" t="s">
        <v>23</v>
      </c>
      <c r="C2803" t="s">
        <v>2268</v>
      </c>
      <c r="D2803" t="s">
        <v>2268</v>
      </c>
      <c r="E2803" s="33" t="s">
        <v>2204</v>
      </c>
      <c r="F2803" t="s">
        <v>2203</v>
      </c>
      <c r="G2803" t="s">
        <v>2210</v>
      </c>
      <c r="H2803" t="s">
        <v>2202</v>
      </c>
      <c r="I2803" t="s">
        <v>2201</v>
      </c>
      <c r="J2803" s="6" t="s">
        <v>2258</v>
      </c>
      <c r="K2803" s="11">
        <v>0</v>
      </c>
      <c r="L2803" s="9">
        <v>0</v>
      </c>
      <c r="M2803" s="11">
        <v>7951.98</v>
      </c>
      <c r="N2803" s="11">
        <v>7951.98</v>
      </c>
      <c r="O2803" s="10" t="e">
        <f t="shared" si="450"/>
        <v>#DIV/0!</v>
      </c>
      <c r="P2803" s="11" t="e">
        <f t="shared" si="443"/>
        <v>#DIV/0!</v>
      </c>
      <c r="Q2803" s="11" t="e">
        <f t="shared" si="444"/>
        <v>#DIV/0!</v>
      </c>
      <c r="R2803" s="6" t="e">
        <f t="shared" si="445"/>
        <v>#DIV/0!</v>
      </c>
      <c r="S2803" s="6" t="e">
        <f t="shared" si="448"/>
        <v>#DIV/0!</v>
      </c>
      <c r="T2803" s="11">
        <f t="shared" si="449"/>
        <v>0</v>
      </c>
      <c r="U2803" s="11">
        <f t="shared" si="446"/>
        <v>15903.96</v>
      </c>
      <c r="V2803" s="11">
        <f t="shared" si="447"/>
        <v>-15903.96</v>
      </c>
    </row>
    <row r="2804" spans="1:22" x14ac:dyDescent="0.25">
      <c r="A2804" s="6" t="s">
        <v>351</v>
      </c>
      <c r="B2804" s="6" t="s">
        <v>23</v>
      </c>
      <c r="C2804" t="s">
        <v>2268</v>
      </c>
      <c r="D2804" t="s">
        <v>2268</v>
      </c>
      <c r="E2804" s="33" t="s">
        <v>2204</v>
      </c>
      <c r="F2804" t="s">
        <v>2203</v>
      </c>
      <c r="G2804" t="s">
        <v>2210</v>
      </c>
      <c r="H2804" t="s">
        <v>2202</v>
      </c>
      <c r="I2804" t="s">
        <v>2201</v>
      </c>
      <c r="J2804" s="6" t="s">
        <v>2258</v>
      </c>
      <c r="K2804" s="11">
        <v>6</v>
      </c>
      <c r="L2804" s="9">
        <v>365.62</v>
      </c>
      <c r="M2804" s="11">
        <v>2193.7199999999998</v>
      </c>
      <c r="N2804" s="11">
        <v>0</v>
      </c>
      <c r="O2804" s="10">
        <f t="shared" si="450"/>
        <v>5.9999999999999991</v>
      </c>
      <c r="P2804" s="11">
        <f t="shared" si="443"/>
        <v>0</v>
      </c>
      <c r="Q2804" s="11">
        <f t="shared" si="444"/>
        <v>5.9999999999999991</v>
      </c>
      <c r="R2804" s="6" t="str">
        <f t="shared" si="445"/>
        <v>NO</v>
      </c>
      <c r="S2804" s="6" t="str">
        <f t="shared" si="448"/>
        <v>YES</v>
      </c>
      <c r="T2804" s="11">
        <f t="shared" si="449"/>
        <v>4570.25</v>
      </c>
      <c r="U2804" s="11">
        <f t="shared" si="446"/>
        <v>2193.7199999999998</v>
      </c>
      <c r="V2804" s="11">
        <f t="shared" si="447"/>
        <v>2376.5300000000002</v>
      </c>
    </row>
    <row r="2805" spans="1:22" x14ac:dyDescent="0.25">
      <c r="A2805" s="6" t="s">
        <v>351</v>
      </c>
      <c r="B2805" s="6" t="s">
        <v>23</v>
      </c>
      <c r="C2805" t="s">
        <v>2268</v>
      </c>
      <c r="D2805" t="s">
        <v>2268</v>
      </c>
      <c r="E2805" s="33" t="s">
        <v>2204</v>
      </c>
      <c r="F2805" t="s">
        <v>2203</v>
      </c>
      <c r="G2805" t="s">
        <v>2210</v>
      </c>
      <c r="H2805" t="s">
        <v>2202</v>
      </c>
      <c r="I2805" t="s">
        <v>2201</v>
      </c>
      <c r="J2805" s="6" t="s">
        <v>2258</v>
      </c>
      <c r="K2805" s="11">
        <v>13.5</v>
      </c>
      <c r="L2805" s="9">
        <v>26.92</v>
      </c>
      <c r="M2805" s="11">
        <v>363.43</v>
      </c>
      <c r="N2805" s="11">
        <v>0</v>
      </c>
      <c r="O2805" s="10">
        <f t="shared" si="450"/>
        <v>13.500371471025259</v>
      </c>
      <c r="P2805" s="11">
        <f t="shared" si="443"/>
        <v>0</v>
      </c>
      <c r="Q2805" s="11">
        <f t="shared" si="444"/>
        <v>13.500371471025259</v>
      </c>
      <c r="R2805" s="6" t="str">
        <f t="shared" si="445"/>
        <v>YES</v>
      </c>
      <c r="S2805" s="6" t="str">
        <f t="shared" si="448"/>
        <v>YES</v>
      </c>
      <c r="T2805" s="11">
        <f t="shared" si="449"/>
        <v>336.5</v>
      </c>
      <c r="U2805" s="11">
        <f t="shared" si="446"/>
        <v>363.43</v>
      </c>
      <c r="V2805" s="11">
        <f t="shared" si="447"/>
        <v>-26.930000000000007</v>
      </c>
    </row>
    <row r="2806" spans="1:22" x14ac:dyDescent="0.25">
      <c r="A2806" s="6" t="s">
        <v>351</v>
      </c>
      <c r="B2806" s="6" t="s">
        <v>23</v>
      </c>
      <c r="C2806" t="s">
        <v>2268</v>
      </c>
      <c r="D2806" t="s">
        <v>2268</v>
      </c>
      <c r="E2806" s="33" t="s">
        <v>2204</v>
      </c>
      <c r="F2806" t="s">
        <v>2203</v>
      </c>
      <c r="G2806" t="s">
        <v>2210</v>
      </c>
      <c r="H2806" t="s">
        <v>2202</v>
      </c>
      <c r="I2806" t="s">
        <v>2201</v>
      </c>
      <c r="J2806" s="6" t="s">
        <v>2258</v>
      </c>
      <c r="K2806" s="11">
        <v>15</v>
      </c>
      <c r="L2806" s="9">
        <v>36.450000000000003</v>
      </c>
      <c r="M2806" s="11">
        <v>546.75</v>
      </c>
      <c r="N2806" s="11">
        <v>0</v>
      </c>
      <c r="O2806" s="10">
        <f t="shared" si="450"/>
        <v>14.999999999999998</v>
      </c>
      <c r="P2806" s="11">
        <f t="shared" ref="P2806:P2869" si="451">N2806/L2806</f>
        <v>0</v>
      </c>
      <c r="Q2806" s="11">
        <f t="shared" ref="Q2806:Q2869" si="452">(M2806+N2806)/L2806</f>
        <v>14.999999999999998</v>
      </c>
      <c r="R2806" s="6" t="str">
        <f t="shared" ref="R2806:R2869" si="453">IF(Q2806&gt;12.49,"YES","NO")</f>
        <v>YES</v>
      </c>
      <c r="S2806" s="6" t="str">
        <f t="shared" si="448"/>
        <v>YES</v>
      </c>
      <c r="T2806" s="11">
        <f t="shared" si="449"/>
        <v>455.62500000000006</v>
      </c>
      <c r="U2806" s="11">
        <f t="shared" ref="U2806:U2869" si="454">M2806+N2806</f>
        <v>546.75</v>
      </c>
      <c r="V2806" s="11">
        <f t="shared" ref="V2806:V2869" si="455">T2806-U2806</f>
        <v>-91.124999999999943</v>
      </c>
    </row>
    <row r="2807" spans="1:22" x14ac:dyDescent="0.25">
      <c r="A2807" s="6" t="s">
        <v>351</v>
      </c>
      <c r="B2807" s="6" t="s">
        <v>23</v>
      </c>
      <c r="C2807" t="s">
        <v>2268</v>
      </c>
      <c r="D2807" t="s">
        <v>2268</v>
      </c>
      <c r="E2807" s="33" t="s">
        <v>2204</v>
      </c>
      <c r="F2807" t="s">
        <v>2203</v>
      </c>
      <c r="G2807" t="s">
        <v>2210</v>
      </c>
      <c r="H2807" t="s">
        <v>2202</v>
      </c>
      <c r="I2807" t="s">
        <v>2201</v>
      </c>
      <c r="J2807" s="6" t="s">
        <v>2259</v>
      </c>
      <c r="K2807" s="11">
        <v>0</v>
      </c>
      <c r="L2807" s="9">
        <v>0</v>
      </c>
      <c r="M2807" s="11">
        <v>2416.14</v>
      </c>
      <c r="N2807" s="11">
        <v>2370.3000000000002</v>
      </c>
      <c r="O2807" s="10" t="e">
        <f t="shared" si="450"/>
        <v>#DIV/0!</v>
      </c>
      <c r="P2807" s="11" t="e">
        <f t="shared" si="451"/>
        <v>#DIV/0!</v>
      </c>
      <c r="Q2807" s="11" t="e">
        <f t="shared" si="452"/>
        <v>#DIV/0!</v>
      </c>
      <c r="R2807" s="6" t="e">
        <f t="shared" si="453"/>
        <v>#DIV/0!</v>
      </c>
      <c r="S2807" s="6" t="e">
        <f t="shared" si="448"/>
        <v>#DIV/0!</v>
      </c>
      <c r="T2807" s="11">
        <f t="shared" si="449"/>
        <v>0</v>
      </c>
      <c r="U2807" s="11">
        <f t="shared" si="454"/>
        <v>4786.4400000000005</v>
      </c>
      <c r="V2807" s="11">
        <f t="shared" si="455"/>
        <v>-4786.4400000000005</v>
      </c>
    </row>
    <row r="2808" spans="1:22" x14ac:dyDescent="0.25">
      <c r="A2808" s="6" t="s">
        <v>351</v>
      </c>
      <c r="B2808" s="6" t="s">
        <v>23</v>
      </c>
      <c r="C2808" t="s">
        <v>2268</v>
      </c>
      <c r="D2808" t="s">
        <v>2268</v>
      </c>
      <c r="E2808" s="33" t="s">
        <v>2204</v>
      </c>
      <c r="F2808" t="s">
        <v>2203</v>
      </c>
      <c r="G2808" t="s">
        <v>2210</v>
      </c>
      <c r="H2808" t="s">
        <v>2202</v>
      </c>
      <c r="I2808" t="s">
        <v>2201</v>
      </c>
      <c r="J2808" s="6" t="s">
        <v>2259</v>
      </c>
      <c r="K2808" s="11">
        <v>6</v>
      </c>
      <c r="L2808" s="9">
        <v>4.95</v>
      </c>
      <c r="M2808" s="11">
        <v>29.7</v>
      </c>
      <c r="N2808" s="11">
        <v>0</v>
      </c>
      <c r="O2808" s="10">
        <f t="shared" si="450"/>
        <v>6</v>
      </c>
      <c r="P2808" s="11">
        <f t="shared" si="451"/>
        <v>0</v>
      </c>
      <c r="Q2808" s="11">
        <f t="shared" si="452"/>
        <v>6</v>
      </c>
      <c r="R2808" s="6" t="str">
        <f t="shared" si="453"/>
        <v>NO</v>
      </c>
      <c r="S2808" s="6" t="str">
        <f t="shared" ref="S2808:S2871" si="456">IF(O2808&gt;3.32,"YES","NO")</f>
        <v>YES</v>
      </c>
      <c r="T2808" s="11">
        <f t="shared" ref="T2808:T2871" si="457">L2808*12.5</f>
        <v>61.875</v>
      </c>
      <c r="U2808" s="11">
        <f t="shared" si="454"/>
        <v>29.7</v>
      </c>
      <c r="V2808" s="11">
        <f t="shared" si="455"/>
        <v>32.174999999999997</v>
      </c>
    </row>
    <row r="2809" spans="1:22" x14ac:dyDescent="0.25">
      <c r="A2809" s="6" t="s">
        <v>351</v>
      </c>
      <c r="B2809" s="6" t="s">
        <v>23</v>
      </c>
      <c r="C2809" t="s">
        <v>2268</v>
      </c>
      <c r="D2809" t="s">
        <v>2268</v>
      </c>
      <c r="E2809" s="33" t="s">
        <v>2204</v>
      </c>
      <c r="F2809" t="s">
        <v>2203</v>
      </c>
      <c r="G2809" t="s">
        <v>2210</v>
      </c>
      <c r="H2809" t="s">
        <v>2202</v>
      </c>
      <c r="I2809" t="s">
        <v>2201</v>
      </c>
      <c r="J2809" s="6" t="s">
        <v>2259</v>
      </c>
      <c r="K2809" s="11">
        <v>8</v>
      </c>
      <c r="L2809" s="9">
        <v>241.16</v>
      </c>
      <c r="M2809" s="11">
        <v>1929.28</v>
      </c>
      <c r="N2809" s="11">
        <v>0</v>
      </c>
      <c r="O2809" s="10">
        <f t="shared" si="450"/>
        <v>8</v>
      </c>
      <c r="P2809" s="11">
        <f t="shared" si="451"/>
        <v>0</v>
      </c>
      <c r="Q2809" s="11">
        <f t="shared" si="452"/>
        <v>8</v>
      </c>
      <c r="R2809" s="6" t="str">
        <f t="shared" si="453"/>
        <v>NO</v>
      </c>
      <c r="S2809" s="6" t="str">
        <f t="shared" si="456"/>
        <v>YES</v>
      </c>
      <c r="T2809" s="11">
        <f t="shared" si="457"/>
        <v>3014.5</v>
      </c>
      <c r="U2809" s="11">
        <f t="shared" si="454"/>
        <v>1929.28</v>
      </c>
      <c r="V2809" s="11">
        <f t="shared" si="455"/>
        <v>1085.22</v>
      </c>
    </row>
    <row r="2810" spans="1:22" x14ac:dyDescent="0.25">
      <c r="A2810" s="6" t="s">
        <v>351</v>
      </c>
      <c r="B2810" s="6" t="s">
        <v>23</v>
      </c>
      <c r="C2810" t="s">
        <v>2268</v>
      </c>
      <c r="D2810" t="s">
        <v>2268</v>
      </c>
      <c r="E2810" s="33" t="s">
        <v>2204</v>
      </c>
      <c r="F2810" t="s">
        <v>2203</v>
      </c>
      <c r="G2810" t="s">
        <v>2210</v>
      </c>
      <c r="H2810" t="s">
        <v>2202</v>
      </c>
      <c r="I2810" t="s">
        <v>2201</v>
      </c>
      <c r="J2810" s="6" t="s">
        <v>2259</v>
      </c>
      <c r="K2810" s="11">
        <v>15</v>
      </c>
      <c r="L2810" s="9">
        <v>2.88</v>
      </c>
      <c r="M2810" s="11">
        <v>43.2</v>
      </c>
      <c r="N2810" s="11">
        <v>0</v>
      </c>
      <c r="O2810" s="10">
        <f t="shared" si="450"/>
        <v>15.000000000000002</v>
      </c>
      <c r="P2810" s="11">
        <f t="shared" si="451"/>
        <v>0</v>
      </c>
      <c r="Q2810" s="11">
        <f t="shared" si="452"/>
        <v>15.000000000000002</v>
      </c>
      <c r="R2810" s="6" t="str">
        <f t="shared" si="453"/>
        <v>YES</v>
      </c>
      <c r="S2810" s="6" t="str">
        <f t="shared" si="456"/>
        <v>YES</v>
      </c>
      <c r="T2810" s="11">
        <f t="shared" si="457"/>
        <v>36</v>
      </c>
      <c r="U2810" s="11">
        <f t="shared" si="454"/>
        <v>43.2</v>
      </c>
      <c r="V2810" s="11">
        <f t="shared" si="455"/>
        <v>-7.2000000000000028</v>
      </c>
    </row>
    <row r="2811" spans="1:22" x14ac:dyDescent="0.25">
      <c r="A2811" s="6" t="s">
        <v>351</v>
      </c>
      <c r="B2811" s="6" t="s">
        <v>23</v>
      </c>
      <c r="C2811" t="s">
        <v>2268</v>
      </c>
      <c r="D2811" t="s">
        <v>2268</v>
      </c>
      <c r="E2811" s="33" t="s">
        <v>2204</v>
      </c>
      <c r="F2811" t="s">
        <v>2203</v>
      </c>
      <c r="G2811" t="s">
        <v>2210</v>
      </c>
      <c r="H2811" t="s">
        <v>2202</v>
      </c>
      <c r="I2811" t="s">
        <v>2201</v>
      </c>
      <c r="J2811" s="6" t="s">
        <v>2260</v>
      </c>
      <c r="K2811" s="11">
        <v>0</v>
      </c>
      <c r="L2811" s="9">
        <v>0</v>
      </c>
      <c r="M2811" s="11">
        <v>2995.97</v>
      </c>
      <c r="N2811" s="11">
        <v>2791.31</v>
      </c>
      <c r="O2811" s="10" t="e">
        <f t="shared" si="450"/>
        <v>#DIV/0!</v>
      </c>
      <c r="P2811" s="11" t="e">
        <f t="shared" si="451"/>
        <v>#DIV/0!</v>
      </c>
      <c r="Q2811" s="11" t="e">
        <f t="shared" si="452"/>
        <v>#DIV/0!</v>
      </c>
      <c r="R2811" s="6" t="e">
        <f t="shared" si="453"/>
        <v>#DIV/0!</v>
      </c>
      <c r="S2811" s="6" t="e">
        <f t="shared" si="456"/>
        <v>#DIV/0!</v>
      </c>
      <c r="T2811" s="11">
        <f t="shared" si="457"/>
        <v>0</v>
      </c>
      <c r="U2811" s="11">
        <f t="shared" si="454"/>
        <v>5787.28</v>
      </c>
      <c r="V2811" s="11">
        <f t="shared" si="455"/>
        <v>-5787.28</v>
      </c>
    </row>
    <row r="2812" spans="1:22" x14ac:dyDescent="0.25">
      <c r="A2812" s="6" t="s">
        <v>351</v>
      </c>
      <c r="B2812" s="6" t="s">
        <v>23</v>
      </c>
      <c r="C2812" t="s">
        <v>2268</v>
      </c>
      <c r="D2812" t="s">
        <v>2268</v>
      </c>
      <c r="E2812" s="33" t="s">
        <v>2204</v>
      </c>
      <c r="F2812" t="s">
        <v>2203</v>
      </c>
      <c r="G2812" t="s">
        <v>2210</v>
      </c>
      <c r="H2812" t="s">
        <v>2202</v>
      </c>
      <c r="I2812" t="s">
        <v>2201</v>
      </c>
      <c r="J2812" s="6" t="s">
        <v>2260</v>
      </c>
      <c r="K2812" s="11">
        <v>5</v>
      </c>
      <c r="L2812" s="9">
        <v>49.09</v>
      </c>
      <c r="M2812" s="11">
        <v>245.45</v>
      </c>
      <c r="N2812" s="11">
        <v>0</v>
      </c>
      <c r="O2812" s="10">
        <f t="shared" si="450"/>
        <v>4.9999999999999991</v>
      </c>
      <c r="P2812" s="11">
        <f t="shared" si="451"/>
        <v>0</v>
      </c>
      <c r="Q2812" s="11">
        <f t="shared" si="452"/>
        <v>4.9999999999999991</v>
      </c>
      <c r="R2812" s="6" t="str">
        <f t="shared" si="453"/>
        <v>NO</v>
      </c>
      <c r="S2812" s="6" t="str">
        <f t="shared" si="456"/>
        <v>YES</v>
      </c>
      <c r="T2812" s="11">
        <f t="shared" si="457"/>
        <v>613.625</v>
      </c>
      <c r="U2812" s="11">
        <f t="shared" si="454"/>
        <v>245.45</v>
      </c>
      <c r="V2812" s="11">
        <f t="shared" si="455"/>
        <v>368.17500000000001</v>
      </c>
    </row>
    <row r="2813" spans="1:22" x14ac:dyDescent="0.25">
      <c r="A2813" s="6" t="s">
        <v>351</v>
      </c>
      <c r="B2813" s="6" t="s">
        <v>23</v>
      </c>
      <c r="C2813" t="s">
        <v>2268</v>
      </c>
      <c r="D2813" t="s">
        <v>2268</v>
      </c>
      <c r="E2813" s="33" t="s">
        <v>2204</v>
      </c>
      <c r="F2813" t="s">
        <v>2203</v>
      </c>
      <c r="G2813" t="s">
        <v>2210</v>
      </c>
      <c r="H2813" t="s">
        <v>2202</v>
      </c>
      <c r="I2813" t="s">
        <v>2201</v>
      </c>
      <c r="J2813" s="6" t="s">
        <v>2260</v>
      </c>
      <c r="K2813" s="11">
        <v>6.5</v>
      </c>
      <c r="L2813" s="9">
        <v>267.77999999999997</v>
      </c>
      <c r="M2813" s="11">
        <v>1740.59</v>
      </c>
      <c r="N2813" s="11">
        <v>0</v>
      </c>
      <c r="O2813" s="10">
        <f t="shared" si="450"/>
        <v>6.5000746881768618</v>
      </c>
      <c r="P2813" s="11">
        <f t="shared" si="451"/>
        <v>0</v>
      </c>
      <c r="Q2813" s="11">
        <f t="shared" si="452"/>
        <v>6.5000746881768618</v>
      </c>
      <c r="R2813" s="6" t="str">
        <f t="shared" si="453"/>
        <v>NO</v>
      </c>
      <c r="S2813" s="6" t="str">
        <f t="shared" si="456"/>
        <v>YES</v>
      </c>
      <c r="T2813" s="11">
        <f t="shared" si="457"/>
        <v>3347.2499999999995</v>
      </c>
      <c r="U2813" s="11">
        <f t="shared" si="454"/>
        <v>1740.59</v>
      </c>
      <c r="V2813" s="11">
        <f t="shared" si="455"/>
        <v>1606.6599999999996</v>
      </c>
    </row>
    <row r="2814" spans="1:22" x14ac:dyDescent="0.25">
      <c r="A2814" s="6" t="s">
        <v>351</v>
      </c>
      <c r="B2814" s="6" t="s">
        <v>23</v>
      </c>
      <c r="C2814" t="s">
        <v>2268</v>
      </c>
      <c r="D2814" t="s">
        <v>2268</v>
      </c>
      <c r="E2814" s="33" t="s">
        <v>2204</v>
      </c>
      <c r="F2814" t="s">
        <v>2203</v>
      </c>
      <c r="G2814" t="s">
        <v>2210</v>
      </c>
      <c r="H2814" t="s">
        <v>2202</v>
      </c>
      <c r="I2814" t="s">
        <v>2201</v>
      </c>
      <c r="J2814" s="6" t="s">
        <v>2188</v>
      </c>
      <c r="K2814" s="11">
        <v>0</v>
      </c>
      <c r="L2814" s="9">
        <v>0</v>
      </c>
      <c r="M2814" s="11">
        <v>2267.87</v>
      </c>
      <c r="N2814" s="11">
        <v>2202.31</v>
      </c>
      <c r="O2814" s="10" t="e">
        <f t="shared" si="450"/>
        <v>#DIV/0!</v>
      </c>
      <c r="P2814" s="11" t="e">
        <f t="shared" si="451"/>
        <v>#DIV/0!</v>
      </c>
      <c r="Q2814" s="11" t="e">
        <f t="shared" si="452"/>
        <v>#DIV/0!</v>
      </c>
      <c r="R2814" s="6" t="e">
        <f t="shared" si="453"/>
        <v>#DIV/0!</v>
      </c>
      <c r="S2814" s="6" t="e">
        <f t="shared" si="456"/>
        <v>#DIV/0!</v>
      </c>
      <c r="T2814" s="11">
        <f t="shared" si="457"/>
        <v>0</v>
      </c>
      <c r="U2814" s="11">
        <f t="shared" si="454"/>
        <v>4470.18</v>
      </c>
      <c r="V2814" s="11">
        <f t="shared" si="455"/>
        <v>-4470.18</v>
      </c>
    </row>
    <row r="2815" spans="1:22" x14ac:dyDescent="0.25">
      <c r="A2815" s="6" t="s">
        <v>351</v>
      </c>
      <c r="B2815" s="6" t="s">
        <v>23</v>
      </c>
      <c r="C2815" t="s">
        <v>2268</v>
      </c>
      <c r="D2815" t="s">
        <v>2268</v>
      </c>
      <c r="E2815" s="33" t="s">
        <v>2204</v>
      </c>
      <c r="F2815" t="s">
        <v>2203</v>
      </c>
      <c r="G2815" t="s">
        <v>2210</v>
      </c>
      <c r="H2815" t="s">
        <v>2202</v>
      </c>
      <c r="I2815" t="s">
        <v>2201</v>
      </c>
      <c r="J2815" s="6" t="s">
        <v>2188</v>
      </c>
      <c r="K2815" s="11">
        <v>5</v>
      </c>
      <c r="L2815" s="9">
        <v>168.52</v>
      </c>
      <c r="M2815" s="11">
        <v>842.6</v>
      </c>
      <c r="N2815" s="11">
        <v>0</v>
      </c>
      <c r="O2815" s="10">
        <f t="shared" si="450"/>
        <v>5</v>
      </c>
      <c r="P2815" s="11">
        <f t="shared" si="451"/>
        <v>0</v>
      </c>
      <c r="Q2815" s="11">
        <f t="shared" si="452"/>
        <v>5</v>
      </c>
      <c r="R2815" s="6" t="str">
        <f t="shared" si="453"/>
        <v>NO</v>
      </c>
      <c r="S2815" s="6" t="str">
        <f t="shared" si="456"/>
        <v>YES</v>
      </c>
      <c r="T2815" s="11">
        <f t="shared" si="457"/>
        <v>2106.5</v>
      </c>
      <c r="U2815" s="11">
        <f t="shared" si="454"/>
        <v>842.6</v>
      </c>
      <c r="V2815" s="11">
        <f t="shared" si="455"/>
        <v>1263.9000000000001</v>
      </c>
    </row>
    <row r="2816" spans="1:22" x14ac:dyDescent="0.25">
      <c r="A2816" s="6" t="s">
        <v>351</v>
      </c>
      <c r="B2816" s="6" t="s">
        <v>23</v>
      </c>
      <c r="C2816" t="s">
        <v>2268</v>
      </c>
      <c r="D2816" t="s">
        <v>2268</v>
      </c>
      <c r="E2816" s="33" t="s">
        <v>2204</v>
      </c>
      <c r="F2816" t="s">
        <v>2203</v>
      </c>
      <c r="G2816" t="s">
        <v>2210</v>
      </c>
      <c r="H2816" t="s">
        <v>2202</v>
      </c>
      <c r="I2816" t="s">
        <v>2201</v>
      </c>
      <c r="J2816" s="6" t="s">
        <v>2261</v>
      </c>
      <c r="K2816" s="11">
        <v>0</v>
      </c>
      <c r="L2816" s="9">
        <v>0</v>
      </c>
      <c r="M2816" s="11">
        <v>6228.47</v>
      </c>
      <c r="N2816" s="11">
        <v>6228.47</v>
      </c>
      <c r="O2816" s="10" t="e">
        <f t="shared" si="450"/>
        <v>#DIV/0!</v>
      </c>
      <c r="P2816" s="11" t="e">
        <f t="shared" si="451"/>
        <v>#DIV/0!</v>
      </c>
      <c r="Q2816" s="11" t="e">
        <f t="shared" si="452"/>
        <v>#DIV/0!</v>
      </c>
      <c r="R2816" s="6" t="e">
        <f t="shared" si="453"/>
        <v>#DIV/0!</v>
      </c>
      <c r="S2816" s="6" t="e">
        <f t="shared" si="456"/>
        <v>#DIV/0!</v>
      </c>
      <c r="T2816" s="11">
        <f t="shared" si="457"/>
        <v>0</v>
      </c>
      <c r="U2816" s="11">
        <f t="shared" si="454"/>
        <v>12456.94</v>
      </c>
      <c r="V2816" s="11">
        <f t="shared" si="455"/>
        <v>-12456.94</v>
      </c>
    </row>
    <row r="2817" spans="1:22" x14ac:dyDescent="0.25">
      <c r="A2817" s="6" t="s">
        <v>351</v>
      </c>
      <c r="B2817" s="6" t="s">
        <v>23</v>
      </c>
      <c r="C2817" t="s">
        <v>2268</v>
      </c>
      <c r="D2817" t="s">
        <v>2268</v>
      </c>
      <c r="E2817" s="33" t="s">
        <v>2204</v>
      </c>
      <c r="F2817" t="s">
        <v>2203</v>
      </c>
      <c r="G2817" t="s">
        <v>2210</v>
      </c>
      <c r="H2817" t="s">
        <v>2202</v>
      </c>
      <c r="I2817" t="s">
        <v>2201</v>
      </c>
      <c r="J2817" s="6" t="s">
        <v>2261</v>
      </c>
      <c r="K2817" s="11">
        <v>5</v>
      </c>
      <c r="L2817" s="9">
        <v>290.69</v>
      </c>
      <c r="M2817" s="11">
        <v>1453.45</v>
      </c>
      <c r="N2817" s="11">
        <v>0</v>
      </c>
      <c r="O2817" s="10">
        <f t="shared" si="450"/>
        <v>5</v>
      </c>
      <c r="P2817" s="11">
        <f t="shared" si="451"/>
        <v>0</v>
      </c>
      <c r="Q2817" s="11">
        <f t="shared" si="452"/>
        <v>5</v>
      </c>
      <c r="R2817" s="6" t="str">
        <f t="shared" si="453"/>
        <v>NO</v>
      </c>
      <c r="S2817" s="6" t="str">
        <f t="shared" si="456"/>
        <v>YES</v>
      </c>
      <c r="T2817" s="11">
        <f t="shared" si="457"/>
        <v>3633.625</v>
      </c>
      <c r="U2817" s="11">
        <f t="shared" si="454"/>
        <v>1453.45</v>
      </c>
      <c r="V2817" s="11">
        <f t="shared" si="455"/>
        <v>2180.1750000000002</v>
      </c>
    </row>
    <row r="2818" spans="1:22" x14ac:dyDescent="0.25">
      <c r="A2818" s="6" t="s">
        <v>351</v>
      </c>
      <c r="B2818" s="6" t="s">
        <v>23</v>
      </c>
      <c r="C2818" t="s">
        <v>2268</v>
      </c>
      <c r="D2818" t="s">
        <v>2268</v>
      </c>
      <c r="E2818" s="33" t="s">
        <v>2204</v>
      </c>
      <c r="F2818" t="s">
        <v>2203</v>
      </c>
      <c r="G2818" t="s">
        <v>2210</v>
      </c>
      <c r="H2818" t="s">
        <v>2202</v>
      </c>
      <c r="I2818" t="s">
        <v>2201</v>
      </c>
      <c r="J2818" s="6" t="s">
        <v>2261</v>
      </c>
      <c r="K2818" s="11">
        <v>15</v>
      </c>
      <c r="L2818" s="9">
        <v>33.28</v>
      </c>
      <c r="M2818" s="11">
        <v>499.2</v>
      </c>
      <c r="N2818" s="11">
        <v>0</v>
      </c>
      <c r="O2818" s="10">
        <f t="shared" si="450"/>
        <v>15</v>
      </c>
      <c r="P2818" s="11">
        <f t="shared" si="451"/>
        <v>0</v>
      </c>
      <c r="Q2818" s="11">
        <f t="shared" si="452"/>
        <v>15</v>
      </c>
      <c r="R2818" s="6" t="str">
        <f t="shared" si="453"/>
        <v>YES</v>
      </c>
      <c r="S2818" s="6" t="str">
        <f t="shared" si="456"/>
        <v>YES</v>
      </c>
      <c r="T2818" s="11">
        <f t="shared" si="457"/>
        <v>416</v>
      </c>
      <c r="U2818" s="11">
        <f t="shared" si="454"/>
        <v>499.2</v>
      </c>
      <c r="V2818" s="11">
        <f t="shared" si="455"/>
        <v>-83.199999999999989</v>
      </c>
    </row>
    <row r="2819" spans="1:22" x14ac:dyDescent="0.25">
      <c r="A2819" s="6" t="s">
        <v>351</v>
      </c>
      <c r="B2819" s="6" t="s">
        <v>23</v>
      </c>
      <c r="C2819" t="s">
        <v>2268</v>
      </c>
      <c r="D2819" t="s">
        <v>2268</v>
      </c>
      <c r="E2819" s="33" t="s">
        <v>2204</v>
      </c>
      <c r="F2819" t="s">
        <v>2203</v>
      </c>
      <c r="G2819" t="s">
        <v>2210</v>
      </c>
      <c r="H2819" t="s">
        <v>2202</v>
      </c>
      <c r="I2819" t="s">
        <v>2201</v>
      </c>
      <c r="J2819" s="6" t="s">
        <v>2262</v>
      </c>
      <c r="K2819" s="11">
        <v>0</v>
      </c>
      <c r="L2819" s="9">
        <v>0</v>
      </c>
      <c r="M2819" s="11">
        <v>3303.35</v>
      </c>
      <c r="N2819" s="11">
        <v>3218.68</v>
      </c>
      <c r="O2819" s="10" t="e">
        <f t="shared" si="450"/>
        <v>#DIV/0!</v>
      </c>
      <c r="P2819" s="11" t="e">
        <f t="shared" si="451"/>
        <v>#DIV/0!</v>
      </c>
      <c r="Q2819" s="11" t="e">
        <f t="shared" si="452"/>
        <v>#DIV/0!</v>
      </c>
      <c r="R2819" s="6" t="e">
        <f t="shared" si="453"/>
        <v>#DIV/0!</v>
      </c>
      <c r="S2819" s="6" t="e">
        <f t="shared" si="456"/>
        <v>#DIV/0!</v>
      </c>
      <c r="T2819" s="11">
        <f t="shared" si="457"/>
        <v>0</v>
      </c>
      <c r="U2819" s="11">
        <f t="shared" si="454"/>
        <v>6522.03</v>
      </c>
      <c r="V2819" s="11">
        <f t="shared" si="455"/>
        <v>-6522.03</v>
      </c>
    </row>
    <row r="2820" spans="1:22" x14ac:dyDescent="0.25">
      <c r="A2820" s="6" t="s">
        <v>351</v>
      </c>
      <c r="B2820" s="6" t="s">
        <v>23</v>
      </c>
      <c r="C2820" t="s">
        <v>2268</v>
      </c>
      <c r="D2820" t="s">
        <v>2268</v>
      </c>
      <c r="E2820" s="33" t="s">
        <v>2204</v>
      </c>
      <c r="F2820" t="s">
        <v>2203</v>
      </c>
      <c r="G2820" t="s">
        <v>2210</v>
      </c>
      <c r="H2820" t="s">
        <v>2202</v>
      </c>
      <c r="I2820" t="s">
        <v>2201</v>
      </c>
      <c r="J2820" s="6" t="s">
        <v>2262</v>
      </c>
      <c r="K2820" s="11">
        <v>5</v>
      </c>
      <c r="L2820" s="9">
        <v>271.47000000000003</v>
      </c>
      <c r="M2820" s="11">
        <v>1357.35</v>
      </c>
      <c r="N2820" s="11">
        <v>0</v>
      </c>
      <c r="O2820" s="10">
        <f t="shared" si="450"/>
        <v>4.9999999999999991</v>
      </c>
      <c r="P2820" s="11">
        <f t="shared" si="451"/>
        <v>0</v>
      </c>
      <c r="Q2820" s="11">
        <f t="shared" si="452"/>
        <v>4.9999999999999991</v>
      </c>
      <c r="R2820" s="6" t="str">
        <f t="shared" si="453"/>
        <v>NO</v>
      </c>
      <c r="S2820" s="6" t="str">
        <f t="shared" si="456"/>
        <v>YES</v>
      </c>
      <c r="T2820" s="11">
        <f t="shared" si="457"/>
        <v>3393.3750000000005</v>
      </c>
      <c r="U2820" s="11">
        <f t="shared" si="454"/>
        <v>1357.35</v>
      </c>
      <c r="V2820" s="11">
        <f t="shared" si="455"/>
        <v>2036.0250000000005</v>
      </c>
    </row>
    <row r="2821" spans="1:22" x14ac:dyDescent="0.25">
      <c r="A2821" s="6" t="s">
        <v>351</v>
      </c>
      <c r="B2821" s="6" t="s">
        <v>23</v>
      </c>
      <c r="C2821" t="s">
        <v>2268</v>
      </c>
      <c r="D2821" t="s">
        <v>2268</v>
      </c>
      <c r="E2821" s="33" t="s">
        <v>2204</v>
      </c>
      <c r="F2821" t="s">
        <v>2203</v>
      </c>
      <c r="G2821" t="s">
        <v>2210</v>
      </c>
      <c r="H2821" t="s">
        <v>2202</v>
      </c>
      <c r="I2821" t="s">
        <v>2201</v>
      </c>
      <c r="J2821" s="6" t="s">
        <v>2263</v>
      </c>
      <c r="K2821" s="11">
        <v>0</v>
      </c>
      <c r="L2821" s="9">
        <v>0</v>
      </c>
      <c r="M2821" s="11">
        <v>430.4</v>
      </c>
      <c r="N2821" s="11">
        <v>430.4</v>
      </c>
      <c r="O2821" s="10" t="e">
        <f t="shared" si="450"/>
        <v>#DIV/0!</v>
      </c>
      <c r="P2821" s="11" t="e">
        <f t="shared" si="451"/>
        <v>#DIV/0!</v>
      </c>
      <c r="Q2821" s="11" t="e">
        <f t="shared" si="452"/>
        <v>#DIV/0!</v>
      </c>
      <c r="R2821" s="6" t="e">
        <f t="shared" si="453"/>
        <v>#DIV/0!</v>
      </c>
      <c r="S2821" s="6" t="e">
        <f t="shared" si="456"/>
        <v>#DIV/0!</v>
      </c>
      <c r="T2821" s="11">
        <f t="shared" si="457"/>
        <v>0</v>
      </c>
      <c r="U2821" s="11">
        <f t="shared" si="454"/>
        <v>860.8</v>
      </c>
      <c r="V2821" s="11">
        <f t="shared" si="455"/>
        <v>-860.8</v>
      </c>
    </row>
    <row r="2822" spans="1:22" x14ac:dyDescent="0.25">
      <c r="A2822" s="6" t="s">
        <v>351</v>
      </c>
      <c r="B2822" s="6" t="s">
        <v>23</v>
      </c>
      <c r="C2822" t="s">
        <v>2268</v>
      </c>
      <c r="D2822" t="s">
        <v>2268</v>
      </c>
      <c r="E2822" s="33" t="s">
        <v>2204</v>
      </c>
      <c r="F2822" t="s">
        <v>2203</v>
      </c>
      <c r="G2822" t="s">
        <v>2210</v>
      </c>
      <c r="H2822" t="s">
        <v>2202</v>
      </c>
      <c r="I2822" t="s">
        <v>2201</v>
      </c>
      <c r="J2822" s="6" t="s">
        <v>2263</v>
      </c>
      <c r="K2822" s="11">
        <v>6</v>
      </c>
      <c r="L2822" s="9">
        <v>12.7</v>
      </c>
      <c r="M2822" s="11">
        <v>76.2</v>
      </c>
      <c r="N2822" s="11">
        <v>0</v>
      </c>
      <c r="O2822" s="10">
        <f t="shared" si="450"/>
        <v>6.0000000000000009</v>
      </c>
      <c r="P2822" s="11">
        <f t="shared" si="451"/>
        <v>0</v>
      </c>
      <c r="Q2822" s="11">
        <f t="shared" si="452"/>
        <v>6.0000000000000009</v>
      </c>
      <c r="R2822" s="6" t="str">
        <f t="shared" si="453"/>
        <v>NO</v>
      </c>
      <c r="S2822" s="6" t="str">
        <f t="shared" si="456"/>
        <v>YES</v>
      </c>
      <c r="T2822" s="11">
        <f t="shared" si="457"/>
        <v>158.75</v>
      </c>
      <c r="U2822" s="11">
        <f t="shared" si="454"/>
        <v>76.2</v>
      </c>
      <c r="V2822" s="11">
        <f t="shared" si="455"/>
        <v>82.55</v>
      </c>
    </row>
    <row r="2823" spans="1:22" x14ac:dyDescent="0.25">
      <c r="A2823" s="6" t="s">
        <v>351</v>
      </c>
      <c r="B2823" s="6" t="s">
        <v>23</v>
      </c>
      <c r="C2823" t="s">
        <v>2268</v>
      </c>
      <c r="D2823" t="s">
        <v>2268</v>
      </c>
      <c r="E2823" s="33" t="s">
        <v>2204</v>
      </c>
      <c r="F2823" t="s">
        <v>2203</v>
      </c>
      <c r="G2823" t="s">
        <v>2210</v>
      </c>
      <c r="H2823" t="s">
        <v>2202</v>
      </c>
      <c r="I2823" t="s">
        <v>2201</v>
      </c>
      <c r="J2823" s="6" t="s">
        <v>2263</v>
      </c>
      <c r="K2823" s="11">
        <v>15</v>
      </c>
      <c r="L2823" s="9">
        <v>10.68</v>
      </c>
      <c r="M2823" s="11">
        <v>160.19999999999999</v>
      </c>
      <c r="N2823" s="11">
        <v>0</v>
      </c>
      <c r="O2823" s="10">
        <f t="shared" si="450"/>
        <v>15</v>
      </c>
      <c r="P2823" s="11">
        <f t="shared" si="451"/>
        <v>0</v>
      </c>
      <c r="Q2823" s="11">
        <f t="shared" si="452"/>
        <v>15</v>
      </c>
      <c r="R2823" s="6" t="str">
        <f t="shared" si="453"/>
        <v>YES</v>
      </c>
      <c r="S2823" s="6" t="str">
        <f t="shared" si="456"/>
        <v>YES</v>
      </c>
      <c r="T2823" s="11">
        <f t="shared" si="457"/>
        <v>133.5</v>
      </c>
      <c r="U2823" s="11">
        <f t="shared" si="454"/>
        <v>160.19999999999999</v>
      </c>
      <c r="V2823" s="11">
        <f t="shared" si="455"/>
        <v>-26.699999999999989</v>
      </c>
    </row>
    <row r="2824" spans="1:22" x14ac:dyDescent="0.25">
      <c r="A2824" s="6" t="s">
        <v>351</v>
      </c>
      <c r="B2824" s="6" t="s">
        <v>23</v>
      </c>
      <c r="C2824" t="s">
        <v>2268</v>
      </c>
      <c r="D2824" t="s">
        <v>2268</v>
      </c>
      <c r="E2824" s="33" t="s">
        <v>2204</v>
      </c>
      <c r="F2824" t="s">
        <v>2203</v>
      </c>
      <c r="G2824" t="s">
        <v>2210</v>
      </c>
      <c r="H2824" t="s">
        <v>2202</v>
      </c>
      <c r="I2824" t="s">
        <v>2201</v>
      </c>
      <c r="J2824" s="6" t="s">
        <v>2263</v>
      </c>
      <c r="K2824" s="11">
        <v>16</v>
      </c>
      <c r="L2824" s="9">
        <v>26.69</v>
      </c>
      <c r="M2824" s="11">
        <v>427.04</v>
      </c>
      <c r="N2824" s="11">
        <v>0</v>
      </c>
      <c r="O2824" s="10">
        <f t="shared" si="450"/>
        <v>16</v>
      </c>
      <c r="P2824" s="11">
        <f t="shared" si="451"/>
        <v>0</v>
      </c>
      <c r="Q2824" s="11">
        <f t="shared" si="452"/>
        <v>16</v>
      </c>
      <c r="R2824" s="6" t="str">
        <f t="shared" si="453"/>
        <v>YES</v>
      </c>
      <c r="S2824" s="6" t="str">
        <f t="shared" si="456"/>
        <v>YES</v>
      </c>
      <c r="T2824" s="11">
        <f t="shared" si="457"/>
        <v>333.625</v>
      </c>
      <c r="U2824" s="11">
        <f t="shared" si="454"/>
        <v>427.04</v>
      </c>
      <c r="V2824" s="11">
        <f t="shared" si="455"/>
        <v>-93.41500000000002</v>
      </c>
    </row>
    <row r="2825" spans="1:22" x14ac:dyDescent="0.25">
      <c r="A2825" s="6" t="s">
        <v>351</v>
      </c>
      <c r="B2825" s="6" t="s">
        <v>23</v>
      </c>
      <c r="C2825" t="s">
        <v>2268</v>
      </c>
      <c r="D2825" t="s">
        <v>2268</v>
      </c>
      <c r="E2825" s="33" t="s">
        <v>2204</v>
      </c>
      <c r="F2825" t="s">
        <v>2203</v>
      </c>
      <c r="G2825" t="s">
        <v>2210</v>
      </c>
      <c r="H2825" t="s">
        <v>2202</v>
      </c>
      <c r="I2825" t="s">
        <v>2201</v>
      </c>
      <c r="J2825" s="6" t="s">
        <v>2264</v>
      </c>
      <c r="K2825" s="11">
        <v>0</v>
      </c>
      <c r="L2825" s="9">
        <v>0</v>
      </c>
      <c r="M2825" s="11">
        <v>443.09</v>
      </c>
      <c r="N2825" s="11">
        <v>443.09</v>
      </c>
      <c r="O2825" s="10" t="e">
        <f t="shared" si="450"/>
        <v>#DIV/0!</v>
      </c>
      <c r="P2825" s="11" t="e">
        <f t="shared" si="451"/>
        <v>#DIV/0!</v>
      </c>
      <c r="Q2825" s="11" t="e">
        <f t="shared" si="452"/>
        <v>#DIV/0!</v>
      </c>
      <c r="R2825" s="6" t="e">
        <f t="shared" si="453"/>
        <v>#DIV/0!</v>
      </c>
      <c r="S2825" s="6" t="e">
        <f t="shared" si="456"/>
        <v>#DIV/0!</v>
      </c>
      <c r="T2825" s="11">
        <f t="shared" si="457"/>
        <v>0</v>
      </c>
      <c r="U2825" s="11">
        <f t="shared" si="454"/>
        <v>886.18</v>
      </c>
      <c r="V2825" s="11">
        <f t="shared" si="455"/>
        <v>-886.18</v>
      </c>
    </row>
    <row r="2826" spans="1:22" x14ac:dyDescent="0.25">
      <c r="A2826" s="6" t="s">
        <v>351</v>
      </c>
      <c r="B2826" s="6" t="s">
        <v>23</v>
      </c>
      <c r="C2826" t="s">
        <v>2268</v>
      </c>
      <c r="D2826" t="s">
        <v>2268</v>
      </c>
      <c r="E2826" s="33" t="s">
        <v>2204</v>
      </c>
      <c r="F2826" t="s">
        <v>2203</v>
      </c>
      <c r="G2826" t="s">
        <v>2210</v>
      </c>
      <c r="H2826" t="s">
        <v>2202</v>
      </c>
      <c r="I2826" t="s">
        <v>2201</v>
      </c>
      <c r="J2826" s="6" t="s">
        <v>2264</v>
      </c>
      <c r="K2826" s="11">
        <v>5.5</v>
      </c>
      <c r="L2826" s="9">
        <v>43.07</v>
      </c>
      <c r="M2826" s="11">
        <v>236.89</v>
      </c>
      <c r="N2826" s="11">
        <v>0</v>
      </c>
      <c r="O2826" s="10">
        <f t="shared" si="450"/>
        <v>5.5001160900859061</v>
      </c>
      <c r="P2826" s="11">
        <f t="shared" si="451"/>
        <v>0</v>
      </c>
      <c r="Q2826" s="11">
        <f t="shared" si="452"/>
        <v>5.5001160900859061</v>
      </c>
      <c r="R2826" s="6" t="str">
        <f t="shared" si="453"/>
        <v>NO</v>
      </c>
      <c r="S2826" s="6" t="str">
        <f t="shared" si="456"/>
        <v>YES</v>
      </c>
      <c r="T2826" s="11">
        <f t="shared" si="457"/>
        <v>538.375</v>
      </c>
      <c r="U2826" s="11">
        <f t="shared" si="454"/>
        <v>236.89</v>
      </c>
      <c r="V2826" s="11">
        <f t="shared" si="455"/>
        <v>301.48500000000001</v>
      </c>
    </row>
    <row r="2827" spans="1:22" x14ac:dyDescent="0.25">
      <c r="A2827" s="6" t="s">
        <v>351</v>
      </c>
      <c r="B2827" s="6" t="s">
        <v>23</v>
      </c>
      <c r="C2827" t="s">
        <v>2268</v>
      </c>
      <c r="D2827" t="s">
        <v>2268</v>
      </c>
      <c r="E2827" s="33" t="s">
        <v>2204</v>
      </c>
      <c r="F2827" t="s">
        <v>2203</v>
      </c>
      <c r="G2827" t="s">
        <v>2210</v>
      </c>
      <c r="H2827" t="s">
        <v>2202</v>
      </c>
      <c r="I2827" t="s">
        <v>2201</v>
      </c>
      <c r="J2827" s="6" t="s">
        <v>2265</v>
      </c>
      <c r="K2827" s="11">
        <v>0</v>
      </c>
      <c r="L2827" s="9">
        <v>0</v>
      </c>
      <c r="M2827" s="11">
        <v>2140.83</v>
      </c>
      <c r="N2827" s="11">
        <v>2140.83</v>
      </c>
      <c r="O2827" s="10" t="e">
        <f t="shared" si="450"/>
        <v>#DIV/0!</v>
      </c>
      <c r="P2827" s="11" t="e">
        <f t="shared" si="451"/>
        <v>#DIV/0!</v>
      </c>
      <c r="Q2827" s="11" t="e">
        <f t="shared" si="452"/>
        <v>#DIV/0!</v>
      </c>
      <c r="R2827" s="6" t="e">
        <f t="shared" si="453"/>
        <v>#DIV/0!</v>
      </c>
      <c r="S2827" s="6" t="e">
        <f t="shared" si="456"/>
        <v>#DIV/0!</v>
      </c>
      <c r="T2827" s="11">
        <f t="shared" si="457"/>
        <v>0</v>
      </c>
      <c r="U2827" s="11">
        <f t="shared" si="454"/>
        <v>4281.66</v>
      </c>
      <c r="V2827" s="11">
        <f t="shared" si="455"/>
        <v>-4281.66</v>
      </c>
    </row>
    <row r="2828" spans="1:22" x14ac:dyDescent="0.25">
      <c r="A2828" s="6" t="s">
        <v>351</v>
      </c>
      <c r="B2828" s="6" t="s">
        <v>23</v>
      </c>
      <c r="C2828" t="s">
        <v>2268</v>
      </c>
      <c r="D2828" t="s">
        <v>2268</v>
      </c>
      <c r="E2828" s="33" t="s">
        <v>2204</v>
      </c>
      <c r="F2828" t="s">
        <v>2203</v>
      </c>
      <c r="G2828" t="s">
        <v>2210</v>
      </c>
      <c r="H2828" t="s">
        <v>2202</v>
      </c>
      <c r="I2828" t="s">
        <v>2201</v>
      </c>
      <c r="J2828" s="6" t="s">
        <v>2265</v>
      </c>
      <c r="K2828" s="11">
        <v>5</v>
      </c>
      <c r="L2828" s="9">
        <v>71.47</v>
      </c>
      <c r="M2828" s="11">
        <v>357.35</v>
      </c>
      <c r="N2828" s="11">
        <v>0</v>
      </c>
      <c r="O2828" s="10">
        <f t="shared" si="450"/>
        <v>5</v>
      </c>
      <c r="P2828" s="11">
        <f t="shared" si="451"/>
        <v>0</v>
      </c>
      <c r="Q2828" s="11">
        <f t="shared" si="452"/>
        <v>5</v>
      </c>
      <c r="R2828" s="6" t="str">
        <f t="shared" si="453"/>
        <v>NO</v>
      </c>
      <c r="S2828" s="6" t="str">
        <f t="shared" si="456"/>
        <v>YES</v>
      </c>
      <c r="T2828" s="11">
        <f t="shared" si="457"/>
        <v>893.375</v>
      </c>
      <c r="U2828" s="11">
        <f t="shared" si="454"/>
        <v>357.35</v>
      </c>
      <c r="V2828" s="11">
        <f t="shared" si="455"/>
        <v>536.02499999999998</v>
      </c>
    </row>
    <row r="2829" spans="1:22" x14ac:dyDescent="0.25">
      <c r="A2829" s="6" t="s">
        <v>351</v>
      </c>
      <c r="B2829" s="6" t="s">
        <v>23</v>
      </c>
      <c r="C2829" t="s">
        <v>2268</v>
      </c>
      <c r="D2829" t="s">
        <v>2268</v>
      </c>
      <c r="E2829" s="33" t="s">
        <v>2204</v>
      </c>
      <c r="F2829" t="s">
        <v>2203</v>
      </c>
      <c r="G2829" t="s">
        <v>2210</v>
      </c>
      <c r="H2829" t="s">
        <v>2202</v>
      </c>
      <c r="I2829" t="s">
        <v>2201</v>
      </c>
      <c r="J2829" s="6" t="s">
        <v>2265</v>
      </c>
      <c r="K2829" s="11">
        <v>15</v>
      </c>
      <c r="L2829" s="9">
        <v>25.27</v>
      </c>
      <c r="M2829" s="11">
        <v>379.05</v>
      </c>
      <c r="N2829" s="11">
        <v>0</v>
      </c>
      <c r="O2829" s="10">
        <f t="shared" si="450"/>
        <v>15</v>
      </c>
      <c r="P2829" s="11">
        <f t="shared" si="451"/>
        <v>0</v>
      </c>
      <c r="Q2829" s="11">
        <f t="shared" si="452"/>
        <v>15</v>
      </c>
      <c r="R2829" s="6" t="str">
        <f t="shared" si="453"/>
        <v>YES</v>
      </c>
      <c r="S2829" s="6" t="str">
        <f t="shared" si="456"/>
        <v>YES</v>
      </c>
      <c r="T2829" s="11">
        <f t="shared" si="457"/>
        <v>315.875</v>
      </c>
      <c r="U2829" s="11">
        <f t="shared" si="454"/>
        <v>379.05</v>
      </c>
      <c r="V2829" s="11">
        <f t="shared" si="455"/>
        <v>-63.175000000000011</v>
      </c>
    </row>
    <row r="2830" spans="1:22" x14ac:dyDescent="0.25">
      <c r="A2830" s="6" t="s">
        <v>351</v>
      </c>
      <c r="B2830" s="6" t="s">
        <v>23</v>
      </c>
      <c r="C2830" t="s">
        <v>2268</v>
      </c>
      <c r="D2830" t="s">
        <v>2268</v>
      </c>
      <c r="E2830" s="33" t="s">
        <v>2204</v>
      </c>
      <c r="F2830" t="s">
        <v>2203</v>
      </c>
      <c r="G2830" t="s">
        <v>2210</v>
      </c>
      <c r="H2830" t="s">
        <v>2202</v>
      </c>
      <c r="I2830" t="s">
        <v>2201</v>
      </c>
      <c r="J2830" s="6" t="s">
        <v>2265</v>
      </c>
      <c r="K2830" s="11">
        <v>17</v>
      </c>
      <c r="L2830" s="9">
        <v>22.7</v>
      </c>
      <c r="M2830" s="11">
        <v>385.9</v>
      </c>
      <c r="N2830" s="11">
        <v>0</v>
      </c>
      <c r="O2830" s="10">
        <f t="shared" si="450"/>
        <v>17</v>
      </c>
      <c r="P2830" s="11">
        <f t="shared" si="451"/>
        <v>0</v>
      </c>
      <c r="Q2830" s="11">
        <f t="shared" si="452"/>
        <v>17</v>
      </c>
      <c r="R2830" s="6" t="str">
        <f t="shared" si="453"/>
        <v>YES</v>
      </c>
      <c r="S2830" s="6" t="str">
        <f t="shared" si="456"/>
        <v>YES</v>
      </c>
      <c r="T2830" s="11">
        <f t="shared" si="457"/>
        <v>283.75</v>
      </c>
      <c r="U2830" s="11">
        <f t="shared" si="454"/>
        <v>385.9</v>
      </c>
      <c r="V2830" s="11">
        <f t="shared" si="455"/>
        <v>-102.14999999999998</v>
      </c>
    </row>
    <row r="2831" spans="1:22" x14ac:dyDescent="0.25">
      <c r="A2831" s="6" t="s">
        <v>351</v>
      </c>
      <c r="B2831" s="6" t="s">
        <v>23</v>
      </c>
      <c r="C2831" t="s">
        <v>2268</v>
      </c>
      <c r="D2831" t="s">
        <v>2268</v>
      </c>
      <c r="E2831" s="33" t="s">
        <v>2204</v>
      </c>
      <c r="F2831" t="s">
        <v>2203</v>
      </c>
      <c r="G2831" t="s">
        <v>2210</v>
      </c>
      <c r="H2831" t="s">
        <v>2202</v>
      </c>
      <c r="I2831" t="s">
        <v>2201</v>
      </c>
      <c r="J2831" s="6" t="s">
        <v>2266</v>
      </c>
      <c r="K2831" s="11">
        <v>0</v>
      </c>
      <c r="L2831" s="9">
        <v>0</v>
      </c>
      <c r="M2831" s="11">
        <v>5357.02</v>
      </c>
      <c r="N2831" s="11">
        <v>5357.02</v>
      </c>
      <c r="O2831" s="10" t="e">
        <f t="shared" si="450"/>
        <v>#DIV/0!</v>
      </c>
      <c r="P2831" s="11" t="e">
        <f t="shared" si="451"/>
        <v>#DIV/0!</v>
      </c>
      <c r="Q2831" s="11" t="e">
        <f t="shared" si="452"/>
        <v>#DIV/0!</v>
      </c>
      <c r="R2831" s="6" t="e">
        <f t="shared" si="453"/>
        <v>#DIV/0!</v>
      </c>
      <c r="S2831" s="6" t="e">
        <f t="shared" si="456"/>
        <v>#DIV/0!</v>
      </c>
      <c r="T2831" s="11">
        <f t="shared" si="457"/>
        <v>0</v>
      </c>
      <c r="U2831" s="11">
        <f t="shared" si="454"/>
        <v>10714.04</v>
      </c>
      <c r="V2831" s="11">
        <f t="shared" si="455"/>
        <v>-10714.04</v>
      </c>
    </row>
    <row r="2832" spans="1:22" x14ac:dyDescent="0.25">
      <c r="A2832" s="6" t="s">
        <v>351</v>
      </c>
      <c r="B2832" s="6" t="s">
        <v>23</v>
      </c>
      <c r="C2832" t="s">
        <v>2268</v>
      </c>
      <c r="D2832" t="s">
        <v>2268</v>
      </c>
      <c r="E2832" s="33" t="s">
        <v>2204</v>
      </c>
      <c r="F2832" t="s">
        <v>2203</v>
      </c>
      <c r="G2832" t="s">
        <v>2210</v>
      </c>
      <c r="H2832" t="s">
        <v>2202</v>
      </c>
      <c r="I2832" t="s">
        <v>2201</v>
      </c>
      <c r="J2832" s="6" t="s">
        <v>2266</v>
      </c>
      <c r="K2832" s="11">
        <v>5</v>
      </c>
      <c r="L2832" s="9">
        <v>244.99</v>
      </c>
      <c r="M2832" s="11">
        <v>1224.95</v>
      </c>
      <c r="N2832" s="11">
        <v>0</v>
      </c>
      <c r="O2832" s="10">
        <f t="shared" ref="O2832:O2895" si="458">M2832/L2832</f>
        <v>5</v>
      </c>
      <c r="P2832" s="11">
        <f t="shared" si="451"/>
        <v>0</v>
      </c>
      <c r="Q2832" s="11">
        <f t="shared" si="452"/>
        <v>5</v>
      </c>
      <c r="R2832" s="6" t="str">
        <f t="shared" si="453"/>
        <v>NO</v>
      </c>
      <c r="S2832" s="6" t="str">
        <f t="shared" si="456"/>
        <v>YES</v>
      </c>
      <c r="T2832" s="11">
        <f t="shared" si="457"/>
        <v>3062.375</v>
      </c>
      <c r="U2832" s="11">
        <f t="shared" si="454"/>
        <v>1224.95</v>
      </c>
      <c r="V2832" s="11">
        <f t="shared" si="455"/>
        <v>1837.425</v>
      </c>
    </row>
    <row r="2833" spans="1:22" x14ac:dyDescent="0.25">
      <c r="A2833" s="6" t="s">
        <v>351</v>
      </c>
      <c r="B2833" s="6" t="s">
        <v>23</v>
      </c>
      <c r="C2833" t="s">
        <v>2268</v>
      </c>
      <c r="D2833" t="s">
        <v>2268</v>
      </c>
      <c r="E2833" s="33" t="s">
        <v>2204</v>
      </c>
      <c r="F2833" t="s">
        <v>2203</v>
      </c>
      <c r="G2833" t="s">
        <v>2210</v>
      </c>
      <c r="H2833" t="s">
        <v>2202</v>
      </c>
      <c r="I2833" t="s">
        <v>2201</v>
      </c>
      <c r="J2833" s="6" t="s">
        <v>2266</v>
      </c>
      <c r="K2833" s="11">
        <v>15</v>
      </c>
      <c r="L2833" s="9">
        <v>40.14</v>
      </c>
      <c r="M2833" s="11">
        <v>602.1</v>
      </c>
      <c r="N2833" s="11">
        <v>0</v>
      </c>
      <c r="O2833" s="10">
        <f t="shared" si="458"/>
        <v>15</v>
      </c>
      <c r="P2833" s="11">
        <f t="shared" si="451"/>
        <v>0</v>
      </c>
      <c r="Q2833" s="11">
        <f t="shared" si="452"/>
        <v>15</v>
      </c>
      <c r="R2833" s="6" t="str">
        <f t="shared" si="453"/>
        <v>YES</v>
      </c>
      <c r="S2833" s="6" t="str">
        <f t="shared" si="456"/>
        <v>YES</v>
      </c>
      <c r="T2833" s="11">
        <f t="shared" si="457"/>
        <v>501.75</v>
      </c>
      <c r="U2833" s="11">
        <f t="shared" si="454"/>
        <v>602.1</v>
      </c>
      <c r="V2833" s="11">
        <f t="shared" si="455"/>
        <v>-100.35000000000002</v>
      </c>
    </row>
    <row r="2834" spans="1:22" x14ac:dyDescent="0.25">
      <c r="A2834" s="6" t="s">
        <v>351</v>
      </c>
      <c r="B2834" s="6" t="s">
        <v>23</v>
      </c>
      <c r="C2834" t="s">
        <v>2268</v>
      </c>
      <c r="D2834" t="s">
        <v>2268</v>
      </c>
      <c r="E2834" s="33" t="s">
        <v>2204</v>
      </c>
      <c r="F2834" t="s">
        <v>2203</v>
      </c>
      <c r="G2834" t="s">
        <v>2210</v>
      </c>
      <c r="H2834" t="s">
        <v>2202</v>
      </c>
      <c r="I2834" t="s">
        <v>2201</v>
      </c>
      <c r="J2834" s="6" t="s">
        <v>2267</v>
      </c>
      <c r="K2834" s="11">
        <v>0</v>
      </c>
      <c r="L2834" s="9">
        <v>0</v>
      </c>
      <c r="M2834" s="11">
        <v>7172.94</v>
      </c>
      <c r="N2834" s="11">
        <v>7172.94</v>
      </c>
      <c r="O2834" s="10" t="e">
        <f t="shared" si="458"/>
        <v>#DIV/0!</v>
      </c>
      <c r="P2834" s="11" t="e">
        <f t="shared" si="451"/>
        <v>#DIV/0!</v>
      </c>
      <c r="Q2834" s="11" t="e">
        <f t="shared" si="452"/>
        <v>#DIV/0!</v>
      </c>
      <c r="R2834" s="6" t="e">
        <f t="shared" si="453"/>
        <v>#DIV/0!</v>
      </c>
      <c r="S2834" s="6" t="e">
        <f t="shared" si="456"/>
        <v>#DIV/0!</v>
      </c>
      <c r="T2834" s="11">
        <f t="shared" si="457"/>
        <v>0</v>
      </c>
      <c r="U2834" s="11">
        <f t="shared" si="454"/>
        <v>14345.88</v>
      </c>
      <c r="V2834" s="11">
        <f t="shared" si="455"/>
        <v>-14345.88</v>
      </c>
    </row>
    <row r="2835" spans="1:22" x14ac:dyDescent="0.25">
      <c r="A2835" s="6" t="s">
        <v>351</v>
      </c>
      <c r="B2835" s="6" t="s">
        <v>23</v>
      </c>
      <c r="C2835" t="s">
        <v>2268</v>
      </c>
      <c r="D2835" t="s">
        <v>2268</v>
      </c>
      <c r="E2835" s="33" t="s">
        <v>2204</v>
      </c>
      <c r="F2835" t="s">
        <v>2203</v>
      </c>
      <c r="G2835" t="s">
        <v>2210</v>
      </c>
      <c r="H2835" t="s">
        <v>2202</v>
      </c>
      <c r="I2835" t="s">
        <v>2201</v>
      </c>
      <c r="J2835" s="6" t="s">
        <v>2267</v>
      </c>
      <c r="K2835" s="11">
        <v>5</v>
      </c>
      <c r="L2835" s="9">
        <v>257.73</v>
      </c>
      <c r="M2835" s="11">
        <v>1288.6500000000001</v>
      </c>
      <c r="N2835" s="11">
        <v>0</v>
      </c>
      <c r="O2835" s="10">
        <f t="shared" si="458"/>
        <v>5</v>
      </c>
      <c r="P2835" s="11">
        <f t="shared" si="451"/>
        <v>0</v>
      </c>
      <c r="Q2835" s="11">
        <f t="shared" si="452"/>
        <v>5</v>
      </c>
      <c r="R2835" s="6" t="str">
        <f t="shared" si="453"/>
        <v>NO</v>
      </c>
      <c r="S2835" s="6" t="str">
        <f t="shared" si="456"/>
        <v>YES</v>
      </c>
      <c r="T2835" s="11">
        <f t="shared" si="457"/>
        <v>3221.625</v>
      </c>
      <c r="U2835" s="11">
        <f t="shared" si="454"/>
        <v>1288.6500000000001</v>
      </c>
      <c r="V2835" s="11">
        <f t="shared" si="455"/>
        <v>1932.9749999999999</v>
      </c>
    </row>
    <row r="2836" spans="1:22" x14ac:dyDescent="0.25">
      <c r="A2836" s="6" t="s">
        <v>351</v>
      </c>
      <c r="B2836" s="6" t="s">
        <v>23</v>
      </c>
      <c r="C2836" t="s">
        <v>2268</v>
      </c>
      <c r="D2836" t="s">
        <v>2268</v>
      </c>
      <c r="E2836" s="33" t="s">
        <v>2204</v>
      </c>
      <c r="F2836" t="s">
        <v>2203</v>
      </c>
      <c r="G2836" t="s">
        <v>2210</v>
      </c>
      <c r="H2836" t="s">
        <v>2202</v>
      </c>
      <c r="I2836" t="s">
        <v>2201</v>
      </c>
      <c r="J2836" s="6" t="s">
        <v>2267</v>
      </c>
      <c r="K2836" s="11">
        <v>6</v>
      </c>
      <c r="L2836" s="9">
        <v>50.79</v>
      </c>
      <c r="M2836" s="11">
        <v>304.74</v>
      </c>
      <c r="N2836" s="11">
        <v>0</v>
      </c>
      <c r="O2836" s="10">
        <f t="shared" si="458"/>
        <v>6</v>
      </c>
      <c r="P2836" s="11">
        <f t="shared" si="451"/>
        <v>0</v>
      </c>
      <c r="Q2836" s="11">
        <f t="shared" si="452"/>
        <v>6</v>
      </c>
      <c r="R2836" s="6" t="str">
        <f t="shared" si="453"/>
        <v>NO</v>
      </c>
      <c r="S2836" s="6" t="str">
        <f t="shared" si="456"/>
        <v>YES</v>
      </c>
      <c r="T2836" s="11">
        <f t="shared" si="457"/>
        <v>634.875</v>
      </c>
      <c r="U2836" s="11">
        <f t="shared" si="454"/>
        <v>304.74</v>
      </c>
      <c r="V2836" s="11">
        <f t="shared" si="455"/>
        <v>330.13499999999999</v>
      </c>
    </row>
    <row r="2837" spans="1:22" x14ac:dyDescent="0.25">
      <c r="A2837" s="6" t="s">
        <v>351</v>
      </c>
      <c r="B2837" s="6" t="s">
        <v>23</v>
      </c>
      <c r="C2837" t="s">
        <v>2268</v>
      </c>
      <c r="D2837" t="s">
        <v>2268</v>
      </c>
      <c r="E2837" s="33" t="s">
        <v>2204</v>
      </c>
      <c r="F2837" t="s">
        <v>2203</v>
      </c>
      <c r="G2837" t="s">
        <v>2210</v>
      </c>
      <c r="H2837" t="s">
        <v>2202</v>
      </c>
      <c r="I2837" t="s">
        <v>2201</v>
      </c>
      <c r="J2837" s="6" t="s">
        <v>2267</v>
      </c>
      <c r="K2837" s="11">
        <v>12.5</v>
      </c>
      <c r="L2837" s="9">
        <v>3.45</v>
      </c>
      <c r="M2837" s="11">
        <v>43.13</v>
      </c>
      <c r="N2837" s="11">
        <v>0</v>
      </c>
      <c r="O2837" s="10">
        <f t="shared" si="458"/>
        <v>12.501449275362319</v>
      </c>
      <c r="P2837" s="11">
        <f t="shared" si="451"/>
        <v>0</v>
      </c>
      <c r="Q2837" s="11">
        <f t="shared" si="452"/>
        <v>12.501449275362319</v>
      </c>
      <c r="R2837" s="6" t="str">
        <f t="shared" si="453"/>
        <v>YES</v>
      </c>
      <c r="S2837" s="6" t="str">
        <f t="shared" si="456"/>
        <v>YES</v>
      </c>
      <c r="T2837" s="11">
        <f t="shared" si="457"/>
        <v>43.125</v>
      </c>
      <c r="U2837" s="11">
        <f t="shared" si="454"/>
        <v>43.13</v>
      </c>
      <c r="V2837" s="11">
        <f t="shared" si="455"/>
        <v>-5.000000000002558E-3</v>
      </c>
    </row>
    <row r="2838" spans="1:22" x14ac:dyDescent="0.25">
      <c r="A2838" s="6" t="s">
        <v>351</v>
      </c>
      <c r="B2838" s="6" t="s">
        <v>23</v>
      </c>
      <c r="C2838" t="s">
        <v>2268</v>
      </c>
      <c r="D2838" t="s">
        <v>2268</v>
      </c>
      <c r="E2838" s="33" t="s">
        <v>2204</v>
      </c>
      <c r="F2838" t="s">
        <v>2203</v>
      </c>
      <c r="G2838" t="s">
        <v>2210</v>
      </c>
      <c r="H2838" t="s">
        <v>2202</v>
      </c>
      <c r="I2838" t="s">
        <v>2201</v>
      </c>
      <c r="J2838" s="6" t="s">
        <v>2267</v>
      </c>
      <c r="K2838" s="11">
        <v>15</v>
      </c>
      <c r="L2838" s="9">
        <v>17.440000000000001</v>
      </c>
      <c r="M2838" s="11">
        <v>261.60000000000002</v>
      </c>
      <c r="N2838" s="11">
        <v>0</v>
      </c>
      <c r="O2838" s="10">
        <f t="shared" si="458"/>
        <v>15</v>
      </c>
      <c r="P2838" s="11">
        <f t="shared" si="451"/>
        <v>0</v>
      </c>
      <c r="Q2838" s="11">
        <f t="shared" si="452"/>
        <v>15</v>
      </c>
      <c r="R2838" s="6" t="str">
        <f t="shared" si="453"/>
        <v>YES</v>
      </c>
      <c r="S2838" s="6" t="str">
        <f t="shared" si="456"/>
        <v>YES</v>
      </c>
      <c r="T2838" s="11">
        <f t="shared" si="457"/>
        <v>218.00000000000003</v>
      </c>
      <c r="U2838" s="11">
        <f t="shared" si="454"/>
        <v>261.60000000000002</v>
      </c>
      <c r="V2838" s="11">
        <f t="shared" si="455"/>
        <v>-43.599999999999994</v>
      </c>
    </row>
    <row r="2839" spans="1:22" x14ac:dyDescent="0.25">
      <c r="A2839" s="6" t="s">
        <v>351</v>
      </c>
      <c r="B2839" s="6" t="s">
        <v>23</v>
      </c>
      <c r="C2839" s="6" t="s">
        <v>2277</v>
      </c>
      <c r="D2839" s="6" t="s">
        <v>2277</v>
      </c>
      <c r="E2839" s="33" t="s">
        <v>2204</v>
      </c>
      <c r="F2839" t="s">
        <v>2203</v>
      </c>
      <c r="G2839" t="s">
        <v>2210</v>
      </c>
      <c r="H2839" t="s">
        <v>2202</v>
      </c>
      <c r="I2839" t="s">
        <v>2201</v>
      </c>
      <c r="J2839" s="6" t="s">
        <v>2269</v>
      </c>
      <c r="K2839" s="11">
        <v>0</v>
      </c>
      <c r="L2839" s="9">
        <v>0</v>
      </c>
      <c r="M2839" s="11">
        <v>3606.68</v>
      </c>
      <c r="N2839" s="11">
        <v>1950.74</v>
      </c>
      <c r="O2839" s="10" t="e">
        <f t="shared" si="458"/>
        <v>#DIV/0!</v>
      </c>
      <c r="P2839" s="11" t="e">
        <f t="shared" si="451"/>
        <v>#DIV/0!</v>
      </c>
      <c r="Q2839" s="11" t="e">
        <f t="shared" si="452"/>
        <v>#DIV/0!</v>
      </c>
      <c r="R2839" s="6" t="e">
        <f t="shared" si="453"/>
        <v>#DIV/0!</v>
      </c>
      <c r="S2839" s="6" t="e">
        <f t="shared" si="456"/>
        <v>#DIV/0!</v>
      </c>
      <c r="T2839" s="11">
        <f t="shared" si="457"/>
        <v>0</v>
      </c>
      <c r="U2839" s="11">
        <f t="shared" si="454"/>
        <v>5557.42</v>
      </c>
      <c r="V2839" s="11">
        <f t="shared" si="455"/>
        <v>-5557.42</v>
      </c>
    </row>
    <row r="2840" spans="1:22" x14ac:dyDescent="0.25">
      <c r="A2840" s="6" t="s">
        <v>351</v>
      </c>
      <c r="B2840" s="6" t="s">
        <v>23</v>
      </c>
      <c r="C2840" s="6" t="s">
        <v>2277</v>
      </c>
      <c r="D2840" s="6" t="s">
        <v>2277</v>
      </c>
      <c r="E2840" s="33" t="s">
        <v>2204</v>
      </c>
      <c r="F2840" t="s">
        <v>2203</v>
      </c>
      <c r="G2840" t="s">
        <v>2210</v>
      </c>
      <c r="H2840" t="s">
        <v>2202</v>
      </c>
      <c r="I2840" t="s">
        <v>2201</v>
      </c>
      <c r="J2840" s="6" t="s">
        <v>2269</v>
      </c>
      <c r="K2840" s="11">
        <v>6</v>
      </c>
      <c r="L2840" s="9">
        <v>198.39</v>
      </c>
      <c r="M2840" s="11">
        <v>1190.3399999999999</v>
      </c>
      <c r="N2840" s="11">
        <v>0</v>
      </c>
      <c r="O2840" s="10">
        <f t="shared" si="458"/>
        <v>6</v>
      </c>
      <c r="P2840" s="11">
        <f t="shared" si="451"/>
        <v>0</v>
      </c>
      <c r="Q2840" s="11">
        <f t="shared" si="452"/>
        <v>6</v>
      </c>
      <c r="R2840" s="6" t="str">
        <f t="shared" si="453"/>
        <v>NO</v>
      </c>
      <c r="S2840" s="6" t="str">
        <f t="shared" si="456"/>
        <v>YES</v>
      </c>
      <c r="T2840" s="11">
        <f t="shared" si="457"/>
        <v>2479.875</v>
      </c>
      <c r="U2840" s="11">
        <f t="shared" si="454"/>
        <v>1190.3399999999999</v>
      </c>
      <c r="V2840" s="11">
        <f t="shared" si="455"/>
        <v>1289.5350000000001</v>
      </c>
    </row>
    <row r="2841" spans="1:22" x14ac:dyDescent="0.25">
      <c r="A2841" s="6" t="s">
        <v>351</v>
      </c>
      <c r="B2841" s="6" t="s">
        <v>23</v>
      </c>
      <c r="C2841" s="6" t="s">
        <v>2277</v>
      </c>
      <c r="D2841" s="6" t="s">
        <v>2277</v>
      </c>
      <c r="E2841" s="33" t="s">
        <v>2204</v>
      </c>
      <c r="F2841" t="s">
        <v>2203</v>
      </c>
      <c r="G2841" t="s">
        <v>2210</v>
      </c>
      <c r="H2841" t="s">
        <v>2202</v>
      </c>
      <c r="I2841" t="s">
        <v>2201</v>
      </c>
      <c r="J2841" s="6" t="s">
        <v>2269</v>
      </c>
      <c r="K2841" s="11">
        <v>6.5</v>
      </c>
      <c r="L2841" s="9">
        <v>211.96</v>
      </c>
      <c r="M2841" s="11">
        <v>1377.75</v>
      </c>
      <c r="N2841" s="11">
        <v>0</v>
      </c>
      <c r="O2841" s="10">
        <f t="shared" si="458"/>
        <v>6.5000471787129648</v>
      </c>
      <c r="P2841" s="11">
        <f t="shared" si="451"/>
        <v>0</v>
      </c>
      <c r="Q2841" s="11">
        <f t="shared" si="452"/>
        <v>6.5000471787129648</v>
      </c>
      <c r="R2841" s="6" t="str">
        <f t="shared" si="453"/>
        <v>NO</v>
      </c>
      <c r="S2841" s="6" t="str">
        <f t="shared" si="456"/>
        <v>YES</v>
      </c>
      <c r="T2841" s="11">
        <f t="shared" si="457"/>
        <v>2649.5</v>
      </c>
      <c r="U2841" s="11">
        <f t="shared" si="454"/>
        <v>1377.75</v>
      </c>
      <c r="V2841" s="11">
        <f t="shared" si="455"/>
        <v>1271.75</v>
      </c>
    </row>
    <row r="2842" spans="1:22" x14ac:dyDescent="0.25">
      <c r="A2842" s="6" t="s">
        <v>351</v>
      </c>
      <c r="B2842" s="6" t="s">
        <v>23</v>
      </c>
      <c r="C2842" s="6" t="s">
        <v>2277</v>
      </c>
      <c r="D2842" s="6" t="s">
        <v>2277</v>
      </c>
      <c r="E2842" s="33" t="s">
        <v>2204</v>
      </c>
      <c r="F2842" t="s">
        <v>2203</v>
      </c>
      <c r="G2842" t="s">
        <v>2210</v>
      </c>
      <c r="H2842" t="s">
        <v>2202</v>
      </c>
      <c r="I2842" t="s">
        <v>2201</v>
      </c>
      <c r="J2842" s="6" t="s">
        <v>2269</v>
      </c>
      <c r="K2842" s="11">
        <v>13.5</v>
      </c>
      <c r="L2842" s="9">
        <v>2.16</v>
      </c>
      <c r="M2842" s="11">
        <v>29.16</v>
      </c>
      <c r="N2842" s="11">
        <v>0</v>
      </c>
      <c r="O2842" s="10">
        <f t="shared" si="458"/>
        <v>13.5</v>
      </c>
      <c r="P2842" s="11">
        <f t="shared" si="451"/>
        <v>0</v>
      </c>
      <c r="Q2842" s="11">
        <f t="shared" si="452"/>
        <v>13.5</v>
      </c>
      <c r="R2842" s="6" t="str">
        <f t="shared" si="453"/>
        <v>YES</v>
      </c>
      <c r="S2842" s="6" t="str">
        <f t="shared" si="456"/>
        <v>YES</v>
      </c>
      <c r="T2842" s="11">
        <f t="shared" si="457"/>
        <v>27</v>
      </c>
      <c r="U2842" s="11">
        <f t="shared" si="454"/>
        <v>29.16</v>
      </c>
      <c r="V2842" s="11">
        <f t="shared" si="455"/>
        <v>-2.16</v>
      </c>
    </row>
    <row r="2843" spans="1:22" x14ac:dyDescent="0.25">
      <c r="A2843" s="6" t="s">
        <v>351</v>
      </c>
      <c r="B2843" s="6" t="s">
        <v>23</v>
      </c>
      <c r="C2843" s="6" t="s">
        <v>2277</v>
      </c>
      <c r="D2843" s="6" t="s">
        <v>2277</v>
      </c>
      <c r="E2843" s="33" t="s">
        <v>2204</v>
      </c>
      <c r="F2843" t="s">
        <v>2203</v>
      </c>
      <c r="G2843" t="s">
        <v>2210</v>
      </c>
      <c r="H2843" t="s">
        <v>2202</v>
      </c>
      <c r="I2843" t="s">
        <v>2201</v>
      </c>
      <c r="J2843" s="6" t="s">
        <v>2270</v>
      </c>
      <c r="K2843" s="11">
        <v>0</v>
      </c>
      <c r="L2843" s="9">
        <v>0</v>
      </c>
      <c r="M2843" s="11">
        <v>4200.28</v>
      </c>
      <c r="N2843" s="11">
        <v>4200.28</v>
      </c>
      <c r="O2843" s="10" t="e">
        <f t="shared" si="458"/>
        <v>#DIV/0!</v>
      </c>
      <c r="P2843" s="11" t="e">
        <f t="shared" si="451"/>
        <v>#DIV/0!</v>
      </c>
      <c r="Q2843" s="11" t="e">
        <f t="shared" si="452"/>
        <v>#DIV/0!</v>
      </c>
      <c r="R2843" s="6" t="e">
        <f t="shared" si="453"/>
        <v>#DIV/0!</v>
      </c>
      <c r="S2843" s="6" t="e">
        <f t="shared" si="456"/>
        <v>#DIV/0!</v>
      </c>
      <c r="T2843" s="11">
        <f t="shared" si="457"/>
        <v>0</v>
      </c>
      <c r="U2843" s="11">
        <f t="shared" si="454"/>
        <v>8400.56</v>
      </c>
      <c r="V2843" s="11">
        <f t="shared" si="455"/>
        <v>-8400.56</v>
      </c>
    </row>
    <row r="2844" spans="1:22" x14ac:dyDescent="0.25">
      <c r="A2844" s="6" t="s">
        <v>351</v>
      </c>
      <c r="B2844" s="6" t="s">
        <v>23</v>
      </c>
      <c r="C2844" s="6" t="s">
        <v>2277</v>
      </c>
      <c r="D2844" s="6" t="s">
        <v>2277</v>
      </c>
      <c r="E2844" s="33" t="s">
        <v>2204</v>
      </c>
      <c r="F2844" t="s">
        <v>2203</v>
      </c>
      <c r="G2844" t="s">
        <v>2210</v>
      </c>
      <c r="H2844" t="s">
        <v>2202</v>
      </c>
      <c r="I2844" t="s">
        <v>2201</v>
      </c>
      <c r="J2844" s="6" t="s">
        <v>2270</v>
      </c>
      <c r="K2844" s="11">
        <v>5</v>
      </c>
      <c r="L2844" s="9">
        <v>215.85</v>
      </c>
      <c r="M2844" s="11">
        <v>1079.25</v>
      </c>
      <c r="N2844" s="11">
        <v>0</v>
      </c>
      <c r="O2844" s="10">
        <f t="shared" si="458"/>
        <v>5</v>
      </c>
      <c r="P2844" s="11">
        <f t="shared" si="451"/>
        <v>0</v>
      </c>
      <c r="Q2844" s="11">
        <f t="shared" si="452"/>
        <v>5</v>
      </c>
      <c r="R2844" s="6" t="str">
        <f t="shared" si="453"/>
        <v>NO</v>
      </c>
      <c r="S2844" s="6" t="str">
        <f t="shared" si="456"/>
        <v>YES</v>
      </c>
      <c r="T2844" s="11">
        <f t="shared" si="457"/>
        <v>2698.125</v>
      </c>
      <c r="U2844" s="11">
        <f t="shared" si="454"/>
        <v>1079.25</v>
      </c>
      <c r="V2844" s="11">
        <f t="shared" si="455"/>
        <v>1618.875</v>
      </c>
    </row>
    <row r="2845" spans="1:22" x14ac:dyDescent="0.25">
      <c r="A2845" s="6" t="s">
        <v>351</v>
      </c>
      <c r="B2845" s="6" t="s">
        <v>23</v>
      </c>
      <c r="C2845" s="6" t="s">
        <v>2277</v>
      </c>
      <c r="D2845" s="6" t="s">
        <v>2277</v>
      </c>
      <c r="E2845" s="33" t="s">
        <v>2204</v>
      </c>
      <c r="F2845" t="s">
        <v>2203</v>
      </c>
      <c r="G2845" t="s">
        <v>2210</v>
      </c>
      <c r="H2845" t="s">
        <v>2202</v>
      </c>
      <c r="I2845" t="s">
        <v>2201</v>
      </c>
      <c r="J2845" s="6" t="s">
        <v>2271</v>
      </c>
      <c r="K2845" s="11">
        <v>0</v>
      </c>
      <c r="L2845" s="9">
        <v>0</v>
      </c>
      <c r="M2845" s="11">
        <v>2453.62</v>
      </c>
      <c r="N2845" s="11">
        <v>970.72</v>
      </c>
      <c r="O2845" s="10" t="e">
        <f t="shared" si="458"/>
        <v>#DIV/0!</v>
      </c>
      <c r="P2845" s="11" t="e">
        <f t="shared" si="451"/>
        <v>#DIV/0!</v>
      </c>
      <c r="Q2845" s="11" t="e">
        <f t="shared" si="452"/>
        <v>#DIV/0!</v>
      </c>
      <c r="R2845" s="6" t="e">
        <f t="shared" si="453"/>
        <v>#DIV/0!</v>
      </c>
      <c r="S2845" s="6" t="e">
        <f t="shared" si="456"/>
        <v>#DIV/0!</v>
      </c>
      <c r="T2845" s="11">
        <f t="shared" si="457"/>
        <v>0</v>
      </c>
      <c r="U2845" s="11">
        <f t="shared" si="454"/>
        <v>3424.34</v>
      </c>
      <c r="V2845" s="11">
        <f t="shared" si="455"/>
        <v>-3424.34</v>
      </c>
    </row>
    <row r="2846" spans="1:22" x14ac:dyDescent="0.25">
      <c r="A2846" s="6" t="s">
        <v>351</v>
      </c>
      <c r="B2846" s="6" t="s">
        <v>23</v>
      </c>
      <c r="C2846" s="6" t="s">
        <v>2277</v>
      </c>
      <c r="D2846" s="6" t="s">
        <v>2277</v>
      </c>
      <c r="E2846" s="33" t="s">
        <v>2204</v>
      </c>
      <c r="F2846" t="s">
        <v>2203</v>
      </c>
      <c r="G2846" t="s">
        <v>2210</v>
      </c>
      <c r="H2846" t="s">
        <v>2202</v>
      </c>
      <c r="I2846" t="s">
        <v>2201</v>
      </c>
      <c r="J2846" s="6" t="s">
        <v>2271</v>
      </c>
      <c r="K2846" s="11">
        <v>5.5</v>
      </c>
      <c r="L2846" s="9">
        <v>258.27</v>
      </c>
      <c r="M2846" s="11">
        <v>1420.49</v>
      </c>
      <c r="N2846" s="11">
        <v>0</v>
      </c>
      <c r="O2846" s="10">
        <f t="shared" si="458"/>
        <v>5.5000193595849307</v>
      </c>
      <c r="P2846" s="11">
        <f t="shared" si="451"/>
        <v>0</v>
      </c>
      <c r="Q2846" s="11">
        <f t="shared" si="452"/>
        <v>5.5000193595849307</v>
      </c>
      <c r="R2846" s="6" t="str">
        <f t="shared" si="453"/>
        <v>NO</v>
      </c>
      <c r="S2846" s="6" t="str">
        <f t="shared" si="456"/>
        <v>YES</v>
      </c>
      <c r="T2846" s="11">
        <f t="shared" si="457"/>
        <v>3228.375</v>
      </c>
      <c r="U2846" s="11">
        <f t="shared" si="454"/>
        <v>1420.49</v>
      </c>
      <c r="V2846" s="11">
        <f t="shared" si="455"/>
        <v>1807.885</v>
      </c>
    </row>
    <row r="2847" spans="1:22" x14ac:dyDescent="0.25">
      <c r="A2847" s="6" t="s">
        <v>351</v>
      </c>
      <c r="B2847" s="6" t="s">
        <v>23</v>
      </c>
      <c r="C2847" s="6" t="s">
        <v>2277</v>
      </c>
      <c r="D2847" s="6" t="s">
        <v>2277</v>
      </c>
      <c r="E2847" s="33" t="s">
        <v>2204</v>
      </c>
      <c r="F2847" t="s">
        <v>2203</v>
      </c>
      <c r="G2847" t="s">
        <v>2210</v>
      </c>
      <c r="H2847" t="s">
        <v>2202</v>
      </c>
      <c r="I2847" t="s">
        <v>2201</v>
      </c>
      <c r="J2847" s="6" t="s">
        <v>2272</v>
      </c>
      <c r="K2847" s="11">
        <v>0</v>
      </c>
      <c r="L2847" s="9">
        <v>0</v>
      </c>
      <c r="M2847" s="11">
        <v>2905.45</v>
      </c>
      <c r="N2847" s="11">
        <v>1582.39</v>
      </c>
      <c r="O2847" s="10" t="e">
        <f t="shared" si="458"/>
        <v>#DIV/0!</v>
      </c>
      <c r="P2847" s="11" t="e">
        <f t="shared" si="451"/>
        <v>#DIV/0!</v>
      </c>
      <c r="Q2847" s="11" t="e">
        <f t="shared" si="452"/>
        <v>#DIV/0!</v>
      </c>
      <c r="R2847" s="6" t="e">
        <f t="shared" si="453"/>
        <v>#DIV/0!</v>
      </c>
      <c r="S2847" s="6" t="e">
        <f t="shared" si="456"/>
        <v>#DIV/0!</v>
      </c>
      <c r="T2847" s="11">
        <f t="shared" si="457"/>
        <v>0</v>
      </c>
      <c r="U2847" s="11">
        <f t="shared" si="454"/>
        <v>4487.84</v>
      </c>
      <c r="V2847" s="11">
        <f t="shared" si="455"/>
        <v>-4487.84</v>
      </c>
    </row>
    <row r="2848" spans="1:22" x14ac:dyDescent="0.25">
      <c r="A2848" s="6" t="s">
        <v>351</v>
      </c>
      <c r="B2848" s="6" t="s">
        <v>23</v>
      </c>
      <c r="C2848" s="6" t="s">
        <v>2277</v>
      </c>
      <c r="D2848" s="6" t="s">
        <v>2277</v>
      </c>
      <c r="E2848" s="33" t="s">
        <v>2204</v>
      </c>
      <c r="F2848" t="s">
        <v>2203</v>
      </c>
      <c r="G2848" t="s">
        <v>2210</v>
      </c>
      <c r="H2848" t="s">
        <v>2202</v>
      </c>
      <c r="I2848" t="s">
        <v>2201</v>
      </c>
      <c r="J2848" s="6" t="s">
        <v>2272</v>
      </c>
      <c r="K2848" s="11">
        <v>6</v>
      </c>
      <c r="L2848" s="9">
        <v>151.63</v>
      </c>
      <c r="M2848" s="11">
        <v>909.78</v>
      </c>
      <c r="N2848" s="11">
        <v>0</v>
      </c>
      <c r="O2848" s="10">
        <f t="shared" si="458"/>
        <v>6</v>
      </c>
      <c r="P2848" s="11">
        <f t="shared" si="451"/>
        <v>0</v>
      </c>
      <c r="Q2848" s="11">
        <f t="shared" si="452"/>
        <v>6</v>
      </c>
      <c r="R2848" s="6" t="str">
        <f t="shared" si="453"/>
        <v>NO</v>
      </c>
      <c r="S2848" s="6" t="str">
        <f t="shared" si="456"/>
        <v>YES</v>
      </c>
      <c r="T2848" s="11">
        <f t="shared" si="457"/>
        <v>1895.375</v>
      </c>
      <c r="U2848" s="11">
        <f t="shared" si="454"/>
        <v>909.78</v>
      </c>
      <c r="V2848" s="11">
        <f t="shared" si="455"/>
        <v>985.59500000000003</v>
      </c>
    </row>
    <row r="2849" spans="1:22" x14ac:dyDescent="0.25">
      <c r="A2849" s="6" t="s">
        <v>351</v>
      </c>
      <c r="B2849" s="6" t="s">
        <v>23</v>
      </c>
      <c r="C2849" s="6" t="s">
        <v>2277</v>
      </c>
      <c r="D2849" s="6" t="s">
        <v>2277</v>
      </c>
      <c r="E2849" s="33" t="s">
        <v>2204</v>
      </c>
      <c r="F2849" t="s">
        <v>2203</v>
      </c>
      <c r="G2849" t="s">
        <v>2210</v>
      </c>
      <c r="H2849" t="s">
        <v>2202</v>
      </c>
      <c r="I2849" t="s">
        <v>2201</v>
      </c>
      <c r="J2849" s="6" t="s">
        <v>2272</v>
      </c>
      <c r="K2849" s="11">
        <v>6.5</v>
      </c>
      <c r="L2849" s="9">
        <v>181.26</v>
      </c>
      <c r="M2849" s="11">
        <v>1178.2</v>
      </c>
      <c r="N2849" s="11">
        <v>0</v>
      </c>
      <c r="O2849" s="10">
        <f t="shared" si="458"/>
        <v>6.5000551693699666</v>
      </c>
      <c r="P2849" s="11">
        <f t="shared" si="451"/>
        <v>0</v>
      </c>
      <c r="Q2849" s="11">
        <f t="shared" si="452"/>
        <v>6.5000551693699666</v>
      </c>
      <c r="R2849" s="6" t="str">
        <f t="shared" si="453"/>
        <v>NO</v>
      </c>
      <c r="S2849" s="6" t="str">
        <f t="shared" si="456"/>
        <v>YES</v>
      </c>
      <c r="T2849" s="11">
        <f t="shared" si="457"/>
        <v>2265.75</v>
      </c>
      <c r="U2849" s="11">
        <f t="shared" si="454"/>
        <v>1178.2</v>
      </c>
      <c r="V2849" s="11">
        <f t="shared" si="455"/>
        <v>1087.55</v>
      </c>
    </row>
    <row r="2850" spans="1:22" x14ac:dyDescent="0.25">
      <c r="A2850" s="6" t="s">
        <v>351</v>
      </c>
      <c r="B2850" s="6" t="s">
        <v>23</v>
      </c>
      <c r="C2850" s="6" t="s">
        <v>2277</v>
      </c>
      <c r="D2850" s="6" t="s">
        <v>2277</v>
      </c>
      <c r="E2850" s="33" t="s">
        <v>2204</v>
      </c>
      <c r="F2850" t="s">
        <v>2203</v>
      </c>
      <c r="G2850" t="s">
        <v>2210</v>
      </c>
      <c r="H2850" t="s">
        <v>2202</v>
      </c>
      <c r="I2850" t="s">
        <v>2201</v>
      </c>
      <c r="J2850" s="6" t="s">
        <v>2241</v>
      </c>
      <c r="K2850" s="11">
        <v>0</v>
      </c>
      <c r="L2850" s="9">
        <v>0</v>
      </c>
      <c r="M2850" s="11">
        <v>4937.16</v>
      </c>
      <c r="N2850" s="11">
        <v>4933.16</v>
      </c>
      <c r="O2850" s="10" t="e">
        <f t="shared" si="458"/>
        <v>#DIV/0!</v>
      </c>
      <c r="P2850" s="11" t="e">
        <f t="shared" si="451"/>
        <v>#DIV/0!</v>
      </c>
      <c r="Q2850" s="11" t="e">
        <f t="shared" si="452"/>
        <v>#DIV/0!</v>
      </c>
      <c r="R2850" s="6" t="e">
        <f t="shared" si="453"/>
        <v>#DIV/0!</v>
      </c>
      <c r="S2850" s="6" t="e">
        <f t="shared" si="456"/>
        <v>#DIV/0!</v>
      </c>
      <c r="T2850" s="11">
        <f t="shared" si="457"/>
        <v>0</v>
      </c>
      <c r="U2850" s="11">
        <f t="shared" si="454"/>
        <v>9870.32</v>
      </c>
      <c r="V2850" s="11">
        <f t="shared" si="455"/>
        <v>-9870.32</v>
      </c>
    </row>
    <row r="2851" spans="1:22" x14ac:dyDescent="0.25">
      <c r="A2851" s="6" t="s">
        <v>351</v>
      </c>
      <c r="B2851" s="6" t="s">
        <v>23</v>
      </c>
      <c r="C2851" s="6" t="s">
        <v>2277</v>
      </c>
      <c r="D2851" s="6" t="s">
        <v>2277</v>
      </c>
      <c r="E2851" s="33" t="s">
        <v>2204</v>
      </c>
      <c r="F2851" t="s">
        <v>2203</v>
      </c>
      <c r="G2851" t="s">
        <v>2210</v>
      </c>
      <c r="H2851" t="s">
        <v>2202</v>
      </c>
      <c r="I2851" t="s">
        <v>2201</v>
      </c>
      <c r="J2851" s="6" t="s">
        <v>2241</v>
      </c>
      <c r="K2851" s="11">
        <v>5</v>
      </c>
      <c r="L2851" s="9">
        <v>206.54</v>
      </c>
      <c r="M2851" s="11">
        <v>1032.7</v>
      </c>
      <c r="N2851" s="11">
        <v>0</v>
      </c>
      <c r="O2851" s="10">
        <f t="shared" si="458"/>
        <v>5</v>
      </c>
      <c r="P2851" s="11">
        <f t="shared" si="451"/>
        <v>0</v>
      </c>
      <c r="Q2851" s="11">
        <f t="shared" si="452"/>
        <v>5</v>
      </c>
      <c r="R2851" s="6" t="str">
        <f t="shared" si="453"/>
        <v>NO</v>
      </c>
      <c r="S2851" s="6" t="str">
        <f t="shared" si="456"/>
        <v>YES</v>
      </c>
      <c r="T2851" s="11">
        <f t="shared" si="457"/>
        <v>2581.75</v>
      </c>
      <c r="U2851" s="11">
        <f t="shared" si="454"/>
        <v>1032.7</v>
      </c>
      <c r="V2851" s="11">
        <f t="shared" si="455"/>
        <v>1549.05</v>
      </c>
    </row>
    <row r="2852" spans="1:22" x14ac:dyDescent="0.25">
      <c r="A2852" s="6" t="s">
        <v>351</v>
      </c>
      <c r="B2852" s="6" t="s">
        <v>23</v>
      </c>
      <c r="C2852" s="6" t="s">
        <v>2277</v>
      </c>
      <c r="D2852" s="6" t="s">
        <v>2277</v>
      </c>
      <c r="E2852" s="33" t="s">
        <v>2204</v>
      </c>
      <c r="F2852" t="s">
        <v>2203</v>
      </c>
      <c r="G2852" t="s">
        <v>2210</v>
      </c>
      <c r="H2852" t="s">
        <v>2202</v>
      </c>
      <c r="I2852" t="s">
        <v>2201</v>
      </c>
      <c r="J2852" s="6" t="s">
        <v>2241</v>
      </c>
      <c r="K2852" s="11">
        <v>6</v>
      </c>
      <c r="L2852" s="9">
        <v>6.56</v>
      </c>
      <c r="M2852" s="11">
        <v>39.36</v>
      </c>
      <c r="N2852" s="11">
        <v>0</v>
      </c>
      <c r="O2852" s="10">
        <f t="shared" si="458"/>
        <v>6</v>
      </c>
      <c r="P2852" s="11">
        <f t="shared" si="451"/>
        <v>0</v>
      </c>
      <c r="Q2852" s="11">
        <f t="shared" si="452"/>
        <v>6</v>
      </c>
      <c r="R2852" s="6" t="str">
        <f t="shared" si="453"/>
        <v>NO</v>
      </c>
      <c r="S2852" s="6" t="str">
        <f t="shared" si="456"/>
        <v>YES</v>
      </c>
      <c r="T2852" s="11">
        <f t="shared" si="457"/>
        <v>82</v>
      </c>
      <c r="U2852" s="11">
        <f t="shared" si="454"/>
        <v>39.36</v>
      </c>
      <c r="V2852" s="11">
        <f t="shared" si="455"/>
        <v>42.64</v>
      </c>
    </row>
    <row r="2853" spans="1:22" x14ac:dyDescent="0.25">
      <c r="A2853" s="6" t="s">
        <v>351</v>
      </c>
      <c r="B2853" s="6" t="s">
        <v>23</v>
      </c>
      <c r="C2853" s="6" t="s">
        <v>2277</v>
      </c>
      <c r="D2853" s="6" t="s">
        <v>2277</v>
      </c>
      <c r="E2853" s="33" t="s">
        <v>2204</v>
      </c>
      <c r="F2853" t="s">
        <v>2203</v>
      </c>
      <c r="G2853" t="s">
        <v>2210</v>
      </c>
      <c r="H2853" t="s">
        <v>2202</v>
      </c>
      <c r="I2853" t="s">
        <v>2201</v>
      </c>
      <c r="J2853" s="6" t="s">
        <v>2273</v>
      </c>
      <c r="K2853" s="11">
        <v>0</v>
      </c>
      <c r="L2853" s="9">
        <v>0</v>
      </c>
      <c r="M2853" s="11">
        <v>2348.96</v>
      </c>
      <c r="N2853" s="11">
        <v>1196.1500000000001</v>
      </c>
      <c r="O2853" s="10" t="e">
        <f t="shared" si="458"/>
        <v>#DIV/0!</v>
      </c>
      <c r="P2853" s="11" t="e">
        <f t="shared" si="451"/>
        <v>#DIV/0!</v>
      </c>
      <c r="Q2853" s="11" t="e">
        <f t="shared" si="452"/>
        <v>#DIV/0!</v>
      </c>
      <c r="R2853" s="6" t="e">
        <f t="shared" si="453"/>
        <v>#DIV/0!</v>
      </c>
      <c r="S2853" s="6" t="e">
        <f t="shared" si="456"/>
        <v>#DIV/0!</v>
      </c>
      <c r="T2853" s="11">
        <f t="shared" si="457"/>
        <v>0</v>
      </c>
      <c r="U2853" s="11">
        <f t="shared" si="454"/>
        <v>3545.11</v>
      </c>
      <c r="V2853" s="11">
        <f t="shared" si="455"/>
        <v>-3545.11</v>
      </c>
    </row>
    <row r="2854" spans="1:22" x14ac:dyDescent="0.25">
      <c r="A2854" s="6" t="s">
        <v>351</v>
      </c>
      <c r="B2854" s="6" t="s">
        <v>23</v>
      </c>
      <c r="C2854" s="6" t="s">
        <v>2277</v>
      </c>
      <c r="D2854" s="6" t="s">
        <v>2277</v>
      </c>
      <c r="E2854" s="33" t="s">
        <v>2204</v>
      </c>
      <c r="F2854" t="s">
        <v>2203</v>
      </c>
      <c r="G2854" t="s">
        <v>2210</v>
      </c>
      <c r="H2854" t="s">
        <v>2202</v>
      </c>
      <c r="I2854" t="s">
        <v>2201</v>
      </c>
      <c r="J2854" s="6" t="s">
        <v>2273</v>
      </c>
      <c r="K2854" s="11">
        <v>5.5</v>
      </c>
      <c r="L2854" s="9">
        <v>247.25</v>
      </c>
      <c r="M2854" s="11">
        <v>1359.89</v>
      </c>
      <c r="N2854" s="11">
        <v>0</v>
      </c>
      <c r="O2854" s="10">
        <f t="shared" si="458"/>
        <v>5.5000606673407484</v>
      </c>
      <c r="P2854" s="11">
        <f t="shared" si="451"/>
        <v>0</v>
      </c>
      <c r="Q2854" s="11">
        <f t="shared" si="452"/>
        <v>5.5000606673407484</v>
      </c>
      <c r="R2854" s="6" t="str">
        <f t="shared" si="453"/>
        <v>NO</v>
      </c>
      <c r="S2854" s="6" t="str">
        <f t="shared" si="456"/>
        <v>YES</v>
      </c>
      <c r="T2854" s="11">
        <f t="shared" si="457"/>
        <v>3090.625</v>
      </c>
      <c r="U2854" s="11">
        <f t="shared" si="454"/>
        <v>1359.89</v>
      </c>
      <c r="V2854" s="11">
        <f t="shared" si="455"/>
        <v>1730.7349999999999</v>
      </c>
    </row>
    <row r="2855" spans="1:22" x14ac:dyDescent="0.25">
      <c r="A2855" s="6" t="s">
        <v>351</v>
      </c>
      <c r="B2855" s="6" t="s">
        <v>23</v>
      </c>
      <c r="C2855" s="6" t="s">
        <v>2277</v>
      </c>
      <c r="D2855" s="6" t="s">
        <v>2277</v>
      </c>
      <c r="E2855" s="33" t="s">
        <v>2204</v>
      </c>
      <c r="F2855" t="s">
        <v>2203</v>
      </c>
      <c r="G2855" t="s">
        <v>2210</v>
      </c>
      <c r="H2855" t="s">
        <v>2202</v>
      </c>
      <c r="I2855" t="s">
        <v>2201</v>
      </c>
      <c r="J2855" s="6" t="s">
        <v>2274</v>
      </c>
      <c r="K2855" s="11">
        <v>0</v>
      </c>
      <c r="L2855" s="9">
        <v>0</v>
      </c>
      <c r="M2855" s="11">
        <v>5070.5</v>
      </c>
      <c r="N2855" s="11">
        <v>5070.5</v>
      </c>
      <c r="O2855" s="10" t="e">
        <f t="shared" si="458"/>
        <v>#DIV/0!</v>
      </c>
      <c r="P2855" s="11" t="e">
        <f t="shared" si="451"/>
        <v>#DIV/0!</v>
      </c>
      <c r="Q2855" s="11" t="e">
        <f t="shared" si="452"/>
        <v>#DIV/0!</v>
      </c>
      <c r="R2855" s="6" t="e">
        <f t="shared" si="453"/>
        <v>#DIV/0!</v>
      </c>
      <c r="S2855" s="6" t="e">
        <f t="shared" si="456"/>
        <v>#DIV/0!</v>
      </c>
      <c r="T2855" s="11">
        <f t="shared" si="457"/>
        <v>0</v>
      </c>
      <c r="U2855" s="11">
        <f t="shared" si="454"/>
        <v>10141</v>
      </c>
      <c r="V2855" s="11">
        <f t="shared" si="455"/>
        <v>-10141</v>
      </c>
    </row>
    <row r="2856" spans="1:22" x14ac:dyDescent="0.25">
      <c r="A2856" s="6" t="s">
        <v>351</v>
      </c>
      <c r="B2856" s="6" t="s">
        <v>23</v>
      </c>
      <c r="C2856" s="6" t="s">
        <v>2277</v>
      </c>
      <c r="D2856" s="6" t="s">
        <v>2277</v>
      </c>
      <c r="E2856" s="33" t="s">
        <v>2204</v>
      </c>
      <c r="F2856" t="s">
        <v>2203</v>
      </c>
      <c r="G2856" t="s">
        <v>2210</v>
      </c>
      <c r="H2856" t="s">
        <v>2202</v>
      </c>
      <c r="I2856" t="s">
        <v>2201</v>
      </c>
      <c r="J2856" s="6" t="s">
        <v>2274</v>
      </c>
      <c r="K2856" s="11">
        <v>5</v>
      </c>
      <c r="L2856" s="9">
        <v>232.68</v>
      </c>
      <c r="M2856" s="11">
        <v>1163.4000000000001</v>
      </c>
      <c r="N2856" s="11">
        <v>0</v>
      </c>
      <c r="O2856" s="10">
        <f t="shared" si="458"/>
        <v>5</v>
      </c>
      <c r="P2856" s="11">
        <f t="shared" si="451"/>
        <v>0</v>
      </c>
      <c r="Q2856" s="11">
        <f t="shared" si="452"/>
        <v>5</v>
      </c>
      <c r="R2856" s="6" t="str">
        <f t="shared" si="453"/>
        <v>NO</v>
      </c>
      <c r="S2856" s="6" t="str">
        <f t="shared" si="456"/>
        <v>YES</v>
      </c>
      <c r="T2856" s="11">
        <f t="shared" si="457"/>
        <v>2908.5</v>
      </c>
      <c r="U2856" s="11">
        <f t="shared" si="454"/>
        <v>1163.4000000000001</v>
      </c>
      <c r="V2856" s="11">
        <f t="shared" si="455"/>
        <v>1745.1</v>
      </c>
    </row>
    <row r="2857" spans="1:22" x14ac:dyDescent="0.25">
      <c r="A2857" s="6" t="s">
        <v>351</v>
      </c>
      <c r="B2857" s="6" t="s">
        <v>23</v>
      </c>
      <c r="C2857" s="6" t="s">
        <v>2277</v>
      </c>
      <c r="D2857" s="6" t="s">
        <v>2277</v>
      </c>
      <c r="E2857" s="33" t="s">
        <v>2204</v>
      </c>
      <c r="F2857" t="s">
        <v>2203</v>
      </c>
      <c r="G2857" t="s">
        <v>2210</v>
      </c>
      <c r="H2857" t="s">
        <v>2202</v>
      </c>
      <c r="I2857" t="s">
        <v>2201</v>
      </c>
      <c r="J2857" s="6" t="s">
        <v>2275</v>
      </c>
      <c r="K2857" s="11">
        <v>0</v>
      </c>
      <c r="L2857" s="9">
        <v>0</v>
      </c>
      <c r="M2857" s="11">
        <v>1187.94</v>
      </c>
      <c r="N2857" s="11">
        <v>1187.94</v>
      </c>
      <c r="O2857" s="10" t="e">
        <f t="shared" si="458"/>
        <v>#DIV/0!</v>
      </c>
      <c r="P2857" s="11" t="e">
        <f t="shared" si="451"/>
        <v>#DIV/0!</v>
      </c>
      <c r="Q2857" s="11" t="e">
        <f t="shared" si="452"/>
        <v>#DIV/0!</v>
      </c>
      <c r="R2857" s="6" t="e">
        <f t="shared" si="453"/>
        <v>#DIV/0!</v>
      </c>
      <c r="S2857" s="6" t="e">
        <f t="shared" si="456"/>
        <v>#DIV/0!</v>
      </c>
      <c r="T2857" s="11">
        <f t="shared" si="457"/>
        <v>0</v>
      </c>
      <c r="U2857" s="11">
        <f t="shared" si="454"/>
        <v>2375.88</v>
      </c>
      <c r="V2857" s="11">
        <f t="shared" si="455"/>
        <v>-2375.88</v>
      </c>
    </row>
    <row r="2858" spans="1:22" x14ac:dyDescent="0.25">
      <c r="A2858" s="6" t="s">
        <v>351</v>
      </c>
      <c r="B2858" s="6" t="s">
        <v>23</v>
      </c>
      <c r="C2858" s="6" t="s">
        <v>2277</v>
      </c>
      <c r="D2858" s="6" t="s">
        <v>2277</v>
      </c>
      <c r="E2858" s="33" t="s">
        <v>2204</v>
      </c>
      <c r="F2858" t="s">
        <v>2203</v>
      </c>
      <c r="G2858" t="s">
        <v>2210</v>
      </c>
      <c r="H2858" t="s">
        <v>2202</v>
      </c>
      <c r="I2858" t="s">
        <v>2201</v>
      </c>
      <c r="J2858" s="6" t="s">
        <v>2275</v>
      </c>
      <c r="K2858" s="11">
        <v>5</v>
      </c>
      <c r="L2858" s="9">
        <v>62.27</v>
      </c>
      <c r="M2858" s="11">
        <v>311.35000000000002</v>
      </c>
      <c r="N2858" s="11">
        <v>0</v>
      </c>
      <c r="O2858" s="10">
        <f t="shared" si="458"/>
        <v>5</v>
      </c>
      <c r="P2858" s="11">
        <f t="shared" si="451"/>
        <v>0</v>
      </c>
      <c r="Q2858" s="11">
        <f t="shared" si="452"/>
        <v>5</v>
      </c>
      <c r="R2858" s="6" t="str">
        <f t="shared" si="453"/>
        <v>NO</v>
      </c>
      <c r="S2858" s="6" t="str">
        <f t="shared" si="456"/>
        <v>YES</v>
      </c>
      <c r="T2858" s="11">
        <f t="shared" si="457"/>
        <v>778.375</v>
      </c>
      <c r="U2858" s="11">
        <f t="shared" si="454"/>
        <v>311.35000000000002</v>
      </c>
      <c r="V2858" s="11">
        <f t="shared" si="455"/>
        <v>467.02499999999998</v>
      </c>
    </row>
    <row r="2859" spans="1:22" x14ac:dyDescent="0.25">
      <c r="A2859" s="6" t="s">
        <v>351</v>
      </c>
      <c r="B2859" s="6" t="s">
        <v>23</v>
      </c>
      <c r="C2859" s="6" t="s">
        <v>2277</v>
      </c>
      <c r="D2859" s="6" t="s">
        <v>2277</v>
      </c>
      <c r="E2859" s="33" t="s">
        <v>2204</v>
      </c>
      <c r="F2859" t="s">
        <v>2203</v>
      </c>
      <c r="G2859" t="s">
        <v>2210</v>
      </c>
      <c r="H2859" t="s">
        <v>2202</v>
      </c>
      <c r="I2859" t="s">
        <v>2201</v>
      </c>
      <c r="J2859" s="6" t="s">
        <v>2196</v>
      </c>
      <c r="K2859" s="11">
        <v>0</v>
      </c>
      <c r="L2859" s="9">
        <v>0</v>
      </c>
      <c r="M2859" s="11">
        <v>5244.26</v>
      </c>
      <c r="N2859" s="11">
        <v>5244.26</v>
      </c>
      <c r="O2859" s="10" t="e">
        <f t="shared" si="458"/>
        <v>#DIV/0!</v>
      </c>
      <c r="P2859" s="11" t="e">
        <f t="shared" si="451"/>
        <v>#DIV/0!</v>
      </c>
      <c r="Q2859" s="11" t="e">
        <f t="shared" si="452"/>
        <v>#DIV/0!</v>
      </c>
      <c r="R2859" s="6" t="e">
        <f t="shared" si="453"/>
        <v>#DIV/0!</v>
      </c>
      <c r="S2859" s="6" t="e">
        <f t="shared" si="456"/>
        <v>#DIV/0!</v>
      </c>
      <c r="T2859" s="11">
        <f t="shared" si="457"/>
        <v>0</v>
      </c>
      <c r="U2859" s="11">
        <f t="shared" si="454"/>
        <v>10488.52</v>
      </c>
      <c r="V2859" s="11">
        <f t="shared" si="455"/>
        <v>-10488.52</v>
      </c>
    </row>
    <row r="2860" spans="1:22" x14ac:dyDescent="0.25">
      <c r="A2860" s="6" t="s">
        <v>351</v>
      </c>
      <c r="B2860" s="6" t="s">
        <v>23</v>
      </c>
      <c r="C2860" s="6" t="s">
        <v>2277</v>
      </c>
      <c r="D2860" s="6" t="s">
        <v>2277</v>
      </c>
      <c r="E2860" s="33" t="s">
        <v>2204</v>
      </c>
      <c r="F2860" t="s">
        <v>2203</v>
      </c>
      <c r="G2860" t="s">
        <v>2210</v>
      </c>
      <c r="H2860" t="s">
        <v>2202</v>
      </c>
      <c r="I2860" t="s">
        <v>2201</v>
      </c>
      <c r="J2860" s="6" t="s">
        <v>2196</v>
      </c>
      <c r="K2860" s="11">
        <v>5</v>
      </c>
      <c r="L2860" s="9">
        <v>213.3</v>
      </c>
      <c r="M2860" s="11">
        <v>1066.5</v>
      </c>
      <c r="N2860" s="11">
        <v>0</v>
      </c>
      <c r="O2860" s="10">
        <f t="shared" si="458"/>
        <v>5</v>
      </c>
      <c r="P2860" s="11">
        <f t="shared" si="451"/>
        <v>0</v>
      </c>
      <c r="Q2860" s="11">
        <f t="shared" si="452"/>
        <v>5</v>
      </c>
      <c r="R2860" s="6" t="str">
        <f t="shared" si="453"/>
        <v>NO</v>
      </c>
      <c r="S2860" s="6" t="str">
        <f t="shared" si="456"/>
        <v>YES</v>
      </c>
      <c r="T2860" s="11">
        <f t="shared" si="457"/>
        <v>2666.25</v>
      </c>
      <c r="U2860" s="11">
        <f t="shared" si="454"/>
        <v>1066.5</v>
      </c>
      <c r="V2860" s="11">
        <f t="shared" si="455"/>
        <v>1599.75</v>
      </c>
    </row>
    <row r="2861" spans="1:22" x14ac:dyDescent="0.25">
      <c r="A2861" s="6" t="s">
        <v>351</v>
      </c>
      <c r="B2861" s="6" t="s">
        <v>23</v>
      </c>
      <c r="C2861" s="6" t="s">
        <v>2277</v>
      </c>
      <c r="D2861" s="6" t="s">
        <v>2277</v>
      </c>
      <c r="E2861" s="33" t="s">
        <v>2204</v>
      </c>
      <c r="F2861" t="s">
        <v>2203</v>
      </c>
      <c r="G2861" t="s">
        <v>2210</v>
      </c>
      <c r="H2861" t="s">
        <v>2202</v>
      </c>
      <c r="I2861" t="s">
        <v>2201</v>
      </c>
      <c r="J2861" s="6" t="s">
        <v>2196</v>
      </c>
      <c r="K2861" s="11">
        <v>6</v>
      </c>
      <c r="L2861" s="9">
        <v>22.68</v>
      </c>
      <c r="M2861" s="11">
        <v>136.08000000000001</v>
      </c>
      <c r="N2861" s="11">
        <v>0</v>
      </c>
      <c r="O2861" s="10">
        <f t="shared" si="458"/>
        <v>6.0000000000000009</v>
      </c>
      <c r="P2861" s="11">
        <f t="shared" si="451"/>
        <v>0</v>
      </c>
      <c r="Q2861" s="11">
        <f t="shared" si="452"/>
        <v>6.0000000000000009</v>
      </c>
      <c r="R2861" s="6" t="str">
        <f t="shared" si="453"/>
        <v>NO</v>
      </c>
      <c r="S2861" s="6" t="str">
        <f t="shared" si="456"/>
        <v>YES</v>
      </c>
      <c r="T2861" s="11">
        <f t="shared" si="457"/>
        <v>283.5</v>
      </c>
      <c r="U2861" s="11">
        <f t="shared" si="454"/>
        <v>136.08000000000001</v>
      </c>
      <c r="V2861" s="11">
        <f t="shared" si="455"/>
        <v>147.41999999999999</v>
      </c>
    </row>
    <row r="2862" spans="1:22" x14ac:dyDescent="0.25">
      <c r="A2862" s="6" t="s">
        <v>351</v>
      </c>
      <c r="B2862" s="6" t="s">
        <v>23</v>
      </c>
      <c r="C2862" s="6" t="s">
        <v>2277</v>
      </c>
      <c r="D2862" s="6" t="s">
        <v>2277</v>
      </c>
      <c r="E2862" s="33" t="s">
        <v>2204</v>
      </c>
      <c r="F2862" t="s">
        <v>2203</v>
      </c>
      <c r="G2862" t="s">
        <v>2210</v>
      </c>
      <c r="H2862" t="s">
        <v>2202</v>
      </c>
      <c r="I2862" t="s">
        <v>2201</v>
      </c>
      <c r="J2862" s="6" t="s">
        <v>2276</v>
      </c>
      <c r="K2862" s="11">
        <v>0</v>
      </c>
      <c r="L2862" s="9">
        <v>0</v>
      </c>
      <c r="M2862" s="11">
        <v>3703.31</v>
      </c>
      <c r="N2862" s="11">
        <v>3617.48</v>
      </c>
      <c r="O2862" s="10" t="e">
        <f t="shared" si="458"/>
        <v>#DIV/0!</v>
      </c>
      <c r="P2862" s="11" t="e">
        <f t="shared" si="451"/>
        <v>#DIV/0!</v>
      </c>
      <c r="Q2862" s="11" t="e">
        <f t="shared" si="452"/>
        <v>#DIV/0!</v>
      </c>
      <c r="R2862" s="6" t="e">
        <f t="shared" si="453"/>
        <v>#DIV/0!</v>
      </c>
      <c r="S2862" s="6" t="e">
        <f t="shared" si="456"/>
        <v>#DIV/0!</v>
      </c>
      <c r="T2862" s="11">
        <f t="shared" si="457"/>
        <v>0</v>
      </c>
      <c r="U2862" s="11">
        <f t="shared" si="454"/>
        <v>7320.79</v>
      </c>
      <c r="V2862" s="11">
        <f t="shared" si="455"/>
        <v>-7320.79</v>
      </c>
    </row>
    <row r="2863" spans="1:22" x14ac:dyDescent="0.25">
      <c r="A2863" s="6" t="s">
        <v>351</v>
      </c>
      <c r="B2863" s="6" t="s">
        <v>23</v>
      </c>
      <c r="C2863" s="6" t="s">
        <v>2277</v>
      </c>
      <c r="D2863" s="6" t="s">
        <v>2277</v>
      </c>
      <c r="E2863" s="33" t="s">
        <v>2204</v>
      </c>
      <c r="F2863" t="s">
        <v>2203</v>
      </c>
      <c r="G2863" t="s">
        <v>2210</v>
      </c>
      <c r="H2863" t="s">
        <v>2202</v>
      </c>
      <c r="I2863" t="s">
        <v>2201</v>
      </c>
      <c r="J2863" s="6" t="s">
        <v>2276</v>
      </c>
      <c r="K2863" s="11">
        <v>6</v>
      </c>
      <c r="L2863" s="9">
        <v>272.24</v>
      </c>
      <c r="M2863" s="11">
        <v>1633.44</v>
      </c>
      <c r="N2863" s="11">
        <v>0</v>
      </c>
      <c r="O2863" s="10">
        <f t="shared" si="458"/>
        <v>6</v>
      </c>
      <c r="P2863" s="11">
        <f t="shared" si="451"/>
        <v>0</v>
      </c>
      <c r="Q2863" s="11">
        <f t="shared" si="452"/>
        <v>6</v>
      </c>
      <c r="R2863" s="6" t="str">
        <f t="shared" si="453"/>
        <v>NO</v>
      </c>
      <c r="S2863" s="6" t="str">
        <f t="shared" si="456"/>
        <v>YES</v>
      </c>
      <c r="T2863" s="11">
        <f t="shared" si="457"/>
        <v>3403</v>
      </c>
      <c r="U2863" s="11">
        <f t="shared" si="454"/>
        <v>1633.44</v>
      </c>
      <c r="V2863" s="11">
        <f t="shared" si="455"/>
        <v>1769.56</v>
      </c>
    </row>
    <row r="2864" spans="1:22" x14ac:dyDescent="0.25">
      <c r="A2864" s="6" t="s">
        <v>351</v>
      </c>
      <c r="B2864" s="6" t="s">
        <v>23</v>
      </c>
      <c r="C2864" s="6" t="s">
        <v>2279</v>
      </c>
      <c r="D2864" s="6" t="s">
        <v>2279</v>
      </c>
      <c r="E2864" s="33" t="s">
        <v>2204</v>
      </c>
      <c r="F2864" t="s">
        <v>2203</v>
      </c>
      <c r="G2864" t="s">
        <v>2210</v>
      </c>
      <c r="H2864" t="s">
        <v>2202</v>
      </c>
      <c r="I2864" t="s">
        <v>2201</v>
      </c>
      <c r="J2864" s="6" t="s">
        <v>2278</v>
      </c>
      <c r="K2864" s="11">
        <v>0</v>
      </c>
      <c r="L2864" s="9">
        <v>0</v>
      </c>
      <c r="M2864" s="11">
        <v>175</v>
      </c>
      <c r="N2864" s="11">
        <v>175</v>
      </c>
      <c r="O2864" s="10" t="e">
        <f t="shared" si="458"/>
        <v>#DIV/0!</v>
      </c>
      <c r="P2864" s="11" t="e">
        <f t="shared" si="451"/>
        <v>#DIV/0!</v>
      </c>
      <c r="Q2864" s="11" t="e">
        <f t="shared" si="452"/>
        <v>#DIV/0!</v>
      </c>
      <c r="R2864" s="6" t="e">
        <f t="shared" si="453"/>
        <v>#DIV/0!</v>
      </c>
      <c r="S2864" s="6" t="e">
        <f t="shared" si="456"/>
        <v>#DIV/0!</v>
      </c>
      <c r="T2864" s="11">
        <f t="shared" si="457"/>
        <v>0</v>
      </c>
      <c r="U2864" s="11">
        <f t="shared" si="454"/>
        <v>350</v>
      </c>
      <c r="V2864" s="11">
        <f t="shared" si="455"/>
        <v>-350</v>
      </c>
    </row>
    <row r="2865" spans="1:22" x14ac:dyDescent="0.25">
      <c r="A2865" s="6" t="s">
        <v>351</v>
      </c>
      <c r="B2865" s="6" t="s">
        <v>23</v>
      </c>
      <c r="C2865" s="6" t="s">
        <v>2279</v>
      </c>
      <c r="D2865" s="6" t="s">
        <v>2279</v>
      </c>
      <c r="E2865" s="33" t="s">
        <v>2204</v>
      </c>
      <c r="F2865" t="s">
        <v>2203</v>
      </c>
      <c r="G2865" t="s">
        <v>2210</v>
      </c>
      <c r="H2865" t="s">
        <v>2202</v>
      </c>
      <c r="I2865" t="s">
        <v>2201</v>
      </c>
      <c r="J2865" s="6" t="s">
        <v>2278</v>
      </c>
      <c r="K2865" s="11">
        <v>15.5</v>
      </c>
      <c r="L2865" s="9">
        <v>19.93</v>
      </c>
      <c r="M2865" s="11">
        <v>308.92</v>
      </c>
      <c r="N2865" s="11">
        <v>0</v>
      </c>
      <c r="O2865" s="10">
        <f t="shared" si="458"/>
        <v>15.500250878073258</v>
      </c>
      <c r="P2865" s="11">
        <f t="shared" si="451"/>
        <v>0</v>
      </c>
      <c r="Q2865" s="11">
        <f t="shared" si="452"/>
        <v>15.500250878073258</v>
      </c>
      <c r="R2865" s="6" t="str">
        <f t="shared" si="453"/>
        <v>YES</v>
      </c>
      <c r="S2865" s="6" t="str">
        <f t="shared" si="456"/>
        <v>YES</v>
      </c>
      <c r="T2865" s="11">
        <f t="shared" si="457"/>
        <v>249.125</v>
      </c>
      <c r="U2865" s="11">
        <f t="shared" si="454"/>
        <v>308.92</v>
      </c>
      <c r="V2865" s="11">
        <f t="shared" si="455"/>
        <v>-59.795000000000016</v>
      </c>
    </row>
    <row r="2866" spans="1:22" x14ac:dyDescent="0.25">
      <c r="A2866" s="6" t="s">
        <v>351</v>
      </c>
      <c r="B2866" s="6" t="s">
        <v>23</v>
      </c>
      <c r="C2866" s="6" t="s">
        <v>2279</v>
      </c>
      <c r="D2866" s="6" t="s">
        <v>2279</v>
      </c>
      <c r="E2866" s="33" t="s">
        <v>2204</v>
      </c>
      <c r="F2866" t="s">
        <v>2203</v>
      </c>
      <c r="G2866" t="s">
        <v>2210</v>
      </c>
      <c r="H2866" t="s">
        <v>2202</v>
      </c>
      <c r="I2866" t="s">
        <v>2201</v>
      </c>
      <c r="J2866" s="6" t="s">
        <v>2263</v>
      </c>
      <c r="K2866" s="11">
        <v>0</v>
      </c>
      <c r="L2866" s="9">
        <v>0</v>
      </c>
      <c r="M2866" s="11">
        <v>811.96</v>
      </c>
      <c r="N2866" s="11">
        <v>811.96</v>
      </c>
      <c r="O2866" s="10" t="e">
        <f t="shared" si="458"/>
        <v>#DIV/0!</v>
      </c>
      <c r="P2866" s="11" t="e">
        <f t="shared" si="451"/>
        <v>#DIV/0!</v>
      </c>
      <c r="Q2866" s="11" t="e">
        <f t="shared" si="452"/>
        <v>#DIV/0!</v>
      </c>
      <c r="R2866" s="6" t="e">
        <f t="shared" si="453"/>
        <v>#DIV/0!</v>
      </c>
      <c r="S2866" s="6" t="e">
        <f t="shared" si="456"/>
        <v>#DIV/0!</v>
      </c>
      <c r="T2866" s="11">
        <f t="shared" si="457"/>
        <v>0</v>
      </c>
      <c r="U2866" s="11">
        <f t="shared" si="454"/>
        <v>1623.92</v>
      </c>
      <c r="V2866" s="11">
        <f t="shared" si="455"/>
        <v>-1623.92</v>
      </c>
    </row>
    <row r="2867" spans="1:22" x14ac:dyDescent="0.25">
      <c r="A2867" s="6" t="s">
        <v>351</v>
      </c>
      <c r="B2867" s="6" t="s">
        <v>23</v>
      </c>
      <c r="C2867" s="6" t="s">
        <v>2279</v>
      </c>
      <c r="D2867" s="6" t="s">
        <v>2279</v>
      </c>
      <c r="E2867" s="33" t="s">
        <v>2204</v>
      </c>
      <c r="F2867" t="s">
        <v>2203</v>
      </c>
      <c r="G2867" t="s">
        <v>2210</v>
      </c>
      <c r="H2867" t="s">
        <v>2202</v>
      </c>
      <c r="I2867" t="s">
        <v>2201</v>
      </c>
      <c r="J2867" s="6" t="s">
        <v>2263</v>
      </c>
      <c r="K2867" s="11">
        <v>6</v>
      </c>
      <c r="L2867" s="9">
        <v>39.5</v>
      </c>
      <c r="M2867" s="11">
        <v>237</v>
      </c>
      <c r="N2867" s="11">
        <v>0</v>
      </c>
      <c r="O2867" s="10">
        <f t="shared" si="458"/>
        <v>6</v>
      </c>
      <c r="P2867" s="11">
        <f t="shared" si="451"/>
        <v>0</v>
      </c>
      <c r="Q2867" s="11">
        <f t="shared" si="452"/>
        <v>6</v>
      </c>
      <c r="R2867" s="6" t="str">
        <f t="shared" si="453"/>
        <v>NO</v>
      </c>
      <c r="S2867" s="6" t="str">
        <f t="shared" si="456"/>
        <v>YES</v>
      </c>
      <c r="T2867" s="11">
        <f t="shared" si="457"/>
        <v>493.75</v>
      </c>
      <c r="U2867" s="11">
        <f t="shared" si="454"/>
        <v>237</v>
      </c>
      <c r="V2867" s="11">
        <f t="shared" si="455"/>
        <v>256.75</v>
      </c>
    </row>
    <row r="2868" spans="1:22" x14ac:dyDescent="0.25">
      <c r="A2868" s="6" t="s">
        <v>351</v>
      </c>
      <c r="B2868" s="6" t="s">
        <v>23</v>
      </c>
      <c r="C2868" s="6" t="s">
        <v>2307</v>
      </c>
      <c r="D2868" s="6" t="s">
        <v>2307</v>
      </c>
      <c r="E2868" s="33" t="s">
        <v>2204</v>
      </c>
      <c r="F2868" t="s">
        <v>2203</v>
      </c>
      <c r="G2868" t="s">
        <v>2210</v>
      </c>
      <c r="H2868" t="s">
        <v>2202</v>
      </c>
      <c r="I2868" t="s">
        <v>2201</v>
      </c>
      <c r="J2868" s="6" t="s">
        <v>2280</v>
      </c>
      <c r="K2868" s="11">
        <v>0</v>
      </c>
      <c r="L2868" s="9">
        <v>0</v>
      </c>
      <c r="M2868" s="11">
        <v>5313.11</v>
      </c>
      <c r="N2868" s="11">
        <v>5313.11</v>
      </c>
      <c r="O2868" s="10" t="e">
        <f t="shared" si="458"/>
        <v>#DIV/0!</v>
      </c>
      <c r="P2868" s="11" t="e">
        <f t="shared" si="451"/>
        <v>#DIV/0!</v>
      </c>
      <c r="Q2868" s="11" t="e">
        <f t="shared" si="452"/>
        <v>#DIV/0!</v>
      </c>
      <c r="R2868" s="6" t="e">
        <f t="shared" si="453"/>
        <v>#DIV/0!</v>
      </c>
      <c r="S2868" s="6" t="e">
        <f t="shared" si="456"/>
        <v>#DIV/0!</v>
      </c>
      <c r="T2868" s="11">
        <f t="shared" si="457"/>
        <v>0</v>
      </c>
      <c r="U2868" s="11">
        <f t="shared" si="454"/>
        <v>10626.22</v>
      </c>
      <c r="V2868" s="11">
        <f t="shared" si="455"/>
        <v>-10626.22</v>
      </c>
    </row>
    <row r="2869" spans="1:22" x14ac:dyDescent="0.25">
      <c r="A2869" s="6" t="s">
        <v>351</v>
      </c>
      <c r="B2869" s="6" t="s">
        <v>23</v>
      </c>
      <c r="C2869" s="6" t="s">
        <v>2307</v>
      </c>
      <c r="D2869" s="6" t="s">
        <v>2307</v>
      </c>
      <c r="E2869" s="33" t="s">
        <v>2204</v>
      </c>
      <c r="F2869" t="s">
        <v>2203</v>
      </c>
      <c r="G2869" t="s">
        <v>2210</v>
      </c>
      <c r="H2869" t="s">
        <v>2202</v>
      </c>
      <c r="I2869" t="s">
        <v>2201</v>
      </c>
      <c r="J2869" s="6" t="s">
        <v>2280</v>
      </c>
      <c r="K2869" s="11">
        <v>5</v>
      </c>
      <c r="L2869" s="9">
        <v>127.91</v>
      </c>
      <c r="M2869" s="11">
        <v>639.54999999999995</v>
      </c>
      <c r="N2869" s="11">
        <v>0</v>
      </c>
      <c r="O2869" s="10">
        <f t="shared" si="458"/>
        <v>5</v>
      </c>
      <c r="P2869" s="11">
        <f t="shared" si="451"/>
        <v>0</v>
      </c>
      <c r="Q2869" s="11">
        <f t="shared" si="452"/>
        <v>5</v>
      </c>
      <c r="R2869" s="6" t="str">
        <f t="shared" si="453"/>
        <v>NO</v>
      </c>
      <c r="S2869" s="6" t="str">
        <f t="shared" si="456"/>
        <v>YES</v>
      </c>
      <c r="T2869" s="11">
        <f t="shared" si="457"/>
        <v>1598.875</v>
      </c>
      <c r="U2869" s="11">
        <f t="shared" si="454"/>
        <v>639.54999999999995</v>
      </c>
      <c r="V2869" s="11">
        <f t="shared" si="455"/>
        <v>959.32500000000005</v>
      </c>
    </row>
    <row r="2870" spans="1:22" x14ac:dyDescent="0.25">
      <c r="A2870" s="6" t="s">
        <v>351</v>
      </c>
      <c r="B2870" s="6" t="s">
        <v>23</v>
      </c>
      <c r="C2870" s="6" t="s">
        <v>2307</v>
      </c>
      <c r="D2870" s="6" t="s">
        <v>2307</v>
      </c>
      <c r="E2870" s="33" t="s">
        <v>2204</v>
      </c>
      <c r="F2870" t="s">
        <v>2203</v>
      </c>
      <c r="G2870" t="s">
        <v>2210</v>
      </c>
      <c r="H2870" t="s">
        <v>2202</v>
      </c>
      <c r="I2870" t="s">
        <v>2201</v>
      </c>
      <c r="J2870" s="6" t="s">
        <v>2281</v>
      </c>
      <c r="K2870" s="11">
        <v>0</v>
      </c>
      <c r="L2870" s="9">
        <v>136</v>
      </c>
      <c r="M2870" s="11">
        <v>3491.53</v>
      </c>
      <c r="N2870" s="11">
        <v>255</v>
      </c>
      <c r="O2870" s="10">
        <f t="shared" si="458"/>
        <v>25.673014705882355</v>
      </c>
      <c r="P2870" s="11">
        <f t="shared" ref="P2870:P2933" si="459">N2870/L2870</f>
        <v>1.875</v>
      </c>
      <c r="Q2870" s="11">
        <f t="shared" ref="Q2870:Q2933" si="460">(M2870+N2870)/L2870</f>
        <v>27.548014705882355</v>
      </c>
      <c r="R2870" s="6" t="str">
        <f t="shared" ref="R2870:R2933" si="461">IF(Q2870&gt;12.49,"YES","NO")</f>
        <v>YES</v>
      </c>
      <c r="S2870" s="6" t="str">
        <f t="shared" si="456"/>
        <v>YES</v>
      </c>
      <c r="T2870" s="11">
        <f t="shared" si="457"/>
        <v>1700</v>
      </c>
      <c r="U2870" s="11">
        <f t="shared" ref="U2870:U2933" si="462">M2870+N2870</f>
        <v>3746.53</v>
      </c>
      <c r="V2870" s="11">
        <f t="shared" ref="V2870:V2933" si="463">T2870-U2870</f>
        <v>-2046.5300000000002</v>
      </c>
    </row>
    <row r="2871" spans="1:22" x14ac:dyDescent="0.25">
      <c r="A2871" s="6" t="s">
        <v>351</v>
      </c>
      <c r="B2871" s="6" t="s">
        <v>23</v>
      </c>
      <c r="C2871" s="6" t="s">
        <v>2307</v>
      </c>
      <c r="D2871" s="6" t="s">
        <v>2307</v>
      </c>
      <c r="E2871" s="33" t="s">
        <v>2204</v>
      </c>
      <c r="F2871" t="s">
        <v>2203</v>
      </c>
      <c r="G2871" t="s">
        <v>2210</v>
      </c>
      <c r="H2871" t="s">
        <v>2202</v>
      </c>
      <c r="I2871" t="s">
        <v>2201</v>
      </c>
      <c r="J2871" s="6" t="s">
        <v>2282</v>
      </c>
      <c r="K2871" s="11">
        <v>0</v>
      </c>
      <c r="L2871" s="9">
        <v>0</v>
      </c>
      <c r="M2871" s="11">
        <v>2948.69</v>
      </c>
      <c r="N2871" s="11">
        <v>2948.69</v>
      </c>
      <c r="O2871" s="10" t="e">
        <f t="shared" si="458"/>
        <v>#DIV/0!</v>
      </c>
      <c r="P2871" s="11" t="e">
        <f t="shared" si="459"/>
        <v>#DIV/0!</v>
      </c>
      <c r="Q2871" s="11" t="e">
        <f t="shared" si="460"/>
        <v>#DIV/0!</v>
      </c>
      <c r="R2871" s="6" t="e">
        <f t="shared" si="461"/>
        <v>#DIV/0!</v>
      </c>
      <c r="S2871" s="6" t="e">
        <f t="shared" si="456"/>
        <v>#DIV/0!</v>
      </c>
      <c r="T2871" s="11">
        <f t="shared" si="457"/>
        <v>0</v>
      </c>
      <c r="U2871" s="11">
        <f t="shared" si="462"/>
        <v>5897.38</v>
      </c>
      <c r="V2871" s="11">
        <f t="shared" si="463"/>
        <v>-5897.38</v>
      </c>
    </row>
    <row r="2872" spans="1:22" x14ac:dyDescent="0.25">
      <c r="A2872" s="6" t="s">
        <v>351</v>
      </c>
      <c r="B2872" s="6" t="s">
        <v>23</v>
      </c>
      <c r="C2872" s="6" t="s">
        <v>2307</v>
      </c>
      <c r="D2872" s="6" t="s">
        <v>2307</v>
      </c>
      <c r="E2872" s="33" t="s">
        <v>2204</v>
      </c>
      <c r="F2872" t="s">
        <v>2203</v>
      </c>
      <c r="G2872" t="s">
        <v>2210</v>
      </c>
      <c r="H2872" t="s">
        <v>2202</v>
      </c>
      <c r="I2872" t="s">
        <v>2201</v>
      </c>
      <c r="J2872" s="6" t="s">
        <v>2282</v>
      </c>
      <c r="K2872" s="11">
        <v>7</v>
      </c>
      <c r="L2872" s="9">
        <v>195.02</v>
      </c>
      <c r="M2872" s="11">
        <v>1365.14</v>
      </c>
      <c r="N2872" s="11">
        <v>0</v>
      </c>
      <c r="O2872" s="10">
        <f t="shared" si="458"/>
        <v>7</v>
      </c>
      <c r="P2872" s="11">
        <f t="shared" si="459"/>
        <v>0</v>
      </c>
      <c r="Q2872" s="11">
        <f t="shared" si="460"/>
        <v>7</v>
      </c>
      <c r="R2872" s="6" t="str">
        <f t="shared" si="461"/>
        <v>NO</v>
      </c>
      <c r="S2872" s="6" t="str">
        <f t="shared" ref="S2872:S2935" si="464">IF(O2872&gt;3.32,"YES","NO")</f>
        <v>YES</v>
      </c>
      <c r="T2872" s="11">
        <f t="shared" ref="T2872:T2935" si="465">L2872*12.5</f>
        <v>2437.75</v>
      </c>
      <c r="U2872" s="11">
        <f t="shared" si="462"/>
        <v>1365.14</v>
      </c>
      <c r="V2872" s="11">
        <f t="shared" si="463"/>
        <v>1072.6099999999999</v>
      </c>
    </row>
    <row r="2873" spans="1:22" x14ac:dyDescent="0.25">
      <c r="A2873" s="6" t="s">
        <v>351</v>
      </c>
      <c r="B2873" s="6" t="s">
        <v>23</v>
      </c>
      <c r="C2873" s="6" t="s">
        <v>2307</v>
      </c>
      <c r="D2873" s="6" t="s">
        <v>2307</v>
      </c>
      <c r="E2873" s="33" t="s">
        <v>2204</v>
      </c>
      <c r="F2873" t="s">
        <v>2203</v>
      </c>
      <c r="G2873" t="s">
        <v>2210</v>
      </c>
      <c r="H2873" t="s">
        <v>2202</v>
      </c>
      <c r="I2873" t="s">
        <v>2201</v>
      </c>
      <c r="J2873" s="6" t="s">
        <v>2283</v>
      </c>
      <c r="K2873" s="11">
        <v>0</v>
      </c>
      <c r="L2873" s="9">
        <v>0</v>
      </c>
      <c r="M2873" s="11">
        <v>3127.55</v>
      </c>
      <c r="N2873" s="11">
        <v>3127.55</v>
      </c>
      <c r="O2873" s="10" t="e">
        <f t="shared" si="458"/>
        <v>#DIV/0!</v>
      </c>
      <c r="P2873" s="11" t="e">
        <f t="shared" si="459"/>
        <v>#DIV/0!</v>
      </c>
      <c r="Q2873" s="11" t="e">
        <f t="shared" si="460"/>
        <v>#DIV/0!</v>
      </c>
      <c r="R2873" s="6" t="e">
        <f t="shared" si="461"/>
        <v>#DIV/0!</v>
      </c>
      <c r="S2873" s="6" t="e">
        <f t="shared" si="464"/>
        <v>#DIV/0!</v>
      </c>
      <c r="T2873" s="11">
        <f t="shared" si="465"/>
        <v>0</v>
      </c>
      <c r="U2873" s="11">
        <f t="shared" si="462"/>
        <v>6255.1</v>
      </c>
      <c r="V2873" s="11">
        <f t="shared" si="463"/>
        <v>-6255.1</v>
      </c>
    </row>
    <row r="2874" spans="1:22" x14ac:dyDescent="0.25">
      <c r="A2874" s="6" t="s">
        <v>351</v>
      </c>
      <c r="B2874" s="6" t="s">
        <v>23</v>
      </c>
      <c r="C2874" s="6" t="s">
        <v>2307</v>
      </c>
      <c r="D2874" s="6" t="s">
        <v>2307</v>
      </c>
      <c r="E2874" s="33" t="s">
        <v>2204</v>
      </c>
      <c r="F2874" t="s">
        <v>2203</v>
      </c>
      <c r="G2874" t="s">
        <v>2210</v>
      </c>
      <c r="H2874" t="s">
        <v>2202</v>
      </c>
      <c r="I2874" t="s">
        <v>2201</v>
      </c>
      <c r="J2874" s="6" t="s">
        <v>2283</v>
      </c>
      <c r="K2874" s="11">
        <v>7</v>
      </c>
      <c r="L2874" s="9">
        <v>224.53</v>
      </c>
      <c r="M2874" s="11">
        <v>1571.71</v>
      </c>
      <c r="N2874" s="11">
        <v>0</v>
      </c>
      <c r="O2874" s="10">
        <f t="shared" si="458"/>
        <v>7</v>
      </c>
      <c r="P2874" s="11">
        <f t="shared" si="459"/>
        <v>0</v>
      </c>
      <c r="Q2874" s="11">
        <f t="shared" si="460"/>
        <v>7</v>
      </c>
      <c r="R2874" s="6" t="str">
        <f t="shared" si="461"/>
        <v>NO</v>
      </c>
      <c r="S2874" s="6" t="str">
        <f t="shared" si="464"/>
        <v>YES</v>
      </c>
      <c r="T2874" s="11">
        <f t="shared" si="465"/>
        <v>2806.625</v>
      </c>
      <c r="U2874" s="11">
        <f t="shared" si="462"/>
        <v>1571.71</v>
      </c>
      <c r="V2874" s="11">
        <f t="shared" si="463"/>
        <v>1234.915</v>
      </c>
    </row>
    <row r="2875" spans="1:22" x14ac:dyDescent="0.25">
      <c r="A2875" s="6" t="s">
        <v>351</v>
      </c>
      <c r="B2875" s="6" t="s">
        <v>23</v>
      </c>
      <c r="C2875" s="6" t="s">
        <v>2307</v>
      </c>
      <c r="D2875" s="6" t="s">
        <v>2307</v>
      </c>
      <c r="E2875" s="33" t="s">
        <v>2204</v>
      </c>
      <c r="F2875" t="s">
        <v>2203</v>
      </c>
      <c r="G2875" t="s">
        <v>2210</v>
      </c>
      <c r="H2875" t="s">
        <v>2202</v>
      </c>
      <c r="I2875" t="s">
        <v>2201</v>
      </c>
      <c r="J2875" s="6" t="s">
        <v>2284</v>
      </c>
      <c r="K2875" s="11">
        <v>0</v>
      </c>
      <c r="L2875" s="9">
        <v>96</v>
      </c>
      <c r="M2875" s="11">
        <v>2539.61</v>
      </c>
      <c r="N2875" s="11">
        <v>255</v>
      </c>
      <c r="O2875" s="10">
        <f t="shared" si="458"/>
        <v>26.454270833333336</v>
      </c>
      <c r="P2875" s="11">
        <f t="shared" si="459"/>
        <v>2.65625</v>
      </c>
      <c r="Q2875" s="11">
        <f t="shared" si="460"/>
        <v>29.110520833333336</v>
      </c>
      <c r="R2875" s="6" t="str">
        <f t="shared" si="461"/>
        <v>YES</v>
      </c>
      <c r="S2875" s="6" t="str">
        <f t="shared" si="464"/>
        <v>YES</v>
      </c>
      <c r="T2875" s="11">
        <f t="shared" si="465"/>
        <v>1200</v>
      </c>
      <c r="U2875" s="11">
        <f t="shared" si="462"/>
        <v>2794.61</v>
      </c>
      <c r="V2875" s="11">
        <f t="shared" si="463"/>
        <v>-1594.6100000000001</v>
      </c>
    </row>
    <row r="2876" spans="1:22" x14ac:dyDescent="0.25">
      <c r="A2876" s="6" t="s">
        <v>351</v>
      </c>
      <c r="B2876" s="6" t="s">
        <v>23</v>
      </c>
      <c r="C2876" s="6" t="s">
        <v>2307</v>
      </c>
      <c r="D2876" s="6" t="s">
        <v>2307</v>
      </c>
      <c r="E2876" s="33" t="s">
        <v>2204</v>
      </c>
      <c r="F2876" t="s">
        <v>2203</v>
      </c>
      <c r="G2876" t="s">
        <v>2210</v>
      </c>
      <c r="H2876" t="s">
        <v>2202</v>
      </c>
      <c r="I2876" t="s">
        <v>2201</v>
      </c>
      <c r="J2876" s="6" t="s">
        <v>2285</v>
      </c>
      <c r="K2876" s="11">
        <v>0</v>
      </c>
      <c r="L2876" s="9">
        <v>0</v>
      </c>
      <c r="M2876" s="11">
        <v>5341.5</v>
      </c>
      <c r="N2876" s="11">
        <v>5341.5</v>
      </c>
      <c r="O2876" s="10" t="e">
        <f t="shared" si="458"/>
        <v>#DIV/0!</v>
      </c>
      <c r="P2876" s="11" t="e">
        <f t="shared" si="459"/>
        <v>#DIV/0!</v>
      </c>
      <c r="Q2876" s="11" t="e">
        <f t="shared" si="460"/>
        <v>#DIV/0!</v>
      </c>
      <c r="R2876" s="6" t="e">
        <f t="shared" si="461"/>
        <v>#DIV/0!</v>
      </c>
      <c r="S2876" s="6" t="e">
        <f t="shared" si="464"/>
        <v>#DIV/0!</v>
      </c>
      <c r="T2876" s="11">
        <f t="shared" si="465"/>
        <v>0</v>
      </c>
      <c r="U2876" s="11">
        <f t="shared" si="462"/>
        <v>10683</v>
      </c>
      <c r="V2876" s="11">
        <f t="shared" si="463"/>
        <v>-10683</v>
      </c>
    </row>
    <row r="2877" spans="1:22" x14ac:dyDescent="0.25">
      <c r="A2877" s="6" t="s">
        <v>351</v>
      </c>
      <c r="B2877" s="6" t="s">
        <v>23</v>
      </c>
      <c r="C2877" s="6" t="s">
        <v>2307</v>
      </c>
      <c r="D2877" s="6" t="s">
        <v>2307</v>
      </c>
      <c r="E2877" s="33" t="s">
        <v>2204</v>
      </c>
      <c r="F2877" t="s">
        <v>2203</v>
      </c>
      <c r="G2877" t="s">
        <v>2210</v>
      </c>
      <c r="H2877" t="s">
        <v>2202</v>
      </c>
      <c r="I2877" t="s">
        <v>2201</v>
      </c>
      <c r="J2877" s="6" t="s">
        <v>2285</v>
      </c>
      <c r="K2877" s="11">
        <v>6</v>
      </c>
      <c r="L2877" s="9">
        <v>229.26</v>
      </c>
      <c r="M2877" s="11">
        <v>1375.56</v>
      </c>
      <c r="N2877" s="11">
        <v>0</v>
      </c>
      <c r="O2877" s="10">
        <f t="shared" si="458"/>
        <v>6</v>
      </c>
      <c r="P2877" s="11">
        <f t="shared" si="459"/>
        <v>0</v>
      </c>
      <c r="Q2877" s="11">
        <f t="shared" si="460"/>
        <v>6</v>
      </c>
      <c r="R2877" s="6" t="str">
        <f t="shared" si="461"/>
        <v>NO</v>
      </c>
      <c r="S2877" s="6" t="str">
        <f t="shared" si="464"/>
        <v>YES</v>
      </c>
      <c r="T2877" s="11">
        <f t="shared" si="465"/>
        <v>2865.75</v>
      </c>
      <c r="U2877" s="11">
        <f t="shared" si="462"/>
        <v>1375.56</v>
      </c>
      <c r="V2877" s="11">
        <f t="shared" si="463"/>
        <v>1490.19</v>
      </c>
    </row>
    <row r="2878" spans="1:22" x14ac:dyDescent="0.25">
      <c r="A2878" s="6" t="s">
        <v>351</v>
      </c>
      <c r="B2878" s="6" t="s">
        <v>23</v>
      </c>
      <c r="C2878" s="6" t="s">
        <v>2307</v>
      </c>
      <c r="D2878" s="6" t="s">
        <v>2307</v>
      </c>
      <c r="E2878" s="33" t="s">
        <v>2204</v>
      </c>
      <c r="F2878" t="s">
        <v>2203</v>
      </c>
      <c r="G2878" t="s">
        <v>2210</v>
      </c>
      <c r="H2878" t="s">
        <v>2202</v>
      </c>
      <c r="I2878" t="s">
        <v>2201</v>
      </c>
      <c r="J2878" s="6" t="s">
        <v>2285</v>
      </c>
      <c r="K2878" s="11">
        <v>15</v>
      </c>
      <c r="L2878" s="9">
        <v>37.159999999999997</v>
      </c>
      <c r="M2878" s="11">
        <v>557.4</v>
      </c>
      <c r="N2878" s="11">
        <v>0</v>
      </c>
      <c r="O2878" s="10">
        <f t="shared" si="458"/>
        <v>15</v>
      </c>
      <c r="P2878" s="11">
        <f t="shared" si="459"/>
        <v>0</v>
      </c>
      <c r="Q2878" s="11">
        <f t="shared" si="460"/>
        <v>15</v>
      </c>
      <c r="R2878" s="6" t="str">
        <f t="shared" si="461"/>
        <v>YES</v>
      </c>
      <c r="S2878" s="6" t="str">
        <f t="shared" si="464"/>
        <v>YES</v>
      </c>
      <c r="T2878" s="11">
        <f t="shared" si="465"/>
        <v>464.49999999999994</v>
      </c>
      <c r="U2878" s="11">
        <f t="shared" si="462"/>
        <v>557.4</v>
      </c>
      <c r="V2878" s="11">
        <f t="shared" si="463"/>
        <v>-92.900000000000034</v>
      </c>
    </row>
    <row r="2879" spans="1:22" x14ac:dyDescent="0.25">
      <c r="A2879" s="6" t="s">
        <v>351</v>
      </c>
      <c r="B2879" s="6" t="s">
        <v>23</v>
      </c>
      <c r="C2879" s="6" t="s">
        <v>2307</v>
      </c>
      <c r="D2879" s="6" t="s">
        <v>2307</v>
      </c>
      <c r="E2879" s="33" t="s">
        <v>2204</v>
      </c>
      <c r="F2879" t="s">
        <v>2203</v>
      </c>
      <c r="G2879" t="s">
        <v>2210</v>
      </c>
      <c r="H2879" t="s">
        <v>2202</v>
      </c>
      <c r="I2879" t="s">
        <v>2201</v>
      </c>
      <c r="J2879" s="6" t="s">
        <v>2286</v>
      </c>
      <c r="K2879" s="11">
        <v>0</v>
      </c>
      <c r="L2879" s="9">
        <v>0</v>
      </c>
      <c r="M2879" s="11">
        <v>2606.7399999999998</v>
      </c>
      <c r="N2879" s="11">
        <v>2606.7399999999998</v>
      </c>
      <c r="O2879" s="10" t="e">
        <f t="shared" si="458"/>
        <v>#DIV/0!</v>
      </c>
      <c r="P2879" s="11" t="e">
        <f t="shared" si="459"/>
        <v>#DIV/0!</v>
      </c>
      <c r="Q2879" s="11" t="e">
        <f t="shared" si="460"/>
        <v>#DIV/0!</v>
      </c>
      <c r="R2879" s="6" t="e">
        <f t="shared" si="461"/>
        <v>#DIV/0!</v>
      </c>
      <c r="S2879" s="6" t="e">
        <f t="shared" si="464"/>
        <v>#DIV/0!</v>
      </c>
      <c r="T2879" s="11">
        <f t="shared" si="465"/>
        <v>0</v>
      </c>
      <c r="U2879" s="11">
        <f t="shared" si="462"/>
        <v>5213.4799999999996</v>
      </c>
      <c r="V2879" s="11">
        <f t="shared" si="463"/>
        <v>-5213.4799999999996</v>
      </c>
    </row>
    <row r="2880" spans="1:22" x14ac:dyDescent="0.25">
      <c r="A2880" s="6" t="s">
        <v>351</v>
      </c>
      <c r="B2880" s="6" t="s">
        <v>23</v>
      </c>
      <c r="C2880" s="6" t="s">
        <v>2307</v>
      </c>
      <c r="D2880" s="6" t="s">
        <v>2307</v>
      </c>
      <c r="E2880" s="33" t="s">
        <v>2204</v>
      </c>
      <c r="F2880" t="s">
        <v>2203</v>
      </c>
      <c r="G2880" t="s">
        <v>2210</v>
      </c>
      <c r="H2880" t="s">
        <v>2202</v>
      </c>
      <c r="I2880" t="s">
        <v>2201</v>
      </c>
      <c r="J2880" s="6" t="s">
        <v>2286</v>
      </c>
      <c r="K2880" s="11">
        <v>6</v>
      </c>
      <c r="L2880" s="9">
        <v>215.09</v>
      </c>
      <c r="M2880" s="11">
        <v>1290.54</v>
      </c>
      <c r="N2880" s="11">
        <v>0</v>
      </c>
      <c r="O2880" s="10">
        <f t="shared" si="458"/>
        <v>6</v>
      </c>
      <c r="P2880" s="11">
        <f t="shared" si="459"/>
        <v>0</v>
      </c>
      <c r="Q2880" s="11">
        <f t="shared" si="460"/>
        <v>6</v>
      </c>
      <c r="R2880" s="6" t="str">
        <f t="shared" si="461"/>
        <v>NO</v>
      </c>
      <c r="S2880" s="6" t="str">
        <f t="shared" si="464"/>
        <v>YES</v>
      </c>
      <c r="T2880" s="11">
        <f t="shared" si="465"/>
        <v>2688.625</v>
      </c>
      <c r="U2880" s="11">
        <f t="shared" si="462"/>
        <v>1290.54</v>
      </c>
      <c r="V2880" s="11">
        <f t="shared" si="463"/>
        <v>1398.085</v>
      </c>
    </row>
    <row r="2881" spans="1:22" x14ac:dyDescent="0.25">
      <c r="A2881" s="6" t="s">
        <v>351</v>
      </c>
      <c r="B2881" s="6" t="s">
        <v>23</v>
      </c>
      <c r="C2881" s="6" t="s">
        <v>2307</v>
      </c>
      <c r="D2881" s="6" t="s">
        <v>2307</v>
      </c>
      <c r="E2881" s="33" t="s">
        <v>2204</v>
      </c>
      <c r="F2881" t="s">
        <v>2203</v>
      </c>
      <c r="G2881" t="s">
        <v>2210</v>
      </c>
      <c r="H2881" t="s">
        <v>2202</v>
      </c>
      <c r="I2881" t="s">
        <v>2201</v>
      </c>
      <c r="J2881" s="6" t="s">
        <v>2287</v>
      </c>
      <c r="K2881" s="11">
        <v>0</v>
      </c>
      <c r="L2881" s="9">
        <v>0</v>
      </c>
      <c r="M2881" s="11">
        <v>253</v>
      </c>
      <c r="N2881" s="11">
        <v>253</v>
      </c>
      <c r="O2881" s="10" t="e">
        <f t="shared" si="458"/>
        <v>#DIV/0!</v>
      </c>
      <c r="P2881" s="11" t="e">
        <f t="shared" si="459"/>
        <v>#DIV/0!</v>
      </c>
      <c r="Q2881" s="11" t="e">
        <f t="shared" si="460"/>
        <v>#DIV/0!</v>
      </c>
      <c r="R2881" s="6" t="e">
        <f t="shared" si="461"/>
        <v>#DIV/0!</v>
      </c>
      <c r="S2881" s="6" t="e">
        <f t="shared" si="464"/>
        <v>#DIV/0!</v>
      </c>
      <c r="T2881" s="11">
        <f t="shared" si="465"/>
        <v>0</v>
      </c>
      <c r="U2881" s="11">
        <f t="shared" si="462"/>
        <v>506</v>
      </c>
      <c r="V2881" s="11">
        <f t="shared" si="463"/>
        <v>-506</v>
      </c>
    </row>
    <row r="2882" spans="1:22" x14ac:dyDescent="0.25">
      <c r="A2882" s="6" t="s">
        <v>351</v>
      </c>
      <c r="B2882" s="6" t="s">
        <v>23</v>
      </c>
      <c r="C2882" s="6" t="s">
        <v>2307</v>
      </c>
      <c r="D2882" s="6" t="s">
        <v>2307</v>
      </c>
      <c r="E2882" s="33" t="s">
        <v>2204</v>
      </c>
      <c r="F2882" t="s">
        <v>2203</v>
      </c>
      <c r="G2882" t="s">
        <v>2210</v>
      </c>
      <c r="H2882" t="s">
        <v>2202</v>
      </c>
      <c r="I2882" t="s">
        <v>2201</v>
      </c>
      <c r="J2882" s="6" t="s">
        <v>2287</v>
      </c>
      <c r="K2882" s="11">
        <v>16</v>
      </c>
      <c r="L2882" s="9">
        <v>157.56</v>
      </c>
      <c r="M2882" s="11">
        <v>2520.96</v>
      </c>
      <c r="N2882" s="11">
        <v>0</v>
      </c>
      <c r="O2882" s="10">
        <f t="shared" si="458"/>
        <v>16</v>
      </c>
      <c r="P2882" s="11">
        <f t="shared" si="459"/>
        <v>0</v>
      </c>
      <c r="Q2882" s="11">
        <f t="shared" si="460"/>
        <v>16</v>
      </c>
      <c r="R2882" s="6" t="str">
        <f t="shared" si="461"/>
        <v>YES</v>
      </c>
      <c r="S2882" s="6" t="str">
        <f t="shared" si="464"/>
        <v>YES</v>
      </c>
      <c r="T2882" s="11">
        <f t="shared" si="465"/>
        <v>1969.5</v>
      </c>
      <c r="U2882" s="11">
        <f t="shared" si="462"/>
        <v>2520.96</v>
      </c>
      <c r="V2882" s="11">
        <f t="shared" si="463"/>
        <v>-551.46</v>
      </c>
    </row>
    <row r="2883" spans="1:22" x14ac:dyDescent="0.25">
      <c r="A2883" s="6" t="s">
        <v>351</v>
      </c>
      <c r="B2883" s="6" t="s">
        <v>23</v>
      </c>
      <c r="C2883" s="6" t="s">
        <v>2307</v>
      </c>
      <c r="D2883" s="6" t="s">
        <v>2307</v>
      </c>
      <c r="E2883" s="33" t="s">
        <v>2204</v>
      </c>
      <c r="F2883" t="s">
        <v>2203</v>
      </c>
      <c r="G2883" t="s">
        <v>2210</v>
      </c>
      <c r="H2883" t="s">
        <v>2202</v>
      </c>
      <c r="I2883" t="s">
        <v>2201</v>
      </c>
      <c r="J2883" s="6" t="s">
        <v>2288</v>
      </c>
      <c r="K2883" s="11">
        <v>0</v>
      </c>
      <c r="L2883" s="9">
        <v>0</v>
      </c>
      <c r="M2883" s="11">
        <v>1109.8800000000001</v>
      </c>
      <c r="N2883" s="11">
        <v>1109.8800000000001</v>
      </c>
      <c r="O2883" s="10" t="e">
        <f t="shared" si="458"/>
        <v>#DIV/0!</v>
      </c>
      <c r="P2883" s="11" t="e">
        <f t="shared" si="459"/>
        <v>#DIV/0!</v>
      </c>
      <c r="Q2883" s="11" t="e">
        <f t="shared" si="460"/>
        <v>#DIV/0!</v>
      </c>
      <c r="R2883" s="6" t="e">
        <f t="shared" si="461"/>
        <v>#DIV/0!</v>
      </c>
      <c r="S2883" s="6" t="e">
        <f t="shared" si="464"/>
        <v>#DIV/0!</v>
      </c>
      <c r="T2883" s="11">
        <f t="shared" si="465"/>
        <v>0</v>
      </c>
      <c r="U2883" s="11">
        <f t="shared" si="462"/>
        <v>2219.7600000000002</v>
      </c>
      <c r="V2883" s="11">
        <f t="shared" si="463"/>
        <v>-2219.7600000000002</v>
      </c>
    </row>
    <row r="2884" spans="1:22" x14ac:dyDescent="0.25">
      <c r="A2884" s="6" t="s">
        <v>351</v>
      </c>
      <c r="B2884" s="6" t="s">
        <v>23</v>
      </c>
      <c r="C2884" s="6" t="s">
        <v>2307</v>
      </c>
      <c r="D2884" s="6" t="s">
        <v>2307</v>
      </c>
      <c r="E2884" s="33" t="s">
        <v>2204</v>
      </c>
      <c r="F2884" t="s">
        <v>2203</v>
      </c>
      <c r="G2884" t="s">
        <v>2210</v>
      </c>
      <c r="H2884" t="s">
        <v>2202</v>
      </c>
      <c r="I2884" t="s">
        <v>2201</v>
      </c>
      <c r="J2884" s="6" t="s">
        <v>2288</v>
      </c>
      <c r="K2884" s="11">
        <v>6</v>
      </c>
      <c r="L2884" s="9">
        <v>81.08</v>
      </c>
      <c r="M2884" s="11">
        <v>486.48</v>
      </c>
      <c r="N2884" s="11">
        <v>0</v>
      </c>
      <c r="O2884" s="10">
        <f t="shared" si="458"/>
        <v>6</v>
      </c>
      <c r="P2884" s="11">
        <f t="shared" si="459"/>
        <v>0</v>
      </c>
      <c r="Q2884" s="11">
        <f t="shared" si="460"/>
        <v>6</v>
      </c>
      <c r="R2884" s="6" t="str">
        <f t="shared" si="461"/>
        <v>NO</v>
      </c>
      <c r="S2884" s="6" t="str">
        <f t="shared" si="464"/>
        <v>YES</v>
      </c>
      <c r="T2884" s="11">
        <f t="shared" si="465"/>
        <v>1013.5</v>
      </c>
      <c r="U2884" s="11">
        <f t="shared" si="462"/>
        <v>486.48</v>
      </c>
      <c r="V2884" s="11">
        <f t="shared" si="463"/>
        <v>527.02</v>
      </c>
    </row>
    <row r="2885" spans="1:22" x14ac:dyDescent="0.25">
      <c r="A2885" s="6" t="s">
        <v>351</v>
      </c>
      <c r="B2885" s="6" t="s">
        <v>23</v>
      </c>
      <c r="C2885" s="6" t="s">
        <v>2307</v>
      </c>
      <c r="D2885" s="6" t="s">
        <v>2307</v>
      </c>
      <c r="E2885" s="33" t="s">
        <v>2204</v>
      </c>
      <c r="F2885" t="s">
        <v>2203</v>
      </c>
      <c r="G2885" t="s">
        <v>2210</v>
      </c>
      <c r="H2885" t="s">
        <v>2202</v>
      </c>
      <c r="I2885" t="s">
        <v>2201</v>
      </c>
      <c r="J2885" s="6" t="s">
        <v>2289</v>
      </c>
      <c r="K2885" s="11">
        <v>0</v>
      </c>
      <c r="L2885" s="9">
        <v>360</v>
      </c>
      <c r="M2885" s="11">
        <v>16408.84</v>
      </c>
      <c r="N2885" s="11">
        <v>255</v>
      </c>
      <c r="O2885" s="10">
        <f t="shared" si="458"/>
        <v>45.580111111111108</v>
      </c>
      <c r="P2885" s="11">
        <f t="shared" si="459"/>
        <v>0.70833333333333337</v>
      </c>
      <c r="Q2885" s="11">
        <f t="shared" si="460"/>
        <v>46.288444444444444</v>
      </c>
      <c r="R2885" s="6" t="str">
        <f t="shared" si="461"/>
        <v>YES</v>
      </c>
      <c r="S2885" s="6" t="str">
        <f t="shared" si="464"/>
        <v>YES</v>
      </c>
      <c r="T2885" s="11">
        <f t="shared" si="465"/>
        <v>4500</v>
      </c>
      <c r="U2885" s="11">
        <f t="shared" si="462"/>
        <v>16663.84</v>
      </c>
      <c r="V2885" s="11">
        <f t="shared" si="463"/>
        <v>-12163.84</v>
      </c>
    </row>
    <row r="2886" spans="1:22" x14ac:dyDescent="0.25">
      <c r="A2886" s="6" t="s">
        <v>351</v>
      </c>
      <c r="B2886" s="6" t="s">
        <v>23</v>
      </c>
      <c r="C2886" s="6" t="s">
        <v>2307</v>
      </c>
      <c r="D2886" s="6" t="s">
        <v>2307</v>
      </c>
      <c r="E2886" s="33" t="s">
        <v>2204</v>
      </c>
      <c r="F2886" t="s">
        <v>2203</v>
      </c>
      <c r="G2886" t="s">
        <v>2210</v>
      </c>
      <c r="H2886" t="s">
        <v>2202</v>
      </c>
      <c r="I2886" t="s">
        <v>2201</v>
      </c>
      <c r="J2886" s="6" t="s">
        <v>2290</v>
      </c>
      <c r="K2886" s="11">
        <v>0</v>
      </c>
      <c r="L2886" s="9">
        <v>0</v>
      </c>
      <c r="M2886" s="11">
        <v>255</v>
      </c>
      <c r="N2886" s="11">
        <v>255</v>
      </c>
      <c r="O2886" s="10" t="e">
        <f t="shared" si="458"/>
        <v>#DIV/0!</v>
      </c>
      <c r="P2886" s="11" t="e">
        <f t="shared" si="459"/>
        <v>#DIV/0!</v>
      </c>
      <c r="Q2886" s="11" t="e">
        <f t="shared" si="460"/>
        <v>#DIV/0!</v>
      </c>
      <c r="R2886" s="6" t="e">
        <f t="shared" si="461"/>
        <v>#DIV/0!</v>
      </c>
      <c r="S2886" s="6" t="e">
        <f t="shared" si="464"/>
        <v>#DIV/0!</v>
      </c>
      <c r="T2886" s="11">
        <f t="shared" si="465"/>
        <v>0</v>
      </c>
      <c r="U2886" s="11">
        <f t="shared" si="462"/>
        <v>510</v>
      </c>
      <c r="V2886" s="11">
        <f t="shared" si="463"/>
        <v>-510</v>
      </c>
    </row>
    <row r="2887" spans="1:22" x14ac:dyDescent="0.25">
      <c r="A2887" s="6" t="s">
        <v>351</v>
      </c>
      <c r="B2887" s="6" t="s">
        <v>23</v>
      </c>
      <c r="C2887" s="6" t="s">
        <v>2307</v>
      </c>
      <c r="D2887" s="6" t="s">
        <v>2307</v>
      </c>
      <c r="E2887" s="33" t="s">
        <v>2204</v>
      </c>
      <c r="F2887" t="s">
        <v>2203</v>
      </c>
      <c r="G2887" t="s">
        <v>2210</v>
      </c>
      <c r="H2887" t="s">
        <v>2202</v>
      </c>
      <c r="I2887" t="s">
        <v>2201</v>
      </c>
      <c r="J2887" s="6" t="s">
        <v>2290</v>
      </c>
      <c r="K2887" s="11">
        <v>16</v>
      </c>
      <c r="L2887" s="9">
        <v>247.19</v>
      </c>
      <c r="M2887" s="11">
        <v>3955.04</v>
      </c>
      <c r="N2887" s="11">
        <v>0</v>
      </c>
      <c r="O2887" s="10">
        <f t="shared" si="458"/>
        <v>16</v>
      </c>
      <c r="P2887" s="11">
        <f t="shared" si="459"/>
        <v>0</v>
      </c>
      <c r="Q2887" s="11">
        <f t="shared" si="460"/>
        <v>16</v>
      </c>
      <c r="R2887" s="6" t="str">
        <f t="shared" si="461"/>
        <v>YES</v>
      </c>
      <c r="S2887" s="6" t="str">
        <f t="shared" si="464"/>
        <v>YES</v>
      </c>
      <c r="T2887" s="11">
        <f t="shared" si="465"/>
        <v>3089.875</v>
      </c>
      <c r="U2887" s="11">
        <f t="shared" si="462"/>
        <v>3955.04</v>
      </c>
      <c r="V2887" s="11">
        <f t="shared" si="463"/>
        <v>-865.16499999999996</v>
      </c>
    </row>
    <row r="2888" spans="1:22" x14ac:dyDescent="0.25">
      <c r="A2888" s="6" t="s">
        <v>351</v>
      </c>
      <c r="B2888" s="6" t="s">
        <v>23</v>
      </c>
      <c r="C2888" s="6" t="s">
        <v>2307</v>
      </c>
      <c r="D2888" s="6" t="s">
        <v>2307</v>
      </c>
      <c r="E2888" s="33" t="s">
        <v>2204</v>
      </c>
      <c r="F2888" t="s">
        <v>2203</v>
      </c>
      <c r="G2888" t="s">
        <v>2210</v>
      </c>
      <c r="H2888" t="s">
        <v>2202</v>
      </c>
      <c r="I2888" t="s">
        <v>2201</v>
      </c>
      <c r="J2888" s="6" t="s">
        <v>2291</v>
      </c>
      <c r="K2888" s="11">
        <v>0</v>
      </c>
      <c r="L2888" s="9">
        <v>0</v>
      </c>
      <c r="M2888" s="11">
        <v>3426.39</v>
      </c>
      <c r="N2888" s="11">
        <v>3426.39</v>
      </c>
      <c r="O2888" s="10" t="e">
        <f t="shared" si="458"/>
        <v>#DIV/0!</v>
      </c>
      <c r="P2888" s="11" t="e">
        <f t="shared" si="459"/>
        <v>#DIV/0!</v>
      </c>
      <c r="Q2888" s="11" t="e">
        <f t="shared" si="460"/>
        <v>#DIV/0!</v>
      </c>
      <c r="R2888" s="6" t="e">
        <f t="shared" si="461"/>
        <v>#DIV/0!</v>
      </c>
      <c r="S2888" s="6" t="e">
        <f t="shared" si="464"/>
        <v>#DIV/0!</v>
      </c>
      <c r="T2888" s="11">
        <f t="shared" si="465"/>
        <v>0</v>
      </c>
      <c r="U2888" s="11">
        <f t="shared" si="462"/>
        <v>6852.78</v>
      </c>
      <c r="V2888" s="11">
        <f t="shared" si="463"/>
        <v>-6852.78</v>
      </c>
    </row>
    <row r="2889" spans="1:22" x14ac:dyDescent="0.25">
      <c r="A2889" s="6" t="s">
        <v>351</v>
      </c>
      <c r="B2889" s="6" t="s">
        <v>23</v>
      </c>
      <c r="C2889" s="6" t="s">
        <v>2307</v>
      </c>
      <c r="D2889" s="6" t="s">
        <v>2307</v>
      </c>
      <c r="E2889" s="33" t="s">
        <v>2204</v>
      </c>
      <c r="F2889" t="s">
        <v>2203</v>
      </c>
      <c r="G2889" t="s">
        <v>2210</v>
      </c>
      <c r="H2889" t="s">
        <v>2202</v>
      </c>
      <c r="I2889" t="s">
        <v>2201</v>
      </c>
      <c r="J2889" s="6" t="s">
        <v>2291</v>
      </c>
      <c r="K2889" s="11">
        <v>6</v>
      </c>
      <c r="L2889" s="9">
        <v>238.21</v>
      </c>
      <c r="M2889" s="11">
        <v>1429.26</v>
      </c>
      <c r="N2889" s="11">
        <v>0</v>
      </c>
      <c r="O2889" s="10">
        <f t="shared" si="458"/>
        <v>6</v>
      </c>
      <c r="P2889" s="11">
        <f t="shared" si="459"/>
        <v>0</v>
      </c>
      <c r="Q2889" s="11">
        <f t="shared" si="460"/>
        <v>6</v>
      </c>
      <c r="R2889" s="6" t="str">
        <f t="shared" si="461"/>
        <v>NO</v>
      </c>
      <c r="S2889" s="6" t="str">
        <f t="shared" si="464"/>
        <v>YES</v>
      </c>
      <c r="T2889" s="11">
        <f t="shared" si="465"/>
        <v>2977.625</v>
      </c>
      <c r="U2889" s="11">
        <f t="shared" si="462"/>
        <v>1429.26</v>
      </c>
      <c r="V2889" s="11">
        <f t="shared" si="463"/>
        <v>1548.365</v>
      </c>
    </row>
    <row r="2890" spans="1:22" x14ac:dyDescent="0.25">
      <c r="A2890" s="6" t="s">
        <v>351</v>
      </c>
      <c r="B2890" s="6" t="s">
        <v>23</v>
      </c>
      <c r="C2890" s="6" t="s">
        <v>2307</v>
      </c>
      <c r="D2890" s="6" t="s">
        <v>2307</v>
      </c>
      <c r="E2890" s="33" t="s">
        <v>2204</v>
      </c>
      <c r="F2890" t="s">
        <v>2203</v>
      </c>
      <c r="G2890" t="s">
        <v>2210</v>
      </c>
      <c r="H2890" t="s">
        <v>2202</v>
      </c>
      <c r="I2890" t="s">
        <v>2201</v>
      </c>
      <c r="J2890" s="6" t="s">
        <v>2292</v>
      </c>
      <c r="K2890" s="11">
        <v>0</v>
      </c>
      <c r="L2890" s="9">
        <v>0</v>
      </c>
      <c r="M2890" s="11">
        <v>333.45</v>
      </c>
      <c r="N2890" s="11">
        <v>333.45</v>
      </c>
      <c r="O2890" s="10" t="e">
        <f t="shared" si="458"/>
        <v>#DIV/0!</v>
      </c>
      <c r="P2890" s="11" t="e">
        <f t="shared" si="459"/>
        <v>#DIV/0!</v>
      </c>
      <c r="Q2890" s="11" t="e">
        <f t="shared" si="460"/>
        <v>#DIV/0!</v>
      </c>
      <c r="R2890" s="6" t="e">
        <f t="shared" si="461"/>
        <v>#DIV/0!</v>
      </c>
      <c r="S2890" s="6" t="e">
        <f t="shared" si="464"/>
        <v>#DIV/0!</v>
      </c>
      <c r="T2890" s="11">
        <f t="shared" si="465"/>
        <v>0</v>
      </c>
      <c r="U2890" s="11">
        <f t="shared" si="462"/>
        <v>666.9</v>
      </c>
      <c r="V2890" s="11">
        <f t="shared" si="463"/>
        <v>-666.9</v>
      </c>
    </row>
    <row r="2891" spans="1:22" x14ac:dyDescent="0.25">
      <c r="A2891" s="6" t="s">
        <v>351</v>
      </c>
      <c r="B2891" s="6" t="s">
        <v>23</v>
      </c>
      <c r="C2891" s="6" t="s">
        <v>2307</v>
      </c>
      <c r="D2891" s="6" t="s">
        <v>2307</v>
      </c>
      <c r="E2891" s="33" t="s">
        <v>2204</v>
      </c>
      <c r="F2891" t="s">
        <v>2203</v>
      </c>
      <c r="G2891" t="s">
        <v>2210</v>
      </c>
      <c r="H2891" t="s">
        <v>2202</v>
      </c>
      <c r="I2891" t="s">
        <v>2201</v>
      </c>
      <c r="J2891" s="6" t="s">
        <v>2292</v>
      </c>
      <c r="K2891" s="11">
        <v>6</v>
      </c>
      <c r="L2891" s="9">
        <v>33.770000000000003</v>
      </c>
      <c r="M2891" s="11">
        <v>202.62</v>
      </c>
      <c r="N2891" s="11">
        <v>0</v>
      </c>
      <c r="O2891" s="10">
        <f t="shared" si="458"/>
        <v>6</v>
      </c>
      <c r="P2891" s="11">
        <f t="shared" si="459"/>
        <v>0</v>
      </c>
      <c r="Q2891" s="11">
        <f t="shared" si="460"/>
        <v>6</v>
      </c>
      <c r="R2891" s="6" t="str">
        <f t="shared" si="461"/>
        <v>NO</v>
      </c>
      <c r="S2891" s="6" t="str">
        <f t="shared" si="464"/>
        <v>YES</v>
      </c>
      <c r="T2891" s="11">
        <f t="shared" si="465"/>
        <v>422.12500000000006</v>
      </c>
      <c r="U2891" s="11">
        <f t="shared" si="462"/>
        <v>202.62</v>
      </c>
      <c r="V2891" s="11">
        <f t="shared" si="463"/>
        <v>219.50500000000005</v>
      </c>
    </row>
    <row r="2892" spans="1:22" x14ac:dyDescent="0.25">
      <c r="A2892" s="6" t="s">
        <v>351</v>
      </c>
      <c r="B2892" s="6" t="s">
        <v>23</v>
      </c>
      <c r="C2892" s="6" t="s">
        <v>2307</v>
      </c>
      <c r="D2892" s="6" t="s">
        <v>2307</v>
      </c>
      <c r="E2892" s="33" t="s">
        <v>2204</v>
      </c>
      <c r="F2892" t="s">
        <v>2203</v>
      </c>
      <c r="G2892" t="s">
        <v>2210</v>
      </c>
      <c r="H2892" t="s">
        <v>2202</v>
      </c>
      <c r="I2892" t="s">
        <v>2201</v>
      </c>
      <c r="J2892" s="6" t="s">
        <v>2293</v>
      </c>
      <c r="K2892" s="11">
        <v>0</v>
      </c>
      <c r="L2892" s="9">
        <v>0</v>
      </c>
      <c r="M2892" s="11">
        <v>5409.89</v>
      </c>
      <c r="N2892" s="11">
        <v>5409.89</v>
      </c>
      <c r="O2892" s="10" t="e">
        <f t="shared" si="458"/>
        <v>#DIV/0!</v>
      </c>
      <c r="P2892" s="11" t="e">
        <f t="shared" si="459"/>
        <v>#DIV/0!</v>
      </c>
      <c r="Q2892" s="11" t="e">
        <f t="shared" si="460"/>
        <v>#DIV/0!</v>
      </c>
      <c r="R2892" s="6" t="e">
        <f t="shared" si="461"/>
        <v>#DIV/0!</v>
      </c>
      <c r="S2892" s="6" t="e">
        <f t="shared" si="464"/>
        <v>#DIV/0!</v>
      </c>
      <c r="T2892" s="11">
        <f t="shared" si="465"/>
        <v>0</v>
      </c>
      <c r="U2892" s="11">
        <f t="shared" si="462"/>
        <v>10819.78</v>
      </c>
      <c r="V2892" s="11">
        <f t="shared" si="463"/>
        <v>-10819.78</v>
      </c>
    </row>
    <row r="2893" spans="1:22" x14ac:dyDescent="0.25">
      <c r="A2893" s="6" t="s">
        <v>351</v>
      </c>
      <c r="B2893" s="6" t="s">
        <v>23</v>
      </c>
      <c r="C2893" s="6" t="s">
        <v>2307</v>
      </c>
      <c r="D2893" s="6" t="s">
        <v>2307</v>
      </c>
      <c r="E2893" s="33" t="s">
        <v>2204</v>
      </c>
      <c r="F2893" t="s">
        <v>2203</v>
      </c>
      <c r="G2893" t="s">
        <v>2210</v>
      </c>
      <c r="H2893" t="s">
        <v>2202</v>
      </c>
      <c r="I2893" t="s">
        <v>2201</v>
      </c>
      <c r="J2893" s="6" t="s">
        <v>2293</v>
      </c>
      <c r="K2893" s="11">
        <v>5</v>
      </c>
      <c r="L2893" s="9">
        <v>168.21</v>
      </c>
      <c r="M2893" s="11">
        <v>841.05</v>
      </c>
      <c r="N2893" s="11">
        <v>0</v>
      </c>
      <c r="O2893" s="10">
        <f t="shared" si="458"/>
        <v>4.9999999999999991</v>
      </c>
      <c r="P2893" s="11">
        <f t="shared" si="459"/>
        <v>0</v>
      </c>
      <c r="Q2893" s="11">
        <f t="shared" si="460"/>
        <v>4.9999999999999991</v>
      </c>
      <c r="R2893" s="6" t="str">
        <f t="shared" si="461"/>
        <v>NO</v>
      </c>
      <c r="S2893" s="6" t="str">
        <f t="shared" si="464"/>
        <v>YES</v>
      </c>
      <c r="T2893" s="11">
        <f t="shared" si="465"/>
        <v>2102.625</v>
      </c>
      <c r="U2893" s="11">
        <f t="shared" si="462"/>
        <v>841.05</v>
      </c>
      <c r="V2893" s="11">
        <f t="shared" si="463"/>
        <v>1261.575</v>
      </c>
    </row>
    <row r="2894" spans="1:22" x14ac:dyDescent="0.25">
      <c r="A2894" s="6" t="s">
        <v>351</v>
      </c>
      <c r="B2894" s="6" t="s">
        <v>23</v>
      </c>
      <c r="C2894" s="6" t="s">
        <v>2307</v>
      </c>
      <c r="D2894" s="6" t="s">
        <v>2307</v>
      </c>
      <c r="E2894" s="33" t="s">
        <v>2204</v>
      </c>
      <c r="F2894" t="s">
        <v>2203</v>
      </c>
      <c r="G2894" t="s">
        <v>2210</v>
      </c>
      <c r="H2894" t="s">
        <v>2202</v>
      </c>
      <c r="I2894" t="s">
        <v>2201</v>
      </c>
      <c r="J2894" s="6" t="s">
        <v>2294</v>
      </c>
      <c r="K2894" s="11">
        <v>0</v>
      </c>
      <c r="L2894" s="9">
        <v>0</v>
      </c>
      <c r="M2894" s="11">
        <v>255</v>
      </c>
      <c r="N2894" s="11">
        <v>255</v>
      </c>
      <c r="O2894" s="10" t="e">
        <f t="shared" si="458"/>
        <v>#DIV/0!</v>
      </c>
      <c r="P2894" s="11" t="e">
        <f t="shared" si="459"/>
        <v>#DIV/0!</v>
      </c>
      <c r="Q2894" s="11" t="e">
        <f t="shared" si="460"/>
        <v>#DIV/0!</v>
      </c>
      <c r="R2894" s="6" t="e">
        <f t="shared" si="461"/>
        <v>#DIV/0!</v>
      </c>
      <c r="S2894" s="6" t="e">
        <f t="shared" si="464"/>
        <v>#DIV/0!</v>
      </c>
      <c r="T2894" s="11">
        <f t="shared" si="465"/>
        <v>0</v>
      </c>
      <c r="U2894" s="11">
        <f t="shared" si="462"/>
        <v>510</v>
      </c>
      <c r="V2894" s="11">
        <f t="shared" si="463"/>
        <v>-510</v>
      </c>
    </row>
    <row r="2895" spans="1:22" x14ac:dyDescent="0.25">
      <c r="A2895" s="6" t="s">
        <v>351</v>
      </c>
      <c r="B2895" s="6" t="s">
        <v>23</v>
      </c>
      <c r="C2895" s="6" t="s">
        <v>2307</v>
      </c>
      <c r="D2895" s="6" t="s">
        <v>2307</v>
      </c>
      <c r="E2895" s="33" t="s">
        <v>2204</v>
      </c>
      <c r="F2895" t="s">
        <v>2203</v>
      </c>
      <c r="G2895" t="s">
        <v>2210</v>
      </c>
      <c r="H2895" t="s">
        <v>2202</v>
      </c>
      <c r="I2895" t="s">
        <v>2201</v>
      </c>
      <c r="J2895" s="6" t="s">
        <v>2294</v>
      </c>
      <c r="K2895" s="11">
        <v>16</v>
      </c>
      <c r="L2895" s="9">
        <v>53.4</v>
      </c>
      <c r="M2895" s="11">
        <v>854.4</v>
      </c>
      <c r="N2895" s="11">
        <v>0</v>
      </c>
      <c r="O2895" s="10">
        <f t="shared" si="458"/>
        <v>16</v>
      </c>
      <c r="P2895" s="11">
        <f t="shared" si="459"/>
        <v>0</v>
      </c>
      <c r="Q2895" s="11">
        <f t="shared" si="460"/>
        <v>16</v>
      </c>
      <c r="R2895" s="6" t="str">
        <f t="shared" si="461"/>
        <v>YES</v>
      </c>
      <c r="S2895" s="6" t="str">
        <f t="shared" si="464"/>
        <v>YES</v>
      </c>
      <c r="T2895" s="11">
        <f t="shared" si="465"/>
        <v>667.5</v>
      </c>
      <c r="U2895" s="11">
        <f t="shared" si="462"/>
        <v>854.4</v>
      </c>
      <c r="V2895" s="11">
        <f t="shared" si="463"/>
        <v>-186.89999999999998</v>
      </c>
    </row>
    <row r="2896" spans="1:22" x14ac:dyDescent="0.25">
      <c r="A2896" s="6" t="s">
        <v>351</v>
      </c>
      <c r="B2896" s="6" t="s">
        <v>23</v>
      </c>
      <c r="C2896" s="6" t="s">
        <v>2307</v>
      </c>
      <c r="D2896" s="6" t="s">
        <v>2307</v>
      </c>
      <c r="E2896" s="33" t="s">
        <v>2204</v>
      </c>
      <c r="F2896" t="s">
        <v>2203</v>
      </c>
      <c r="G2896" t="s">
        <v>2210</v>
      </c>
      <c r="H2896" t="s">
        <v>2202</v>
      </c>
      <c r="I2896" t="s">
        <v>2201</v>
      </c>
      <c r="J2896" s="6" t="s">
        <v>2295</v>
      </c>
      <c r="K2896" s="11">
        <v>0</v>
      </c>
      <c r="L2896" s="9">
        <v>0</v>
      </c>
      <c r="M2896" s="11">
        <v>3213.9</v>
      </c>
      <c r="N2896" s="11">
        <v>3213.9</v>
      </c>
      <c r="O2896" s="10" t="e">
        <f t="shared" ref="O2896:O2959" si="466">M2896/L2896</f>
        <v>#DIV/0!</v>
      </c>
      <c r="P2896" s="11" t="e">
        <f t="shared" si="459"/>
        <v>#DIV/0!</v>
      </c>
      <c r="Q2896" s="11" t="e">
        <f t="shared" si="460"/>
        <v>#DIV/0!</v>
      </c>
      <c r="R2896" s="6" t="e">
        <f t="shared" si="461"/>
        <v>#DIV/0!</v>
      </c>
      <c r="S2896" s="6" t="e">
        <f t="shared" si="464"/>
        <v>#DIV/0!</v>
      </c>
      <c r="T2896" s="11">
        <f t="shared" si="465"/>
        <v>0</v>
      </c>
      <c r="U2896" s="11">
        <f t="shared" si="462"/>
        <v>6427.8</v>
      </c>
      <c r="V2896" s="11">
        <f t="shared" si="463"/>
        <v>-6427.8</v>
      </c>
    </row>
    <row r="2897" spans="1:22" x14ac:dyDescent="0.25">
      <c r="A2897" s="6" t="s">
        <v>351</v>
      </c>
      <c r="B2897" s="6" t="s">
        <v>23</v>
      </c>
      <c r="C2897" s="6" t="s">
        <v>2307</v>
      </c>
      <c r="D2897" s="6" t="s">
        <v>2307</v>
      </c>
      <c r="E2897" s="33" t="s">
        <v>2204</v>
      </c>
      <c r="F2897" t="s">
        <v>2203</v>
      </c>
      <c r="G2897" t="s">
        <v>2210</v>
      </c>
      <c r="H2897" t="s">
        <v>2202</v>
      </c>
      <c r="I2897" t="s">
        <v>2201</v>
      </c>
      <c r="J2897" s="6" t="s">
        <v>2295</v>
      </c>
      <c r="K2897" s="11">
        <v>5</v>
      </c>
      <c r="L2897" s="9">
        <v>115.48</v>
      </c>
      <c r="M2897" s="11">
        <v>577.4</v>
      </c>
      <c r="N2897" s="11">
        <v>0</v>
      </c>
      <c r="O2897" s="10">
        <f t="shared" si="466"/>
        <v>5</v>
      </c>
      <c r="P2897" s="11">
        <f t="shared" si="459"/>
        <v>0</v>
      </c>
      <c r="Q2897" s="11">
        <f t="shared" si="460"/>
        <v>5</v>
      </c>
      <c r="R2897" s="6" t="str">
        <f t="shared" si="461"/>
        <v>NO</v>
      </c>
      <c r="S2897" s="6" t="str">
        <f t="shared" si="464"/>
        <v>YES</v>
      </c>
      <c r="T2897" s="11">
        <f t="shared" si="465"/>
        <v>1443.5</v>
      </c>
      <c r="U2897" s="11">
        <f t="shared" si="462"/>
        <v>577.4</v>
      </c>
      <c r="V2897" s="11">
        <f t="shared" si="463"/>
        <v>866.1</v>
      </c>
    </row>
    <row r="2898" spans="1:22" x14ac:dyDescent="0.25">
      <c r="A2898" s="6" t="s">
        <v>351</v>
      </c>
      <c r="B2898" s="6" t="s">
        <v>23</v>
      </c>
      <c r="C2898" s="6" t="s">
        <v>2307</v>
      </c>
      <c r="D2898" s="6" t="s">
        <v>2307</v>
      </c>
      <c r="E2898" s="33" t="s">
        <v>2204</v>
      </c>
      <c r="F2898" t="s">
        <v>2203</v>
      </c>
      <c r="G2898" t="s">
        <v>2210</v>
      </c>
      <c r="H2898" t="s">
        <v>2202</v>
      </c>
      <c r="I2898" t="s">
        <v>2201</v>
      </c>
      <c r="J2898" s="6" t="s">
        <v>2296</v>
      </c>
      <c r="K2898" s="11">
        <v>0</v>
      </c>
      <c r="L2898" s="9">
        <v>0</v>
      </c>
      <c r="M2898" s="11">
        <v>616.76</v>
      </c>
      <c r="N2898" s="11">
        <v>463.87</v>
      </c>
      <c r="O2898" s="10" t="e">
        <f t="shared" si="466"/>
        <v>#DIV/0!</v>
      </c>
      <c r="P2898" s="11" t="e">
        <f t="shared" si="459"/>
        <v>#DIV/0!</v>
      </c>
      <c r="Q2898" s="11" t="e">
        <f t="shared" si="460"/>
        <v>#DIV/0!</v>
      </c>
      <c r="R2898" s="6" t="e">
        <f t="shared" si="461"/>
        <v>#DIV/0!</v>
      </c>
      <c r="S2898" s="6" t="e">
        <f t="shared" si="464"/>
        <v>#DIV/0!</v>
      </c>
      <c r="T2898" s="11">
        <f t="shared" si="465"/>
        <v>0</v>
      </c>
      <c r="U2898" s="11">
        <f t="shared" si="462"/>
        <v>1080.6300000000001</v>
      </c>
      <c r="V2898" s="11">
        <f t="shared" si="463"/>
        <v>-1080.6300000000001</v>
      </c>
    </row>
    <row r="2899" spans="1:22" x14ac:dyDescent="0.25">
      <c r="A2899" s="6" t="s">
        <v>351</v>
      </c>
      <c r="B2899" s="6" t="s">
        <v>23</v>
      </c>
      <c r="C2899" s="6" t="s">
        <v>2307</v>
      </c>
      <c r="D2899" s="6" t="s">
        <v>2307</v>
      </c>
      <c r="E2899" s="33" t="s">
        <v>2204</v>
      </c>
      <c r="F2899" t="s">
        <v>2203</v>
      </c>
      <c r="G2899" t="s">
        <v>2210</v>
      </c>
      <c r="H2899" t="s">
        <v>2202</v>
      </c>
      <c r="I2899" t="s">
        <v>2201</v>
      </c>
      <c r="J2899" s="6" t="s">
        <v>2296</v>
      </c>
      <c r="K2899" s="11">
        <v>6</v>
      </c>
      <c r="L2899" s="9">
        <v>45.49</v>
      </c>
      <c r="M2899" s="11">
        <v>272.94</v>
      </c>
      <c r="N2899" s="11">
        <v>0</v>
      </c>
      <c r="O2899" s="10">
        <f t="shared" si="466"/>
        <v>6</v>
      </c>
      <c r="P2899" s="11">
        <f t="shared" si="459"/>
        <v>0</v>
      </c>
      <c r="Q2899" s="11">
        <f t="shared" si="460"/>
        <v>6</v>
      </c>
      <c r="R2899" s="6" t="str">
        <f t="shared" si="461"/>
        <v>NO</v>
      </c>
      <c r="S2899" s="6" t="str">
        <f t="shared" si="464"/>
        <v>YES</v>
      </c>
      <c r="T2899" s="11">
        <f t="shared" si="465"/>
        <v>568.625</v>
      </c>
      <c r="U2899" s="11">
        <f t="shared" si="462"/>
        <v>272.94</v>
      </c>
      <c r="V2899" s="11">
        <f t="shared" si="463"/>
        <v>295.685</v>
      </c>
    </row>
    <row r="2900" spans="1:22" x14ac:dyDescent="0.25">
      <c r="A2900" s="6" t="s">
        <v>351</v>
      </c>
      <c r="B2900" s="6" t="s">
        <v>23</v>
      </c>
      <c r="C2900" s="6" t="s">
        <v>2307</v>
      </c>
      <c r="D2900" s="6" t="s">
        <v>2307</v>
      </c>
      <c r="E2900" s="33" t="s">
        <v>2204</v>
      </c>
      <c r="F2900" t="s">
        <v>2203</v>
      </c>
      <c r="G2900" t="s">
        <v>2210</v>
      </c>
      <c r="H2900" t="s">
        <v>2202</v>
      </c>
      <c r="I2900" t="s">
        <v>2201</v>
      </c>
      <c r="J2900" s="6" t="s">
        <v>2297</v>
      </c>
      <c r="K2900" s="11">
        <v>0</v>
      </c>
      <c r="L2900" s="9">
        <v>0</v>
      </c>
      <c r="M2900" s="11">
        <v>4476.49</v>
      </c>
      <c r="N2900" s="11">
        <v>4476.49</v>
      </c>
      <c r="O2900" s="10" t="e">
        <f t="shared" si="466"/>
        <v>#DIV/0!</v>
      </c>
      <c r="P2900" s="11" t="e">
        <f t="shared" si="459"/>
        <v>#DIV/0!</v>
      </c>
      <c r="Q2900" s="11" t="e">
        <f t="shared" si="460"/>
        <v>#DIV/0!</v>
      </c>
      <c r="R2900" s="6" t="e">
        <f t="shared" si="461"/>
        <v>#DIV/0!</v>
      </c>
      <c r="S2900" s="6" t="e">
        <f t="shared" si="464"/>
        <v>#DIV/0!</v>
      </c>
      <c r="T2900" s="11">
        <f t="shared" si="465"/>
        <v>0</v>
      </c>
      <c r="U2900" s="11">
        <f t="shared" si="462"/>
        <v>8952.98</v>
      </c>
      <c r="V2900" s="11">
        <f t="shared" si="463"/>
        <v>-8952.98</v>
      </c>
    </row>
    <row r="2901" spans="1:22" x14ac:dyDescent="0.25">
      <c r="A2901" s="6" t="s">
        <v>351</v>
      </c>
      <c r="B2901" s="6" t="s">
        <v>23</v>
      </c>
      <c r="C2901" s="6" t="s">
        <v>2307</v>
      </c>
      <c r="D2901" s="6" t="s">
        <v>2307</v>
      </c>
      <c r="E2901" s="33" t="s">
        <v>2204</v>
      </c>
      <c r="F2901" t="s">
        <v>2203</v>
      </c>
      <c r="G2901" t="s">
        <v>2210</v>
      </c>
      <c r="H2901" t="s">
        <v>2202</v>
      </c>
      <c r="I2901" t="s">
        <v>2201</v>
      </c>
      <c r="J2901" s="6" t="s">
        <v>2297</v>
      </c>
      <c r="K2901" s="11">
        <v>5</v>
      </c>
      <c r="L2901" s="9">
        <v>152.76</v>
      </c>
      <c r="M2901" s="11">
        <v>763.8</v>
      </c>
      <c r="N2901" s="11">
        <v>0</v>
      </c>
      <c r="O2901" s="10">
        <f t="shared" si="466"/>
        <v>5</v>
      </c>
      <c r="P2901" s="11">
        <f t="shared" si="459"/>
        <v>0</v>
      </c>
      <c r="Q2901" s="11">
        <f t="shared" si="460"/>
        <v>5</v>
      </c>
      <c r="R2901" s="6" t="str">
        <f t="shared" si="461"/>
        <v>NO</v>
      </c>
      <c r="S2901" s="6" t="str">
        <f t="shared" si="464"/>
        <v>YES</v>
      </c>
      <c r="T2901" s="11">
        <f t="shared" si="465"/>
        <v>1909.5</v>
      </c>
      <c r="U2901" s="11">
        <f t="shared" si="462"/>
        <v>763.8</v>
      </c>
      <c r="V2901" s="11">
        <f t="shared" si="463"/>
        <v>1145.7</v>
      </c>
    </row>
    <row r="2902" spans="1:22" x14ac:dyDescent="0.25">
      <c r="A2902" s="6" t="s">
        <v>351</v>
      </c>
      <c r="B2902" s="6" t="s">
        <v>23</v>
      </c>
      <c r="C2902" s="6" t="s">
        <v>2307</v>
      </c>
      <c r="D2902" s="6" t="s">
        <v>2307</v>
      </c>
      <c r="E2902" s="33" t="s">
        <v>2204</v>
      </c>
      <c r="F2902" t="s">
        <v>2203</v>
      </c>
      <c r="G2902" t="s">
        <v>2210</v>
      </c>
      <c r="H2902" t="s">
        <v>2202</v>
      </c>
      <c r="I2902" t="s">
        <v>2201</v>
      </c>
      <c r="J2902" s="6" t="s">
        <v>2298</v>
      </c>
      <c r="K2902" s="11">
        <v>0</v>
      </c>
      <c r="L2902" s="9">
        <v>0</v>
      </c>
      <c r="M2902" s="11">
        <v>255</v>
      </c>
      <c r="N2902" s="11">
        <v>255</v>
      </c>
      <c r="O2902" s="10" t="e">
        <f t="shared" si="466"/>
        <v>#DIV/0!</v>
      </c>
      <c r="P2902" s="11" t="e">
        <f t="shared" si="459"/>
        <v>#DIV/0!</v>
      </c>
      <c r="Q2902" s="11" t="e">
        <f t="shared" si="460"/>
        <v>#DIV/0!</v>
      </c>
      <c r="R2902" s="6" t="e">
        <f t="shared" si="461"/>
        <v>#DIV/0!</v>
      </c>
      <c r="S2902" s="6" t="e">
        <f t="shared" si="464"/>
        <v>#DIV/0!</v>
      </c>
      <c r="T2902" s="11">
        <f t="shared" si="465"/>
        <v>0</v>
      </c>
      <c r="U2902" s="11">
        <f t="shared" si="462"/>
        <v>510</v>
      </c>
      <c r="V2902" s="11">
        <f t="shared" si="463"/>
        <v>-510</v>
      </c>
    </row>
    <row r="2903" spans="1:22" x14ac:dyDescent="0.25">
      <c r="A2903" s="6" t="s">
        <v>351</v>
      </c>
      <c r="B2903" s="6" t="s">
        <v>23</v>
      </c>
      <c r="C2903" s="6" t="s">
        <v>2307</v>
      </c>
      <c r="D2903" s="6" t="s">
        <v>2307</v>
      </c>
      <c r="E2903" s="33" t="s">
        <v>2204</v>
      </c>
      <c r="F2903" t="s">
        <v>2203</v>
      </c>
      <c r="G2903" t="s">
        <v>2210</v>
      </c>
      <c r="H2903" t="s">
        <v>2202</v>
      </c>
      <c r="I2903" t="s">
        <v>2201</v>
      </c>
      <c r="J2903" s="6" t="s">
        <v>2298</v>
      </c>
      <c r="K2903" s="11">
        <v>16</v>
      </c>
      <c r="L2903" s="9">
        <v>204.83</v>
      </c>
      <c r="M2903" s="11">
        <v>3277.28</v>
      </c>
      <c r="N2903" s="11">
        <v>0</v>
      </c>
      <c r="O2903" s="10">
        <f t="shared" si="466"/>
        <v>16</v>
      </c>
      <c r="P2903" s="11">
        <f t="shared" si="459"/>
        <v>0</v>
      </c>
      <c r="Q2903" s="11">
        <f t="shared" si="460"/>
        <v>16</v>
      </c>
      <c r="R2903" s="6" t="str">
        <f t="shared" si="461"/>
        <v>YES</v>
      </c>
      <c r="S2903" s="6" t="str">
        <f t="shared" si="464"/>
        <v>YES</v>
      </c>
      <c r="T2903" s="11">
        <f t="shared" si="465"/>
        <v>2560.375</v>
      </c>
      <c r="U2903" s="11">
        <f t="shared" si="462"/>
        <v>3277.28</v>
      </c>
      <c r="V2903" s="11">
        <f t="shared" si="463"/>
        <v>-716.9050000000002</v>
      </c>
    </row>
    <row r="2904" spans="1:22" x14ac:dyDescent="0.25">
      <c r="A2904" s="6" t="s">
        <v>351</v>
      </c>
      <c r="B2904" s="6" t="s">
        <v>23</v>
      </c>
      <c r="C2904" s="6" t="s">
        <v>2307</v>
      </c>
      <c r="D2904" s="6" t="s">
        <v>2307</v>
      </c>
      <c r="E2904" s="33" t="s">
        <v>2204</v>
      </c>
      <c r="F2904" t="s">
        <v>2203</v>
      </c>
      <c r="G2904" t="s">
        <v>2210</v>
      </c>
      <c r="H2904" t="s">
        <v>2202</v>
      </c>
      <c r="I2904" t="s">
        <v>2201</v>
      </c>
      <c r="J2904" s="6" t="s">
        <v>2298</v>
      </c>
      <c r="K2904" s="11">
        <v>18</v>
      </c>
      <c r="L2904" s="9">
        <v>140.80000000000001</v>
      </c>
      <c r="M2904" s="11">
        <v>2534.4</v>
      </c>
      <c r="N2904" s="11">
        <v>0</v>
      </c>
      <c r="O2904" s="10">
        <f t="shared" si="466"/>
        <v>18</v>
      </c>
      <c r="P2904" s="11">
        <f t="shared" si="459"/>
        <v>0</v>
      </c>
      <c r="Q2904" s="11">
        <f t="shared" si="460"/>
        <v>18</v>
      </c>
      <c r="R2904" s="6" t="str">
        <f t="shared" si="461"/>
        <v>YES</v>
      </c>
      <c r="S2904" s="6" t="str">
        <f t="shared" si="464"/>
        <v>YES</v>
      </c>
      <c r="T2904" s="11">
        <f t="shared" si="465"/>
        <v>1760.0000000000002</v>
      </c>
      <c r="U2904" s="11">
        <f t="shared" si="462"/>
        <v>2534.4</v>
      </c>
      <c r="V2904" s="11">
        <f t="shared" si="463"/>
        <v>-774.39999999999986</v>
      </c>
    </row>
    <row r="2905" spans="1:22" x14ac:dyDescent="0.25">
      <c r="A2905" s="6" t="s">
        <v>351</v>
      </c>
      <c r="B2905" s="6" t="s">
        <v>23</v>
      </c>
      <c r="C2905" s="6" t="s">
        <v>2307</v>
      </c>
      <c r="D2905" s="6" t="s">
        <v>2307</v>
      </c>
      <c r="E2905" s="33" t="s">
        <v>2204</v>
      </c>
      <c r="F2905" t="s">
        <v>2203</v>
      </c>
      <c r="G2905" t="s">
        <v>2210</v>
      </c>
      <c r="H2905" t="s">
        <v>2202</v>
      </c>
      <c r="I2905" t="s">
        <v>2201</v>
      </c>
      <c r="J2905" s="6" t="s">
        <v>2298</v>
      </c>
      <c r="K2905" s="11">
        <v>24</v>
      </c>
      <c r="L2905" s="9">
        <v>8.3800000000000008</v>
      </c>
      <c r="M2905" s="11">
        <v>201.12</v>
      </c>
      <c r="N2905" s="11">
        <v>0</v>
      </c>
      <c r="O2905" s="10">
        <f t="shared" si="466"/>
        <v>24</v>
      </c>
      <c r="P2905" s="11">
        <f t="shared" si="459"/>
        <v>0</v>
      </c>
      <c r="Q2905" s="11">
        <f t="shared" si="460"/>
        <v>24</v>
      </c>
      <c r="R2905" s="6" t="str">
        <f t="shared" si="461"/>
        <v>YES</v>
      </c>
      <c r="S2905" s="6" t="str">
        <f t="shared" si="464"/>
        <v>YES</v>
      </c>
      <c r="T2905" s="11">
        <f t="shared" si="465"/>
        <v>104.75000000000001</v>
      </c>
      <c r="U2905" s="11">
        <f t="shared" si="462"/>
        <v>201.12</v>
      </c>
      <c r="V2905" s="11">
        <f t="shared" si="463"/>
        <v>-96.36999999999999</v>
      </c>
    </row>
    <row r="2906" spans="1:22" x14ac:dyDescent="0.25">
      <c r="A2906" s="6" t="s">
        <v>351</v>
      </c>
      <c r="B2906" s="6" t="s">
        <v>23</v>
      </c>
      <c r="C2906" s="6" t="s">
        <v>2307</v>
      </c>
      <c r="D2906" s="6" t="s">
        <v>2307</v>
      </c>
      <c r="E2906" s="33" t="s">
        <v>2204</v>
      </c>
      <c r="F2906" t="s">
        <v>2203</v>
      </c>
      <c r="G2906" t="s">
        <v>2210</v>
      </c>
      <c r="H2906" t="s">
        <v>2202</v>
      </c>
      <c r="I2906" t="s">
        <v>2201</v>
      </c>
      <c r="J2906" s="6" t="s">
        <v>2298</v>
      </c>
      <c r="K2906" s="11">
        <v>27</v>
      </c>
      <c r="L2906" s="9">
        <v>8.59</v>
      </c>
      <c r="M2906" s="11">
        <v>231.93</v>
      </c>
      <c r="N2906" s="11">
        <v>0</v>
      </c>
      <c r="O2906" s="10">
        <f t="shared" si="466"/>
        <v>27</v>
      </c>
      <c r="P2906" s="11">
        <f t="shared" si="459"/>
        <v>0</v>
      </c>
      <c r="Q2906" s="11">
        <f t="shared" si="460"/>
        <v>27</v>
      </c>
      <c r="R2906" s="6" t="str">
        <f t="shared" si="461"/>
        <v>YES</v>
      </c>
      <c r="S2906" s="6" t="str">
        <f t="shared" si="464"/>
        <v>YES</v>
      </c>
      <c r="T2906" s="11">
        <f t="shared" si="465"/>
        <v>107.375</v>
      </c>
      <c r="U2906" s="11">
        <f t="shared" si="462"/>
        <v>231.93</v>
      </c>
      <c r="V2906" s="11">
        <f t="shared" si="463"/>
        <v>-124.55500000000001</v>
      </c>
    </row>
    <row r="2907" spans="1:22" x14ac:dyDescent="0.25">
      <c r="A2907" s="6" t="s">
        <v>351</v>
      </c>
      <c r="B2907" s="6" t="s">
        <v>23</v>
      </c>
      <c r="C2907" s="6" t="s">
        <v>2307</v>
      </c>
      <c r="D2907" s="6" t="s">
        <v>2307</v>
      </c>
      <c r="E2907" s="33" t="s">
        <v>2204</v>
      </c>
      <c r="F2907" t="s">
        <v>2203</v>
      </c>
      <c r="G2907" t="s">
        <v>2210</v>
      </c>
      <c r="H2907" t="s">
        <v>2202</v>
      </c>
      <c r="I2907" t="s">
        <v>2201</v>
      </c>
      <c r="J2907" s="6" t="s">
        <v>2299</v>
      </c>
      <c r="K2907" s="11">
        <v>0</v>
      </c>
      <c r="L2907" s="9">
        <v>0</v>
      </c>
      <c r="M2907" s="11">
        <v>255</v>
      </c>
      <c r="N2907" s="11">
        <v>255</v>
      </c>
      <c r="O2907" s="10" t="e">
        <f t="shared" si="466"/>
        <v>#DIV/0!</v>
      </c>
      <c r="P2907" s="11" t="e">
        <f t="shared" si="459"/>
        <v>#DIV/0!</v>
      </c>
      <c r="Q2907" s="11" t="e">
        <f t="shared" si="460"/>
        <v>#DIV/0!</v>
      </c>
      <c r="R2907" s="6" t="e">
        <f t="shared" si="461"/>
        <v>#DIV/0!</v>
      </c>
      <c r="S2907" s="6" t="e">
        <f t="shared" si="464"/>
        <v>#DIV/0!</v>
      </c>
      <c r="T2907" s="11">
        <f t="shared" si="465"/>
        <v>0</v>
      </c>
      <c r="U2907" s="11">
        <f t="shared" si="462"/>
        <v>510</v>
      </c>
      <c r="V2907" s="11">
        <f t="shared" si="463"/>
        <v>-510</v>
      </c>
    </row>
    <row r="2908" spans="1:22" x14ac:dyDescent="0.25">
      <c r="A2908" s="6" t="s">
        <v>351</v>
      </c>
      <c r="B2908" s="6" t="s">
        <v>23</v>
      </c>
      <c r="C2908" s="6" t="s">
        <v>2307</v>
      </c>
      <c r="D2908" s="6" t="s">
        <v>2307</v>
      </c>
      <c r="E2908" s="33" t="s">
        <v>2204</v>
      </c>
      <c r="F2908" t="s">
        <v>2203</v>
      </c>
      <c r="G2908" t="s">
        <v>2210</v>
      </c>
      <c r="H2908" t="s">
        <v>2202</v>
      </c>
      <c r="I2908" t="s">
        <v>2201</v>
      </c>
      <c r="J2908" s="6" t="s">
        <v>2299</v>
      </c>
      <c r="K2908" s="11">
        <v>18</v>
      </c>
      <c r="L2908" s="9">
        <v>65.849999999999994</v>
      </c>
      <c r="M2908" s="11">
        <v>1185.3</v>
      </c>
      <c r="N2908" s="11">
        <v>0</v>
      </c>
      <c r="O2908" s="10">
        <f t="shared" si="466"/>
        <v>18</v>
      </c>
      <c r="P2908" s="11">
        <f t="shared" si="459"/>
        <v>0</v>
      </c>
      <c r="Q2908" s="11">
        <f t="shared" si="460"/>
        <v>18</v>
      </c>
      <c r="R2908" s="6" t="str">
        <f t="shared" si="461"/>
        <v>YES</v>
      </c>
      <c r="S2908" s="6" t="str">
        <f t="shared" si="464"/>
        <v>YES</v>
      </c>
      <c r="T2908" s="11">
        <f t="shared" si="465"/>
        <v>823.12499999999989</v>
      </c>
      <c r="U2908" s="11">
        <f t="shared" si="462"/>
        <v>1185.3</v>
      </c>
      <c r="V2908" s="11">
        <f t="shared" si="463"/>
        <v>-362.17500000000007</v>
      </c>
    </row>
    <row r="2909" spans="1:22" x14ac:dyDescent="0.25">
      <c r="A2909" s="6" t="s">
        <v>351</v>
      </c>
      <c r="B2909" s="6" t="s">
        <v>23</v>
      </c>
      <c r="C2909" s="6" t="s">
        <v>2307</v>
      </c>
      <c r="D2909" s="6" t="s">
        <v>2307</v>
      </c>
      <c r="E2909" s="33" t="s">
        <v>2204</v>
      </c>
      <c r="F2909" t="s">
        <v>2203</v>
      </c>
      <c r="G2909" t="s">
        <v>2210</v>
      </c>
      <c r="H2909" t="s">
        <v>2202</v>
      </c>
      <c r="I2909" t="s">
        <v>2201</v>
      </c>
      <c r="J2909" s="6" t="s">
        <v>2300</v>
      </c>
      <c r="K2909" s="11">
        <v>0</v>
      </c>
      <c r="L2909" s="9">
        <v>0</v>
      </c>
      <c r="M2909" s="11">
        <v>6907.66</v>
      </c>
      <c r="N2909" s="11">
        <v>6907.66</v>
      </c>
      <c r="O2909" s="10" t="e">
        <f t="shared" si="466"/>
        <v>#DIV/0!</v>
      </c>
      <c r="P2909" s="11" t="e">
        <f t="shared" si="459"/>
        <v>#DIV/0!</v>
      </c>
      <c r="Q2909" s="11" t="e">
        <f t="shared" si="460"/>
        <v>#DIV/0!</v>
      </c>
      <c r="R2909" s="6" t="e">
        <f t="shared" si="461"/>
        <v>#DIV/0!</v>
      </c>
      <c r="S2909" s="6" t="e">
        <f t="shared" si="464"/>
        <v>#DIV/0!</v>
      </c>
      <c r="T2909" s="11">
        <f t="shared" si="465"/>
        <v>0</v>
      </c>
      <c r="U2909" s="11">
        <f t="shared" si="462"/>
        <v>13815.32</v>
      </c>
      <c r="V2909" s="11">
        <f t="shared" si="463"/>
        <v>-13815.32</v>
      </c>
    </row>
    <row r="2910" spans="1:22" x14ac:dyDescent="0.25">
      <c r="A2910" s="6" t="s">
        <v>351</v>
      </c>
      <c r="B2910" s="6" t="s">
        <v>23</v>
      </c>
      <c r="C2910" s="6" t="s">
        <v>2307</v>
      </c>
      <c r="D2910" s="6" t="s">
        <v>2307</v>
      </c>
      <c r="E2910" s="33" t="s">
        <v>2204</v>
      </c>
      <c r="F2910" t="s">
        <v>2203</v>
      </c>
      <c r="G2910" t="s">
        <v>2210</v>
      </c>
      <c r="H2910" t="s">
        <v>2202</v>
      </c>
      <c r="I2910" t="s">
        <v>2201</v>
      </c>
      <c r="J2910" s="6" t="s">
        <v>2300</v>
      </c>
      <c r="K2910" s="11">
        <v>5</v>
      </c>
      <c r="L2910" s="9">
        <v>197.29</v>
      </c>
      <c r="M2910" s="11">
        <v>986.45</v>
      </c>
      <c r="N2910" s="11">
        <v>0</v>
      </c>
      <c r="O2910" s="10">
        <f t="shared" si="466"/>
        <v>5</v>
      </c>
      <c r="P2910" s="11">
        <f t="shared" si="459"/>
        <v>0</v>
      </c>
      <c r="Q2910" s="11">
        <f t="shared" si="460"/>
        <v>5</v>
      </c>
      <c r="R2910" s="6" t="str">
        <f t="shared" si="461"/>
        <v>NO</v>
      </c>
      <c r="S2910" s="6" t="str">
        <f t="shared" si="464"/>
        <v>YES</v>
      </c>
      <c r="T2910" s="11">
        <f t="shared" si="465"/>
        <v>2466.125</v>
      </c>
      <c r="U2910" s="11">
        <f t="shared" si="462"/>
        <v>986.45</v>
      </c>
      <c r="V2910" s="11">
        <f t="shared" si="463"/>
        <v>1479.675</v>
      </c>
    </row>
    <row r="2911" spans="1:22" x14ac:dyDescent="0.25">
      <c r="A2911" s="6" t="s">
        <v>351</v>
      </c>
      <c r="B2911" s="6" t="s">
        <v>23</v>
      </c>
      <c r="C2911" s="6" t="s">
        <v>2307</v>
      </c>
      <c r="D2911" s="6" t="s">
        <v>2307</v>
      </c>
      <c r="E2911" s="33" t="s">
        <v>2204</v>
      </c>
      <c r="F2911" t="s">
        <v>2203</v>
      </c>
      <c r="G2911" t="s">
        <v>2210</v>
      </c>
      <c r="H2911" t="s">
        <v>2202</v>
      </c>
      <c r="I2911" t="s">
        <v>2201</v>
      </c>
      <c r="J2911" s="6" t="s">
        <v>2301</v>
      </c>
      <c r="K2911" s="11">
        <v>0</v>
      </c>
      <c r="L2911" s="9">
        <v>352</v>
      </c>
      <c r="M2911" s="11">
        <v>13442.56</v>
      </c>
      <c r="N2911" s="11">
        <v>253</v>
      </c>
      <c r="O2911" s="10">
        <f t="shared" si="466"/>
        <v>38.189090909090908</v>
      </c>
      <c r="P2911" s="11">
        <f t="shared" si="459"/>
        <v>0.71875</v>
      </c>
      <c r="Q2911" s="11">
        <f t="shared" si="460"/>
        <v>38.907840909090908</v>
      </c>
      <c r="R2911" s="6" t="str">
        <f t="shared" si="461"/>
        <v>YES</v>
      </c>
      <c r="S2911" s="6" t="str">
        <f t="shared" si="464"/>
        <v>YES</v>
      </c>
      <c r="T2911" s="11">
        <f t="shared" si="465"/>
        <v>4400</v>
      </c>
      <c r="U2911" s="11">
        <f t="shared" si="462"/>
        <v>13695.56</v>
      </c>
      <c r="V2911" s="11">
        <f t="shared" si="463"/>
        <v>-9295.56</v>
      </c>
    </row>
    <row r="2912" spans="1:22" x14ac:dyDescent="0.25">
      <c r="A2912" s="6" t="s">
        <v>351</v>
      </c>
      <c r="B2912" s="6" t="s">
        <v>23</v>
      </c>
      <c r="C2912" s="6" t="s">
        <v>2307</v>
      </c>
      <c r="D2912" s="6" t="s">
        <v>2307</v>
      </c>
      <c r="E2912" s="33" t="s">
        <v>2204</v>
      </c>
      <c r="F2912" t="s">
        <v>2203</v>
      </c>
      <c r="G2912" t="s">
        <v>2210</v>
      </c>
      <c r="H2912" t="s">
        <v>2202</v>
      </c>
      <c r="I2912" t="s">
        <v>2201</v>
      </c>
      <c r="J2912" s="6" t="s">
        <v>2302</v>
      </c>
      <c r="K2912" s="11">
        <v>0</v>
      </c>
      <c r="L2912" s="9">
        <v>0</v>
      </c>
      <c r="M2912" s="11">
        <v>389.07</v>
      </c>
      <c r="N2912" s="11">
        <v>385.08</v>
      </c>
      <c r="O2912" s="10" t="e">
        <f t="shared" si="466"/>
        <v>#DIV/0!</v>
      </c>
      <c r="P2912" s="11" t="e">
        <f t="shared" si="459"/>
        <v>#DIV/0!</v>
      </c>
      <c r="Q2912" s="11" t="e">
        <f t="shared" si="460"/>
        <v>#DIV/0!</v>
      </c>
      <c r="R2912" s="6" t="e">
        <f t="shared" si="461"/>
        <v>#DIV/0!</v>
      </c>
      <c r="S2912" s="6" t="e">
        <f t="shared" si="464"/>
        <v>#DIV/0!</v>
      </c>
      <c r="T2912" s="11">
        <f t="shared" si="465"/>
        <v>0</v>
      </c>
      <c r="U2912" s="11">
        <f t="shared" si="462"/>
        <v>774.15</v>
      </c>
      <c r="V2912" s="11">
        <f t="shared" si="463"/>
        <v>-774.15</v>
      </c>
    </row>
    <row r="2913" spans="1:22" x14ac:dyDescent="0.25">
      <c r="A2913" s="6" t="s">
        <v>351</v>
      </c>
      <c r="B2913" s="6" t="s">
        <v>23</v>
      </c>
      <c r="C2913" s="6" t="s">
        <v>2307</v>
      </c>
      <c r="D2913" s="6" t="s">
        <v>2307</v>
      </c>
      <c r="E2913" s="33" t="s">
        <v>2204</v>
      </c>
      <c r="F2913" t="s">
        <v>2203</v>
      </c>
      <c r="G2913" t="s">
        <v>2210</v>
      </c>
      <c r="H2913" t="s">
        <v>2202</v>
      </c>
      <c r="I2913" t="s">
        <v>2201</v>
      </c>
      <c r="J2913" s="6" t="s">
        <v>2302</v>
      </c>
      <c r="K2913" s="11">
        <v>6</v>
      </c>
      <c r="L2913" s="9">
        <v>37.270000000000003</v>
      </c>
      <c r="M2913" s="11">
        <v>223.62</v>
      </c>
      <c r="N2913" s="11">
        <v>0</v>
      </c>
      <c r="O2913" s="10">
        <f t="shared" si="466"/>
        <v>6</v>
      </c>
      <c r="P2913" s="11">
        <f t="shared" si="459"/>
        <v>0</v>
      </c>
      <c r="Q2913" s="11">
        <f t="shared" si="460"/>
        <v>6</v>
      </c>
      <c r="R2913" s="6" t="str">
        <f t="shared" si="461"/>
        <v>NO</v>
      </c>
      <c r="S2913" s="6" t="str">
        <f t="shared" si="464"/>
        <v>YES</v>
      </c>
      <c r="T2913" s="11">
        <f t="shared" si="465"/>
        <v>465.87500000000006</v>
      </c>
      <c r="U2913" s="11">
        <f t="shared" si="462"/>
        <v>223.62</v>
      </c>
      <c r="V2913" s="11">
        <f t="shared" si="463"/>
        <v>242.25500000000005</v>
      </c>
    </row>
    <row r="2914" spans="1:22" x14ac:dyDescent="0.25">
      <c r="A2914" s="6" t="s">
        <v>351</v>
      </c>
      <c r="B2914" s="6" t="s">
        <v>23</v>
      </c>
      <c r="C2914" s="6" t="s">
        <v>2307</v>
      </c>
      <c r="D2914" s="6" t="s">
        <v>2307</v>
      </c>
      <c r="E2914" s="33" t="s">
        <v>2204</v>
      </c>
      <c r="F2914" t="s">
        <v>2203</v>
      </c>
      <c r="G2914" t="s">
        <v>2210</v>
      </c>
      <c r="H2914" t="s">
        <v>2202</v>
      </c>
      <c r="I2914" t="s">
        <v>2201</v>
      </c>
      <c r="J2914" s="6" t="s">
        <v>2303</v>
      </c>
      <c r="K2914" s="11">
        <v>0</v>
      </c>
      <c r="L2914" s="9">
        <v>0</v>
      </c>
      <c r="M2914" s="11">
        <v>255</v>
      </c>
      <c r="N2914" s="11">
        <v>255</v>
      </c>
      <c r="O2914" s="10" t="e">
        <f t="shared" si="466"/>
        <v>#DIV/0!</v>
      </c>
      <c r="P2914" s="11" t="e">
        <f t="shared" si="459"/>
        <v>#DIV/0!</v>
      </c>
      <c r="Q2914" s="11" t="e">
        <f t="shared" si="460"/>
        <v>#DIV/0!</v>
      </c>
      <c r="R2914" s="6" t="e">
        <f t="shared" si="461"/>
        <v>#DIV/0!</v>
      </c>
      <c r="S2914" s="6" t="e">
        <f t="shared" si="464"/>
        <v>#DIV/0!</v>
      </c>
      <c r="T2914" s="11">
        <f t="shared" si="465"/>
        <v>0</v>
      </c>
      <c r="U2914" s="11">
        <f t="shared" si="462"/>
        <v>510</v>
      </c>
      <c r="V2914" s="11">
        <f t="shared" si="463"/>
        <v>-510</v>
      </c>
    </row>
    <row r="2915" spans="1:22" x14ac:dyDescent="0.25">
      <c r="A2915" s="6" t="s">
        <v>351</v>
      </c>
      <c r="B2915" s="6" t="s">
        <v>23</v>
      </c>
      <c r="C2915" s="6" t="s">
        <v>2307</v>
      </c>
      <c r="D2915" s="6" t="s">
        <v>2307</v>
      </c>
      <c r="E2915" s="33" t="s">
        <v>2204</v>
      </c>
      <c r="F2915" t="s">
        <v>2203</v>
      </c>
      <c r="G2915" t="s">
        <v>2210</v>
      </c>
      <c r="H2915" t="s">
        <v>2202</v>
      </c>
      <c r="I2915" t="s">
        <v>2201</v>
      </c>
      <c r="J2915" s="6" t="s">
        <v>2303</v>
      </c>
      <c r="K2915" s="11">
        <v>15</v>
      </c>
      <c r="L2915" s="9">
        <v>65.5</v>
      </c>
      <c r="M2915" s="11">
        <v>982.5</v>
      </c>
      <c r="N2915" s="11">
        <v>0</v>
      </c>
      <c r="O2915" s="10">
        <f t="shared" si="466"/>
        <v>15</v>
      </c>
      <c r="P2915" s="11">
        <f t="shared" si="459"/>
        <v>0</v>
      </c>
      <c r="Q2915" s="11">
        <f t="shared" si="460"/>
        <v>15</v>
      </c>
      <c r="R2915" s="6" t="str">
        <f t="shared" si="461"/>
        <v>YES</v>
      </c>
      <c r="S2915" s="6" t="str">
        <f t="shared" si="464"/>
        <v>YES</v>
      </c>
      <c r="T2915" s="11">
        <f t="shared" si="465"/>
        <v>818.75</v>
      </c>
      <c r="U2915" s="11">
        <f t="shared" si="462"/>
        <v>982.5</v>
      </c>
      <c r="V2915" s="11">
        <f t="shared" si="463"/>
        <v>-163.75</v>
      </c>
    </row>
    <row r="2916" spans="1:22" x14ac:dyDescent="0.25">
      <c r="A2916" s="6" t="s">
        <v>351</v>
      </c>
      <c r="B2916" s="6" t="s">
        <v>23</v>
      </c>
      <c r="C2916" s="6" t="s">
        <v>2307</v>
      </c>
      <c r="D2916" s="6" t="s">
        <v>2307</v>
      </c>
      <c r="E2916" s="33" t="s">
        <v>2204</v>
      </c>
      <c r="F2916" t="s">
        <v>2203</v>
      </c>
      <c r="G2916" t="s">
        <v>2210</v>
      </c>
      <c r="H2916" t="s">
        <v>2202</v>
      </c>
      <c r="I2916" t="s">
        <v>2201</v>
      </c>
      <c r="J2916" s="6" t="s">
        <v>2303</v>
      </c>
      <c r="K2916" s="11">
        <v>15.5</v>
      </c>
      <c r="L2916" s="9">
        <v>204.03</v>
      </c>
      <c r="M2916" s="11">
        <v>3162.47</v>
      </c>
      <c r="N2916" s="11">
        <v>0</v>
      </c>
      <c r="O2916" s="10">
        <f t="shared" si="466"/>
        <v>15.500024506200068</v>
      </c>
      <c r="P2916" s="11">
        <f t="shared" si="459"/>
        <v>0</v>
      </c>
      <c r="Q2916" s="11">
        <f t="shared" si="460"/>
        <v>15.500024506200068</v>
      </c>
      <c r="R2916" s="6" t="str">
        <f t="shared" si="461"/>
        <v>YES</v>
      </c>
      <c r="S2916" s="6" t="str">
        <f t="shared" si="464"/>
        <v>YES</v>
      </c>
      <c r="T2916" s="11">
        <f t="shared" si="465"/>
        <v>2550.375</v>
      </c>
      <c r="U2916" s="11">
        <f t="shared" si="462"/>
        <v>3162.47</v>
      </c>
      <c r="V2916" s="11">
        <f t="shared" si="463"/>
        <v>-612.0949999999998</v>
      </c>
    </row>
    <row r="2917" spans="1:22" x14ac:dyDescent="0.25">
      <c r="A2917" s="6" t="s">
        <v>351</v>
      </c>
      <c r="B2917" s="6" t="s">
        <v>23</v>
      </c>
      <c r="C2917" s="6" t="s">
        <v>2307</v>
      </c>
      <c r="D2917" s="6" t="s">
        <v>2307</v>
      </c>
      <c r="E2917" s="33" t="s">
        <v>2204</v>
      </c>
      <c r="F2917" t="s">
        <v>2203</v>
      </c>
      <c r="G2917" t="s">
        <v>2210</v>
      </c>
      <c r="H2917" t="s">
        <v>2202</v>
      </c>
      <c r="I2917" t="s">
        <v>2201</v>
      </c>
      <c r="J2917" s="6" t="s">
        <v>2303</v>
      </c>
      <c r="K2917" s="11">
        <v>22.5</v>
      </c>
      <c r="L2917" s="9">
        <v>2.35</v>
      </c>
      <c r="M2917" s="11">
        <v>52.88</v>
      </c>
      <c r="N2917" s="11">
        <v>0</v>
      </c>
      <c r="O2917" s="10">
        <f t="shared" si="466"/>
        <v>22.502127659574469</v>
      </c>
      <c r="P2917" s="11">
        <f t="shared" si="459"/>
        <v>0</v>
      </c>
      <c r="Q2917" s="11">
        <f t="shared" si="460"/>
        <v>22.502127659574469</v>
      </c>
      <c r="R2917" s="6" t="str">
        <f t="shared" si="461"/>
        <v>YES</v>
      </c>
      <c r="S2917" s="6" t="str">
        <f t="shared" si="464"/>
        <v>YES</v>
      </c>
      <c r="T2917" s="11">
        <f t="shared" si="465"/>
        <v>29.375</v>
      </c>
      <c r="U2917" s="11">
        <f t="shared" si="462"/>
        <v>52.88</v>
      </c>
      <c r="V2917" s="11">
        <f t="shared" si="463"/>
        <v>-23.505000000000003</v>
      </c>
    </row>
    <row r="2918" spans="1:22" x14ac:dyDescent="0.25">
      <c r="A2918" s="6" t="s">
        <v>351</v>
      </c>
      <c r="B2918" s="6" t="s">
        <v>23</v>
      </c>
      <c r="C2918" s="6" t="s">
        <v>2307</v>
      </c>
      <c r="D2918" s="6" t="s">
        <v>2307</v>
      </c>
      <c r="E2918" s="33" t="s">
        <v>2204</v>
      </c>
      <c r="F2918" t="s">
        <v>2203</v>
      </c>
      <c r="G2918" t="s">
        <v>2210</v>
      </c>
      <c r="H2918" t="s">
        <v>2202</v>
      </c>
      <c r="I2918" t="s">
        <v>2201</v>
      </c>
      <c r="J2918" s="6" t="s">
        <v>2253</v>
      </c>
      <c r="K2918" s="11">
        <v>0</v>
      </c>
      <c r="L2918" s="9">
        <v>0</v>
      </c>
      <c r="M2918" s="11">
        <v>75.400000000000006</v>
      </c>
      <c r="N2918" s="11">
        <v>75.400000000000006</v>
      </c>
      <c r="O2918" s="10" t="e">
        <f t="shared" si="466"/>
        <v>#DIV/0!</v>
      </c>
      <c r="P2918" s="11" t="e">
        <f t="shared" si="459"/>
        <v>#DIV/0!</v>
      </c>
      <c r="Q2918" s="11" t="e">
        <f t="shared" si="460"/>
        <v>#DIV/0!</v>
      </c>
      <c r="R2918" s="6" t="e">
        <f t="shared" si="461"/>
        <v>#DIV/0!</v>
      </c>
      <c r="S2918" s="6" t="e">
        <f t="shared" si="464"/>
        <v>#DIV/0!</v>
      </c>
      <c r="T2918" s="11">
        <f t="shared" si="465"/>
        <v>0</v>
      </c>
      <c r="U2918" s="11">
        <f t="shared" si="462"/>
        <v>150.80000000000001</v>
      </c>
      <c r="V2918" s="11">
        <f t="shared" si="463"/>
        <v>-150.80000000000001</v>
      </c>
    </row>
    <row r="2919" spans="1:22" x14ac:dyDescent="0.25">
      <c r="A2919" s="6" t="s">
        <v>351</v>
      </c>
      <c r="B2919" s="6" t="s">
        <v>23</v>
      </c>
      <c r="C2919" s="6" t="s">
        <v>2307</v>
      </c>
      <c r="D2919" s="6" t="s">
        <v>2307</v>
      </c>
      <c r="E2919" s="33" t="s">
        <v>2204</v>
      </c>
      <c r="F2919" t="s">
        <v>2203</v>
      </c>
      <c r="G2919" t="s">
        <v>2210</v>
      </c>
      <c r="H2919" t="s">
        <v>2202</v>
      </c>
      <c r="I2919" t="s">
        <v>2201</v>
      </c>
      <c r="J2919" s="6" t="s">
        <v>2253</v>
      </c>
      <c r="K2919" s="11">
        <v>5</v>
      </c>
      <c r="L2919" s="9">
        <v>4.08</v>
      </c>
      <c r="M2919" s="11">
        <v>20.399999999999999</v>
      </c>
      <c r="N2919" s="11">
        <v>0</v>
      </c>
      <c r="O2919" s="10">
        <f t="shared" si="466"/>
        <v>5</v>
      </c>
      <c r="P2919" s="11">
        <f t="shared" si="459"/>
        <v>0</v>
      </c>
      <c r="Q2919" s="11">
        <f t="shared" si="460"/>
        <v>5</v>
      </c>
      <c r="R2919" s="6" t="str">
        <f t="shared" si="461"/>
        <v>NO</v>
      </c>
      <c r="S2919" s="6" t="str">
        <f t="shared" si="464"/>
        <v>YES</v>
      </c>
      <c r="T2919" s="11">
        <f t="shared" si="465"/>
        <v>51</v>
      </c>
      <c r="U2919" s="11">
        <f t="shared" si="462"/>
        <v>20.399999999999999</v>
      </c>
      <c r="V2919" s="11">
        <f t="shared" si="463"/>
        <v>30.6</v>
      </c>
    </row>
    <row r="2920" spans="1:22" x14ac:dyDescent="0.25">
      <c r="A2920" s="6" t="s">
        <v>351</v>
      </c>
      <c r="B2920" s="6" t="s">
        <v>23</v>
      </c>
      <c r="C2920" s="6" t="s">
        <v>2307</v>
      </c>
      <c r="D2920" s="6" t="s">
        <v>2307</v>
      </c>
      <c r="E2920" s="33" t="s">
        <v>2204</v>
      </c>
      <c r="F2920" t="s">
        <v>2203</v>
      </c>
      <c r="G2920" t="s">
        <v>2210</v>
      </c>
      <c r="H2920" t="s">
        <v>2202</v>
      </c>
      <c r="I2920" t="s">
        <v>2201</v>
      </c>
      <c r="J2920" s="6" t="s">
        <v>2304</v>
      </c>
      <c r="K2920" s="11">
        <v>0</v>
      </c>
      <c r="L2920" s="9">
        <v>352</v>
      </c>
      <c r="M2920" s="11">
        <v>9548.44</v>
      </c>
      <c r="N2920" s="11">
        <v>663.83</v>
      </c>
      <c r="O2920" s="10">
        <f t="shared" si="466"/>
        <v>27.126250000000002</v>
      </c>
      <c r="P2920" s="11">
        <f t="shared" si="459"/>
        <v>1.8858806818181819</v>
      </c>
      <c r="Q2920" s="11">
        <f t="shared" si="460"/>
        <v>29.012130681818181</v>
      </c>
      <c r="R2920" s="6" t="str">
        <f t="shared" si="461"/>
        <v>YES</v>
      </c>
      <c r="S2920" s="6" t="str">
        <f t="shared" si="464"/>
        <v>YES</v>
      </c>
      <c r="T2920" s="11">
        <f t="shared" si="465"/>
        <v>4400</v>
      </c>
      <c r="U2920" s="11">
        <f t="shared" si="462"/>
        <v>10212.27</v>
      </c>
      <c r="V2920" s="11">
        <f t="shared" si="463"/>
        <v>-5812.27</v>
      </c>
    </row>
    <row r="2921" spans="1:22" x14ac:dyDescent="0.25">
      <c r="A2921" s="6" t="s">
        <v>351</v>
      </c>
      <c r="B2921" s="6" t="s">
        <v>23</v>
      </c>
      <c r="C2921" s="6" t="s">
        <v>2307</v>
      </c>
      <c r="D2921" s="6" t="s">
        <v>2307</v>
      </c>
      <c r="E2921" s="33" t="s">
        <v>2204</v>
      </c>
      <c r="F2921" t="s">
        <v>2203</v>
      </c>
      <c r="G2921" t="s">
        <v>2210</v>
      </c>
      <c r="H2921" t="s">
        <v>2202</v>
      </c>
      <c r="I2921" t="s">
        <v>2201</v>
      </c>
      <c r="J2921" s="6" t="s">
        <v>2305</v>
      </c>
      <c r="K2921" s="11">
        <v>0</v>
      </c>
      <c r="L2921" s="9">
        <v>0</v>
      </c>
      <c r="M2921" s="11">
        <v>666.66</v>
      </c>
      <c r="N2921" s="11">
        <v>666.66</v>
      </c>
      <c r="O2921" s="10" t="e">
        <f t="shared" si="466"/>
        <v>#DIV/0!</v>
      </c>
      <c r="P2921" s="11" t="e">
        <f t="shared" si="459"/>
        <v>#DIV/0!</v>
      </c>
      <c r="Q2921" s="11" t="e">
        <f t="shared" si="460"/>
        <v>#DIV/0!</v>
      </c>
      <c r="R2921" s="6" t="e">
        <f t="shared" si="461"/>
        <v>#DIV/0!</v>
      </c>
      <c r="S2921" s="6" t="e">
        <f t="shared" si="464"/>
        <v>#DIV/0!</v>
      </c>
      <c r="T2921" s="11">
        <f t="shared" si="465"/>
        <v>0</v>
      </c>
      <c r="U2921" s="11">
        <f t="shared" si="462"/>
        <v>1333.32</v>
      </c>
      <c r="V2921" s="11">
        <f t="shared" si="463"/>
        <v>-1333.32</v>
      </c>
    </row>
    <row r="2922" spans="1:22" x14ac:dyDescent="0.25">
      <c r="A2922" s="6" t="s">
        <v>351</v>
      </c>
      <c r="B2922" s="6" t="s">
        <v>23</v>
      </c>
      <c r="C2922" s="6" t="s">
        <v>2307</v>
      </c>
      <c r="D2922" s="6" t="s">
        <v>2307</v>
      </c>
      <c r="E2922" s="33" t="s">
        <v>2204</v>
      </c>
      <c r="F2922" t="s">
        <v>2203</v>
      </c>
      <c r="G2922" t="s">
        <v>2210</v>
      </c>
      <c r="H2922" t="s">
        <v>2202</v>
      </c>
      <c r="I2922" t="s">
        <v>2201</v>
      </c>
      <c r="J2922" s="6" t="s">
        <v>2305</v>
      </c>
      <c r="K2922" s="11">
        <v>5</v>
      </c>
      <c r="L2922" s="9">
        <v>22.63</v>
      </c>
      <c r="M2922" s="11">
        <v>113.15</v>
      </c>
      <c r="N2922" s="11">
        <v>0</v>
      </c>
      <c r="O2922" s="10">
        <f t="shared" si="466"/>
        <v>5.0000000000000009</v>
      </c>
      <c r="P2922" s="11">
        <f t="shared" si="459"/>
        <v>0</v>
      </c>
      <c r="Q2922" s="11">
        <f t="shared" si="460"/>
        <v>5.0000000000000009</v>
      </c>
      <c r="R2922" s="6" t="str">
        <f t="shared" si="461"/>
        <v>NO</v>
      </c>
      <c r="S2922" s="6" t="str">
        <f t="shared" si="464"/>
        <v>YES</v>
      </c>
      <c r="T2922" s="11">
        <f t="shared" si="465"/>
        <v>282.875</v>
      </c>
      <c r="U2922" s="11">
        <f t="shared" si="462"/>
        <v>113.15</v>
      </c>
      <c r="V2922" s="11">
        <f t="shared" si="463"/>
        <v>169.72499999999999</v>
      </c>
    </row>
    <row r="2923" spans="1:22" x14ac:dyDescent="0.25">
      <c r="A2923" s="6" t="s">
        <v>351</v>
      </c>
      <c r="B2923" s="6" t="s">
        <v>23</v>
      </c>
      <c r="C2923" s="6" t="s">
        <v>2307</v>
      </c>
      <c r="D2923" s="6" t="s">
        <v>2307</v>
      </c>
      <c r="E2923" s="33" t="s">
        <v>2204</v>
      </c>
      <c r="F2923" t="s">
        <v>2203</v>
      </c>
      <c r="G2923" t="s">
        <v>2210</v>
      </c>
      <c r="H2923" t="s">
        <v>2202</v>
      </c>
      <c r="I2923" t="s">
        <v>2201</v>
      </c>
      <c r="J2923" s="6" t="s">
        <v>2306</v>
      </c>
      <c r="K2923" s="11">
        <v>0</v>
      </c>
      <c r="L2923" s="9">
        <v>0</v>
      </c>
      <c r="M2923" s="11">
        <v>3975.14</v>
      </c>
      <c r="N2923" s="11">
        <v>3975.14</v>
      </c>
      <c r="O2923" s="10" t="e">
        <f t="shared" si="466"/>
        <v>#DIV/0!</v>
      </c>
      <c r="P2923" s="11" t="e">
        <f t="shared" si="459"/>
        <v>#DIV/0!</v>
      </c>
      <c r="Q2923" s="11" t="e">
        <f t="shared" si="460"/>
        <v>#DIV/0!</v>
      </c>
      <c r="R2923" s="6" t="e">
        <f t="shared" si="461"/>
        <v>#DIV/0!</v>
      </c>
      <c r="S2923" s="6" t="e">
        <f t="shared" si="464"/>
        <v>#DIV/0!</v>
      </c>
      <c r="T2923" s="11">
        <f t="shared" si="465"/>
        <v>0</v>
      </c>
      <c r="U2923" s="11">
        <f t="shared" si="462"/>
        <v>7950.28</v>
      </c>
      <c r="V2923" s="11">
        <f t="shared" si="463"/>
        <v>-7950.28</v>
      </c>
    </row>
    <row r="2924" spans="1:22" x14ac:dyDescent="0.25">
      <c r="A2924" s="6" t="s">
        <v>351</v>
      </c>
      <c r="B2924" s="6" t="s">
        <v>23</v>
      </c>
      <c r="C2924" s="6" t="s">
        <v>2307</v>
      </c>
      <c r="D2924" s="6" t="s">
        <v>2307</v>
      </c>
      <c r="E2924" s="33" t="s">
        <v>2204</v>
      </c>
      <c r="F2924" t="s">
        <v>2203</v>
      </c>
      <c r="G2924" t="s">
        <v>2210</v>
      </c>
      <c r="H2924" t="s">
        <v>2202</v>
      </c>
      <c r="I2924" t="s">
        <v>2201</v>
      </c>
      <c r="J2924" s="6" t="s">
        <v>2306</v>
      </c>
      <c r="K2924" s="11">
        <v>5</v>
      </c>
      <c r="L2924" s="9">
        <v>158.38999999999999</v>
      </c>
      <c r="M2924" s="11">
        <v>791.95</v>
      </c>
      <c r="N2924" s="11">
        <v>0</v>
      </c>
      <c r="O2924" s="10">
        <f t="shared" si="466"/>
        <v>5.0000000000000009</v>
      </c>
      <c r="P2924" s="11">
        <f t="shared" si="459"/>
        <v>0</v>
      </c>
      <c r="Q2924" s="11">
        <f t="shared" si="460"/>
        <v>5.0000000000000009</v>
      </c>
      <c r="R2924" s="6" t="str">
        <f t="shared" si="461"/>
        <v>NO</v>
      </c>
      <c r="S2924" s="6" t="str">
        <f t="shared" si="464"/>
        <v>YES</v>
      </c>
      <c r="T2924" s="11">
        <f t="shared" si="465"/>
        <v>1979.8749999999998</v>
      </c>
      <c r="U2924" s="11">
        <f t="shared" si="462"/>
        <v>791.95</v>
      </c>
      <c r="V2924" s="11">
        <f t="shared" si="463"/>
        <v>1187.9249999999997</v>
      </c>
    </row>
    <row r="2925" spans="1:22" x14ac:dyDescent="0.25">
      <c r="A2925" s="6" t="s">
        <v>351</v>
      </c>
      <c r="B2925" s="6" t="s">
        <v>23</v>
      </c>
      <c r="C2925" t="s">
        <v>2308</v>
      </c>
      <c r="D2925" t="s">
        <v>2308</v>
      </c>
      <c r="E2925" s="33" t="s">
        <v>2204</v>
      </c>
      <c r="F2925" t="s">
        <v>2203</v>
      </c>
      <c r="G2925" t="s">
        <v>2210</v>
      </c>
      <c r="H2925" t="s">
        <v>2202</v>
      </c>
      <c r="I2925" t="s">
        <v>2201</v>
      </c>
      <c r="J2925" s="6" t="s">
        <v>2309</v>
      </c>
      <c r="K2925" s="11">
        <v>0</v>
      </c>
      <c r="L2925" s="9">
        <v>0</v>
      </c>
      <c r="M2925" s="11">
        <v>285.45</v>
      </c>
      <c r="N2925" s="11">
        <v>125.97</v>
      </c>
      <c r="O2925" s="10" t="e">
        <f t="shared" si="466"/>
        <v>#DIV/0!</v>
      </c>
      <c r="P2925" s="11" t="e">
        <f t="shared" si="459"/>
        <v>#DIV/0!</v>
      </c>
      <c r="Q2925" s="11" t="e">
        <f t="shared" si="460"/>
        <v>#DIV/0!</v>
      </c>
      <c r="R2925" s="6" t="e">
        <f t="shared" si="461"/>
        <v>#DIV/0!</v>
      </c>
      <c r="S2925" s="6" t="e">
        <f t="shared" si="464"/>
        <v>#DIV/0!</v>
      </c>
      <c r="T2925" s="11">
        <f t="shared" si="465"/>
        <v>0</v>
      </c>
      <c r="U2925" s="11">
        <f t="shared" si="462"/>
        <v>411.41999999999996</v>
      </c>
      <c r="V2925" s="11">
        <f t="shared" si="463"/>
        <v>-411.41999999999996</v>
      </c>
    </row>
    <row r="2926" spans="1:22" x14ac:dyDescent="0.25">
      <c r="A2926" s="6" t="s">
        <v>351</v>
      </c>
      <c r="B2926" s="6" t="s">
        <v>23</v>
      </c>
      <c r="C2926" t="s">
        <v>2308</v>
      </c>
      <c r="D2926" t="s">
        <v>2308</v>
      </c>
      <c r="E2926" s="33" t="s">
        <v>2204</v>
      </c>
      <c r="F2926" t="s">
        <v>2203</v>
      </c>
      <c r="G2926" t="s">
        <v>2210</v>
      </c>
      <c r="H2926" t="s">
        <v>2202</v>
      </c>
      <c r="I2926" t="s">
        <v>2201</v>
      </c>
      <c r="J2926" s="6" t="s">
        <v>2309</v>
      </c>
      <c r="K2926" s="11">
        <v>7</v>
      </c>
      <c r="L2926" s="9">
        <v>35.68</v>
      </c>
      <c r="M2926" s="11">
        <v>249.76</v>
      </c>
      <c r="N2926" s="11">
        <v>0</v>
      </c>
      <c r="O2926" s="10">
        <f t="shared" si="466"/>
        <v>7</v>
      </c>
      <c r="P2926" s="11">
        <f t="shared" si="459"/>
        <v>0</v>
      </c>
      <c r="Q2926" s="11">
        <f t="shared" si="460"/>
        <v>7</v>
      </c>
      <c r="R2926" s="6" t="str">
        <f t="shared" si="461"/>
        <v>NO</v>
      </c>
      <c r="S2926" s="6" t="str">
        <f t="shared" si="464"/>
        <v>YES</v>
      </c>
      <c r="T2926" s="11">
        <f t="shared" si="465"/>
        <v>446</v>
      </c>
      <c r="U2926" s="11">
        <f t="shared" si="462"/>
        <v>249.76</v>
      </c>
      <c r="V2926" s="11">
        <f t="shared" si="463"/>
        <v>196.24</v>
      </c>
    </row>
    <row r="2927" spans="1:22" x14ac:dyDescent="0.25">
      <c r="A2927" s="6" t="s">
        <v>351</v>
      </c>
      <c r="B2927" s="6" t="s">
        <v>23</v>
      </c>
      <c r="C2927" t="s">
        <v>2308</v>
      </c>
      <c r="D2927" t="s">
        <v>2308</v>
      </c>
      <c r="E2927" s="33" t="s">
        <v>2204</v>
      </c>
      <c r="F2927" t="s">
        <v>2203</v>
      </c>
      <c r="G2927" t="s">
        <v>2210</v>
      </c>
      <c r="H2927" t="s">
        <v>2202</v>
      </c>
      <c r="I2927" t="s">
        <v>2201</v>
      </c>
      <c r="J2927" s="6" t="s">
        <v>2256</v>
      </c>
      <c r="K2927" s="11">
        <v>0</v>
      </c>
      <c r="L2927" s="9">
        <v>0</v>
      </c>
      <c r="M2927" s="11">
        <v>5559.7</v>
      </c>
      <c r="N2927" s="11">
        <v>5490.23</v>
      </c>
      <c r="O2927" s="10" t="e">
        <f t="shared" si="466"/>
        <v>#DIV/0!</v>
      </c>
      <c r="P2927" s="11" t="e">
        <f t="shared" si="459"/>
        <v>#DIV/0!</v>
      </c>
      <c r="Q2927" s="11" t="e">
        <f t="shared" si="460"/>
        <v>#DIV/0!</v>
      </c>
      <c r="R2927" s="6" t="e">
        <f t="shared" si="461"/>
        <v>#DIV/0!</v>
      </c>
      <c r="S2927" s="6" t="e">
        <f t="shared" si="464"/>
        <v>#DIV/0!</v>
      </c>
      <c r="T2927" s="11">
        <f t="shared" si="465"/>
        <v>0</v>
      </c>
      <c r="U2927" s="11">
        <f t="shared" si="462"/>
        <v>11049.93</v>
      </c>
      <c r="V2927" s="11">
        <f t="shared" si="463"/>
        <v>-11049.93</v>
      </c>
    </row>
    <row r="2928" spans="1:22" x14ac:dyDescent="0.25">
      <c r="A2928" s="6" t="s">
        <v>351</v>
      </c>
      <c r="B2928" s="6" t="s">
        <v>23</v>
      </c>
      <c r="C2928" t="s">
        <v>2308</v>
      </c>
      <c r="D2928" t="s">
        <v>2308</v>
      </c>
      <c r="E2928" s="33" t="s">
        <v>2204</v>
      </c>
      <c r="F2928" t="s">
        <v>2203</v>
      </c>
      <c r="G2928" t="s">
        <v>2210</v>
      </c>
      <c r="H2928" t="s">
        <v>2202</v>
      </c>
      <c r="I2928" t="s">
        <v>2201</v>
      </c>
      <c r="J2928" s="6" t="s">
        <v>2256</v>
      </c>
      <c r="K2928" s="11">
        <v>5</v>
      </c>
      <c r="L2928" s="9">
        <v>331.77</v>
      </c>
      <c r="M2928" s="11">
        <v>1658.85</v>
      </c>
      <c r="N2928" s="11">
        <v>0</v>
      </c>
      <c r="O2928" s="10">
        <f t="shared" si="466"/>
        <v>5</v>
      </c>
      <c r="P2928" s="11">
        <f t="shared" si="459"/>
        <v>0</v>
      </c>
      <c r="Q2928" s="11">
        <f t="shared" si="460"/>
        <v>5</v>
      </c>
      <c r="R2928" s="6" t="str">
        <f t="shared" si="461"/>
        <v>NO</v>
      </c>
      <c r="S2928" s="6" t="str">
        <f t="shared" si="464"/>
        <v>YES</v>
      </c>
      <c r="T2928" s="11">
        <f t="shared" si="465"/>
        <v>4147.125</v>
      </c>
      <c r="U2928" s="11">
        <f t="shared" si="462"/>
        <v>1658.85</v>
      </c>
      <c r="V2928" s="11">
        <f t="shared" si="463"/>
        <v>2488.2750000000001</v>
      </c>
    </row>
    <row r="2929" spans="1:22" x14ac:dyDescent="0.25">
      <c r="A2929" s="6" t="s">
        <v>351</v>
      </c>
      <c r="B2929" s="6" t="s">
        <v>23</v>
      </c>
      <c r="C2929" t="s">
        <v>2308</v>
      </c>
      <c r="D2929" t="s">
        <v>2308</v>
      </c>
      <c r="E2929" s="33" t="s">
        <v>2204</v>
      </c>
      <c r="F2929" t="s">
        <v>2203</v>
      </c>
      <c r="G2929" t="s">
        <v>2210</v>
      </c>
      <c r="H2929" t="s">
        <v>2202</v>
      </c>
      <c r="I2929" t="s">
        <v>2201</v>
      </c>
      <c r="J2929" s="6" t="s">
        <v>2310</v>
      </c>
      <c r="K2929" s="11">
        <v>0</v>
      </c>
      <c r="L2929" s="9">
        <v>0</v>
      </c>
      <c r="M2929" s="11">
        <v>3358.92</v>
      </c>
      <c r="N2929" s="11">
        <v>3210.1</v>
      </c>
      <c r="O2929" s="10" t="e">
        <f t="shared" si="466"/>
        <v>#DIV/0!</v>
      </c>
      <c r="P2929" s="11" t="e">
        <f t="shared" si="459"/>
        <v>#DIV/0!</v>
      </c>
      <c r="Q2929" s="11" t="e">
        <f t="shared" si="460"/>
        <v>#DIV/0!</v>
      </c>
      <c r="R2929" s="6" t="e">
        <f t="shared" si="461"/>
        <v>#DIV/0!</v>
      </c>
      <c r="S2929" s="6" t="e">
        <f t="shared" si="464"/>
        <v>#DIV/0!</v>
      </c>
      <c r="T2929" s="11">
        <f t="shared" si="465"/>
        <v>0</v>
      </c>
      <c r="U2929" s="11">
        <f t="shared" si="462"/>
        <v>6569.02</v>
      </c>
      <c r="V2929" s="11">
        <f t="shared" si="463"/>
        <v>-6569.02</v>
      </c>
    </row>
    <row r="2930" spans="1:22" x14ac:dyDescent="0.25">
      <c r="A2930" s="6" t="s">
        <v>351</v>
      </c>
      <c r="B2930" s="6" t="s">
        <v>23</v>
      </c>
      <c r="C2930" t="s">
        <v>2308</v>
      </c>
      <c r="D2930" t="s">
        <v>2308</v>
      </c>
      <c r="E2930" s="33" t="s">
        <v>2204</v>
      </c>
      <c r="F2930" t="s">
        <v>2203</v>
      </c>
      <c r="G2930" t="s">
        <v>2210</v>
      </c>
      <c r="H2930" t="s">
        <v>2202</v>
      </c>
      <c r="I2930" t="s">
        <v>2201</v>
      </c>
      <c r="J2930" s="6" t="s">
        <v>2310</v>
      </c>
      <c r="K2930" s="11">
        <v>5</v>
      </c>
      <c r="L2930" s="9">
        <v>152.33000000000001</v>
      </c>
      <c r="M2930" s="11">
        <v>761.65</v>
      </c>
      <c r="N2930" s="11">
        <v>0</v>
      </c>
      <c r="O2930" s="10">
        <f t="shared" si="466"/>
        <v>4.9999999999999991</v>
      </c>
      <c r="P2930" s="11">
        <f t="shared" si="459"/>
        <v>0</v>
      </c>
      <c r="Q2930" s="11">
        <f t="shared" si="460"/>
        <v>4.9999999999999991</v>
      </c>
      <c r="R2930" s="6" t="str">
        <f t="shared" si="461"/>
        <v>NO</v>
      </c>
      <c r="S2930" s="6" t="str">
        <f t="shared" si="464"/>
        <v>YES</v>
      </c>
      <c r="T2930" s="11">
        <f t="shared" si="465"/>
        <v>1904.1250000000002</v>
      </c>
      <c r="U2930" s="11">
        <f t="shared" si="462"/>
        <v>761.65</v>
      </c>
      <c r="V2930" s="11">
        <f t="shared" si="463"/>
        <v>1142.4750000000004</v>
      </c>
    </row>
    <row r="2931" spans="1:22" x14ac:dyDescent="0.25">
      <c r="A2931" s="6" t="s">
        <v>351</v>
      </c>
      <c r="B2931" s="6" t="s">
        <v>23</v>
      </c>
      <c r="C2931" t="s">
        <v>2308</v>
      </c>
      <c r="D2931" t="s">
        <v>2308</v>
      </c>
      <c r="E2931" s="33" t="s">
        <v>2204</v>
      </c>
      <c r="F2931" t="s">
        <v>2203</v>
      </c>
      <c r="G2931" t="s">
        <v>2210</v>
      </c>
      <c r="H2931" t="s">
        <v>2202</v>
      </c>
      <c r="I2931" t="s">
        <v>2201</v>
      </c>
      <c r="J2931" s="6" t="s">
        <v>2310</v>
      </c>
      <c r="K2931" s="11">
        <v>6.5</v>
      </c>
      <c r="L2931" s="9">
        <v>110.54</v>
      </c>
      <c r="M2931" s="11">
        <v>718.52</v>
      </c>
      <c r="N2931" s="11">
        <v>0</v>
      </c>
      <c r="O2931" s="10">
        <f t="shared" si="466"/>
        <v>6.5000904649900484</v>
      </c>
      <c r="P2931" s="11">
        <f t="shared" si="459"/>
        <v>0</v>
      </c>
      <c r="Q2931" s="11">
        <f t="shared" si="460"/>
        <v>6.5000904649900484</v>
      </c>
      <c r="R2931" s="6" t="str">
        <f t="shared" si="461"/>
        <v>NO</v>
      </c>
      <c r="S2931" s="6" t="str">
        <f t="shared" si="464"/>
        <v>YES</v>
      </c>
      <c r="T2931" s="11">
        <f t="shared" si="465"/>
        <v>1381.75</v>
      </c>
      <c r="U2931" s="11">
        <f t="shared" si="462"/>
        <v>718.52</v>
      </c>
      <c r="V2931" s="11">
        <f t="shared" si="463"/>
        <v>663.23</v>
      </c>
    </row>
    <row r="2932" spans="1:22" x14ac:dyDescent="0.25">
      <c r="A2932" s="6" t="s">
        <v>351</v>
      </c>
      <c r="B2932" s="6" t="s">
        <v>23</v>
      </c>
      <c r="C2932" t="s">
        <v>2308</v>
      </c>
      <c r="D2932" t="s">
        <v>2308</v>
      </c>
      <c r="E2932" s="33" t="s">
        <v>2204</v>
      </c>
      <c r="F2932" t="s">
        <v>2203</v>
      </c>
      <c r="G2932" t="s">
        <v>2210</v>
      </c>
      <c r="H2932" t="s">
        <v>2202</v>
      </c>
      <c r="I2932" t="s">
        <v>2201</v>
      </c>
      <c r="J2932" s="6" t="s">
        <v>2311</v>
      </c>
      <c r="K2932" s="11">
        <v>0</v>
      </c>
      <c r="L2932" s="9">
        <v>0</v>
      </c>
      <c r="M2932" s="11">
        <v>2991.04</v>
      </c>
      <c r="N2932" s="11">
        <v>2991.04</v>
      </c>
      <c r="O2932" s="10" t="e">
        <f t="shared" si="466"/>
        <v>#DIV/0!</v>
      </c>
      <c r="P2932" s="11" t="e">
        <f t="shared" si="459"/>
        <v>#DIV/0!</v>
      </c>
      <c r="Q2932" s="11" t="e">
        <f t="shared" si="460"/>
        <v>#DIV/0!</v>
      </c>
      <c r="R2932" s="6" t="e">
        <f t="shared" si="461"/>
        <v>#DIV/0!</v>
      </c>
      <c r="S2932" s="6" t="e">
        <f t="shared" si="464"/>
        <v>#DIV/0!</v>
      </c>
      <c r="T2932" s="11">
        <f t="shared" si="465"/>
        <v>0</v>
      </c>
      <c r="U2932" s="11">
        <f t="shared" si="462"/>
        <v>5982.08</v>
      </c>
      <c r="V2932" s="11">
        <f t="shared" si="463"/>
        <v>-5982.08</v>
      </c>
    </row>
    <row r="2933" spans="1:22" x14ac:dyDescent="0.25">
      <c r="A2933" s="6" t="s">
        <v>351</v>
      </c>
      <c r="B2933" s="6" t="s">
        <v>23</v>
      </c>
      <c r="C2933" t="s">
        <v>2308</v>
      </c>
      <c r="D2933" t="s">
        <v>2308</v>
      </c>
      <c r="E2933" s="33" t="s">
        <v>2204</v>
      </c>
      <c r="F2933" t="s">
        <v>2203</v>
      </c>
      <c r="G2933" t="s">
        <v>2210</v>
      </c>
      <c r="H2933" t="s">
        <v>2202</v>
      </c>
      <c r="I2933" t="s">
        <v>2201</v>
      </c>
      <c r="J2933" s="6" t="s">
        <v>2311</v>
      </c>
      <c r="K2933" s="11">
        <v>5</v>
      </c>
      <c r="L2933" s="9">
        <v>164.58</v>
      </c>
      <c r="M2933" s="11">
        <v>822.9</v>
      </c>
      <c r="N2933" s="11">
        <v>0</v>
      </c>
      <c r="O2933" s="10">
        <f t="shared" si="466"/>
        <v>4.9999999999999991</v>
      </c>
      <c r="P2933" s="11">
        <f t="shared" si="459"/>
        <v>0</v>
      </c>
      <c r="Q2933" s="11">
        <f t="shared" si="460"/>
        <v>4.9999999999999991</v>
      </c>
      <c r="R2933" s="6" t="str">
        <f t="shared" si="461"/>
        <v>NO</v>
      </c>
      <c r="S2933" s="6" t="str">
        <f t="shared" si="464"/>
        <v>YES</v>
      </c>
      <c r="T2933" s="11">
        <f t="shared" si="465"/>
        <v>2057.25</v>
      </c>
      <c r="U2933" s="11">
        <f t="shared" si="462"/>
        <v>822.9</v>
      </c>
      <c r="V2933" s="11">
        <f t="shared" si="463"/>
        <v>1234.3499999999999</v>
      </c>
    </row>
    <row r="2934" spans="1:22" x14ac:dyDescent="0.25">
      <c r="A2934" s="6" t="s">
        <v>351</v>
      </c>
      <c r="B2934" s="6" t="s">
        <v>23</v>
      </c>
      <c r="C2934" t="s">
        <v>2308</v>
      </c>
      <c r="D2934" t="s">
        <v>2308</v>
      </c>
      <c r="E2934" s="33" t="s">
        <v>2204</v>
      </c>
      <c r="F2934" t="s">
        <v>2203</v>
      </c>
      <c r="G2934" t="s">
        <v>2210</v>
      </c>
      <c r="H2934" t="s">
        <v>2202</v>
      </c>
      <c r="I2934" t="s">
        <v>2201</v>
      </c>
      <c r="J2934" s="6" t="s">
        <v>2311</v>
      </c>
      <c r="K2934" s="11">
        <v>15</v>
      </c>
      <c r="L2934" s="9">
        <v>34.35</v>
      </c>
      <c r="M2934" s="11">
        <v>515.25</v>
      </c>
      <c r="N2934" s="11">
        <v>0</v>
      </c>
      <c r="O2934" s="10">
        <f t="shared" si="466"/>
        <v>15</v>
      </c>
      <c r="P2934" s="11">
        <f t="shared" ref="P2934:P2964" si="467">N2934/L2934</f>
        <v>0</v>
      </c>
      <c r="Q2934" s="11">
        <f t="shared" ref="Q2934:Q2964" si="468">(M2934+N2934)/L2934</f>
        <v>15</v>
      </c>
      <c r="R2934" s="6" t="str">
        <f t="shared" ref="R2934:R2964" si="469">IF(Q2934&gt;12.49,"YES","NO")</f>
        <v>YES</v>
      </c>
      <c r="S2934" s="6" t="str">
        <f t="shared" si="464"/>
        <v>YES</v>
      </c>
      <c r="T2934" s="11">
        <f t="shared" si="465"/>
        <v>429.375</v>
      </c>
      <c r="U2934" s="11">
        <f t="shared" ref="U2934:U2964" si="470">M2934+N2934</f>
        <v>515.25</v>
      </c>
      <c r="V2934" s="11">
        <f t="shared" ref="V2934:V2964" si="471">T2934-U2934</f>
        <v>-85.875</v>
      </c>
    </row>
    <row r="2935" spans="1:22" x14ac:dyDescent="0.25">
      <c r="A2935" s="6" t="s">
        <v>351</v>
      </c>
      <c r="B2935" s="6" t="s">
        <v>23</v>
      </c>
      <c r="C2935" t="s">
        <v>2308</v>
      </c>
      <c r="D2935" t="s">
        <v>2308</v>
      </c>
      <c r="E2935" s="33" t="s">
        <v>2204</v>
      </c>
      <c r="F2935" t="s">
        <v>2203</v>
      </c>
      <c r="G2935" t="s">
        <v>2210</v>
      </c>
      <c r="H2935" t="s">
        <v>2202</v>
      </c>
      <c r="I2935" t="s">
        <v>2201</v>
      </c>
      <c r="J2935" s="6" t="s">
        <v>2312</v>
      </c>
      <c r="K2935" s="11">
        <v>0</v>
      </c>
      <c r="L2935" s="9">
        <v>0</v>
      </c>
      <c r="M2935" s="11">
        <v>4813.9799999999996</v>
      </c>
      <c r="N2935" s="11">
        <v>4661.01</v>
      </c>
      <c r="O2935" s="10" t="e">
        <f t="shared" si="466"/>
        <v>#DIV/0!</v>
      </c>
      <c r="P2935" s="11" t="e">
        <f t="shared" si="467"/>
        <v>#DIV/0!</v>
      </c>
      <c r="Q2935" s="11" t="e">
        <f t="shared" si="468"/>
        <v>#DIV/0!</v>
      </c>
      <c r="R2935" s="6" t="e">
        <f t="shared" si="469"/>
        <v>#DIV/0!</v>
      </c>
      <c r="S2935" s="6" t="e">
        <f t="shared" si="464"/>
        <v>#DIV/0!</v>
      </c>
      <c r="T2935" s="11">
        <f t="shared" si="465"/>
        <v>0</v>
      </c>
      <c r="U2935" s="11">
        <f t="shared" si="470"/>
        <v>9474.99</v>
      </c>
      <c r="V2935" s="11">
        <f t="shared" si="471"/>
        <v>-9474.99</v>
      </c>
    </row>
    <row r="2936" spans="1:22" x14ac:dyDescent="0.25">
      <c r="A2936" s="6" t="s">
        <v>351</v>
      </c>
      <c r="B2936" s="6" t="s">
        <v>23</v>
      </c>
      <c r="C2936" t="s">
        <v>2308</v>
      </c>
      <c r="D2936" t="s">
        <v>2308</v>
      </c>
      <c r="E2936" s="33" t="s">
        <v>2204</v>
      </c>
      <c r="F2936" t="s">
        <v>2203</v>
      </c>
      <c r="G2936" t="s">
        <v>2210</v>
      </c>
      <c r="H2936" t="s">
        <v>2202</v>
      </c>
      <c r="I2936" t="s">
        <v>2201</v>
      </c>
      <c r="J2936" s="6" t="s">
        <v>2312</v>
      </c>
      <c r="K2936" s="11">
        <v>6</v>
      </c>
      <c r="L2936" s="9">
        <v>467.13</v>
      </c>
      <c r="M2936" s="11">
        <v>2802.78</v>
      </c>
      <c r="N2936" s="11">
        <v>0</v>
      </c>
      <c r="O2936" s="10">
        <f t="shared" si="466"/>
        <v>6.0000000000000009</v>
      </c>
      <c r="P2936" s="11">
        <f t="shared" si="467"/>
        <v>0</v>
      </c>
      <c r="Q2936" s="11">
        <f t="shared" si="468"/>
        <v>6.0000000000000009</v>
      </c>
      <c r="R2936" s="6" t="str">
        <f t="shared" si="469"/>
        <v>NO</v>
      </c>
      <c r="S2936" s="6" t="str">
        <f t="shared" ref="S2936:S2964" si="472">IF(O2936&gt;3.32,"YES","NO")</f>
        <v>YES</v>
      </c>
      <c r="T2936" s="11">
        <f t="shared" ref="T2936:T2964" si="473">L2936*12.5</f>
        <v>5839.125</v>
      </c>
      <c r="U2936" s="11">
        <f t="shared" si="470"/>
        <v>2802.78</v>
      </c>
      <c r="V2936" s="11">
        <f t="shared" si="471"/>
        <v>3036.3449999999998</v>
      </c>
    </row>
    <row r="2937" spans="1:22" x14ac:dyDescent="0.25">
      <c r="A2937" s="6" t="s">
        <v>351</v>
      </c>
      <c r="B2937" s="6" t="s">
        <v>23</v>
      </c>
      <c r="C2937" t="s">
        <v>2308</v>
      </c>
      <c r="D2937" t="s">
        <v>2308</v>
      </c>
      <c r="E2937" s="33" t="s">
        <v>2204</v>
      </c>
      <c r="F2937" t="s">
        <v>2203</v>
      </c>
      <c r="G2937" t="s">
        <v>2210</v>
      </c>
      <c r="H2937" t="s">
        <v>2202</v>
      </c>
      <c r="I2937" t="s">
        <v>2201</v>
      </c>
      <c r="J2937" s="6" t="s">
        <v>2313</v>
      </c>
      <c r="K2937" s="11">
        <v>0</v>
      </c>
      <c r="L2937" s="9">
        <v>0</v>
      </c>
      <c r="M2937" s="11">
        <v>3916.31</v>
      </c>
      <c r="N2937" s="11">
        <v>2522.1799999999998</v>
      </c>
      <c r="O2937" s="10" t="e">
        <f t="shared" si="466"/>
        <v>#DIV/0!</v>
      </c>
      <c r="P2937" s="11" t="e">
        <f t="shared" si="467"/>
        <v>#DIV/0!</v>
      </c>
      <c r="Q2937" s="11" t="e">
        <f t="shared" si="468"/>
        <v>#DIV/0!</v>
      </c>
      <c r="R2937" s="6" t="e">
        <f t="shared" si="469"/>
        <v>#DIV/0!</v>
      </c>
      <c r="S2937" s="6" t="e">
        <f t="shared" si="472"/>
        <v>#DIV/0!</v>
      </c>
      <c r="T2937" s="11">
        <f t="shared" si="473"/>
        <v>0</v>
      </c>
      <c r="U2937" s="11">
        <f t="shared" si="470"/>
        <v>6438.49</v>
      </c>
      <c r="V2937" s="11">
        <f t="shared" si="471"/>
        <v>-6438.49</v>
      </c>
    </row>
    <row r="2938" spans="1:22" x14ac:dyDescent="0.25">
      <c r="A2938" s="6" t="s">
        <v>351</v>
      </c>
      <c r="B2938" s="6" t="s">
        <v>23</v>
      </c>
      <c r="C2938" t="s">
        <v>2308</v>
      </c>
      <c r="D2938" t="s">
        <v>2308</v>
      </c>
      <c r="E2938" s="33" t="s">
        <v>2204</v>
      </c>
      <c r="F2938" t="s">
        <v>2203</v>
      </c>
      <c r="G2938" t="s">
        <v>2210</v>
      </c>
      <c r="H2938" t="s">
        <v>2202</v>
      </c>
      <c r="I2938" t="s">
        <v>2201</v>
      </c>
      <c r="J2938" s="6" t="s">
        <v>2313</v>
      </c>
      <c r="K2938" s="11">
        <v>5</v>
      </c>
      <c r="L2938" s="9">
        <v>81.180000000000007</v>
      </c>
      <c r="M2938" s="11">
        <v>405.9</v>
      </c>
      <c r="N2938" s="11">
        <v>0</v>
      </c>
      <c r="O2938" s="10">
        <f t="shared" si="466"/>
        <v>4.9999999999999991</v>
      </c>
      <c r="P2938" s="11">
        <f t="shared" si="467"/>
        <v>0</v>
      </c>
      <c r="Q2938" s="11">
        <f t="shared" si="468"/>
        <v>4.9999999999999991</v>
      </c>
      <c r="R2938" s="6" t="str">
        <f t="shared" si="469"/>
        <v>NO</v>
      </c>
      <c r="S2938" s="6" t="str">
        <f t="shared" si="472"/>
        <v>YES</v>
      </c>
      <c r="T2938" s="11">
        <f t="shared" si="473"/>
        <v>1014.7500000000001</v>
      </c>
      <c r="U2938" s="11">
        <f t="shared" si="470"/>
        <v>405.9</v>
      </c>
      <c r="V2938" s="11">
        <f t="shared" si="471"/>
        <v>608.85000000000014</v>
      </c>
    </row>
    <row r="2939" spans="1:22" x14ac:dyDescent="0.25">
      <c r="A2939" s="6" t="s">
        <v>351</v>
      </c>
      <c r="B2939" s="6" t="s">
        <v>23</v>
      </c>
      <c r="C2939" t="s">
        <v>2308</v>
      </c>
      <c r="D2939" t="s">
        <v>2308</v>
      </c>
      <c r="E2939" s="33" t="s">
        <v>2204</v>
      </c>
      <c r="F2939" t="s">
        <v>2203</v>
      </c>
      <c r="G2939" t="s">
        <v>2210</v>
      </c>
      <c r="H2939" t="s">
        <v>2202</v>
      </c>
      <c r="I2939" t="s">
        <v>2201</v>
      </c>
      <c r="J2939" s="6" t="s">
        <v>2313</v>
      </c>
      <c r="K2939" s="11">
        <v>6</v>
      </c>
      <c r="L2939" s="9">
        <v>341.55</v>
      </c>
      <c r="M2939" s="11">
        <v>2049.3000000000002</v>
      </c>
      <c r="N2939" s="11">
        <v>0</v>
      </c>
      <c r="O2939" s="10">
        <f t="shared" si="466"/>
        <v>6</v>
      </c>
      <c r="P2939" s="11">
        <f t="shared" si="467"/>
        <v>0</v>
      </c>
      <c r="Q2939" s="11">
        <f t="shared" si="468"/>
        <v>6</v>
      </c>
      <c r="R2939" s="6" t="str">
        <f t="shared" si="469"/>
        <v>NO</v>
      </c>
      <c r="S2939" s="6" t="str">
        <f t="shared" si="472"/>
        <v>YES</v>
      </c>
      <c r="T2939" s="11">
        <f t="shared" si="473"/>
        <v>4269.375</v>
      </c>
      <c r="U2939" s="11">
        <f t="shared" si="470"/>
        <v>2049.3000000000002</v>
      </c>
      <c r="V2939" s="11">
        <f t="shared" si="471"/>
        <v>2220.0749999999998</v>
      </c>
    </row>
    <row r="2940" spans="1:22" x14ac:dyDescent="0.25">
      <c r="A2940" s="6" t="s">
        <v>351</v>
      </c>
      <c r="B2940" s="6" t="s">
        <v>23</v>
      </c>
      <c r="C2940" t="s">
        <v>2308</v>
      </c>
      <c r="D2940" t="s">
        <v>2308</v>
      </c>
      <c r="E2940" s="33" t="s">
        <v>2204</v>
      </c>
      <c r="F2940" t="s">
        <v>2203</v>
      </c>
      <c r="G2940" t="s">
        <v>2210</v>
      </c>
      <c r="H2940" t="s">
        <v>2202</v>
      </c>
      <c r="I2940" t="s">
        <v>2201</v>
      </c>
      <c r="J2940" s="6" t="s">
        <v>2314</v>
      </c>
      <c r="K2940" s="11">
        <v>0</v>
      </c>
      <c r="L2940" s="9">
        <v>0</v>
      </c>
      <c r="M2940" s="11">
        <v>2983.63</v>
      </c>
      <c r="N2940" s="11">
        <v>2892.45</v>
      </c>
      <c r="O2940" s="10" t="e">
        <f t="shared" si="466"/>
        <v>#DIV/0!</v>
      </c>
      <c r="P2940" s="11" t="e">
        <f t="shared" si="467"/>
        <v>#DIV/0!</v>
      </c>
      <c r="Q2940" s="11" t="e">
        <f t="shared" si="468"/>
        <v>#DIV/0!</v>
      </c>
      <c r="R2940" s="6" t="e">
        <f t="shared" si="469"/>
        <v>#DIV/0!</v>
      </c>
      <c r="S2940" s="6" t="e">
        <f t="shared" si="472"/>
        <v>#DIV/0!</v>
      </c>
      <c r="T2940" s="11">
        <f t="shared" si="473"/>
        <v>0</v>
      </c>
      <c r="U2940" s="11">
        <f t="shared" si="470"/>
        <v>5876.08</v>
      </c>
      <c r="V2940" s="11">
        <f t="shared" si="471"/>
        <v>-5876.08</v>
      </c>
    </row>
    <row r="2941" spans="1:22" x14ac:dyDescent="0.25">
      <c r="A2941" s="6" t="s">
        <v>351</v>
      </c>
      <c r="B2941" s="6" t="s">
        <v>23</v>
      </c>
      <c r="C2941" t="s">
        <v>2308</v>
      </c>
      <c r="D2941" t="s">
        <v>2308</v>
      </c>
      <c r="E2941" s="33" t="s">
        <v>2204</v>
      </c>
      <c r="F2941" t="s">
        <v>2203</v>
      </c>
      <c r="G2941" t="s">
        <v>2210</v>
      </c>
      <c r="H2941" t="s">
        <v>2202</v>
      </c>
      <c r="I2941" t="s">
        <v>2201</v>
      </c>
      <c r="J2941" s="6" t="s">
        <v>2314</v>
      </c>
      <c r="K2941" s="11">
        <v>5</v>
      </c>
      <c r="L2941" s="9">
        <v>226.07</v>
      </c>
      <c r="M2941" s="11">
        <v>1130.3499999999999</v>
      </c>
      <c r="N2941" s="11">
        <v>0</v>
      </c>
      <c r="O2941" s="10">
        <f t="shared" si="466"/>
        <v>5</v>
      </c>
      <c r="P2941" s="11">
        <f t="shared" si="467"/>
        <v>0</v>
      </c>
      <c r="Q2941" s="11">
        <f t="shared" si="468"/>
        <v>5</v>
      </c>
      <c r="R2941" s="6" t="str">
        <f t="shared" si="469"/>
        <v>NO</v>
      </c>
      <c r="S2941" s="6" t="str">
        <f t="shared" si="472"/>
        <v>YES</v>
      </c>
      <c r="T2941" s="11">
        <f t="shared" si="473"/>
        <v>2825.875</v>
      </c>
      <c r="U2941" s="11">
        <f t="shared" si="470"/>
        <v>1130.3499999999999</v>
      </c>
      <c r="V2941" s="11">
        <f t="shared" si="471"/>
        <v>1695.5250000000001</v>
      </c>
    </row>
    <row r="2942" spans="1:22" x14ac:dyDescent="0.25">
      <c r="A2942" s="6" t="s">
        <v>351</v>
      </c>
      <c r="B2942" s="6" t="s">
        <v>23</v>
      </c>
      <c r="C2942" t="s">
        <v>2308</v>
      </c>
      <c r="D2942" t="s">
        <v>2308</v>
      </c>
      <c r="E2942" s="33" t="s">
        <v>2204</v>
      </c>
      <c r="F2942" t="s">
        <v>2203</v>
      </c>
      <c r="G2942" t="s">
        <v>2210</v>
      </c>
      <c r="H2942" t="s">
        <v>2202</v>
      </c>
      <c r="I2942" t="s">
        <v>2201</v>
      </c>
      <c r="J2942" s="6" t="s">
        <v>2314</v>
      </c>
      <c r="K2942" s="11">
        <v>15</v>
      </c>
      <c r="L2942" s="9">
        <v>71.39</v>
      </c>
      <c r="M2942" s="11">
        <v>1070.8499999999999</v>
      </c>
      <c r="N2942" s="11">
        <v>0</v>
      </c>
      <c r="O2942" s="10">
        <f t="shared" si="466"/>
        <v>14.999999999999998</v>
      </c>
      <c r="P2942" s="11">
        <f t="shared" si="467"/>
        <v>0</v>
      </c>
      <c r="Q2942" s="11">
        <f t="shared" si="468"/>
        <v>14.999999999999998</v>
      </c>
      <c r="R2942" s="6" t="str">
        <f t="shared" si="469"/>
        <v>YES</v>
      </c>
      <c r="S2942" s="6" t="str">
        <f t="shared" si="472"/>
        <v>YES</v>
      </c>
      <c r="T2942" s="11">
        <f t="shared" si="473"/>
        <v>892.375</v>
      </c>
      <c r="U2942" s="11">
        <f t="shared" si="470"/>
        <v>1070.8499999999999</v>
      </c>
      <c r="V2942" s="11">
        <f t="shared" si="471"/>
        <v>-178.47499999999991</v>
      </c>
    </row>
    <row r="2943" spans="1:22" x14ac:dyDescent="0.25">
      <c r="A2943" s="6" t="s">
        <v>351</v>
      </c>
      <c r="B2943" s="6" t="s">
        <v>23</v>
      </c>
      <c r="C2943" t="s">
        <v>2308</v>
      </c>
      <c r="D2943" t="s">
        <v>2308</v>
      </c>
      <c r="E2943" s="33" t="s">
        <v>2204</v>
      </c>
      <c r="F2943" t="s">
        <v>2203</v>
      </c>
      <c r="G2943" t="s">
        <v>2210</v>
      </c>
      <c r="H2943" t="s">
        <v>2202</v>
      </c>
      <c r="I2943" t="s">
        <v>2201</v>
      </c>
      <c r="J2943" s="6" t="s">
        <v>2315</v>
      </c>
      <c r="K2943" s="11">
        <v>0</v>
      </c>
      <c r="L2943" s="9">
        <v>0</v>
      </c>
      <c r="M2943" s="11">
        <v>110.86</v>
      </c>
      <c r="N2943" s="11">
        <v>110.86</v>
      </c>
      <c r="O2943" s="10" t="e">
        <f t="shared" si="466"/>
        <v>#DIV/0!</v>
      </c>
      <c r="P2943" s="11" t="e">
        <f t="shared" si="467"/>
        <v>#DIV/0!</v>
      </c>
      <c r="Q2943" s="11" t="e">
        <f t="shared" si="468"/>
        <v>#DIV/0!</v>
      </c>
      <c r="R2943" s="6" t="e">
        <f t="shared" si="469"/>
        <v>#DIV/0!</v>
      </c>
      <c r="S2943" s="6" t="e">
        <f t="shared" si="472"/>
        <v>#DIV/0!</v>
      </c>
      <c r="T2943" s="11">
        <f t="shared" si="473"/>
        <v>0</v>
      </c>
      <c r="U2943" s="11">
        <f t="shared" si="470"/>
        <v>221.72</v>
      </c>
      <c r="V2943" s="11">
        <f t="shared" si="471"/>
        <v>-221.72</v>
      </c>
    </row>
    <row r="2944" spans="1:22" x14ac:dyDescent="0.25">
      <c r="A2944" s="6" t="s">
        <v>351</v>
      </c>
      <c r="B2944" s="6" t="s">
        <v>23</v>
      </c>
      <c r="C2944" t="s">
        <v>2308</v>
      </c>
      <c r="D2944" t="s">
        <v>2308</v>
      </c>
      <c r="E2944" s="33" t="s">
        <v>2204</v>
      </c>
      <c r="F2944" t="s">
        <v>2203</v>
      </c>
      <c r="G2944" t="s">
        <v>2210</v>
      </c>
      <c r="H2944" t="s">
        <v>2202</v>
      </c>
      <c r="I2944" t="s">
        <v>2201</v>
      </c>
      <c r="J2944" s="6" t="s">
        <v>2315</v>
      </c>
      <c r="K2944" s="11">
        <v>5</v>
      </c>
      <c r="L2944" s="9">
        <v>5.95</v>
      </c>
      <c r="M2944" s="11">
        <v>29.75</v>
      </c>
      <c r="N2944" s="11">
        <v>0</v>
      </c>
      <c r="O2944" s="10">
        <f t="shared" si="466"/>
        <v>5</v>
      </c>
      <c r="P2944" s="11">
        <f t="shared" si="467"/>
        <v>0</v>
      </c>
      <c r="Q2944" s="11">
        <f t="shared" si="468"/>
        <v>5</v>
      </c>
      <c r="R2944" s="6" t="str">
        <f t="shared" si="469"/>
        <v>NO</v>
      </c>
      <c r="S2944" s="6" t="str">
        <f t="shared" si="472"/>
        <v>YES</v>
      </c>
      <c r="T2944" s="11">
        <f t="shared" si="473"/>
        <v>74.375</v>
      </c>
      <c r="U2944" s="11">
        <f t="shared" si="470"/>
        <v>29.75</v>
      </c>
      <c r="V2944" s="11">
        <f t="shared" si="471"/>
        <v>44.625</v>
      </c>
    </row>
    <row r="2945" spans="1:22" x14ac:dyDescent="0.25">
      <c r="A2945" s="6" t="s">
        <v>351</v>
      </c>
      <c r="B2945" s="6" t="s">
        <v>23</v>
      </c>
      <c r="C2945" t="s">
        <v>2308</v>
      </c>
      <c r="D2945" t="s">
        <v>2308</v>
      </c>
      <c r="E2945" s="33" t="s">
        <v>2204</v>
      </c>
      <c r="F2945" t="s">
        <v>2203</v>
      </c>
      <c r="G2945" t="s">
        <v>2210</v>
      </c>
      <c r="H2945" t="s">
        <v>2202</v>
      </c>
      <c r="I2945" t="s">
        <v>2201</v>
      </c>
      <c r="J2945" s="6" t="s">
        <v>2316</v>
      </c>
      <c r="K2945" s="11">
        <v>0</v>
      </c>
      <c r="L2945" s="9">
        <v>0</v>
      </c>
      <c r="M2945" s="11">
        <v>2092.84</v>
      </c>
      <c r="N2945" s="11">
        <v>886.22</v>
      </c>
      <c r="O2945" s="10" t="e">
        <f t="shared" si="466"/>
        <v>#DIV/0!</v>
      </c>
      <c r="P2945" s="11" t="e">
        <f t="shared" si="467"/>
        <v>#DIV/0!</v>
      </c>
      <c r="Q2945" s="11" t="e">
        <f t="shared" si="468"/>
        <v>#DIV/0!</v>
      </c>
      <c r="R2945" s="6" t="e">
        <f t="shared" si="469"/>
        <v>#DIV/0!</v>
      </c>
      <c r="S2945" s="6" t="e">
        <f t="shared" si="472"/>
        <v>#DIV/0!</v>
      </c>
      <c r="T2945" s="11">
        <f t="shared" si="473"/>
        <v>0</v>
      </c>
      <c r="U2945" s="11">
        <f t="shared" si="470"/>
        <v>2979.0600000000004</v>
      </c>
      <c r="V2945" s="11">
        <f t="shared" si="471"/>
        <v>-2979.0600000000004</v>
      </c>
    </row>
    <row r="2946" spans="1:22" x14ac:dyDescent="0.25">
      <c r="A2946" s="6" t="s">
        <v>351</v>
      </c>
      <c r="B2946" s="6" t="s">
        <v>23</v>
      </c>
      <c r="C2946" t="s">
        <v>2308</v>
      </c>
      <c r="D2946" t="s">
        <v>2308</v>
      </c>
      <c r="E2946" s="33" t="s">
        <v>2204</v>
      </c>
      <c r="F2946" t="s">
        <v>2203</v>
      </c>
      <c r="G2946" t="s">
        <v>2210</v>
      </c>
      <c r="H2946" t="s">
        <v>2202</v>
      </c>
      <c r="I2946" t="s">
        <v>2201</v>
      </c>
      <c r="J2946" s="6" t="s">
        <v>2316</v>
      </c>
      <c r="K2946" s="11">
        <v>5</v>
      </c>
      <c r="L2946" s="9">
        <v>209.28</v>
      </c>
      <c r="M2946" s="11">
        <v>1046.4000000000001</v>
      </c>
      <c r="N2946" s="11">
        <v>0</v>
      </c>
      <c r="O2946" s="10">
        <f t="shared" si="466"/>
        <v>5</v>
      </c>
      <c r="P2946" s="11">
        <f t="shared" si="467"/>
        <v>0</v>
      </c>
      <c r="Q2946" s="11">
        <f t="shared" si="468"/>
        <v>5</v>
      </c>
      <c r="R2946" s="6" t="str">
        <f t="shared" si="469"/>
        <v>NO</v>
      </c>
      <c r="S2946" s="6" t="str">
        <f t="shared" si="472"/>
        <v>YES</v>
      </c>
      <c r="T2946" s="11">
        <f t="shared" si="473"/>
        <v>2616</v>
      </c>
      <c r="U2946" s="11">
        <f t="shared" si="470"/>
        <v>1046.4000000000001</v>
      </c>
      <c r="V2946" s="11">
        <f t="shared" si="471"/>
        <v>1569.6</v>
      </c>
    </row>
    <row r="2947" spans="1:22" x14ac:dyDescent="0.25">
      <c r="A2947" s="6" t="s">
        <v>351</v>
      </c>
      <c r="B2947" s="6" t="s">
        <v>23</v>
      </c>
      <c r="C2947" t="s">
        <v>2308</v>
      </c>
      <c r="D2947" t="s">
        <v>2308</v>
      </c>
      <c r="E2947" s="33" t="s">
        <v>2204</v>
      </c>
      <c r="F2947" t="s">
        <v>2203</v>
      </c>
      <c r="G2947" t="s">
        <v>2210</v>
      </c>
      <c r="H2947" t="s">
        <v>2202</v>
      </c>
      <c r="I2947" t="s">
        <v>2201</v>
      </c>
      <c r="J2947" s="6" t="s">
        <v>2316</v>
      </c>
      <c r="K2947" s="11">
        <v>15</v>
      </c>
      <c r="L2947" s="9">
        <v>9.67</v>
      </c>
      <c r="M2947" s="11">
        <v>145.05000000000001</v>
      </c>
      <c r="N2947" s="11">
        <v>0</v>
      </c>
      <c r="O2947" s="10">
        <f t="shared" si="466"/>
        <v>15.000000000000002</v>
      </c>
      <c r="P2947" s="11">
        <f t="shared" si="467"/>
        <v>0</v>
      </c>
      <c r="Q2947" s="11">
        <f t="shared" si="468"/>
        <v>15.000000000000002</v>
      </c>
      <c r="R2947" s="6" t="str">
        <f t="shared" si="469"/>
        <v>YES</v>
      </c>
      <c r="S2947" s="6" t="str">
        <f t="shared" si="472"/>
        <v>YES</v>
      </c>
      <c r="T2947" s="11">
        <f t="shared" si="473"/>
        <v>120.875</v>
      </c>
      <c r="U2947" s="11">
        <f t="shared" si="470"/>
        <v>145.05000000000001</v>
      </c>
      <c r="V2947" s="11">
        <f t="shared" si="471"/>
        <v>-24.175000000000011</v>
      </c>
    </row>
    <row r="2948" spans="1:22" x14ac:dyDescent="0.25">
      <c r="A2948" s="6" t="s">
        <v>351</v>
      </c>
      <c r="B2948" s="6" t="s">
        <v>23</v>
      </c>
      <c r="C2948" t="s">
        <v>2308</v>
      </c>
      <c r="D2948" t="s">
        <v>2308</v>
      </c>
      <c r="E2948" s="33" t="s">
        <v>2204</v>
      </c>
      <c r="F2948" t="s">
        <v>2203</v>
      </c>
      <c r="G2948" t="s">
        <v>2210</v>
      </c>
      <c r="H2948" t="s">
        <v>2202</v>
      </c>
      <c r="I2948" t="s">
        <v>2201</v>
      </c>
      <c r="J2948" s="6" t="s">
        <v>2317</v>
      </c>
      <c r="K2948" s="11">
        <v>0</v>
      </c>
      <c r="L2948" s="9">
        <v>0</v>
      </c>
      <c r="M2948" s="11">
        <v>3709.64</v>
      </c>
      <c r="N2948" s="11">
        <v>2201.41</v>
      </c>
      <c r="O2948" s="10" t="e">
        <f t="shared" si="466"/>
        <v>#DIV/0!</v>
      </c>
      <c r="P2948" s="11" t="e">
        <f t="shared" si="467"/>
        <v>#DIV/0!</v>
      </c>
      <c r="Q2948" s="11" t="e">
        <f t="shared" si="468"/>
        <v>#DIV/0!</v>
      </c>
      <c r="R2948" s="6" t="e">
        <f t="shared" si="469"/>
        <v>#DIV/0!</v>
      </c>
      <c r="S2948" s="6" t="e">
        <f t="shared" si="472"/>
        <v>#DIV/0!</v>
      </c>
      <c r="T2948" s="11">
        <f t="shared" si="473"/>
        <v>0</v>
      </c>
      <c r="U2948" s="11">
        <f t="shared" si="470"/>
        <v>5911.0499999999993</v>
      </c>
      <c r="V2948" s="11">
        <f t="shared" si="471"/>
        <v>-5911.0499999999993</v>
      </c>
    </row>
    <row r="2949" spans="1:22" x14ac:dyDescent="0.25">
      <c r="A2949" s="6" t="s">
        <v>351</v>
      </c>
      <c r="B2949" s="6" t="s">
        <v>23</v>
      </c>
      <c r="C2949" t="s">
        <v>2308</v>
      </c>
      <c r="D2949" t="s">
        <v>2308</v>
      </c>
      <c r="E2949" s="33" t="s">
        <v>2204</v>
      </c>
      <c r="F2949" t="s">
        <v>2203</v>
      </c>
      <c r="G2949" t="s">
        <v>2210</v>
      </c>
      <c r="H2949" t="s">
        <v>2202</v>
      </c>
      <c r="I2949" t="s">
        <v>2201</v>
      </c>
      <c r="J2949" s="6" t="s">
        <v>2317</v>
      </c>
      <c r="K2949" s="11">
        <v>6.5</v>
      </c>
      <c r="L2949" s="9">
        <v>436.42</v>
      </c>
      <c r="M2949" s="11">
        <v>2836.75</v>
      </c>
      <c r="N2949" s="11">
        <v>0</v>
      </c>
      <c r="O2949" s="10">
        <f t="shared" si="466"/>
        <v>6.5000458274139588</v>
      </c>
      <c r="P2949" s="11">
        <f t="shared" si="467"/>
        <v>0</v>
      </c>
      <c r="Q2949" s="11">
        <f t="shared" si="468"/>
        <v>6.5000458274139588</v>
      </c>
      <c r="R2949" s="6" t="str">
        <f t="shared" si="469"/>
        <v>NO</v>
      </c>
      <c r="S2949" s="6" t="str">
        <f t="shared" si="472"/>
        <v>YES</v>
      </c>
      <c r="T2949" s="11">
        <f t="shared" si="473"/>
        <v>5455.25</v>
      </c>
      <c r="U2949" s="11">
        <f t="shared" si="470"/>
        <v>2836.75</v>
      </c>
      <c r="V2949" s="11">
        <f t="shared" si="471"/>
        <v>2618.5</v>
      </c>
    </row>
    <row r="2950" spans="1:22" x14ac:dyDescent="0.25">
      <c r="A2950" s="6" t="s">
        <v>351</v>
      </c>
      <c r="B2950" s="6" t="s">
        <v>23</v>
      </c>
      <c r="C2950" t="s">
        <v>2308</v>
      </c>
      <c r="D2950" t="s">
        <v>2308</v>
      </c>
      <c r="E2950" s="33" t="s">
        <v>2204</v>
      </c>
      <c r="F2950" t="s">
        <v>2203</v>
      </c>
      <c r="G2950" t="s">
        <v>2210</v>
      </c>
      <c r="H2950" t="s">
        <v>2202</v>
      </c>
      <c r="I2950" t="s">
        <v>2201</v>
      </c>
      <c r="J2950" s="6" t="s">
        <v>2318</v>
      </c>
      <c r="K2950" s="11">
        <v>0</v>
      </c>
      <c r="L2950" s="9">
        <v>0</v>
      </c>
      <c r="M2950" s="11">
        <v>1764.56</v>
      </c>
      <c r="N2950" s="11">
        <v>1764.56</v>
      </c>
      <c r="O2950" s="10" t="e">
        <f t="shared" si="466"/>
        <v>#DIV/0!</v>
      </c>
      <c r="P2950" s="11" t="e">
        <f t="shared" si="467"/>
        <v>#DIV/0!</v>
      </c>
      <c r="Q2950" s="11" t="e">
        <f t="shared" si="468"/>
        <v>#DIV/0!</v>
      </c>
      <c r="R2950" s="6" t="e">
        <f t="shared" si="469"/>
        <v>#DIV/0!</v>
      </c>
      <c r="S2950" s="6" t="e">
        <f t="shared" si="472"/>
        <v>#DIV/0!</v>
      </c>
      <c r="T2950" s="11">
        <f t="shared" si="473"/>
        <v>0</v>
      </c>
      <c r="U2950" s="11">
        <f t="shared" si="470"/>
        <v>3529.12</v>
      </c>
      <c r="V2950" s="11">
        <f t="shared" si="471"/>
        <v>-3529.12</v>
      </c>
    </row>
    <row r="2951" spans="1:22" x14ac:dyDescent="0.25">
      <c r="A2951" s="6" t="s">
        <v>351</v>
      </c>
      <c r="B2951" s="6" t="s">
        <v>23</v>
      </c>
      <c r="C2951" t="s">
        <v>2308</v>
      </c>
      <c r="D2951" t="s">
        <v>2308</v>
      </c>
      <c r="E2951" s="33" t="s">
        <v>2204</v>
      </c>
      <c r="F2951" t="s">
        <v>2203</v>
      </c>
      <c r="G2951" t="s">
        <v>2210</v>
      </c>
      <c r="H2951" t="s">
        <v>2202</v>
      </c>
      <c r="I2951" t="s">
        <v>2201</v>
      </c>
      <c r="J2951" s="6" t="s">
        <v>2318</v>
      </c>
      <c r="K2951" s="11">
        <v>5</v>
      </c>
      <c r="L2951" s="9">
        <v>109.95</v>
      </c>
      <c r="M2951" s="11">
        <v>549.75</v>
      </c>
      <c r="N2951" s="11">
        <v>0</v>
      </c>
      <c r="O2951" s="10">
        <f t="shared" si="466"/>
        <v>5</v>
      </c>
      <c r="P2951" s="11">
        <f t="shared" si="467"/>
        <v>0</v>
      </c>
      <c r="Q2951" s="11">
        <f t="shared" si="468"/>
        <v>5</v>
      </c>
      <c r="R2951" s="6" t="str">
        <f t="shared" si="469"/>
        <v>NO</v>
      </c>
      <c r="S2951" s="6" t="str">
        <f t="shared" si="472"/>
        <v>YES</v>
      </c>
      <c r="T2951" s="11">
        <f t="shared" si="473"/>
        <v>1374.375</v>
      </c>
      <c r="U2951" s="11">
        <f t="shared" si="470"/>
        <v>549.75</v>
      </c>
      <c r="V2951" s="11">
        <f t="shared" si="471"/>
        <v>824.625</v>
      </c>
    </row>
    <row r="2952" spans="1:22" x14ac:dyDescent="0.25">
      <c r="A2952" s="6" t="s">
        <v>351</v>
      </c>
      <c r="B2952" s="6" t="s">
        <v>23</v>
      </c>
      <c r="C2952" t="s">
        <v>2308</v>
      </c>
      <c r="D2952" t="s">
        <v>2308</v>
      </c>
      <c r="E2952" s="33" t="s">
        <v>2204</v>
      </c>
      <c r="F2952" t="s">
        <v>2203</v>
      </c>
      <c r="G2952" t="s">
        <v>2210</v>
      </c>
      <c r="H2952" t="s">
        <v>2202</v>
      </c>
      <c r="I2952" t="s">
        <v>2201</v>
      </c>
      <c r="J2952" s="6" t="s">
        <v>2319</v>
      </c>
      <c r="K2952" s="11">
        <v>0</v>
      </c>
      <c r="L2952" s="9">
        <v>0</v>
      </c>
      <c r="M2952" s="11">
        <v>195.63</v>
      </c>
      <c r="N2952" s="11">
        <v>165.17</v>
      </c>
      <c r="O2952" s="10" t="e">
        <f t="shared" si="466"/>
        <v>#DIV/0!</v>
      </c>
      <c r="P2952" s="11" t="e">
        <f t="shared" si="467"/>
        <v>#DIV/0!</v>
      </c>
      <c r="Q2952" s="11" t="e">
        <f t="shared" si="468"/>
        <v>#DIV/0!</v>
      </c>
      <c r="R2952" s="6" t="e">
        <f t="shared" si="469"/>
        <v>#DIV/0!</v>
      </c>
      <c r="S2952" s="6" t="e">
        <f t="shared" si="472"/>
        <v>#DIV/0!</v>
      </c>
      <c r="T2952" s="11">
        <f t="shared" si="473"/>
        <v>0</v>
      </c>
      <c r="U2952" s="11">
        <f t="shared" si="470"/>
        <v>360.79999999999995</v>
      </c>
      <c r="V2952" s="11">
        <f t="shared" si="471"/>
        <v>-360.79999999999995</v>
      </c>
    </row>
    <row r="2953" spans="1:22" x14ac:dyDescent="0.25">
      <c r="A2953" s="6" t="s">
        <v>351</v>
      </c>
      <c r="B2953" s="6" t="s">
        <v>23</v>
      </c>
      <c r="C2953" t="s">
        <v>2308</v>
      </c>
      <c r="D2953" t="s">
        <v>2308</v>
      </c>
      <c r="E2953" s="33" t="s">
        <v>2204</v>
      </c>
      <c r="F2953" t="s">
        <v>2203</v>
      </c>
      <c r="G2953" t="s">
        <v>2210</v>
      </c>
      <c r="H2953" t="s">
        <v>2202</v>
      </c>
      <c r="I2953" t="s">
        <v>2201</v>
      </c>
      <c r="J2953" s="6" t="s">
        <v>2319</v>
      </c>
      <c r="K2953" s="11">
        <v>5</v>
      </c>
      <c r="L2953" s="9">
        <v>14.48</v>
      </c>
      <c r="M2953" s="11">
        <v>72.400000000000006</v>
      </c>
      <c r="N2953" s="11">
        <v>0</v>
      </c>
      <c r="O2953" s="10">
        <f t="shared" si="466"/>
        <v>5</v>
      </c>
      <c r="P2953" s="11">
        <f t="shared" si="467"/>
        <v>0</v>
      </c>
      <c r="Q2953" s="11">
        <f t="shared" si="468"/>
        <v>5</v>
      </c>
      <c r="R2953" s="6" t="str">
        <f t="shared" si="469"/>
        <v>NO</v>
      </c>
      <c r="S2953" s="6" t="str">
        <f t="shared" si="472"/>
        <v>YES</v>
      </c>
      <c r="T2953" s="11">
        <f t="shared" si="473"/>
        <v>181</v>
      </c>
      <c r="U2953" s="11">
        <f t="shared" si="470"/>
        <v>72.400000000000006</v>
      </c>
      <c r="V2953" s="11">
        <f t="shared" si="471"/>
        <v>108.6</v>
      </c>
    </row>
    <row r="2954" spans="1:22" x14ac:dyDescent="0.25">
      <c r="A2954" s="6" t="s">
        <v>351</v>
      </c>
      <c r="B2954" s="6" t="s">
        <v>23</v>
      </c>
      <c r="C2954" t="s">
        <v>2308</v>
      </c>
      <c r="D2954" t="s">
        <v>2308</v>
      </c>
      <c r="E2954" s="33" t="s">
        <v>2204</v>
      </c>
      <c r="F2954" t="s">
        <v>2203</v>
      </c>
      <c r="G2954" t="s">
        <v>2210</v>
      </c>
      <c r="H2954" t="s">
        <v>2202</v>
      </c>
      <c r="I2954" t="s">
        <v>2201</v>
      </c>
      <c r="J2954" s="6" t="s">
        <v>2319</v>
      </c>
      <c r="K2954" s="11">
        <v>15</v>
      </c>
      <c r="L2954" s="9">
        <v>23.67</v>
      </c>
      <c r="M2954" s="11">
        <v>355.05</v>
      </c>
      <c r="N2954" s="11">
        <v>0</v>
      </c>
      <c r="O2954" s="10">
        <f t="shared" si="466"/>
        <v>15</v>
      </c>
      <c r="P2954" s="11">
        <f t="shared" si="467"/>
        <v>0</v>
      </c>
      <c r="Q2954" s="11">
        <f t="shared" si="468"/>
        <v>15</v>
      </c>
      <c r="R2954" s="6" t="str">
        <f t="shared" si="469"/>
        <v>YES</v>
      </c>
      <c r="S2954" s="6" t="str">
        <f t="shared" si="472"/>
        <v>YES</v>
      </c>
      <c r="T2954" s="11">
        <f t="shared" si="473"/>
        <v>295.875</v>
      </c>
      <c r="U2954" s="11">
        <f t="shared" si="470"/>
        <v>355.05</v>
      </c>
      <c r="V2954" s="11">
        <f t="shared" si="471"/>
        <v>-59.175000000000011</v>
      </c>
    </row>
    <row r="2955" spans="1:22" x14ac:dyDescent="0.25">
      <c r="A2955" s="6" t="s">
        <v>351</v>
      </c>
      <c r="B2955" s="6" t="s">
        <v>23</v>
      </c>
      <c r="C2955" t="s">
        <v>2308</v>
      </c>
      <c r="D2955" t="s">
        <v>2308</v>
      </c>
      <c r="E2955" s="33" t="s">
        <v>2204</v>
      </c>
      <c r="F2955" t="s">
        <v>2203</v>
      </c>
      <c r="G2955" t="s">
        <v>2210</v>
      </c>
      <c r="H2955" t="s">
        <v>2202</v>
      </c>
      <c r="I2955" t="s">
        <v>2201</v>
      </c>
      <c r="J2955" s="6" t="s">
        <v>2320</v>
      </c>
      <c r="K2955" s="11">
        <v>0</v>
      </c>
      <c r="L2955" s="9">
        <v>0</v>
      </c>
      <c r="M2955" s="11">
        <v>1486.22</v>
      </c>
      <c r="N2955" s="11">
        <v>885.64</v>
      </c>
      <c r="O2955" s="10" t="e">
        <f t="shared" si="466"/>
        <v>#DIV/0!</v>
      </c>
      <c r="P2955" s="11" t="e">
        <f t="shared" si="467"/>
        <v>#DIV/0!</v>
      </c>
      <c r="Q2955" s="11" t="e">
        <f t="shared" si="468"/>
        <v>#DIV/0!</v>
      </c>
      <c r="R2955" s="6" t="e">
        <f t="shared" si="469"/>
        <v>#DIV/0!</v>
      </c>
      <c r="S2955" s="6" t="e">
        <f t="shared" si="472"/>
        <v>#DIV/0!</v>
      </c>
      <c r="T2955" s="11">
        <f t="shared" si="473"/>
        <v>0</v>
      </c>
      <c r="U2955" s="11">
        <f t="shared" si="470"/>
        <v>2371.86</v>
      </c>
      <c r="V2955" s="11">
        <f t="shared" si="471"/>
        <v>-2371.86</v>
      </c>
    </row>
    <row r="2956" spans="1:22" x14ac:dyDescent="0.25">
      <c r="A2956" s="6" t="s">
        <v>351</v>
      </c>
      <c r="B2956" s="6" t="s">
        <v>23</v>
      </c>
      <c r="C2956" t="s">
        <v>2308</v>
      </c>
      <c r="D2956" t="s">
        <v>2308</v>
      </c>
      <c r="E2956" s="33" t="s">
        <v>2204</v>
      </c>
      <c r="F2956" t="s">
        <v>2203</v>
      </c>
      <c r="G2956" t="s">
        <v>2210</v>
      </c>
      <c r="H2956" t="s">
        <v>2202</v>
      </c>
      <c r="I2956" t="s">
        <v>2201</v>
      </c>
      <c r="J2956" s="6" t="s">
        <v>2320</v>
      </c>
      <c r="K2956" s="11">
        <v>5</v>
      </c>
      <c r="L2956" s="9">
        <v>148.62</v>
      </c>
      <c r="M2956" s="11">
        <v>743.1</v>
      </c>
      <c r="N2956" s="11">
        <v>0</v>
      </c>
      <c r="O2956" s="10">
        <f t="shared" si="466"/>
        <v>5</v>
      </c>
      <c r="P2956" s="11">
        <f t="shared" si="467"/>
        <v>0</v>
      </c>
      <c r="Q2956" s="11">
        <f t="shared" si="468"/>
        <v>5</v>
      </c>
      <c r="R2956" s="6" t="str">
        <f t="shared" si="469"/>
        <v>NO</v>
      </c>
      <c r="S2956" s="6" t="str">
        <f t="shared" si="472"/>
        <v>YES</v>
      </c>
      <c r="T2956" s="11">
        <f t="shared" si="473"/>
        <v>1857.75</v>
      </c>
      <c r="U2956" s="11">
        <f t="shared" si="470"/>
        <v>743.1</v>
      </c>
      <c r="V2956" s="11">
        <f t="shared" si="471"/>
        <v>1114.6500000000001</v>
      </c>
    </row>
    <row r="2957" spans="1:22" x14ac:dyDescent="0.25">
      <c r="A2957" s="6" t="s">
        <v>351</v>
      </c>
      <c r="B2957" s="6" t="s">
        <v>23</v>
      </c>
      <c r="C2957" t="s">
        <v>2308</v>
      </c>
      <c r="D2957" t="s">
        <v>2308</v>
      </c>
      <c r="E2957" s="33" t="s">
        <v>2204</v>
      </c>
      <c r="F2957" t="s">
        <v>2203</v>
      </c>
      <c r="G2957" t="s">
        <v>2210</v>
      </c>
      <c r="H2957" t="s">
        <v>2202</v>
      </c>
      <c r="I2957" t="s">
        <v>2201</v>
      </c>
      <c r="J2957" s="6" t="s">
        <v>2320</v>
      </c>
      <c r="K2957" s="11">
        <v>15</v>
      </c>
      <c r="L2957" s="9">
        <v>38.44</v>
      </c>
      <c r="M2957" s="11">
        <v>576.6</v>
      </c>
      <c r="N2957" s="11">
        <v>0</v>
      </c>
      <c r="O2957" s="10">
        <f t="shared" si="466"/>
        <v>15.000000000000002</v>
      </c>
      <c r="P2957" s="11">
        <f t="shared" si="467"/>
        <v>0</v>
      </c>
      <c r="Q2957" s="11">
        <f t="shared" si="468"/>
        <v>15.000000000000002</v>
      </c>
      <c r="R2957" s="6" t="str">
        <f t="shared" si="469"/>
        <v>YES</v>
      </c>
      <c r="S2957" s="6" t="str">
        <f t="shared" si="472"/>
        <v>YES</v>
      </c>
      <c r="T2957" s="11">
        <f t="shared" si="473"/>
        <v>480.5</v>
      </c>
      <c r="U2957" s="11">
        <f t="shared" si="470"/>
        <v>576.6</v>
      </c>
      <c r="V2957" s="11">
        <f t="shared" si="471"/>
        <v>-96.100000000000023</v>
      </c>
    </row>
    <row r="2958" spans="1:22" x14ac:dyDescent="0.25">
      <c r="A2958" s="6" t="s">
        <v>351</v>
      </c>
      <c r="B2958" s="6" t="s">
        <v>23</v>
      </c>
      <c r="C2958" t="s">
        <v>2308</v>
      </c>
      <c r="D2958" t="s">
        <v>2308</v>
      </c>
      <c r="E2958" s="33" t="s">
        <v>2204</v>
      </c>
      <c r="F2958" t="s">
        <v>2203</v>
      </c>
      <c r="G2958" t="s">
        <v>2210</v>
      </c>
      <c r="H2958" t="s">
        <v>2202</v>
      </c>
      <c r="I2958" t="s">
        <v>2201</v>
      </c>
      <c r="J2958" s="6" t="s">
        <v>2321</v>
      </c>
      <c r="K2958" s="11">
        <v>0</v>
      </c>
      <c r="L2958" s="9">
        <v>0</v>
      </c>
      <c r="M2958" s="11">
        <v>437.81</v>
      </c>
      <c r="N2958" s="11">
        <v>162.07</v>
      </c>
      <c r="O2958" s="10" t="e">
        <f t="shared" si="466"/>
        <v>#DIV/0!</v>
      </c>
      <c r="P2958" s="11" t="e">
        <f t="shared" si="467"/>
        <v>#DIV/0!</v>
      </c>
      <c r="Q2958" s="11" t="e">
        <f t="shared" si="468"/>
        <v>#DIV/0!</v>
      </c>
      <c r="R2958" s="6" t="e">
        <f t="shared" si="469"/>
        <v>#DIV/0!</v>
      </c>
      <c r="S2958" s="6" t="e">
        <f t="shared" si="472"/>
        <v>#DIV/0!</v>
      </c>
      <c r="T2958" s="11">
        <f t="shared" si="473"/>
        <v>0</v>
      </c>
      <c r="U2958" s="11">
        <f t="shared" si="470"/>
        <v>599.88</v>
      </c>
      <c r="V2958" s="11">
        <f t="shared" si="471"/>
        <v>-599.88</v>
      </c>
    </row>
    <row r="2959" spans="1:22" x14ac:dyDescent="0.25">
      <c r="A2959" s="6" t="s">
        <v>351</v>
      </c>
      <c r="B2959" s="6" t="s">
        <v>23</v>
      </c>
      <c r="C2959" t="s">
        <v>2308</v>
      </c>
      <c r="D2959" t="s">
        <v>2308</v>
      </c>
      <c r="E2959" s="33" t="s">
        <v>2204</v>
      </c>
      <c r="F2959" t="s">
        <v>2203</v>
      </c>
      <c r="G2959" t="s">
        <v>2210</v>
      </c>
      <c r="H2959" t="s">
        <v>2202</v>
      </c>
      <c r="I2959" t="s">
        <v>2201</v>
      </c>
      <c r="J2959" s="6" t="s">
        <v>2321</v>
      </c>
      <c r="K2959" s="11">
        <v>5</v>
      </c>
      <c r="L2959" s="9">
        <v>43.78</v>
      </c>
      <c r="M2959" s="11">
        <v>218.9</v>
      </c>
      <c r="N2959" s="11">
        <v>0</v>
      </c>
      <c r="O2959" s="10">
        <f t="shared" si="466"/>
        <v>5</v>
      </c>
      <c r="P2959" s="11">
        <f t="shared" si="467"/>
        <v>0</v>
      </c>
      <c r="Q2959" s="11">
        <f t="shared" si="468"/>
        <v>5</v>
      </c>
      <c r="R2959" s="6" t="str">
        <f t="shared" si="469"/>
        <v>NO</v>
      </c>
      <c r="S2959" s="6" t="str">
        <f t="shared" si="472"/>
        <v>YES</v>
      </c>
      <c r="T2959" s="11">
        <f t="shared" si="473"/>
        <v>547.25</v>
      </c>
      <c r="U2959" s="11">
        <f t="shared" si="470"/>
        <v>218.9</v>
      </c>
      <c r="V2959" s="11">
        <f t="shared" si="471"/>
        <v>328.35</v>
      </c>
    </row>
    <row r="2960" spans="1:22" x14ac:dyDescent="0.25">
      <c r="A2960" s="6" t="s">
        <v>351</v>
      </c>
      <c r="B2960" s="6" t="s">
        <v>23</v>
      </c>
      <c r="C2960" t="s">
        <v>2308</v>
      </c>
      <c r="D2960" t="s">
        <v>2308</v>
      </c>
      <c r="E2960" s="33" t="s">
        <v>2204</v>
      </c>
      <c r="F2960" t="s">
        <v>2203</v>
      </c>
      <c r="G2960" t="s">
        <v>2210</v>
      </c>
      <c r="H2960" t="s">
        <v>2202</v>
      </c>
      <c r="I2960" t="s">
        <v>2201</v>
      </c>
      <c r="J2960" s="6" t="s">
        <v>2321</v>
      </c>
      <c r="K2960" s="11">
        <v>15</v>
      </c>
      <c r="L2960" s="9">
        <v>10.83</v>
      </c>
      <c r="M2960" s="11">
        <v>162.44999999999999</v>
      </c>
      <c r="N2960" s="11">
        <v>0</v>
      </c>
      <c r="O2960" s="10">
        <f t="shared" ref="O2960:O2964" si="474">M2960/L2960</f>
        <v>14.999999999999998</v>
      </c>
      <c r="P2960" s="11">
        <f t="shared" si="467"/>
        <v>0</v>
      </c>
      <c r="Q2960" s="11">
        <f t="shared" si="468"/>
        <v>14.999999999999998</v>
      </c>
      <c r="R2960" s="6" t="str">
        <f t="shared" si="469"/>
        <v>YES</v>
      </c>
      <c r="S2960" s="6" t="str">
        <f t="shared" si="472"/>
        <v>YES</v>
      </c>
      <c r="T2960" s="11">
        <f t="shared" si="473"/>
        <v>135.375</v>
      </c>
      <c r="U2960" s="11">
        <f t="shared" si="470"/>
        <v>162.44999999999999</v>
      </c>
      <c r="V2960" s="11">
        <f t="shared" si="471"/>
        <v>-27.074999999999989</v>
      </c>
    </row>
    <row r="2961" spans="1:22" x14ac:dyDescent="0.25">
      <c r="A2961" s="6" t="s">
        <v>351</v>
      </c>
      <c r="B2961" s="6" t="s">
        <v>23</v>
      </c>
      <c r="C2961" t="s">
        <v>2308</v>
      </c>
      <c r="D2961" t="s">
        <v>2308</v>
      </c>
      <c r="E2961" s="33" t="s">
        <v>2204</v>
      </c>
      <c r="F2961" t="s">
        <v>2203</v>
      </c>
      <c r="G2961" t="s">
        <v>2210</v>
      </c>
      <c r="H2961" t="s">
        <v>2202</v>
      </c>
      <c r="I2961" t="s">
        <v>2201</v>
      </c>
      <c r="J2961" s="6" t="s">
        <v>2322</v>
      </c>
      <c r="K2961" s="11">
        <v>0</v>
      </c>
      <c r="L2961" s="9">
        <v>0</v>
      </c>
      <c r="M2961" s="11">
        <v>1047.6300000000001</v>
      </c>
      <c r="N2961" s="11">
        <v>668.78</v>
      </c>
      <c r="O2961" s="10" t="e">
        <f t="shared" si="474"/>
        <v>#DIV/0!</v>
      </c>
      <c r="P2961" s="11" t="e">
        <f t="shared" si="467"/>
        <v>#DIV/0!</v>
      </c>
      <c r="Q2961" s="11" t="e">
        <f t="shared" si="468"/>
        <v>#DIV/0!</v>
      </c>
      <c r="R2961" s="6" t="e">
        <f t="shared" si="469"/>
        <v>#DIV/0!</v>
      </c>
      <c r="S2961" s="6" t="e">
        <f t="shared" si="472"/>
        <v>#DIV/0!</v>
      </c>
      <c r="T2961" s="11">
        <f t="shared" si="473"/>
        <v>0</v>
      </c>
      <c r="U2961" s="11">
        <f t="shared" si="470"/>
        <v>1716.41</v>
      </c>
      <c r="V2961" s="11">
        <f t="shared" si="471"/>
        <v>-1716.41</v>
      </c>
    </row>
    <row r="2962" spans="1:22" x14ac:dyDescent="0.25">
      <c r="A2962" s="6" t="s">
        <v>351</v>
      </c>
      <c r="B2962" s="6" t="s">
        <v>23</v>
      </c>
      <c r="C2962" t="s">
        <v>2308</v>
      </c>
      <c r="D2962" t="s">
        <v>2308</v>
      </c>
      <c r="E2962" s="33" t="s">
        <v>2204</v>
      </c>
      <c r="F2962" t="s">
        <v>2203</v>
      </c>
      <c r="G2962" t="s">
        <v>2210</v>
      </c>
      <c r="H2962" t="s">
        <v>2202</v>
      </c>
      <c r="I2962" t="s">
        <v>2201</v>
      </c>
      <c r="J2962" s="6" t="s">
        <v>2322</v>
      </c>
      <c r="K2962" s="11">
        <v>5</v>
      </c>
      <c r="L2962" s="9">
        <v>104.76</v>
      </c>
      <c r="M2962" s="11">
        <v>523.79999999999995</v>
      </c>
      <c r="N2962" s="11">
        <v>0</v>
      </c>
      <c r="O2962" s="10">
        <f t="shared" si="474"/>
        <v>4.9999999999999991</v>
      </c>
      <c r="P2962" s="11">
        <f t="shared" si="467"/>
        <v>0</v>
      </c>
      <c r="Q2962" s="11">
        <f t="shared" si="468"/>
        <v>4.9999999999999991</v>
      </c>
      <c r="R2962" s="6" t="str">
        <f t="shared" si="469"/>
        <v>NO</v>
      </c>
      <c r="S2962" s="6" t="str">
        <f t="shared" si="472"/>
        <v>YES</v>
      </c>
      <c r="T2962" s="11">
        <f t="shared" si="473"/>
        <v>1309.5</v>
      </c>
      <c r="U2962" s="11">
        <f t="shared" si="470"/>
        <v>523.79999999999995</v>
      </c>
      <c r="V2962" s="11">
        <f t="shared" si="471"/>
        <v>785.7</v>
      </c>
    </row>
    <row r="2963" spans="1:22" x14ac:dyDescent="0.25">
      <c r="A2963" s="6" t="s">
        <v>351</v>
      </c>
      <c r="B2963" s="6" t="s">
        <v>23</v>
      </c>
      <c r="C2963" t="s">
        <v>2308</v>
      </c>
      <c r="D2963" t="s">
        <v>2308</v>
      </c>
      <c r="E2963" s="33" t="s">
        <v>2204</v>
      </c>
      <c r="F2963" t="s">
        <v>2203</v>
      </c>
      <c r="G2963" t="s">
        <v>2210</v>
      </c>
      <c r="H2963" t="s">
        <v>2202</v>
      </c>
      <c r="I2963" t="s">
        <v>2201</v>
      </c>
      <c r="J2963" s="6" t="s">
        <v>2323</v>
      </c>
      <c r="K2963" s="11">
        <v>0</v>
      </c>
      <c r="L2963" s="9">
        <v>0</v>
      </c>
      <c r="M2963" s="11">
        <v>3234.57</v>
      </c>
      <c r="N2963" s="11">
        <v>1836.24</v>
      </c>
      <c r="O2963" s="10" t="e">
        <f t="shared" si="474"/>
        <v>#DIV/0!</v>
      </c>
      <c r="P2963" s="11" t="e">
        <f t="shared" si="467"/>
        <v>#DIV/0!</v>
      </c>
      <c r="Q2963" s="11" t="e">
        <f t="shared" si="468"/>
        <v>#DIV/0!</v>
      </c>
      <c r="R2963" s="6" t="e">
        <f t="shared" si="469"/>
        <v>#DIV/0!</v>
      </c>
      <c r="S2963" s="6" t="e">
        <f t="shared" si="472"/>
        <v>#DIV/0!</v>
      </c>
      <c r="T2963" s="11">
        <f t="shared" si="473"/>
        <v>0</v>
      </c>
      <c r="U2963" s="11">
        <f t="shared" si="470"/>
        <v>5070.8100000000004</v>
      </c>
      <c r="V2963" s="11">
        <f t="shared" si="471"/>
        <v>-5070.8100000000004</v>
      </c>
    </row>
    <row r="2964" spans="1:22" x14ac:dyDescent="0.25">
      <c r="A2964" s="6" t="s">
        <v>351</v>
      </c>
      <c r="B2964" s="6" t="s">
        <v>23</v>
      </c>
      <c r="C2964" t="s">
        <v>2308</v>
      </c>
      <c r="D2964" t="s">
        <v>2308</v>
      </c>
      <c r="E2964" s="33" t="s">
        <v>2204</v>
      </c>
      <c r="F2964" t="s">
        <v>2203</v>
      </c>
      <c r="G2964" t="s">
        <v>2210</v>
      </c>
      <c r="H2964" t="s">
        <v>2202</v>
      </c>
      <c r="I2964" t="s">
        <v>2201</v>
      </c>
      <c r="J2964" s="6" t="s">
        <v>2323</v>
      </c>
      <c r="K2964" s="11">
        <v>6.5</v>
      </c>
      <c r="L2964" s="9">
        <v>380.53</v>
      </c>
      <c r="M2964" s="11">
        <v>2473.46</v>
      </c>
      <c r="N2964" s="11">
        <v>0</v>
      </c>
      <c r="O2964" s="10">
        <f t="shared" si="474"/>
        <v>6.50003941870549</v>
      </c>
      <c r="P2964" s="11">
        <f t="shared" si="467"/>
        <v>0</v>
      </c>
      <c r="Q2964" s="11">
        <f t="shared" si="468"/>
        <v>6.50003941870549</v>
      </c>
      <c r="R2964" s="6" t="str">
        <f t="shared" si="469"/>
        <v>NO</v>
      </c>
      <c r="S2964" s="6" t="str">
        <f t="shared" si="472"/>
        <v>YES</v>
      </c>
      <c r="T2964" s="11">
        <f t="shared" si="473"/>
        <v>4756.625</v>
      </c>
      <c r="U2964" s="11">
        <f t="shared" si="470"/>
        <v>2473.46</v>
      </c>
      <c r="V2964" s="11">
        <f t="shared" si="471"/>
        <v>2283.165</v>
      </c>
    </row>
    <row r="2965" spans="1:22" x14ac:dyDescent="0.25">
      <c r="A2965" s="6" t="s">
        <v>351</v>
      </c>
      <c r="B2965" s="6" t="s">
        <v>23</v>
      </c>
      <c r="C2965" t="s">
        <v>2308</v>
      </c>
      <c r="D2965" t="s">
        <v>2308</v>
      </c>
      <c r="E2965" s="33" t="s">
        <v>2204</v>
      </c>
      <c r="F2965" t="s">
        <v>2203</v>
      </c>
      <c r="G2965" t="s">
        <v>2210</v>
      </c>
      <c r="H2965" t="s">
        <v>2202</v>
      </c>
      <c r="I2965" t="s">
        <v>2201</v>
      </c>
      <c r="J2965" s="6" t="s">
        <v>2324</v>
      </c>
      <c r="K2965" s="11">
        <v>0</v>
      </c>
      <c r="L2965" s="9">
        <v>0</v>
      </c>
      <c r="M2965" s="11">
        <v>2701.86</v>
      </c>
      <c r="N2965" s="11">
        <v>2148.27</v>
      </c>
      <c r="O2965" s="10" t="e">
        <f t="shared" ref="O2965:O3028" si="475">M2965/L2965</f>
        <v>#DIV/0!</v>
      </c>
      <c r="P2965" s="11" t="e">
        <f t="shared" ref="P2965:P3028" si="476">N2965/L2965</f>
        <v>#DIV/0!</v>
      </c>
      <c r="Q2965" s="11" t="e">
        <f t="shared" ref="Q2965:Q3028" si="477">(M2965+N2965)/L2965</f>
        <v>#DIV/0!</v>
      </c>
      <c r="R2965" s="6" t="e">
        <f t="shared" ref="R2965:R3028" si="478">IF(Q2965&gt;12.49,"YES","NO")</f>
        <v>#DIV/0!</v>
      </c>
      <c r="S2965" s="6" t="e">
        <f t="shared" ref="S2965:S3028" si="479">IF(O2965&gt;3.32,"YES","NO")</f>
        <v>#DIV/0!</v>
      </c>
      <c r="T2965" s="11">
        <f t="shared" ref="T2965:T3028" si="480">L2965*12.5</f>
        <v>0</v>
      </c>
      <c r="U2965" s="11">
        <f t="shared" ref="U2965:U3028" si="481">M2965+N2965</f>
        <v>4850.13</v>
      </c>
      <c r="V2965" s="11">
        <f t="shared" ref="V2965:V3028" si="482">T2965-U2965</f>
        <v>-4850.13</v>
      </c>
    </row>
    <row r="2966" spans="1:22" x14ac:dyDescent="0.25">
      <c r="A2966" s="6" t="s">
        <v>351</v>
      </c>
      <c r="B2966" s="6" t="s">
        <v>23</v>
      </c>
      <c r="C2966" t="s">
        <v>2308</v>
      </c>
      <c r="D2966" t="s">
        <v>2308</v>
      </c>
      <c r="E2966" s="33" t="s">
        <v>2204</v>
      </c>
      <c r="F2966" t="s">
        <v>2203</v>
      </c>
      <c r="G2966" t="s">
        <v>2210</v>
      </c>
      <c r="H2966" t="s">
        <v>2202</v>
      </c>
      <c r="I2966" t="s">
        <v>2201</v>
      </c>
      <c r="J2966" s="6" t="s">
        <v>2324</v>
      </c>
      <c r="K2966" s="11">
        <v>5</v>
      </c>
      <c r="L2966" s="9">
        <v>250.47</v>
      </c>
      <c r="M2966" s="11">
        <v>1252.3499999999999</v>
      </c>
      <c r="N2966" s="11">
        <v>0</v>
      </c>
      <c r="O2966" s="10">
        <f t="shared" si="475"/>
        <v>5</v>
      </c>
      <c r="P2966" s="11">
        <f t="shared" si="476"/>
        <v>0</v>
      </c>
      <c r="Q2966" s="11">
        <f t="shared" si="477"/>
        <v>5</v>
      </c>
      <c r="R2966" s="6" t="str">
        <f t="shared" si="478"/>
        <v>NO</v>
      </c>
      <c r="S2966" s="6" t="str">
        <f t="shared" si="479"/>
        <v>YES</v>
      </c>
      <c r="T2966" s="11">
        <f t="shared" si="480"/>
        <v>3130.875</v>
      </c>
      <c r="U2966" s="11">
        <f t="shared" si="481"/>
        <v>1252.3499999999999</v>
      </c>
      <c r="V2966" s="11">
        <f t="shared" si="482"/>
        <v>1878.5250000000001</v>
      </c>
    </row>
    <row r="2967" spans="1:22" x14ac:dyDescent="0.25">
      <c r="A2967" s="6" t="s">
        <v>351</v>
      </c>
      <c r="B2967" s="6" t="s">
        <v>23</v>
      </c>
      <c r="C2967" t="s">
        <v>2308</v>
      </c>
      <c r="D2967" t="s">
        <v>2308</v>
      </c>
      <c r="E2967" s="33" t="s">
        <v>2204</v>
      </c>
      <c r="F2967" t="s">
        <v>2203</v>
      </c>
      <c r="G2967" t="s">
        <v>2210</v>
      </c>
      <c r="H2967" t="s">
        <v>2202</v>
      </c>
      <c r="I2967" t="s">
        <v>2201</v>
      </c>
      <c r="J2967" s="6" t="s">
        <v>2324</v>
      </c>
      <c r="K2967" s="11">
        <v>15</v>
      </c>
      <c r="L2967" s="9">
        <v>4.67</v>
      </c>
      <c r="M2967" s="11">
        <v>70.05</v>
      </c>
      <c r="N2967" s="11">
        <v>0</v>
      </c>
      <c r="O2967" s="10">
        <f t="shared" si="475"/>
        <v>15</v>
      </c>
      <c r="P2967" s="11">
        <f t="shared" si="476"/>
        <v>0</v>
      </c>
      <c r="Q2967" s="11">
        <f t="shared" si="477"/>
        <v>15</v>
      </c>
      <c r="R2967" s="6" t="str">
        <f t="shared" si="478"/>
        <v>YES</v>
      </c>
      <c r="S2967" s="6" t="str">
        <f t="shared" si="479"/>
        <v>YES</v>
      </c>
      <c r="T2967" s="11">
        <f t="shared" si="480"/>
        <v>58.375</v>
      </c>
      <c r="U2967" s="11">
        <f t="shared" si="481"/>
        <v>70.05</v>
      </c>
      <c r="V2967" s="11">
        <f t="shared" si="482"/>
        <v>-11.674999999999997</v>
      </c>
    </row>
    <row r="2968" spans="1:22" x14ac:dyDescent="0.25">
      <c r="A2968" s="6" t="s">
        <v>351</v>
      </c>
      <c r="B2968" s="6" t="s">
        <v>23</v>
      </c>
      <c r="C2968" t="s">
        <v>2308</v>
      </c>
      <c r="D2968" t="s">
        <v>2308</v>
      </c>
      <c r="E2968" s="33" t="s">
        <v>2204</v>
      </c>
      <c r="F2968" t="s">
        <v>2203</v>
      </c>
      <c r="G2968" t="s">
        <v>2210</v>
      </c>
      <c r="H2968" t="s">
        <v>2202</v>
      </c>
      <c r="I2968" t="s">
        <v>2201</v>
      </c>
      <c r="J2968" s="6" t="s">
        <v>2325</v>
      </c>
      <c r="K2968" s="11">
        <v>0</v>
      </c>
      <c r="L2968" s="9">
        <v>0</v>
      </c>
      <c r="M2968" s="11">
        <v>671.41</v>
      </c>
      <c r="N2968" s="11">
        <v>435.92</v>
      </c>
      <c r="O2968" s="10" t="e">
        <f t="shared" si="475"/>
        <v>#DIV/0!</v>
      </c>
      <c r="P2968" s="11" t="e">
        <f t="shared" si="476"/>
        <v>#DIV/0!</v>
      </c>
      <c r="Q2968" s="11" t="e">
        <f t="shared" si="477"/>
        <v>#DIV/0!</v>
      </c>
      <c r="R2968" s="6" t="e">
        <f t="shared" si="478"/>
        <v>#DIV/0!</v>
      </c>
      <c r="S2968" s="6" t="e">
        <f t="shared" si="479"/>
        <v>#DIV/0!</v>
      </c>
      <c r="T2968" s="11">
        <f t="shared" si="480"/>
        <v>0</v>
      </c>
      <c r="U2968" s="11">
        <f t="shared" si="481"/>
        <v>1107.33</v>
      </c>
      <c r="V2968" s="11">
        <f t="shared" si="482"/>
        <v>-1107.33</v>
      </c>
    </row>
    <row r="2969" spans="1:22" x14ac:dyDescent="0.25">
      <c r="A2969" s="6" t="s">
        <v>351</v>
      </c>
      <c r="B2969" s="6" t="s">
        <v>23</v>
      </c>
      <c r="C2969" t="s">
        <v>2308</v>
      </c>
      <c r="D2969" t="s">
        <v>2308</v>
      </c>
      <c r="E2969" s="33" t="s">
        <v>2204</v>
      </c>
      <c r="F2969" t="s">
        <v>2203</v>
      </c>
      <c r="G2969" t="s">
        <v>2210</v>
      </c>
      <c r="H2969" t="s">
        <v>2202</v>
      </c>
      <c r="I2969" t="s">
        <v>2201</v>
      </c>
      <c r="J2969" s="6" t="s">
        <v>2325</v>
      </c>
      <c r="K2969" s="11">
        <v>6</v>
      </c>
      <c r="L2969" s="9">
        <v>65.569999999999993</v>
      </c>
      <c r="M2969" s="11">
        <v>393.42</v>
      </c>
      <c r="N2969" s="11">
        <v>0</v>
      </c>
      <c r="O2969" s="10">
        <f t="shared" si="475"/>
        <v>6.0000000000000009</v>
      </c>
      <c r="P2969" s="11">
        <f t="shared" si="476"/>
        <v>0</v>
      </c>
      <c r="Q2969" s="11">
        <f t="shared" si="477"/>
        <v>6.0000000000000009</v>
      </c>
      <c r="R2969" s="6" t="str">
        <f t="shared" si="478"/>
        <v>NO</v>
      </c>
      <c r="S2969" s="6" t="str">
        <f t="shared" si="479"/>
        <v>YES</v>
      </c>
      <c r="T2969" s="11">
        <f t="shared" si="480"/>
        <v>819.62499999999989</v>
      </c>
      <c r="U2969" s="11">
        <f t="shared" si="481"/>
        <v>393.42</v>
      </c>
      <c r="V2969" s="11">
        <f t="shared" si="482"/>
        <v>426.20499999999987</v>
      </c>
    </row>
    <row r="2970" spans="1:22" x14ac:dyDescent="0.25">
      <c r="A2970" s="6" t="s">
        <v>351</v>
      </c>
      <c r="B2970" s="6" t="s">
        <v>23</v>
      </c>
      <c r="C2970" t="s">
        <v>2308</v>
      </c>
      <c r="D2970" t="s">
        <v>2308</v>
      </c>
      <c r="E2970" s="33" t="s">
        <v>2204</v>
      </c>
      <c r="F2970" t="s">
        <v>2203</v>
      </c>
      <c r="G2970" t="s">
        <v>2210</v>
      </c>
      <c r="H2970" t="s">
        <v>2202</v>
      </c>
      <c r="I2970" t="s">
        <v>2201</v>
      </c>
      <c r="J2970" s="6" t="s">
        <v>2326</v>
      </c>
      <c r="K2970" s="11">
        <v>0</v>
      </c>
      <c r="L2970" s="9">
        <v>0</v>
      </c>
      <c r="M2970" s="11">
        <v>1503.7</v>
      </c>
      <c r="N2970" s="11">
        <v>1502.64</v>
      </c>
      <c r="O2970" s="10" t="e">
        <f t="shared" si="475"/>
        <v>#DIV/0!</v>
      </c>
      <c r="P2970" s="11" t="e">
        <f t="shared" si="476"/>
        <v>#DIV/0!</v>
      </c>
      <c r="Q2970" s="11" t="e">
        <f t="shared" si="477"/>
        <v>#DIV/0!</v>
      </c>
      <c r="R2970" s="6" t="e">
        <f t="shared" si="478"/>
        <v>#DIV/0!</v>
      </c>
      <c r="S2970" s="6" t="e">
        <f t="shared" si="479"/>
        <v>#DIV/0!</v>
      </c>
      <c r="T2970" s="11">
        <f t="shared" si="480"/>
        <v>0</v>
      </c>
      <c r="U2970" s="11">
        <f t="shared" si="481"/>
        <v>3006.34</v>
      </c>
      <c r="V2970" s="11">
        <f t="shared" si="482"/>
        <v>-3006.34</v>
      </c>
    </row>
    <row r="2971" spans="1:22" x14ac:dyDescent="0.25">
      <c r="A2971" s="6" t="s">
        <v>351</v>
      </c>
      <c r="B2971" s="6" t="s">
        <v>23</v>
      </c>
      <c r="C2971" t="s">
        <v>2308</v>
      </c>
      <c r="D2971" t="s">
        <v>2308</v>
      </c>
      <c r="E2971" s="33" t="s">
        <v>2204</v>
      </c>
      <c r="F2971" t="s">
        <v>2203</v>
      </c>
      <c r="G2971" t="s">
        <v>2210</v>
      </c>
      <c r="H2971" t="s">
        <v>2202</v>
      </c>
      <c r="I2971" t="s">
        <v>2201</v>
      </c>
      <c r="J2971" s="6" t="s">
        <v>2326</v>
      </c>
      <c r="K2971" s="11">
        <v>5</v>
      </c>
      <c r="L2971" s="9">
        <v>119.19</v>
      </c>
      <c r="M2971" s="11">
        <v>595.95000000000005</v>
      </c>
      <c r="N2971" s="11">
        <v>0</v>
      </c>
      <c r="O2971" s="10">
        <f t="shared" si="475"/>
        <v>5.0000000000000009</v>
      </c>
      <c r="P2971" s="11">
        <f t="shared" si="476"/>
        <v>0</v>
      </c>
      <c r="Q2971" s="11">
        <f t="shared" si="477"/>
        <v>5.0000000000000009</v>
      </c>
      <c r="R2971" s="6" t="str">
        <f t="shared" si="478"/>
        <v>NO</v>
      </c>
      <c r="S2971" s="6" t="str">
        <f t="shared" si="479"/>
        <v>YES</v>
      </c>
      <c r="T2971" s="11">
        <f t="shared" si="480"/>
        <v>1489.875</v>
      </c>
      <c r="U2971" s="11">
        <f t="shared" si="481"/>
        <v>595.95000000000005</v>
      </c>
      <c r="V2971" s="11">
        <f t="shared" si="482"/>
        <v>893.92499999999995</v>
      </c>
    </row>
    <row r="2972" spans="1:22" x14ac:dyDescent="0.25">
      <c r="A2972" s="6" t="s">
        <v>351</v>
      </c>
      <c r="B2972" s="6" t="s">
        <v>23</v>
      </c>
      <c r="C2972" t="s">
        <v>2308</v>
      </c>
      <c r="D2972" t="s">
        <v>2308</v>
      </c>
      <c r="E2972" s="33" t="s">
        <v>2204</v>
      </c>
      <c r="F2972" t="s">
        <v>2203</v>
      </c>
      <c r="G2972" t="s">
        <v>2210</v>
      </c>
      <c r="H2972" t="s">
        <v>2202</v>
      </c>
      <c r="I2972" t="s">
        <v>2201</v>
      </c>
      <c r="J2972" s="6" t="s">
        <v>2326</v>
      </c>
      <c r="K2972" s="11">
        <v>15</v>
      </c>
      <c r="L2972" s="9">
        <v>1.58</v>
      </c>
      <c r="M2972" s="11">
        <v>23.7</v>
      </c>
      <c r="N2972" s="11">
        <v>0</v>
      </c>
      <c r="O2972" s="10">
        <f t="shared" si="475"/>
        <v>14.999999999999998</v>
      </c>
      <c r="P2972" s="11">
        <f t="shared" si="476"/>
        <v>0</v>
      </c>
      <c r="Q2972" s="11">
        <f t="shared" si="477"/>
        <v>14.999999999999998</v>
      </c>
      <c r="R2972" s="6" t="str">
        <f t="shared" si="478"/>
        <v>YES</v>
      </c>
      <c r="S2972" s="6" t="str">
        <f t="shared" si="479"/>
        <v>YES</v>
      </c>
      <c r="T2972" s="11">
        <f t="shared" si="480"/>
        <v>19.75</v>
      </c>
      <c r="U2972" s="11">
        <f t="shared" si="481"/>
        <v>23.7</v>
      </c>
      <c r="V2972" s="11">
        <f t="shared" si="482"/>
        <v>-3.9499999999999993</v>
      </c>
    </row>
    <row r="2973" spans="1:22" x14ac:dyDescent="0.25">
      <c r="A2973" s="6" t="s">
        <v>351</v>
      </c>
      <c r="B2973" s="6" t="s">
        <v>23</v>
      </c>
      <c r="C2973" t="s">
        <v>2308</v>
      </c>
      <c r="D2973" t="s">
        <v>2308</v>
      </c>
      <c r="E2973" s="33" t="s">
        <v>2204</v>
      </c>
      <c r="F2973" t="s">
        <v>2203</v>
      </c>
      <c r="G2973" t="s">
        <v>2210</v>
      </c>
      <c r="H2973" t="s">
        <v>2202</v>
      </c>
      <c r="I2973" t="s">
        <v>2201</v>
      </c>
      <c r="J2973" s="6" t="s">
        <v>2327</v>
      </c>
      <c r="K2973" s="11">
        <v>0</v>
      </c>
      <c r="L2973" s="9">
        <v>0</v>
      </c>
      <c r="M2973" s="11">
        <v>4632.47</v>
      </c>
      <c r="N2973" s="11">
        <v>2438.5300000000002</v>
      </c>
      <c r="O2973" s="10" t="e">
        <f t="shared" si="475"/>
        <v>#DIV/0!</v>
      </c>
      <c r="P2973" s="11" t="e">
        <f t="shared" si="476"/>
        <v>#DIV/0!</v>
      </c>
      <c r="Q2973" s="11" t="e">
        <f t="shared" si="477"/>
        <v>#DIV/0!</v>
      </c>
      <c r="R2973" s="6" t="e">
        <f t="shared" si="478"/>
        <v>#DIV/0!</v>
      </c>
      <c r="S2973" s="6" t="e">
        <f t="shared" si="479"/>
        <v>#DIV/0!</v>
      </c>
      <c r="T2973" s="11">
        <f t="shared" si="480"/>
        <v>0</v>
      </c>
      <c r="U2973" s="11">
        <f t="shared" si="481"/>
        <v>7071</v>
      </c>
      <c r="V2973" s="11">
        <f t="shared" si="482"/>
        <v>-7071</v>
      </c>
    </row>
    <row r="2974" spans="1:22" x14ac:dyDescent="0.25">
      <c r="A2974" s="6" t="s">
        <v>351</v>
      </c>
      <c r="B2974" s="6" t="s">
        <v>23</v>
      </c>
      <c r="C2974" t="s">
        <v>2308</v>
      </c>
      <c r="D2974" t="s">
        <v>2308</v>
      </c>
      <c r="E2974" s="33" t="s">
        <v>2204</v>
      </c>
      <c r="F2974" t="s">
        <v>2203</v>
      </c>
      <c r="G2974" t="s">
        <v>2210</v>
      </c>
      <c r="H2974" t="s">
        <v>2202</v>
      </c>
      <c r="I2974" t="s">
        <v>2201</v>
      </c>
      <c r="J2974" s="6" t="s">
        <v>2327</v>
      </c>
      <c r="K2974" s="11">
        <v>5</v>
      </c>
      <c r="L2974" s="9">
        <v>463.02</v>
      </c>
      <c r="M2974" s="11">
        <v>2315.1</v>
      </c>
      <c r="N2974" s="11">
        <v>0</v>
      </c>
      <c r="O2974" s="10">
        <f t="shared" si="475"/>
        <v>5</v>
      </c>
      <c r="P2974" s="11">
        <f t="shared" si="476"/>
        <v>0</v>
      </c>
      <c r="Q2974" s="11">
        <f t="shared" si="477"/>
        <v>5</v>
      </c>
      <c r="R2974" s="6" t="str">
        <f t="shared" si="478"/>
        <v>NO</v>
      </c>
      <c r="S2974" s="6" t="str">
        <f t="shared" si="479"/>
        <v>YES</v>
      </c>
      <c r="T2974" s="11">
        <f t="shared" si="480"/>
        <v>5787.75</v>
      </c>
      <c r="U2974" s="11">
        <f t="shared" si="481"/>
        <v>2315.1</v>
      </c>
      <c r="V2974" s="11">
        <f t="shared" si="482"/>
        <v>3472.65</v>
      </c>
    </row>
    <row r="2975" spans="1:22" x14ac:dyDescent="0.25">
      <c r="A2975" s="6" t="s">
        <v>351</v>
      </c>
      <c r="B2975" s="6" t="s">
        <v>23</v>
      </c>
      <c r="C2975" t="s">
        <v>2308</v>
      </c>
      <c r="D2975" t="s">
        <v>2308</v>
      </c>
      <c r="E2975" s="33" t="s">
        <v>2204</v>
      </c>
      <c r="F2975" t="s">
        <v>2203</v>
      </c>
      <c r="G2975" t="s">
        <v>2210</v>
      </c>
      <c r="H2975" t="s">
        <v>2202</v>
      </c>
      <c r="I2975" t="s">
        <v>2201</v>
      </c>
      <c r="J2975" s="6" t="s">
        <v>2327</v>
      </c>
      <c r="K2975" s="11">
        <v>12.5</v>
      </c>
      <c r="L2975" s="9">
        <v>0.22</v>
      </c>
      <c r="M2975" s="11">
        <v>2.75</v>
      </c>
      <c r="N2975" s="11">
        <v>0</v>
      </c>
      <c r="O2975" s="10">
        <f t="shared" si="475"/>
        <v>12.5</v>
      </c>
      <c r="P2975" s="11">
        <f t="shared" si="476"/>
        <v>0</v>
      </c>
      <c r="Q2975" s="11">
        <f t="shared" si="477"/>
        <v>12.5</v>
      </c>
      <c r="R2975" s="6" t="str">
        <f t="shared" si="478"/>
        <v>YES</v>
      </c>
      <c r="S2975" s="6" t="str">
        <f t="shared" si="479"/>
        <v>YES</v>
      </c>
      <c r="T2975" s="11">
        <f t="shared" si="480"/>
        <v>2.75</v>
      </c>
      <c r="U2975" s="11">
        <f t="shared" si="481"/>
        <v>2.75</v>
      </c>
      <c r="V2975" s="11">
        <f t="shared" si="482"/>
        <v>0</v>
      </c>
    </row>
    <row r="2976" spans="1:22" x14ac:dyDescent="0.25">
      <c r="A2976" s="6" t="s">
        <v>351</v>
      </c>
      <c r="B2976" s="6" t="s">
        <v>23</v>
      </c>
      <c r="C2976" t="s">
        <v>2308</v>
      </c>
      <c r="D2976" t="s">
        <v>2308</v>
      </c>
      <c r="E2976" s="33" t="s">
        <v>2204</v>
      </c>
      <c r="F2976" t="s">
        <v>2203</v>
      </c>
      <c r="G2976" t="s">
        <v>2210</v>
      </c>
      <c r="H2976" t="s">
        <v>2202</v>
      </c>
      <c r="I2976" t="s">
        <v>2201</v>
      </c>
      <c r="J2976" s="6" t="s">
        <v>2328</v>
      </c>
      <c r="K2976" s="11">
        <v>0</v>
      </c>
      <c r="L2976" s="9">
        <v>0</v>
      </c>
      <c r="M2976" s="11">
        <v>327.18</v>
      </c>
      <c r="N2976" s="11">
        <v>327.18</v>
      </c>
      <c r="O2976" s="10" t="e">
        <f t="shared" si="475"/>
        <v>#DIV/0!</v>
      </c>
      <c r="P2976" s="11" t="e">
        <f t="shared" si="476"/>
        <v>#DIV/0!</v>
      </c>
      <c r="Q2976" s="11" t="e">
        <f t="shared" si="477"/>
        <v>#DIV/0!</v>
      </c>
      <c r="R2976" s="6" t="e">
        <f t="shared" si="478"/>
        <v>#DIV/0!</v>
      </c>
      <c r="S2976" s="6" t="e">
        <f t="shared" si="479"/>
        <v>#DIV/0!</v>
      </c>
      <c r="T2976" s="11">
        <f t="shared" si="480"/>
        <v>0</v>
      </c>
      <c r="U2976" s="11">
        <f t="shared" si="481"/>
        <v>654.36</v>
      </c>
      <c r="V2976" s="11">
        <f t="shared" si="482"/>
        <v>-654.36</v>
      </c>
    </row>
    <row r="2977" spans="1:22" x14ac:dyDescent="0.25">
      <c r="A2977" s="6" t="s">
        <v>351</v>
      </c>
      <c r="B2977" s="6" t="s">
        <v>23</v>
      </c>
      <c r="C2977" t="s">
        <v>2308</v>
      </c>
      <c r="D2977" t="s">
        <v>2308</v>
      </c>
      <c r="E2977" s="33" t="s">
        <v>2204</v>
      </c>
      <c r="F2977" t="s">
        <v>2203</v>
      </c>
      <c r="G2977" t="s">
        <v>2210</v>
      </c>
      <c r="H2977" t="s">
        <v>2202</v>
      </c>
      <c r="I2977" t="s">
        <v>2201</v>
      </c>
      <c r="J2977" s="6" t="s">
        <v>2328</v>
      </c>
      <c r="K2977" s="11">
        <v>5</v>
      </c>
      <c r="L2977" s="9">
        <v>24.65</v>
      </c>
      <c r="M2977" s="11">
        <v>123.25</v>
      </c>
      <c r="N2977" s="11">
        <v>0</v>
      </c>
      <c r="O2977" s="10">
        <f t="shared" si="475"/>
        <v>5</v>
      </c>
      <c r="P2977" s="11">
        <f t="shared" si="476"/>
        <v>0</v>
      </c>
      <c r="Q2977" s="11">
        <f t="shared" si="477"/>
        <v>5</v>
      </c>
      <c r="R2977" s="6" t="str">
        <f t="shared" si="478"/>
        <v>NO</v>
      </c>
      <c r="S2977" s="6" t="str">
        <f t="shared" si="479"/>
        <v>YES</v>
      </c>
      <c r="T2977" s="11">
        <f t="shared" si="480"/>
        <v>308.125</v>
      </c>
      <c r="U2977" s="11">
        <f t="shared" si="481"/>
        <v>123.25</v>
      </c>
      <c r="V2977" s="11">
        <f t="shared" si="482"/>
        <v>184.875</v>
      </c>
    </row>
    <row r="2978" spans="1:22" x14ac:dyDescent="0.25">
      <c r="A2978" s="6" t="s">
        <v>351</v>
      </c>
      <c r="B2978" s="6" t="s">
        <v>23</v>
      </c>
      <c r="C2978" t="s">
        <v>2308</v>
      </c>
      <c r="D2978" t="s">
        <v>2308</v>
      </c>
      <c r="E2978" s="33" t="s">
        <v>2204</v>
      </c>
      <c r="F2978" t="s">
        <v>2203</v>
      </c>
      <c r="G2978" t="s">
        <v>2210</v>
      </c>
      <c r="H2978" t="s">
        <v>2202</v>
      </c>
      <c r="I2978" t="s">
        <v>2201</v>
      </c>
      <c r="J2978" s="6" t="s">
        <v>2329</v>
      </c>
      <c r="K2978" s="11">
        <v>0</v>
      </c>
      <c r="L2978" s="9">
        <v>0</v>
      </c>
      <c r="M2978" s="11">
        <v>408.41</v>
      </c>
      <c r="N2978" s="11">
        <v>363.11</v>
      </c>
      <c r="O2978" s="10" t="e">
        <f t="shared" si="475"/>
        <v>#DIV/0!</v>
      </c>
      <c r="P2978" s="11" t="e">
        <f t="shared" si="476"/>
        <v>#DIV/0!</v>
      </c>
      <c r="Q2978" s="11" t="e">
        <f t="shared" si="477"/>
        <v>#DIV/0!</v>
      </c>
      <c r="R2978" s="6" t="e">
        <f t="shared" si="478"/>
        <v>#DIV/0!</v>
      </c>
      <c r="S2978" s="6" t="e">
        <f t="shared" si="479"/>
        <v>#DIV/0!</v>
      </c>
      <c r="T2978" s="11">
        <f t="shared" si="480"/>
        <v>0</v>
      </c>
      <c r="U2978" s="11">
        <f t="shared" si="481"/>
        <v>771.52</v>
      </c>
      <c r="V2978" s="11">
        <f t="shared" si="482"/>
        <v>-771.52</v>
      </c>
    </row>
    <row r="2979" spans="1:22" x14ac:dyDescent="0.25">
      <c r="A2979" s="6" t="s">
        <v>351</v>
      </c>
      <c r="B2979" s="6" t="s">
        <v>23</v>
      </c>
      <c r="C2979" t="s">
        <v>2308</v>
      </c>
      <c r="D2979" t="s">
        <v>2308</v>
      </c>
      <c r="E2979" s="33" t="s">
        <v>2204</v>
      </c>
      <c r="F2979" t="s">
        <v>2203</v>
      </c>
      <c r="G2979" t="s">
        <v>2210</v>
      </c>
      <c r="H2979" t="s">
        <v>2202</v>
      </c>
      <c r="I2979" t="s">
        <v>2201</v>
      </c>
      <c r="J2979" s="6" t="s">
        <v>2329</v>
      </c>
      <c r="K2979" s="11">
        <v>6.5</v>
      </c>
      <c r="L2979" s="9">
        <v>47.83</v>
      </c>
      <c r="M2979" s="11">
        <v>310.89999999999998</v>
      </c>
      <c r="N2979" s="11">
        <v>0</v>
      </c>
      <c r="O2979" s="10">
        <f t="shared" si="475"/>
        <v>6.5001045369015262</v>
      </c>
      <c r="P2979" s="11">
        <f t="shared" si="476"/>
        <v>0</v>
      </c>
      <c r="Q2979" s="11">
        <f t="shared" si="477"/>
        <v>6.5001045369015262</v>
      </c>
      <c r="R2979" s="6" t="str">
        <f t="shared" si="478"/>
        <v>NO</v>
      </c>
      <c r="S2979" s="6" t="str">
        <f t="shared" si="479"/>
        <v>YES</v>
      </c>
      <c r="T2979" s="11">
        <f t="shared" si="480"/>
        <v>597.875</v>
      </c>
      <c r="U2979" s="11">
        <f t="shared" si="481"/>
        <v>310.89999999999998</v>
      </c>
      <c r="V2979" s="11">
        <f t="shared" si="482"/>
        <v>286.97500000000002</v>
      </c>
    </row>
    <row r="2980" spans="1:22" x14ac:dyDescent="0.25">
      <c r="A2980" s="6" t="s">
        <v>351</v>
      </c>
      <c r="B2980" s="6" t="s">
        <v>23</v>
      </c>
      <c r="C2980" t="s">
        <v>2308</v>
      </c>
      <c r="D2980" t="s">
        <v>2308</v>
      </c>
      <c r="E2980" s="33" t="s">
        <v>2204</v>
      </c>
      <c r="F2980" t="s">
        <v>2203</v>
      </c>
      <c r="G2980" t="s">
        <v>2210</v>
      </c>
      <c r="H2980" t="s">
        <v>2202</v>
      </c>
      <c r="I2980" t="s">
        <v>2201</v>
      </c>
      <c r="J2980" s="6" t="s">
        <v>2330</v>
      </c>
      <c r="K2980" s="11">
        <v>0</v>
      </c>
      <c r="L2980" s="9">
        <v>0</v>
      </c>
      <c r="M2980" s="11">
        <v>267.54000000000002</v>
      </c>
      <c r="N2980" s="11">
        <v>165.38</v>
      </c>
      <c r="O2980" s="10" t="e">
        <f t="shared" si="475"/>
        <v>#DIV/0!</v>
      </c>
      <c r="P2980" s="11" t="e">
        <f t="shared" si="476"/>
        <v>#DIV/0!</v>
      </c>
      <c r="Q2980" s="11" t="e">
        <f t="shared" si="477"/>
        <v>#DIV/0!</v>
      </c>
      <c r="R2980" s="6" t="e">
        <f t="shared" si="478"/>
        <v>#DIV/0!</v>
      </c>
      <c r="S2980" s="6" t="e">
        <f t="shared" si="479"/>
        <v>#DIV/0!</v>
      </c>
      <c r="T2980" s="11">
        <f t="shared" si="480"/>
        <v>0</v>
      </c>
      <c r="U2980" s="11">
        <f t="shared" si="481"/>
        <v>432.92</v>
      </c>
      <c r="V2980" s="11">
        <f t="shared" si="482"/>
        <v>-432.92</v>
      </c>
    </row>
    <row r="2981" spans="1:22" x14ac:dyDescent="0.25">
      <c r="A2981" s="6" t="s">
        <v>351</v>
      </c>
      <c r="B2981" s="6" t="s">
        <v>23</v>
      </c>
      <c r="C2981" t="s">
        <v>2308</v>
      </c>
      <c r="D2981" t="s">
        <v>2308</v>
      </c>
      <c r="E2981" s="33" t="s">
        <v>2204</v>
      </c>
      <c r="F2981" t="s">
        <v>2203</v>
      </c>
      <c r="G2981" t="s">
        <v>2210</v>
      </c>
      <c r="H2981" t="s">
        <v>2202</v>
      </c>
      <c r="I2981" t="s">
        <v>2201</v>
      </c>
      <c r="J2981" s="6" t="s">
        <v>2330</v>
      </c>
      <c r="K2981" s="11">
        <v>5</v>
      </c>
      <c r="L2981" s="9">
        <v>26.22</v>
      </c>
      <c r="M2981" s="11">
        <v>131.1</v>
      </c>
      <c r="N2981" s="11">
        <v>0</v>
      </c>
      <c r="O2981" s="10">
        <f t="shared" si="475"/>
        <v>5</v>
      </c>
      <c r="P2981" s="11">
        <f t="shared" si="476"/>
        <v>0</v>
      </c>
      <c r="Q2981" s="11">
        <f t="shared" si="477"/>
        <v>5</v>
      </c>
      <c r="R2981" s="6" t="str">
        <f t="shared" si="478"/>
        <v>NO</v>
      </c>
      <c r="S2981" s="6" t="str">
        <f t="shared" si="479"/>
        <v>YES</v>
      </c>
      <c r="T2981" s="11">
        <f t="shared" si="480"/>
        <v>327.75</v>
      </c>
      <c r="U2981" s="11">
        <f t="shared" si="481"/>
        <v>131.1</v>
      </c>
      <c r="V2981" s="11">
        <f t="shared" si="482"/>
        <v>196.65</v>
      </c>
    </row>
    <row r="2982" spans="1:22" x14ac:dyDescent="0.25">
      <c r="A2982" s="6" t="s">
        <v>351</v>
      </c>
      <c r="B2982" s="6" t="s">
        <v>23</v>
      </c>
      <c r="C2982" t="s">
        <v>2308</v>
      </c>
      <c r="D2982" t="s">
        <v>2308</v>
      </c>
      <c r="E2982" s="33" t="s">
        <v>2204</v>
      </c>
      <c r="F2982" t="s">
        <v>2203</v>
      </c>
      <c r="G2982" t="s">
        <v>2210</v>
      </c>
      <c r="H2982" t="s">
        <v>2202</v>
      </c>
      <c r="I2982" t="s">
        <v>2201</v>
      </c>
      <c r="J2982" s="6" t="s">
        <v>2330</v>
      </c>
      <c r="K2982" s="11">
        <v>15</v>
      </c>
      <c r="L2982" s="9">
        <v>4</v>
      </c>
      <c r="M2982" s="11">
        <v>60</v>
      </c>
      <c r="N2982" s="11">
        <v>0</v>
      </c>
      <c r="O2982" s="10">
        <f t="shared" si="475"/>
        <v>15</v>
      </c>
      <c r="P2982" s="11">
        <f t="shared" si="476"/>
        <v>0</v>
      </c>
      <c r="Q2982" s="11">
        <f t="shared" si="477"/>
        <v>15</v>
      </c>
      <c r="R2982" s="6" t="str">
        <f t="shared" si="478"/>
        <v>YES</v>
      </c>
      <c r="S2982" s="6" t="str">
        <f t="shared" si="479"/>
        <v>YES</v>
      </c>
      <c r="T2982" s="11">
        <f t="shared" si="480"/>
        <v>50</v>
      </c>
      <c r="U2982" s="11">
        <f t="shared" si="481"/>
        <v>60</v>
      </c>
      <c r="V2982" s="11">
        <f t="shared" si="482"/>
        <v>-10</v>
      </c>
    </row>
    <row r="2983" spans="1:22" x14ac:dyDescent="0.25">
      <c r="A2983" s="6" t="s">
        <v>351</v>
      </c>
      <c r="B2983" s="6" t="s">
        <v>23</v>
      </c>
      <c r="C2983" t="s">
        <v>2308</v>
      </c>
      <c r="D2983" t="s">
        <v>2308</v>
      </c>
      <c r="E2983" s="33" t="s">
        <v>2204</v>
      </c>
      <c r="F2983" t="s">
        <v>2203</v>
      </c>
      <c r="G2983" t="s">
        <v>2210</v>
      </c>
      <c r="H2983" t="s">
        <v>2202</v>
      </c>
      <c r="I2983" t="s">
        <v>2201</v>
      </c>
      <c r="J2983" s="6" t="s">
        <v>2331</v>
      </c>
      <c r="K2983" s="11">
        <v>0</v>
      </c>
      <c r="L2983" s="9">
        <v>0</v>
      </c>
      <c r="M2983" s="11">
        <v>8222.7099999999991</v>
      </c>
      <c r="N2983" s="11">
        <v>8222.7099999999991</v>
      </c>
      <c r="O2983" s="10" t="e">
        <f t="shared" si="475"/>
        <v>#DIV/0!</v>
      </c>
      <c r="P2983" s="11" t="e">
        <f t="shared" si="476"/>
        <v>#DIV/0!</v>
      </c>
      <c r="Q2983" s="11" t="e">
        <f t="shared" si="477"/>
        <v>#DIV/0!</v>
      </c>
      <c r="R2983" s="6" t="e">
        <f t="shared" si="478"/>
        <v>#DIV/0!</v>
      </c>
      <c r="S2983" s="6" t="e">
        <f t="shared" si="479"/>
        <v>#DIV/0!</v>
      </c>
      <c r="T2983" s="11">
        <f t="shared" si="480"/>
        <v>0</v>
      </c>
      <c r="U2983" s="11">
        <f t="shared" si="481"/>
        <v>16445.419999999998</v>
      </c>
      <c r="V2983" s="11">
        <f t="shared" si="482"/>
        <v>-16445.419999999998</v>
      </c>
    </row>
    <row r="2984" spans="1:22" x14ac:dyDescent="0.25">
      <c r="A2984" s="6" t="s">
        <v>351</v>
      </c>
      <c r="B2984" s="6" t="s">
        <v>23</v>
      </c>
      <c r="C2984" t="s">
        <v>2308</v>
      </c>
      <c r="D2984" t="s">
        <v>2308</v>
      </c>
      <c r="E2984" s="33" t="s">
        <v>2204</v>
      </c>
      <c r="F2984" t="s">
        <v>2203</v>
      </c>
      <c r="G2984" t="s">
        <v>2210</v>
      </c>
      <c r="H2984" t="s">
        <v>2202</v>
      </c>
      <c r="I2984" t="s">
        <v>2201</v>
      </c>
      <c r="J2984" s="6" t="s">
        <v>2331</v>
      </c>
      <c r="K2984" s="11">
        <v>5</v>
      </c>
      <c r="L2984" s="9">
        <v>353.21</v>
      </c>
      <c r="M2984" s="11">
        <v>1766.05</v>
      </c>
      <c r="N2984" s="11">
        <v>0</v>
      </c>
      <c r="O2984" s="10">
        <f t="shared" si="475"/>
        <v>5</v>
      </c>
      <c r="P2984" s="11">
        <f t="shared" si="476"/>
        <v>0</v>
      </c>
      <c r="Q2984" s="11">
        <f t="shared" si="477"/>
        <v>5</v>
      </c>
      <c r="R2984" s="6" t="str">
        <f t="shared" si="478"/>
        <v>NO</v>
      </c>
      <c r="S2984" s="6" t="str">
        <f t="shared" si="479"/>
        <v>YES</v>
      </c>
      <c r="T2984" s="11">
        <f t="shared" si="480"/>
        <v>4415.125</v>
      </c>
      <c r="U2984" s="11">
        <f t="shared" si="481"/>
        <v>1766.05</v>
      </c>
      <c r="V2984" s="11">
        <f t="shared" si="482"/>
        <v>2649.0749999999998</v>
      </c>
    </row>
    <row r="2985" spans="1:22" x14ac:dyDescent="0.25">
      <c r="A2985" s="6" t="s">
        <v>351</v>
      </c>
      <c r="B2985" s="6" t="s">
        <v>23</v>
      </c>
      <c r="C2985" t="s">
        <v>2308</v>
      </c>
      <c r="D2985" t="s">
        <v>2308</v>
      </c>
      <c r="E2985" s="33" t="s">
        <v>2204</v>
      </c>
      <c r="F2985" t="s">
        <v>2203</v>
      </c>
      <c r="G2985" t="s">
        <v>2210</v>
      </c>
      <c r="H2985" t="s">
        <v>2202</v>
      </c>
      <c r="I2985" t="s">
        <v>2201</v>
      </c>
      <c r="J2985" s="6" t="s">
        <v>2331</v>
      </c>
      <c r="K2985" s="11">
        <v>15</v>
      </c>
      <c r="L2985" s="9">
        <v>24.04</v>
      </c>
      <c r="M2985" s="11">
        <v>360.6</v>
      </c>
      <c r="N2985" s="11">
        <v>0</v>
      </c>
      <c r="O2985" s="10">
        <f t="shared" si="475"/>
        <v>15.000000000000002</v>
      </c>
      <c r="P2985" s="11">
        <f t="shared" si="476"/>
        <v>0</v>
      </c>
      <c r="Q2985" s="11">
        <f t="shared" si="477"/>
        <v>15.000000000000002</v>
      </c>
      <c r="R2985" s="6" t="str">
        <f t="shared" si="478"/>
        <v>YES</v>
      </c>
      <c r="S2985" s="6" t="str">
        <f t="shared" si="479"/>
        <v>YES</v>
      </c>
      <c r="T2985" s="11">
        <f t="shared" si="480"/>
        <v>300.5</v>
      </c>
      <c r="U2985" s="11">
        <f t="shared" si="481"/>
        <v>360.6</v>
      </c>
      <c r="V2985" s="11">
        <f t="shared" si="482"/>
        <v>-60.100000000000023</v>
      </c>
    </row>
    <row r="2986" spans="1:22" x14ac:dyDescent="0.25">
      <c r="A2986" s="6" t="s">
        <v>351</v>
      </c>
      <c r="B2986" s="6" t="s">
        <v>23</v>
      </c>
      <c r="C2986" s="6" t="s">
        <v>2332</v>
      </c>
      <c r="D2986" s="6" t="s">
        <v>2332</v>
      </c>
      <c r="E2986" s="33" t="s">
        <v>2333</v>
      </c>
      <c r="F2986" s="33" t="s">
        <v>2334</v>
      </c>
      <c r="G2986" s="7" t="s">
        <v>2335</v>
      </c>
      <c r="H2986" s="33" t="s">
        <v>2336</v>
      </c>
      <c r="I2986" s="33" t="s">
        <v>826</v>
      </c>
      <c r="J2986" s="33" t="s">
        <v>2337</v>
      </c>
      <c r="K2986" s="11">
        <v>10</v>
      </c>
      <c r="L2986" s="9">
        <v>80</v>
      </c>
      <c r="M2986" s="11">
        <v>800</v>
      </c>
      <c r="N2986" s="11">
        <v>972.74</v>
      </c>
      <c r="O2986" s="10">
        <f t="shared" si="475"/>
        <v>10</v>
      </c>
      <c r="P2986" s="11">
        <f t="shared" si="476"/>
        <v>12.15925</v>
      </c>
      <c r="Q2986" s="11">
        <f t="shared" si="477"/>
        <v>22.15925</v>
      </c>
      <c r="R2986" s="6" t="str">
        <f t="shared" si="478"/>
        <v>YES</v>
      </c>
      <c r="S2986" s="6" t="str">
        <f t="shared" si="479"/>
        <v>YES</v>
      </c>
      <c r="T2986" s="11">
        <f t="shared" si="480"/>
        <v>1000</v>
      </c>
      <c r="U2986" s="11">
        <f t="shared" si="481"/>
        <v>1772.74</v>
      </c>
      <c r="V2986" s="11">
        <f t="shared" si="482"/>
        <v>-772.74</v>
      </c>
    </row>
    <row r="2987" spans="1:22" x14ac:dyDescent="0.25">
      <c r="A2987" s="6" t="s">
        <v>351</v>
      </c>
      <c r="B2987" s="6" t="s">
        <v>23</v>
      </c>
      <c r="C2987" s="35" t="s">
        <v>2368</v>
      </c>
      <c r="D2987" s="35" t="s">
        <v>2368</v>
      </c>
      <c r="E2987" s="36" t="s">
        <v>2367</v>
      </c>
      <c r="F2987" s="36" t="s">
        <v>2366</v>
      </c>
      <c r="G2987" s="35" t="s">
        <v>2365</v>
      </c>
      <c r="H2987" s="35" t="s">
        <v>2364</v>
      </c>
      <c r="I2987" s="35" t="s">
        <v>2363</v>
      </c>
      <c r="J2987" s="6" t="s">
        <v>2338</v>
      </c>
      <c r="K2987" s="11">
        <v>5</v>
      </c>
      <c r="L2987" s="9">
        <v>45.78</v>
      </c>
      <c r="M2987" s="11">
        <f t="shared" ref="M2987:M3011" si="483">K2987*L2987</f>
        <v>228.9</v>
      </c>
      <c r="N2987" s="11">
        <v>850.03</v>
      </c>
      <c r="O2987" s="10">
        <f t="shared" si="475"/>
        <v>5</v>
      </c>
      <c r="P2987" s="11">
        <f t="shared" si="476"/>
        <v>18.567715159458277</v>
      </c>
      <c r="Q2987" s="11">
        <f t="shared" si="477"/>
        <v>23.567715159458281</v>
      </c>
      <c r="R2987" s="6" t="str">
        <f t="shared" si="478"/>
        <v>YES</v>
      </c>
      <c r="S2987" s="6" t="str">
        <f t="shared" si="479"/>
        <v>YES</v>
      </c>
      <c r="T2987" s="11">
        <f t="shared" si="480"/>
        <v>572.25</v>
      </c>
      <c r="U2987" s="11">
        <f t="shared" si="481"/>
        <v>1078.93</v>
      </c>
      <c r="V2987" s="11">
        <f t="shared" si="482"/>
        <v>-506.68000000000006</v>
      </c>
    </row>
    <row r="2988" spans="1:22" x14ac:dyDescent="0.25">
      <c r="A2988" s="6" t="s">
        <v>351</v>
      </c>
      <c r="B2988" s="6" t="s">
        <v>23</v>
      </c>
      <c r="C2988" s="35" t="s">
        <v>2368</v>
      </c>
      <c r="D2988" s="35" t="s">
        <v>2368</v>
      </c>
      <c r="E2988" s="36" t="s">
        <v>2367</v>
      </c>
      <c r="F2988" s="36" t="s">
        <v>2366</v>
      </c>
      <c r="G2988" s="35" t="s">
        <v>2365</v>
      </c>
      <c r="H2988" s="35" t="s">
        <v>2364</v>
      </c>
      <c r="I2988" s="35" t="s">
        <v>2363</v>
      </c>
      <c r="J2988" s="6" t="s">
        <v>2339</v>
      </c>
      <c r="K2988" s="11">
        <v>5</v>
      </c>
      <c r="L2988" s="9">
        <v>39.6</v>
      </c>
      <c r="M2988" s="11">
        <f t="shared" si="483"/>
        <v>198</v>
      </c>
      <c r="N2988" s="11">
        <v>735.72</v>
      </c>
      <c r="O2988" s="10">
        <f t="shared" si="475"/>
        <v>5</v>
      </c>
      <c r="P2988" s="11">
        <f t="shared" si="476"/>
        <v>18.578787878787878</v>
      </c>
      <c r="Q2988" s="11">
        <f t="shared" si="477"/>
        <v>23.578787878787878</v>
      </c>
      <c r="R2988" s="6" t="str">
        <f t="shared" si="478"/>
        <v>YES</v>
      </c>
      <c r="S2988" s="6" t="str">
        <f t="shared" si="479"/>
        <v>YES</v>
      </c>
      <c r="T2988" s="11">
        <f t="shared" si="480"/>
        <v>495</v>
      </c>
      <c r="U2988" s="11">
        <f t="shared" si="481"/>
        <v>933.72</v>
      </c>
      <c r="V2988" s="11">
        <f t="shared" si="482"/>
        <v>-438.72</v>
      </c>
    </row>
    <row r="2989" spans="1:22" x14ac:dyDescent="0.25">
      <c r="A2989" s="6" t="s">
        <v>351</v>
      </c>
      <c r="B2989" s="6" t="s">
        <v>23</v>
      </c>
      <c r="C2989" s="35" t="s">
        <v>2368</v>
      </c>
      <c r="D2989" s="35" t="s">
        <v>2368</v>
      </c>
      <c r="E2989" s="36" t="s">
        <v>2367</v>
      </c>
      <c r="F2989" s="36" t="s">
        <v>2366</v>
      </c>
      <c r="G2989" s="35" t="s">
        <v>2365</v>
      </c>
      <c r="H2989" s="35" t="s">
        <v>2364</v>
      </c>
      <c r="I2989" s="35" t="s">
        <v>2363</v>
      </c>
      <c r="J2989" s="6" t="s">
        <v>2340</v>
      </c>
      <c r="K2989" s="11">
        <v>5</v>
      </c>
      <c r="L2989" s="9">
        <v>33.590000000000003</v>
      </c>
      <c r="M2989" s="11">
        <f t="shared" si="483"/>
        <v>167.95000000000002</v>
      </c>
      <c r="N2989" s="11">
        <v>586.35</v>
      </c>
      <c r="O2989" s="10">
        <f t="shared" si="475"/>
        <v>5</v>
      </c>
      <c r="P2989" s="11">
        <f t="shared" si="476"/>
        <v>17.45608812146472</v>
      </c>
      <c r="Q2989" s="11">
        <f t="shared" si="477"/>
        <v>22.45608812146472</v>
      </c>
      <c r="R2989" s="6" t="str">
        <f t="shared" si="478"/>
        <v>YES</v>
      </c>
      <c r="S2989" s="6" t="str">
        <f t="shared" si="479"/>
        <v>YES</v>
      </c>
      <c r="T2989" s="11">
        <f t="shared" si="480"/>
        <v>419.87500000000006</v>
      </c>
      <c r="U2989" s="11">
        <f t="shared" si="481"/>
        <v>754.30000000000007</v>
      </c>
      <c r="V2989" s="11">
        <f t="shared" si="482"/>
        <v>-334.42500000000001</v>
      </c>
    </row>
    <row r="2990" spans="1:22" x14ac:dyDescent="0.25">
      <c r="A2990" s="6" t="s">
        <v>351</v>
      </c>
      <c r="B2990" s="6" t="s">
        <v>23</v>
      </c>
      <c r="C2990" s="35" t="s">
        <v>2368</v>
      </c>
      <c r="D2990" s="35" t="s">
        <v>2368</v>
      </c>
      <c r="E2990" s="36" t="s">
        <v>2367</v>
      </c>
      <c r="F2990" s="36" t="s">
        <v>2366</v>
      </c>
      <c r="G2990" s="35" t="s">
        <v>2365</v>
      </c>
      <c r="H2990" s="35" t="s">
        <v>2364</v>
      </c>
      <c r="I2990" s="35" t="s">
        <v>2363</v>
      </c>
      <c r="J2990" s="6" t="s">
        <v>2341</v>
      </c>
      <c r="K2990" s="11">
        <v>5</v>
      </c>
      <c r="L2990" s="9">
        <v>143.13999999999999</v>
      </c>
      <c r="M2990" s="11">
        <f t="shared" si="483"/>
        <v>715.69999999999993</v>
      </c>
      <c r="N2990" s="11">
        <v>2534.36</v>
      </c>
      <c r="O2990" s="10">
        <f t="shared" si="475"/>
        <v>5</v>
      </c>
      <c r="P2990" s="11">
        <f t="shared" si="476"/>
        <v>17.705463182897866</v>
      </c>
      <c r="Q2990" s="11">
        <f t="shared" si="477"/>
        <v>22.705463182897866</v>
      </c>
      <c r="R2990" s="6" t="str">
        <f t="shared" si="478"/>
        <v>YES</v>
      </c>
      <c r="S2990" s="6" t="str">
        <f t="shared" si="479"/>
        <v>YES</v>
      </c>
      <c r="T2990" s="11">
        <f t="shared" si="480"/>
        <v>1789.2499999999998</v>
      </c>
      <c r="U2990" s="11">
        <f t="shared" si="481"/>
        <v>3250.06</v>
      </c>
      <c r="V2990" s="11">
        <f t="shared" si="482"/>
        <v>-1460.8100000000002</v>
      </c>
    </row>
    <row r="2991" spans="1:22" x14ac:dyDescent="0.25">
      <c r="A2991" s="6" t="s">
        <v>351</v>
      </c>
      <c r="B2991" s="6" t="s">
        <v>23</v>
      </c>
      <c r="C2991" s="35" t="s">
        <v>2368</v>
      </c>
      <c r="D2991" s="35" t="s">
        <v>2368</v>
      </c>
      <c r="E2991" s="36" t="s">
        <v>2367</v>
      </c>
      <c r="F2991" s="36" t="s">
        <v>2366</v>
      </c>
      <c r="G2991" s="35" t="s">
        <v>2365</v>
      </c>
      <c r="H2991" s="35" t="s">
        <v>2364</v>
      </c>
      <c r="I2991" s="35" t="s">
        <v>2363</v>
      </c>
      <c r="J2991" s="6" t="s">
        <v>2342</v>
      </c>
      <c r="K2991" s="11">
        <v>5</v>
      </c>
      <c r="L2991" s="9">
        <v>88.78</v>
      </c>
      <c r="M2991" s="11">
        <f t="shared" si="483"/>
        <v>443.9</v>
      </c>
      <c r="N2991" s="11">
        <v>1706.38</v>
      </c>
      <c r="O2991" s="10">
        <f t="shared" si="475"/>
        <v>5</v>
      </c>
      <c r="P2991" s="11">
        <f t="shared" si="476"/>
        <v>19.22031989186754</v>
      </c>
      <c r="Q2991" s="11">
        <f t="shared" si="477"/>
        <v>24.22031989186754</v>
      </c>
      <c r="R2991" s="6" t="str">
        <f t="shared" si="478"/>
        <v>YES</v>
      </c>
      <c r="S2991" s="6" t="str">
        <f t="shared" si="479"/>
        <v>YES</v>
      </c>
      <c r="T2991" s="11">
        <f t="shared" si="480"/>
        <v>1109.75</v>
      </c>
      <c r="U2991" s="11">
        <f t="shared" si="481"/>
        <v>2150.2800000000002</v>
      </c>
      <c r="V2991" s="11">
        <f t="shared" si="482"/>
        <v>-1040.5300000000002</v>
      </c>
    </row>
    <row r="2992" spans="1:22" x14ac:dyDescent="0.25">
      <c r="A2992" s="6" t="s">
        <v>351</v>
      </c>
      <c r="B2992" s="6" t="s">
        <v>23</v>
      </c>
      <c r="C2992" s="35" t="s">
        <v>2368</v>
      </c>
      <c r="D2992" s="35" t="s">
        <v>2368</v>
      </c>
      <c r="E2992" s="36" t="s">
        <v>2367</v>
      </c>
      <c r="F2992" s="36" t="s">
        <v>2366</v>
      </c>
      <c r="G2992" s="35" t="s">
        <v>2365</v>
      </c>
      <c r="H2992" s="35" t="s">
        <v>2364</v>
      </c>
      <c r="I2992" s="35" t="s">
        <v>2363</v>
      </c>
      <c r="J2992" s="6" t="s">
        <v>2343</v>
      </c>
      <c r="K2992" s="11">
        <v>5</v>
      </c>
      <c r="L2992" s="9">
        <v>536.33000000000004</v>
      </c>
      <c r="M2992" s="11">
        <f t="shared" si="483"/>
        <v>2681.65</v>
      </c>
      <c r="N2992" s="11">
        <f>8581.01+1593.4</f>
        <v>10174.41</v>
      </c>
      <c r="O2992" s="10">
        <f t="shared" si="475"/>
        <v>5</v>
      </c>
      <c r="P2992" s="11">
        <f t="shared" si="476"/>
        <v>18.970428654000333</v>
      </c>
      <c r="Q2992" s="11">
        <f t="shared" si="477"/>
        <v>23.970428654000333</v>
      </c>
      <c r="R2992" s="6" t="str">
        <f t="shared" si="478"/>
        <v>YES</v>
      </c>
      <c r="S2992" s="6" t="str">
        <f t="shared" si="479"/>
        <v>YES</v>
      </c>
      <c r="T2992" s="11">
        <f t="shared" si="480"/>
        <v>6704.1250000000009</v>
      </c>
      <c r="U2992" s="11">
        <f t="shared" si="481"/>
        <v>12856.06</v>
      </c>
      <c r="V2992" s="11">
        <f t="shared" si="482"/>
        <v>-6151.9349999999986</v>
      </c>
    </row>
    <row r="2993" spans="1:22" x14ac:dyDescent="0.25">
      <c r="A2993" s="6" t="s">
        <v>351</v>
      </c>
      <c r="B2993" s="6" t="s">
        <v>23</v>
      </c>
      <c r="C2993" s="35" t="s">
        <v>2368</v>
      </c>
      <c r="D2993" s="35" t="s">
        <v>2368</v>
      </c>
      <c r="E2993" s="36" t="s">
        <v>2367</v>
      </c>
      <c r="F2993" s="36" t="s">
        <v>2366</v>
      </c>
      <c r="G2993" s="35" t="s">
        <v>2365</v>
      </c>
      <c r="H2993" s="35" t="s">
        <v>2364</v>
      </c>
      <c r="I2993" s="35" t="s">
        <v>2363</v>
      </c>
      <c r="J2993" s="6" t="s">
        <v>2344</v>
      </c>
      <c r="K2993" s="11">
        <v>12.5</v>
      </c>
      <c r="L2993" s="9">
        <v>88.69</v>
      </c>
      <c r="M2993" s="11">
        <f t="shared" si="483"/>
        <v>1108.625</v>
      </c>
      <c r="O2993" s="10">
        <f t="shared" si="475"/>
        <v>12.5</v>
      </c>
      <c r="P2993" s="11">
        <f t="shared" si="476"/>
        <v>0</v>
      </c>
      <c r="Q2993" s="11">
        <f t="shared" si="477"/>
        <v>12.5</v>
      </c>
      <c r="R2993" s="6" t="str">
        <f t="shared" si="478"/>
        <v>YES</v>
      </c>
      <c r="S2993" s="6" t="str">
        <f t="shared" si="479"/>
        <v>YES</v>
      </c>
      <c r="T2993" s="11">
        <f t="shared" si="480"/>
        <v>1108.625</v>
      </c>
      <c r="U2993" s="11">
        <f t="shared" si="481"/>
        <v>1108.625</v>
      </c>
      <c r="V2993" s="11">
        <f t="shared" si="482"/>
        <v>0</v>
      </c>
    </row>
    <row r="2994" spans="1:22" x14ac:dyDescent="0.25">
      <c r="A2994" s="6" t="s">
        <v>351</v>
      </c>
      <c r="B2994" s="6" t="s">
        <v>23</v>
      </c>
      <c r="C2994" s="35" t="s">
        <v>2368</v>
      </c>
      <c r="D2994" s="35" t="s">
        <v>2368</v>
      </c>
      <c r="E2994" s="36" t="s">
        <v>2367</v>
      </c>
      <c r="F2994" s="36" t="s">
        <v>2366</v>
      </c>
      <c r="G2994" s="35" t="s">
        <v>2365</v>
      </c>
      <c r="H2994" s="35" t="s">
        <v>2364</v>
      </c>
      <c r="I2994" s="35" t="s">
        <v>2363</v>
      </c>
      <c r="J2994" s="6" t="s">
        <v>2345</v>
      </c>
      <c r="K2994" s="11">
        <v>5</v>
      </c>
      <c r="L2994" s="9">
        <v>52.22</v>
      </c>
      <c r="M2994" s="11">
        <f t="shared" si="483"/>
        <v>261.10000000000002</v>
      </c>
      <c r="N2994" s="11">
        <v>2303.0100000000002</v>
      </c>
      <c r="O2994" s="10">
        <f t="shared" si="475"/>
        <v>5.0000000000000009</v>
      </c>
      <c r="P2994" s="11">
        <f t="shared" si="476"/>
        <v>44.102068173113757</v>
      </c>
      <c r="Q2994" s="11">
        <f t="shared" si="477"/>
        <v>49.10206817311375</v>
      </c>
      <c r="R2994" s="6" t="str">
        <f t="shared" si="478"/>
        <v>YES</v>
      </c>
      <c r="S2994" s="6" t="str">
        <f t="shared" si="479"/>
        <v>YES</v>
      </c>
      <c r="T2994" s="11">
        <f t="shared" si="480"/>
        <v>652.75</v>
      </c>
      <c r="U2994" s="11">
        <f t="shared" si="481"/>
        <v>2564.11</v>
      </c>
      <c r="V2994" s="11">
        <f t="shared" si="482"/>
        <v>-1911.3600000000001</v>
      </c>
    </row>
    <row r="2995" spans="1:22" x14ac:dyDescent="0.25">
      <c r="A2995" s="6" t="s">
        <v>351</v>
      </c>
      <c r="B2995" s="6" t="s">
        <v>23</v>
      </c>
      <c r="C2995" s="35" t="s">
        <v>2368</v>
      </c>
      <c r="D2995" s="35" t="s">
        <v>2368</v>
      </c>
      <c r="E2995" s="36" t="s">
        <v>2367</v>
      </c>
      <c r="F2995" s="36" t="s">
        <v>2366</v>
      </c>
      <c r="G2995" s="35" t="s">
        <v>2365</v>
      </c>
      <c r="H2995" s="35" t="s">
        <v>2364</v>
      </c>
      <c r="I2995" s="35" t="s">
        <v>2363</v>
      </c>
      <c r="J2995" s="6" t="s">
        <v>2346</v>
      </c>
      <c r="K2995" s="11">
        <v>5</v>
      </c>
      <c r="L2995" s="9">
        <f>1.82+244.47</f>
        <v>246.29</v>
      </c>
      <c r="M2995" s="11">
        <f t="shared" si="483"/>
        <v>1231.45</v>
      </c>
      <c r="N2995" s="11">
        <f>8966.89+30</f>
        <v>8996.89</v>
      </c>
      <c r="O2995" s="10">
        <f t="shared" si="475"/>
        <v>5</v>
      </c>
      <c r="P2995" s="11">
        <f t="shared" si="476"/>
        <v>36.529660156725811</v>
      </c>
      <c r="Q2995" s="11">
        <f t="shared" si="477"/>
        <v>41.529660156725811</v>
      </c>
      <c r="R2995" s="6" t="str">
        <f t="shared" si="478"/>
        <v>YES</v>
      </c>
      <c r="S2995" s="6" t="str">
        <f t="shared" si="479"/>
        <v>YES</v>
      </c>
      <c r="T2995" s="11">
        <f t="shared" si="480"/>
        <v>3078.625</v>
      </c>
      <c r="U2995" s="11">
        <f t="shared" si="481"/>
        <v>10228.34</v>
      </c>
      <c r="V2995" s="11">
        <f t="shared" si="482"/>
        <v>-7149.7150000000001</v>
      </c>
    </row>
    <row r="2996" spans="1:22" x14ac:dyDescent="0.25">
      <c r="A2996" s="6" t="s">
        <v>351</v>
      </c>
      <c r="B2996" s="6" t="s">
        <v>23</v>
      </c>
      <c r="C2996" s="35" t="s">
        <v>2368</v>
      </c>
      <c r="D2996" s="35" t="s">
        <v>2368</v>
      </c>
      <c r="E2996" s="36" t="s">
        <v>2367</v>
      </c>
      <c r="F2996" s="36" t="s">
        <v>2366</v>
      </c>
      <c r="G2996" s="35" t="s">
        <v>2365</v>
      </c>
      <c r="H2996" s="35" t="s">
        <v>2364</v>
      </c>
      <c r="I2996" s="35" t="s">
        <v>2363</v>
      </c>
      <c r="J2996" s="6" t="s">
        <v>2347</v>
      </c>
      <c r="K2996" s="11">
        <v>5</v>
      </c>
      <c r="L2996" s="9">
        <v>157.1</v>
      </c>
      <c r="M2996" s="11">
        <f t="shared" si="483"/>
        <v>785.5</v>
      </c>
      <c r="N2996" s="11">
        <v>6090.48</v>
      </c>
      <c r="O2996" s="10">
        <f t="shared" si="475"/>
        <v>5</v>
      </c>
      <c r="P2996" s="11">
        <f t="shared" si="476"/>
        <v>38.768173138128581</v>
      </c>
      <c r="Q2996" s="11">
        <f t="shared" si="477"/>
        <v>43.768173138128581</v>
      </c>
      <c r="R2996" s="6" t="str">
        <f t="shared" si="478"/>
        <v>YES</v>
      </c>
      <c r="S2996" s="6" t="str">
        <f t="shared" si="479"/>
        <v>YES</v>
      </c>
      <c r="T2996" s="11">
        <f t="shared" si="480"/>
        <v>1963.75</v>
      </c>
      <c r="U2996" s="11">
        <f t="shared" si="481"/>
        <v>6875.98</v>
      </c>
      <c r="V2996" s="11">
        <f t="shared" si="482"/>
        <v>-4912.2299999999996</v>
      </c>
    </row>
    <row r="2997" spans="1:22" x14ac:dyDescent="0.25">
      <c r="A2997" s="6" t="s">
        <v>351</v>
      </c>
      <c r="B2997" s="6" t="s">
        <v>23</v>
      </c>
      <c r="C2997" s="35" t="s">
        <v>2368</v>
      </c>
      <c r="D2997" s="35" t="s">
        <v>2368</v>
      </c>
      <c r="E2997" s="36" t="s">
        <v>2367</v>
      </c>
      <c r="F2997" s="36" t="s">
        <v>2366</v>
      </c>
      <c r="G2997" s="35" t="s">
        <v>2365</v>
      </c>
      <c r="H2997" s="35" t="s">
        <v>2364</v>
      </c>
      <c r="I2997" s="35" t="s">
        <v>2363</v>
      </c>
      <c r="J2997" s="6" t="s">
        <v>2348</v>
      </c>
      <c r="K2997" s="11">
        <v>5</v>
      </c>
      <c r="L2997" s="9">
        <v>120.36</v>
      </c>
      <c r="M2997" s="11">
        <f t="shared" si="483"/>
        <v>601.79999999999995</v>
      </c>
      <c r="N2997" s="11">
        <f>60+4752.79</f>
        <v>4812.79</v>
      </c>
      <c r="O2997" s="10">
        <f t="shared" si="475"/>
        <v>5</v>
      </c>
      <c r="P2997" s="11">
        <f t="shared" si="476"/>
        <v>39.9866234629445</v>
      </c>
      <c r="Q2997" s="11">
        <f t="shared" si="477"/>
        <v>44.9866234629445</v>
      </c>
      <c r="R2997" s="6" t="str">
        <f t="shared" si="478"/>
        <v>YES</v>
      </c>
      <c r="S2997" s="6" t="str">
        <f t="shared" si="479"/>
        <v>YES</v>
      </c>
      <c r="T2997" s="11">
        <f t="shared" si="480"/>
        <v>1504.5</v>
      </c>
      <c r="U2997" s="11">
        <f t="shared" si="481"/>
        <v>5414.59</v>
      </c>
      <c r="V2997" s="11">
        <f t="shared" si="482"/>
        <v>-3910.09</v>
      </c>
    </row>
    <row r="2998" spans="1:22" x14ac:dyDescent="0.25">
      <c r="A2998" s="6" t="s">
        <v>351</v>
      </c>
      <c r="B2998" s="6" t="s">
        <v>23</v>
      </c>
      <c r="C2998" s="35" t="s">
        <v>2368</v>
      </c>
      <c r="D2998" s="35" t="s">
        <v>2368</v>
      </c>
      <c r="E2998" s="36" t="s">
        <v>2367</v>
      </c>
      <c r="F2998" s="36" t="s">
        <v>2366</v>
      </c>
      <c r="G2998" s="35" t="s">
        <v>2365</v>
      </c>
      <c r="H2998" s="35" t="s">
        <v>2364</v>
      </c>
      <c r="I2998" s="35" t="s">
        <v>2363</v>
      </c>
      <c r="J2998" s="6" t="s">
        <v>2349</v>
      </c>
      <c r="K2998" s="11">
        <v>5</v>
      </c>
      <c r="L2998" s="9">
        <v>32.520000000000003</v>
      </c>
      <c r="M2998" s="11">
        <f t="shared" si="483"/>
        <v>162.60000000000002</v>
      </c>
      <c r="N2998" s="11">
        <f>25+1190.18</f>
        <v>1215.18</v>
      </c>
      <c r="O2998" s="10">
        <f t="shared" si="475"/>
        <v>5</v>
      </c>
      <c r="P2998" s="11">
        <f t="shared" si="476"/>
        <v>37.367158671586715</v>
      </c>
      <c r="Q2998" s="11">
        <f t="shared" si="477"/>
        <v>42.367158671586715</v>
      </c>
      <c r="R2998" s="6" t="str">
        <f t="shared" si="478"/>
        <v>YES</v>
      </c>
      <c r="S2998" s="6" t="str">
        <f t="shared" si="479"/>
        <v>YES</v>
      </c>
      <c r="T2998" s="11">
        <f t="shared" si="480"/>
        <v>406.50000000000006</v>
      </c>
      <c r="U2998" s="11">
        <f t="shared" si="481"/>
        <v>1377.7800000000002</v>
      </c>
      <c r="V2998" s="11">
        <f t="shared" si="482"/>
        <v>-971.2800000000002</v>
      </c>
    </row>
    <row r="2999" spans="1:22" x14ac:dyDescent="0.25">
      <c r="A2999" s="6" t="s">
        <v>351</v>
      </c>
      <c r="B2999" s="6" t="s">
        <v>23</v>
      </c>
      <c r="C2999" s="35" t="s">
        <v>2368</v>
      </c>
      <c r="D2999" s="35" t="s">
        <v>2368</v>
      </c>
      <c r="E2999" s="36" t="s">
        <v>2367</v>
      </c>
      <c r="F2999" s="36" t="s">
        <v>2366</v>
      </c>
      <c r="G2999" s="35" t="s">
        <v>2365</v>
      </c>
      <c r="H2999" s="35" t="s">
        <v>2364</v>
      </c>
      <c r="I2999" s="35" t="s">
        <v>2363</v>
      </c>
      <c r="J2999" s="6" t="s">
        <v>2350</v>
      </c>
      <c r="K2999" s="11">
        <v>5</v>
      </c>
      <c r="L2999" s="9">
        <v>37.1</v>
      </c>
      <c r="M2999" s="11">
        <f t="shared" si="483"/>
        <v>185.5</v>
      </c>
      <c r="N2999" s="11">
        <v>1245.8399999999999</v>
      </c>
      <c r="O2999" s="10">
        <f t="shared" si="475"/>
        <v>5</v>
      </c>
      <c r="P2999" s="11">
        <f t="shared" si="476"/>
        <v>33.58059299191374</v>
      </c>
      <c r="Q2999" s="11">
        <f t="shared" si="477"/>
        <v>38.58059299191374</v>
      </c>
      <c r="R2999" s="6" t="str">
        <f t="shared" si="478"/>
        <v>YES</v>
      </c>
      <c r="S2999" s="6" t="str">
        <f t="shared" si="479"/>
        <v>YES</v>
      </c>
      <c r="T2999" s="11">
        <f t="shared" si="480"/>
        <v>463.75</v>
      </c>
      <c r="U2999" s="11">
        <f t="shared" si="481"/>
        <v>1431.34</v>
      </c>
      <c r="V2999" s="11">
        <f t="shared" si="482"/>
        <v>-967.58999999999992</v>
      </c>
    </row>
    <row r="3000" spans="1:22" x14ac:dyDescent="0.25">
      <c r="A3000" s="6" t="s">
        <v>351</v>
      </c>
      <c r="B3000" s="6" t="s">
        <v>23</v>
      </c>
      <c r="C3000" s="35" t="s">
        <v>2368</v>
      </c>
      <c r="D3000" s="35" t="s">
        <v>2368</v>
      </c>
      <c r="E3000" s="36" t="s">
        <v>2367</v>
      </c>
      <c r="F3000" s="36" t="s">
        <v>2366</v>
      </c>
      <c r="G3000" s="35" t="s">
        <v>2365</v>
      </c>
      <c r="H3000" s="35" t="s">
        <v>2364</v>
      </c>
      <c r="I3000" s="35" t="s">
        <v>2363</v>
      </c>
      <c r="J3000" s="6" t="s">
        <v>2351</v>
      </c>
      <c r="K3000" s="11">
        <v>5</v>
      </c>
      <c r="L3000" s="9">
        <v>60.52</v>
      </c>
      <c r="M3000" s="11">
        <f t="shared" si="483"/>
        <v>302.60000000000002</v>
      </c>
      <c r="N3000" s="11">
        <f>15+2032.6</f>
        <v>2047.6</v>
      </c>
      <c r="O3000" s="10">
        <f t="shared" si="475"/>
        <v>5</v>
      </c>
      <c r="P3000" s="11">
        <f t="shared" si="476"/>
        <v>33.833443489755453</v>
      </c>
      <c r="Q3000" s="11">
        <f t="shared" si="477"/>
        <v>38.833443489755446</v>
      </c>
      <c r="R3000" s="6" t="str">
        <f t="shared" si="478"/>
        <v>YES</v>
      </c>
      <c r="S3000" s="6" t="str">
        <f t="shared" si="479"/>
        <v>YES</v>
      </c>
      <c r="T3000" s="11">
        <f t="shared" si="480"/>
        <v>756.5</v>
      </c>
      <c r="U3000" s="11">
        <f t="shared" si="481"/>
        <v>2350.1999999999998</v>
      </c>
      <c r="V3000" s="11">
        <f t="shared" si="482"/>
        <v>-1593.6999999999998</v>
      </c>
    </row>
    <row r="3001" spans="1:22" x14ac:dyDescent="0.25">
      <c r="A3001" s="6" t="s">
        <v>351</v>
      </c>
      <c r="B3001" s="6" t="s">
        <v>23</v>
      </c>
      <c r="C3001" s="35" t="s">
        <v>2368</v>
      </c>
      <c r="D3001" s="35" t="s">
        <v>2368</v>
      </c>
      <c r="E3001" s="36" t="s">
        <v>2367</v>
      </c>
      <c r="F3001" s="36" t="s">
        <v>2366</v>
      </c>
      <c r="G3001" s="35" t="s">
        <v>2365</v>
      </c>
      <c r="H3001" s="35" t="s">
        <v>2364</v>
      </c>
      <c r="I3001" s="35" t="s">
        <v>2363</v>
      </c>
      <c r="J3001" s="6" t="s">
        <v>2352</v>
      </c>
      <c r="K3001" s="11">
        <v>5</v>
      </c>
      <c r="L3001" s="9">
        <v>121.05</v>
      </c>
      <c r="M3001" s="11">
        <f t="shared" si="483"/>
        <v>605.25</v>
      </c>
      <c r="N3001" s="11">
        <v>4988.96</v>
      </c>
      <c r="O3001" s="10">
        <f t="shared" si="475"/>
        <v>5</v>
      </c>
      <c r="P3001" s="11">
        <f t="shared" si="476"/>
        <v>41.214043783560513</v>
      </c>
      <c r="Q3001" s="11">
        <f t="shared" si="477"/>
        <v>46.214043783560513</v>
      </c>
      <c r="R3001" s="6" t="str">
        <f t="shared" si="478"/>
        <v>YES</v>
      </c>
      <c r="S3001" s="6" t="str">
        <f t="shared" si="479"/>
        <v>YES</v>
      </c>
      <c r="T3001" s="11">
        <f t="shared" si="480"/>
        <v>1513.125</v>
      </c>
      <c r="U3001" s="11">
        <f t="shared" si="481"/>
        <v>5594.21</v>
      </c>
      <c r="V3001" s="11">
        <f t="shared" si="482"/>
        <v>-4081.085</v>
      </c>
    </row>
    <row r="3002" spans="1:22" x14ac:dyDescent="0.25">
      <c r="A3002" s="6" t="s">
        <v>351</v>
      </c>
      <c r="B3002" s="6" t="s">
        <v>23</v>
      </c>
      <c r="C3002" s="35" t="s">
        <v>2368</v>
      </c>
      <c r="D3002" s="35" t="s">
        <v>2368</v>
      </c>
      <c r="E3002" s="36" t="s">
        <v>2367</v>
      </c>
      <c r="F3002" s="36" t="s">
        <v>2366</v>
      </c>
      <c r="G3002" s="35" t="s">
        <v>2365</v>
      </c>
      <c r="H3002" s="35" t="s">
        <v>2364</v>
      </c>
      <c r="I3002" s="35" t="s">
        <v>2363</v>
      </c>
      <c r="J3002" s="6" t="s">
        <v>2353</v>
      </c>
      <c r="K3002" s="11">
        <v>5</v>
      </c>
      <c r="L3002" s="9">
        <v>21.21</v>
      </c>
      <c r="M3002" s="11">
        <f t="shared" si="483"/>
        <v>106.05000000000001</v>
      </c>
      <c r="N3002" s="11">
        <v>923.03</v>
      </c>
      <c r="O3002" s="10">
        <f t="shared" si="475"/>
        <v>5</v>
      </c>
      <c r="P3002" s="11">
        <f t="shared" si="476"/>
        <v>43.518623290900514</v>
      </c>
      <c r="Q3002" s="11">
        <f t="shared" si="477"/>
        <v>48.518623290900514</v>
      </c>
      <c r="R3002" s="6" t="str">
        <f t="shared" si="478"/>
        <v>YES</v>
      </c>
      <c r="S3002" s="6" t="str">
        <f t="shared" si="479"/>
        <v>YES</v>
      </c>
      <c r="T3002" s="11">
        <f t="shared" si="480"/>
        <v>265.125</v>
      </c>
      <c r="U3002" s="11">
        <f t="shared" si="481"/>
        <v>1029.08</v>
      </c>
      <c r="V3002" s="11">
        <f t="shared" si="482"/>
        <v>-763.95499999999993</v>
      </c>
    </row>
    <row r="3003" spans="1:22" x14ac:dyDescent="0.25">
      <c r="A3003" s="6" t="s">
        <v>351</v>
      </c>
      <c r="B3003" s="6" t="s">
        <v>23</v>
      </c>
      <c r="C3003" s="35" t="s">
        <v>2368</v>
      </c>
      <c r="D3003" s="35" t="s">
        <v>2368</v>
      </c>
      <c r="E3003" s="36" t="s">
        <v>2367</v>
      </c>
      <c r="F3003" s="36" t="s">
        <v>2366</v>
      </c>
      <c r="G3003" s="35" t="s">
        <v>2365</v>
      </c>
      <c r="H3003" s="35" t="s">
        <v>2364</v>
      </c>
      <c r="I3003" s="35" t="s">
        <v>2363</v>
      </c>
      <c r="J3003" s="6" t="s">
        <v>2354</v>
      </c>
      <c r="K3003" s="11">
        <v>5</v>
      </c>
      <c r="L3003" s="9">
        <v>88.5</v>
      </c>
      <c r="M3003" s="11">
        <f t="shared" si="483"/>
        <v>442.5</v>
      </c>
      <c r="N3003" s="11">
        <v>3247.67</v>
      </c>
      <c r="O3003" s="10">
        <f t="shared" si="475"/>
        <v>5</v>
      </c>
      <c r="P3003" s="11">
        <f t="shared" si="476"/>
        <v>36.696836158192092</v>
      </c>
      <c r="Q3003" s="11">
        <f t="shared" si="477"/>
        <v>41.696836158192092</v>
      </c>
      <c r="R3003" s="6" t="str">
        <f t="shared" si="478"/>
        <v>YES</v>
      </c>
      <c r="S3003" s="6" t="str">
        <f t="shared" si="479"/>
        <v>YES</v>
      </c>
      <c r="T3003" s="11">
        <f t="shared" si="480"/>
        <v>1106.25</v>
      </c>
      <c r="U3003" s="11">
        <f t="shared" si="481"/>
        <v>3690.17</v>
      </c>
      <c r="V3003" s="11">
        <f t="shared" si="482"/>
        <v>-2583.92</v>
      </c>
    </row>
    <row r="3004" spans="1:22" x14ac:dyDescent="0.25">
      <c r="A3004" s="6" t="s">
        <v>351</v>
      </c>
      <c r="B3004" s="6" t="s">
        <v>23</v>
      </c>
      <c r="C3004" s="35" t="s">
        <v>2368</v>
      </c>
      <c r="D3004" s="35" t="s">
        <v>2368</v>
      </c>
      <c r="E3004" s="36" t="s">
        <v>2367</v>
      </c>
      <c r="F3004" s="36" t="s">
        <v>2366</v>
      </c>
      <c r="G3004" s="35" t="s">
        <v>2365</v>
      </c>
      <c r="H3004" s="35" t="s">
        <v>2364</v>
      </c>
      <c r="I3004" s="35" t="s">
        <v>2363</v>
      </c>
      <c r="J3004" s="6" t="s">
        <v>2355</v>
      </c>
      <c r="K3004" s="11">
        <v>5</v>
      </c>
      <c r="L3004" s="9">
        <v>195.01</v>
      </c>
      <c r="M3004" s="11">
        <f t="shared" si="483"/>
        <v>975.05</v>
      </c>
      <c r="N3004" s="11">
        <v>8021.57</v>
      </c>
      <c r="O3004" s="10">
        <f t="shared" si="475"/>
        <v>5</v>
      </c>
      <c r="P3004" s="11">
        <f t="shared" si="476"/>
        <v>41.134146966822215</v>
      </c>
      <c r="Q3004" s="11">
        <f t="shared" si="477"/>
        <v>46.134146966822215</v>
      </c>
      <c r="R3004" s="6" t="str">
        <f t="shared" si="478"/>
        <v>YES</v>
      </c>
      <c r="S3004" s="6" t="str">
        <f t="shared" si="479"/>
        <v>YES</v>
      </c>
      <c r="T3004" s="11">
        <f t="shared" si="480"/>
        <v>2437.625</v>
      </c>
      <c r="U3004" s="11">
        <f t="shared" si="481"/>
        <v>8996.619999999999</v>
      </c>
      <c r="V3004" s="11">
        <f t="shared" si="482"/>
        <v>-6558.994999999999</v>
      </c>
    </row>
    <row r="3005" spans="1:22" x14ac:dyDescent="0.25">
      <c r="A3005" s="6" t="s">
        <v>351</v>
      </c>
      <c r="B3005" s="6" t="s">
        <v>23</v>
      </c>
      <c r="C3005" s="35" t="s">
        <v>2368</v>
      </c>
      <c r="D3005" s="35" t="s">
        <v>2368</v>
      </c>
      <c r="E3005" s="36" t="s">
        <v>2367</v>
      </c>
      <c r="F3005" s="36" t="s">
        <v>2366</v>
      </c>
      <c r="G3005" s="35" t="s">
        <v>2365</v>
      </c>
      <c r="H3005" s="35" t="s">
        <v>2364</v>
      </c>
      <c r="I3005" s="35" t="s">
        <v>2363</v>
      </c>
      <c r="J3005" s="6" t="s">
        <v>2356</v>
      </c>
      <c r="K3005" s="11">
        <v>5</v>
      </c>
      <c r="L3005" s="9">
        <v>82.78</v>
      </c>
      <c r="M3005" s="11">
        <f t="shared" si="483"/>
        <v>413.9</v>
      </c>
      <c r="N3005" s="11">
        <f>4506.16+63</f>
        <v>4569.16</v>
      </c>
      <c r="O3005" s="10">
        <f t="shared" si="475"/>
        <v>5</v>
      </c>
      <c r="P3005" s="11">
        <f t="shared" si="476"/>
        <v>55.196424257066923</v>
      </c>
      <c r="Q3005" s="11">
        <f t="shared" si="477"/>
        <v>60.196424257066916</v>
      </c>
      <c r="R3005" s="6" t="str">
        <f t="shared" si="478"/>
        <v>YES</v>
      </c>
      <c r="S3005" s="6" t="str">
        <f t="shared" si="479"/>
        <v>YES</v>
      </c>
      <c r="T3005" s="11">
        <f t="shared" si="480"/>
        <v>1034.75</v>
      </c>
      <c r="U3005" s="11">
        <f t="shared" si="481"/>
        <v>4983.0599999999995</v>
      </c>
      <c r="V3005" s="11">
        <f t="shared" si="482"/>
        <v>-3948.3099999999995</v>
      </c>
    </row>
    <row r="3006" spans="1:22" x14ac:dyDescent="0.25">
      <c r="A3006" s="6" t="s">
        <v>351</v>
      </c>
      <c r="B3006" s="6" t="s">
        <v>23</v>
      </c>
      <c r="C3006" s="35" t="s">
        <v>2368</v>
      </c>
      <c r="D3006" s="35" t="s">
        <v>2368</v>
      </c>
      <c r="E3006" s="36" t="s">
        <v>2367</v>
      </c>
      <c r="F3006" s="36" t="s">
        <v>2366</v>
      </c>
      <c r="G3006" s="35" t="s">
        <v>2365</v>
      </c>
      <c r="H3006" s="35" t="s">
        <v>2364</v>
      </c>
      <c r="I3006" s="35" t="s">
        <v>2363</v>
      </c>
      <c r="J3006" s="6" t="s">
        <v>2357</v>
      </c>
      <c r="K3006" s="11">
        <v>5</v>
      </c>
      <c r="L3006" s="9">
        <v>61.47</v>
      </c>
      <c r="M3006" s="11">
        <f t="shared" si="483"/>
        <v>307.35000000000002</v>
      </c>
      <c r="N3006" s="11">
        <f>10+2294.24</f>
        <v>2304.2399999999998</v>
      </c>
      <c r="O3006" s="10">
        <f t="shared" si="475"/>
        <v>5.0000000000000009</v>
      </c>
      <c r="P3006" s="11">
        <f t="shared" si="476"/>
        <v>37.485602733040501</v>
      </c>
      <c r="Q3006" s="11">
        <f t="shared" si="477"/>
        <v>42.485602733040501</v>
      </c>
      <c r="R3006" s="6" t="str">
        <f t="shared" si="478"/>
        <v>YES</v>
      </c>
      <c r="S3006" s="6" t="str">
        <f t="shared" si="479"/>
        <v>YES</v>
      </c>
      <c r="T3006" s="11">
        <f t="shared" si="480"/>
        <v>768.375</v>
      </c>
      <c r="U3006" s="11">
        <f t="shared" si="481"/>
        <v>2611.5899999999997</v>
      </c>
      <c r="V3006" s="11">
        <f t="shared" si="482"/>
        <v>-1843.2149999999997</v>
      </c>
    </row>
    <row r="3007" spans="1:22" x14ac:dyDescent="0.25">
      <c r="A3007" s="6" t="s">
        <v>351</v>
      </c>
      <c r="B3007" s="6" t="s">
        <v>23</v>
      </c>
      <c r="C3007" s="35" t="s">
        <v>2368</v>
      </c>
      <c r="D3007" s="35" t="s">
        <v>2368</v>
      </c>
      <c r="E3007" s="36" t="s">
        <v>2367</v>
      </c>
      <c r="F3007" s="36" t="s">
        <v>2366</v>
      </c>
      <c r="G3007" s="35" t="s">
        <v>2365</v>
      </c>
      <c r="H3007" s="35" t="s">
        <v>2364</v>
      </c>
      <c r="I3007" s="35" t="s">
        <v>2363</v>
      </c>
      <c r="J3007" s="6" t="s">
        <v>2358</v>
      </c>
      <c r="K3007" s="11">
        <v>5</v>
      </c>
      <c r="L3007" s="9">
        <v>157.4</v>
      </c>
      <c r="M3007" s="11">
        <f t="shared" si="483"/>
        <v>787</v>
      </c>
      <c r="N3007" s="11">
        <f>43+6646.62</f>
        <v>6689.62</v>
      </c>
      <c r="O3007" s="10">
        <f t="shared" si="475"/>
        <v>5</v>
      </c>
      <c r="P3007" s="11">
        <f t="shared" si="476"/>
        <v>42.500762388818295</v>
      </c>
      <c r="Q3007" s="11">
        <f t="shared" si="477"/>
        <v>47.500762388818295</v>
      </c>
      <c r="R3007" s="6" t="str">
        <f t="shared" si="478"/>
        <v>YES</v>
      </c>
      <c r="S3007" s="6" t="str">
        <f t="shared" si="479"/>
        <v>YES</v>
      </c>
      <c r="T3007" s="11">
        <f t="shared" si="480"/>
        <v>1967.5</v>
      </c>
      <c r="U3007" s="11">
        <f t="shared" si="481"/>
        <v>7476.62</v>
      </c>
      <c r="V3007" s="11">
        <f t="shared" si="482"/>
        <v>-5509.12</v>
      </c>
    </row>
    <row r="3008" spans="1:22" x14ac:dyDescent="0.25">
      <c r="A3008" s="6" t="s">
        <v>351</v>
      </c>
      <c r="B3008" s="6" t="s">
        <v>23</v>
      </c>
      <c r="C3008" s="35" t="s">
        <v>2368</v>
      </c>
      <c r="D3008" s="35" t="s">
        <v>2368</v>
      </c>
      <c r="E3008" s="36" t="s">
        <v>2367</v>
      </c>
      <c r="F3008" s="36" t="s">
        <v>2366</v>
      </c>
      <c r="G3008" s="35" t="s">
        <v>2365</v>
      </c>
      <c r="H3008" s="35" t="s">
        <v>2364</v>
      </c>
      <c r="I3008" s="35" t="s">
        <v>2363</v>
      </c>
      <c r="J3008" s="6" t="s">
        <v>2359</v>
      </c>
      <c r="K3008" s="11">
        <v>5</v>
      </c>
      <c r="L3008" s="9">
        <v>170.82</v>
      </c>
      <c r="M3008" s="11">
        <f t="shared" si="483"/>
        <v>854.09999999999991</v>
      </c>
      <c r="N3008" s="11">
        <f>20+6883.03</f>
        <v>6903.03</v>
      </c>
      <c r="O3008" s="10">
        <f t="shared" si="475"/>
        <v>5</v>
      </c>
      <c r="P3008" s="11">
        <f t="shared" si="476"/>
        <v>40.411134527572884</v>
      </c>
      <c r="Q3008" s="11">
        <f t="shared" si="477"/>
        <v>45.411134527572884</v>
      </c>
      <c r="R3008" s="6" t="str">
        <f t="shared" si="478"/>
        <v>YES</v>
      </c>
      <c r="S3008" s="6" t="str">
        <f t="shared" si="479"/>
        <v>YES</v>
      </c>
      <c r="T3008" s="11">
        <f t="shared" si="480"/>
        <v>2135.25</v>
      </c>
      <c r="U3008" s="11">
        <f t="shared" si="481"/>
        <v>7757.1299999999992</v>
      </c>
      <c r="V3008" s="11">
        <f t="shared" si="482"/>
        <v>-5621.8799999999992</v>
      </c>
    </row>
    <row r="3009" spans="1:22" x14ac:dyDescent="0.25">
      <c r="A3009" s="6" t="s">
        <v>351</v>
      </c>
      <c r="B3009" s="6" t="s">
        <v>23</v>
      </c>
      <c r="C3009" s="35" t="s">
        <v>2368</v>
      </c>
      <c r="D3009" s="35" t="s">
        <v>2368</v>
      </c>
      <c r="E3009" s="36" t="s">
        <v>2367</v>
      </c>
      <c r="F3009" s="36" t="s">
        <v>2366</v>
      </c>
      <c r="G3009" s="35" t="s">
        <v>2365</v>
      </c>
      <c r="H3009" s="35" t="s">
        <v>2364</v>
      </c>
      <c r="I3009" s="35" t="s">
        <v>2363</v>
      </c>
      <c r="J3009" s="6" t="s">
        <v>2360</v>
      </c>
      <c r="K3009" s="11">
        <v>5</v>
      </c>
      <c r="L3009" s="9">
        <v>32.14</v>
      </c>
      <c r="M3009" s="11">
        <f t="shared" si="483"/>
        <v>160.69999999999999</v>
      </c>
      <c r="N3009" s="11">
        <v>932.25</v>
      </c>
      <c r="O3009" s="10">
        <f t="shared" si="475"/>
        <v>5</v>
      </c>
      <c r="P3009" s="11">
        <f t="shared" si="476"/>
        <v>29.005911636589918</v>
      </c>
      <c r="Q3009" s="11">
        <f t="shared" si="477"/>
        <v>34.005911636589921</v>
      </c>
      <c r="R3009" s="6" t="str">
        <f t="shared" si="478"/>
        <v>YES</v>
      </c>
      <c r="S3009" s="6" t="str">
        <f t="shared" si="479"/>
        <v>YES</v>
      </c>
      <c r="T3009" s="11">
        <f t="shared" si="480"/>
        <v>401.75</v>
      </c>
      <c r="U3009" s="11">
        <f t="shared" si="481"/>
        <v>1092.95</v>
      </c>
      <c r="V3009" s="11">
        <f t="shared" si="482"/>
        <v>-691.2</v>
      </c>
    </row>
    <row r="3010" spans="1:22" x14ac:dyDescent="0.25">
      <c r="A3010" s="6" t="s">
        <v>351</v>
      </c>
      <c r="B3010" s="6" t="s">
        <v>23</v>
      </c>
      <c r="C3010" s="35" t="s">
        <v>2368</v>
      </c>
      <c r="D3010" s="35" t="s">
        <v>2368</v>
      </c>
      <c r="E3010" s="36" t="s">
        <v>2367</v>
      </c>
      <c r="F3010" s="36" t="s">
        <v>2366</v>
      </c>
      <c r="G3010" s="35" t="s">
        <v>2365</v>
      </c>
      <c r="H3010" s="35" t="s">
        <v>2364</v>
      </c>
      <c r="I3010" s="35" t="s">
        <v>2363</v>
      </c>
      <c r="J3010" s="6" t="s">
        <v>2361</v>
      </c>
      <c r="K3010" s="11">
        <v>5</v>
      </c>
      <c r="L3010" s="9">
        <v>167.31</v>
      </c>
      <c r="M3010" s="11">
        <f t="shared" si="483"/>
        <v>836.55</v>
      </c>
      <c r="N3010" s="11">
        <f>38+7169.77</f>
        <v>7207.77</v>
      </c>
      <c r="O3010" s="10">
        <f t="shared" si="475"/>
        <v>5</v>
      </c>
      <c r="P3010" s="11">
        <f t="shared" si="476"/>
        <v>43.080329926483778</v>
      </c>
      <c r="Q3010" s="11">
        <f t="shared" si="477"/>
        <v>48.080329926483778</v>
      </c>
      <c r="R3010" s="6" t="str">
        <f t="shared" si="478"/>
        <v>YES</v>
      </c>
      <c r="S3010" s="6" t="str">
        <f t="shared" si="479"/>
        <v>YES</v>
      </c>
      <c r="T3010" s="11">
        <f t="shared" si="480"/>
        <v>2091.375</v>
      </c>
      <c r="U3010" s="11">
        <f t="shared" si="481"/>
        <v>8044.3200000000006</v>
      </c>
      <c r="V3010" s="11">
        <f t="shared" si="482"/>
        <v>-5952.9450000000006</v>
      </c>
    </row>
    <row r="3011" spans="1:22" x14ac:dyDescent="0.25">
      <c r="A3011" s="6" t="s">
        <v>351</v>
      </c>
      <c r="B3011" s="6" t="s">
        <v>23</v>
      </c>
      <c r="C3011" s="35" t="s">
        <v>2368</v>
      </c>
      <c r="D3011" s="35" t="s">
        <v>2368</v>
      </c>
      <c r="E3011" s="36" t="s">
        <v>2367</v>
      </c>
      <c r="F3011" s="36" t="s">
        <v>2366</v>
      </c>
      <c r="G3011" s="35" t="s">
        <v>2365</v>
      </c>
      <c r="H3011" s="35" t="s">
        <v>2364</v>
      </c>
      <c r="I3011" s="35" t="s">
        <v>2363</v>
      </c>
      <c r="J3011" s="6" t="s">
        <v>2362</v>
      </c>
      <c r="K3011" s="11">
        <v>5</v>
      </c>
      <c r="L3011" s="9">
        <v>62.51</v>
      </c>
      <c r="M3011" s="11">
        <f t="shared" si="483"/>
        <v>312.55</v>
      </c>
      <c r="N3011" s="11">
        <v>2607.36</v>
      </c>
      <c r="O3011" s="10">
        <f t="shared" si="475"/>
        <v>5</v>
      </c>
      <c r="P3011" s="11">
        <f t="shared" si="476"/>
        <v>41.711086226203811</v>
      </c>
      <c r="Q3011" s="11">
        <f t="shared" si="477"/>
        <v>46.711086226203811</v>
      </c>
      <c r="R3011" s="6" t="str">
        <f t="shared" si="478"/>
        <v>YES</v>
      </c>
      <c r="S3011" s="6" t="str">
        <f t="shared" si="479"/>
        <v>YES</v>
      </c>
      <c r="T3011" s="11">
        <f t="shared" si="480"/>
        <v>781.375</v>
      </c>
      <c r="U3011" s="11">
        <f t="shared" si="481"/>
        <v>2919.9100000000003</v>
      </c>
      <c r="V3011" s="11">
        <f t="shared" si="482"/>
        <v>-2138.5350000000003</v>
      </c>
    </row>
    <row r="3012" spans="1:22" x14ac:dyDescent="0.25">
      <c r="A3012" s="6" t="s">
        <v>351</v>
      </c>
      <c r="B3012" s="6" t="s">
        <v>23</v>
      </c>
      <c r="C3012" t="s">
        <v>2404</v>
      </c>
      <c r="D3012" t="s">
        <v>2404</v>
      </c>
      <c r="E3012" s="6" t="s">
        <v>2406</v>
      </c>
      <c r="G3012" s="6" t="s">
        <v>2407</v>
      </c>
      <c r="H3012" t="s">
        <v>2405</v>
      </c>
      <c r="I3012" s="6" t="s">
        <v>410</v>
      </c>
      <c r="J3012" s="6" t="s">
        <v>2370</v>
      </c>
      <c r="K3012" s="11">
        <v>5</v>
      </c>
      <c r="L3012" s="9">
        <v>204.85</v>
      </c>
      <c r="M3012" s="11">
        <v>1208.45</v>
      </c>
      <c r="N3012" s="11">
        <v>4594.16</v>
      </c>
      <c r="O3012" s="10">
        <f t="shared" si="475"/>
        <v>5.8991945325848185</v>
      </c>
      <c r="P3012" s="11">
        <f t="shared" si="476"/>
        <v>22.426946546253355</v>
      </c>
      <c r="Q3012" s="11">
        <f t="shared" si="477"/>
        <v>28.326141078838173</v>
      </c>
      <c r="R3012" s="6" t="str">
        <f t="shared" si="478"/>
        <v>YES</v>
      </c>
      <c r="S3012" s="6" t="str">
        <f t="shared" si="479"/>
        <v>YES</v>
      </c>
      <c r="T3012" s="11">
        <f t="shared" si="480"/>
        <v>2560.625</v>
      </c>
      <c r="U3012" s="11">
        <f t="shared" si="481"/>
        <v>5802.61</v>
      </c>
      <c r="V3012" s="11">
        <f t="shared" si="482"/>
        <v>-3241.9849999999997</v>
      </c>
    </row>
    <row r="3013" spans="1:22" x14ac:dyDescent="0.25">
      <c r="A3013" s="6" t="s">
        <v>351</v>
      </c>
      <c r="B3013" s="6" t="s">
        <v>23</v>
      </c>
      <c r="C3013" t="s">
        <v>2404</v>
      </c>
      <c r="D3013" t="s">
        <v>2404</v>
      </c>
      <c r="E3013" s="6" t="s">
        <v>2406</v>
      </c>
      <c r="G3013" s="6" t="s">
        <v>2407</v>
      </c>
      <c r="H3013" t="s">
        <v>2405</v>
      </c>
      <c r="I3013" s="6" t="s">
        <v>410</v>
      </c>
      <c r="J3013" s="6" t="s">
        <v>2371</v>
      </c>
      <c r="K3013" s="11">
        <v>5</v>
      </c>
      <c r="L3013" s="9">
        <v>233.1</v>
      </c>
      <c r="M3013" s="11">
        <v>1285.5</v>
      </c>
      <c r="N3013" s="11">
        <v>5521.6</v>
      </c>
      <c r="O3013" s="10">
        <f t="shared" si="475"/>
        <v>5.5148005148005153</v>
      </c>
      <c r="P3013" s="11">
        <f t="shared" si="476"/>
        <v>23.687687687687689</v>
      </c>
      <c r="Q3013" s="11">
        <f t="shared" si="477"/>
        <v>29.202488202488205</v>
      </c>
      <c r="R3013" s="6" t="str">
        <f t="shared" si="478"/>
        <v>YES</v>
      </c>
      <c r="S3013" s="6" t="str">
        <f t="shared" si="479"/>
        <v>YES</v>
      </c>
      <c r="T3013" s="11">
        <f t="shared" si="480"/>
        <v>2913.75</v>
      </c>
      <c r="U3013" s="11">
        <f t="shared" si="481"/>
        <v>6807.1</v>
      </c>
      <c r="V3013" s="11">
        <f t="shared" si="482"/>
        <v>-3893.3500000000004</v>
      </c>
    </row>
    <row r="3014" spans="1:22" x14ac:dyDescent="0.25">
      <c r="A3014" s="6" t="s">
        <v>351</v>
      </c>
      <c r="B3014" s="6" t="s">
        <v>23</v>
      </c>
      <c r="C3014" t="s">
        <v>2404</v>
      </c>
      <c r="D3014" t="s">
        <v>2404</v>
      </c>
      <c r="E3014" s="6" t="s">
        <v>2406</v>
      </c>
      <c r="G3014" s="6" t="s">
        <v>2407</v>
      </c>
      <c r="H3014" t="s">
        <v>2405</v>
      </c>
      <c r="I3014" s="6" t="s">
        <v>410</v>
      </c>
      <c r="J3014" s="6" t="s">
        <v>2372</v>
      </c>
      <c r="K3014" s="11">
        <v>5</v>
      </c>
      <c r="L3014" s="9">
        <v>401.64</v>
      </c>
      <c r="M3014" s="11">
        <v>2120.6999999999998</v>
      </c>
      <c r="N3014" s="11">
        <v>5671.04</v>
      </c>
      <c r="O3014" s="10">
        <f t="shared" si="475"/>
        <v>5.2801015835076184</v>
      </c>
      <c r="P3014" s="11">
        <f t="shared" si="476"/>
        <v>14.119709192311523</v>
      </c>
      <c r="Q3014" s="11">
        <f t="shared" si="477"/>
        <v>19.399810775819141</v>
      </c>
      <c r="R3014" s="6" t="str">
        <f t="shared" si="478"/>
        <v>YES</v>
      </c>
      <c r="S3014" s="6" t="str">
        <f t="shared" si="479"/>
        <v>YES</v>
      </c>
      <c r="T3014" s="11">
        <f t="shared" si="480"/>
        <v>5020.5</v>
      </c>
      <c r="U3014" s="11">
        <f t="shared" si="481"/>
        <v>7791.74</v>
      </c>
      <c r="V3014" s="11">
        <f t="shared" si="482"/>
        <v>-2771.24</v>
      </c>
    </row>
    <row r="3015" spans="1:22" x14ac:dyDescent="0.25">
      <c r="A3015" s="6" t="s">
        <v>351</v>
      </c>
      <c r="B3015" s="6" t="s">
        <v>23</v>
      </c>
      <c r="C3015" t="s">
        <v>2404</v>
      </c>
      <c r="D3015" t="s">
        <v>2404</v>
      </c>
      <c r="E3015" s="6" t="s">
        <v>2406</v>
      </c>
      <c r="G3015" s="6" t="s">
        <v>2407</v>
      </c>
      <c r="H3015" t="s">
        <v>2405</v>
      </c>
      <c r="I3015" s="6" t="s">
        <v>410</v>
      </c>
      <c r="J3015" s="6" t="s">
        <v>2373</v>
      </c>
      <c r="K3015" s="11">
        <v>5</v>
      </c>
      <c r="L3015" s="9">
        <v>521.41999999999996</v>
      </c>
      <c r="M3015" s="11">
        <v>2890.05</v>
      </c>
      <c r="N3015" s="11">
        <v>8879.6200000000008</v>
      </c>
      <c r="O3015" s="10">
        <f t="shared" si="475"/>
        <v>5.5426527559357144</v>
      </c>
      <c r="P3015" s="11">
        <f t="shared" si="476"/>
        <v>17.029688159257415</v>
      </c>
      <c r="Q3015" s="11">
        <f t="shared" si="477"/>
        <v>22.572340915193131</v>
      </c>
      <c r="R3015" s="6" t="str">
        <f t="shared" si="478"/>
        <v>YES</v>
      </c>
      <c r="S3015" s="6" t="str">
        <f t="shared" si="479"/>
        <v>YES</v>
      </c>
      <c r="T3015" s="11">
        <f t="shared" si="480"/>
        <v>6517.7499999999991</v>
      </c>
      <c r="U3015" s="11">
        <f t="shared" si="481"/>
        <v>11769.670000000002</v>
      </c>
      <c r="V3015" s="11">
        <f t="shared" si="482"/>
        <v>-5251.9200000000028</v>
      </c>
    </row>
    <row r="3016" spans="1:22" x14ac:dyDescent="0.25">
      <c r="A3016" s="6" t="s">
        <v>351</v>
      </c>
      <c r="B3016" s="6" t="s">
        <v>23</v>
      </c>
      <c r="C3016" t="s">
        <v>2404</v>
      </c>
      <c r="D3016" t="s">
        <v>2404</v>
      </c>
      <c r="E3016" s="6" t="s">
        <v>2406</v>
      </c>
      <c r="G3016" s="6" t="s">
        <v>2407</v>
      </c>
      <c r="H3016" t="s">
        <v>2405</v>
      </c>
      <c r="I3016" s="6" t="s">
        <v>410</v>
      </c>
      <c r="J3016" s="6" t="s">
        <v>2374</v>
      </c>
      <c r="K3016" s="11">
        <v>5</v>
      </c>
      <c r="L3016" s="9">
        <v>375.24</v>
      </c>
      <c r="M3016" s="11">
        <v>1896.83</v>
      </c>
      <c r="N3016" s="11">
        <v>8917.4500000000007</v>
      </c>
      <c r="O3016" s="10">
        <f t="shared" si="475"/>
        <v>5.0549781473190487</v>
      </c>
      <c r="P3016" s="11">
        <f t="shared" si="476"/>
        <v>23.764657286003626</v>
      </c>
      <c r="Q3016" s="11">
        <f t="shared" si="477"/>
        <v>28.819635433322674</v>
      </c>
      <c r="R3016" s="6" t="str">
        <f t="shared" si="478"/>
        <v>YES</v>
      </c>
      <c r="S3016" s="6" t="str">
        <f t="shared" si="479"/>
        <v>YES</v>
      </c>
      <c r="T3016" s="11">
        <f t="shared" si="480"/>
        <v>4690.5</v>
      </c>
      <c r="U3016" s="11">
        <f t="shared" si="481"/>
        <v>10814.28</v>
      </c>
      <c r="V3016" s="11">
        <f t="shared" si="482"/>
        <v>-6123.7800000000007</v>
      </c>
    </row>
    <row r="3017" spans="1:22" x14ac:dyDescent="0.25">
      <c r="A3017" s="6" t="s">
        <v>351</v>
      </c>
      <c r="B3017" s="6" t="s">
        <v>23</v>
      </c>
      <c r="C3017" t="s">
        <v>2404</v>
      </c>
      <c r="D3017" t="s">
        <v>2404</v>
      </c>
      <c r="E3017" s="6" t="s">
        <v>2406</v>
      </c>
      <c r="G3017" s="6" t="s">
        <v>2407</v>
      </c>
      <c r="H3017" t="s">
        <v>2405</v>
      </c>
      <c r="I3017" s="6" t="s">
        <v>410</v>
      </c>
      <c r="J3017" s="6" t="s">
        <v>2375</v>
      </c>
      <c r="K3017" s="11">
        <v>5</v>
      </c>
      <c r="L3017" s="9">
        <v>162.99</v>
      </c>
      <c r="M3017" s="11">
        <v>1110.1500000000001</v>
      </c>
      <c r="N3017" s="11">
        <v>3386.91</v>
      </c>
      <c r="O3017" s="10">
        <f t="shared" si="475"/>
        <v>6.8111540585311987</v>
      </c>
      <c r="P3017" s="11">
        <f t="shared" si="476"/>
        <v>20.779863795324864</v>
      </c>
      <c r="Q3017" s="11">
        <f t="shared" si="477"/>
        <v>27.591017853856059</v>
      </c>
      <c r="R3017" s="6" t="str">
        <f t="shared" si="478"/>
        <v>YES</v>
      </c>
      <c r="S3017" s="6" t="str">
        <f t="shared" si="479"/>
        <v>YES</v>
      </c>
      <c r="T3017" s="11">
        <f t="shared" si="480"/>
        <v>2037.375</v>
      </c>
      <c r="U3017" s="11">
        <f t="shared" si="481"/>
        <v>4497.0599999999995</v>
      </c>
      <c r="V3017" s="11">
        <f t="shared" si="482"/>
        <v>-2459.6849999999995</v>
      </c>
    </row>
    <row r="3018" spans="1:22" x14ac:dyDescent="0.25">
      <c r="A3018" s="6" t="s">
        <v>351</v>
      </c>
      <c r="B3018" s="6" t="s">
        <v>23</v>
      </c>
      <c r="C3018" t="s">
        <v>2404</v>
      </c>
      <c r="D3018" t="s">
        <v>2404</v>
      </c>
      <c r="E3018" s="6" t="s">
        <v>2406</v>
      </c>
      <c r="G3018" s="6" t="s">
        <v>2407</v>
      </c>
      <c r="H3018" t="s">
        <v>2405</v>
      </c>
      <c r="I3018" s="6" t="s">
        <v>410</v>
      </c>
      <c r="J3018" s="6" t="s">
        <v>2376</v>
      </c>
      <c r="K3018" s="11">
        <v>5</v>
      </c>
      <c r="L3018" s="9">
        <v>319.27</v>
      </c>
      <c r="M3018" s="11">
        <v>1738.93</v>
      </c>
      <c r="N3018" s="11">
        <v>4079.99</v>
      </c>
      <c r="O3018" s="10">
        <f t="shared" si="475"/>
        <v>5.4465812635073769</v>
      </c>
      <c r="P3018" s="11">
        <f t="shared" si="476"/>
        <v>12.779121120055127</v>
      </c>
      <c r="Q3018" s="11">
        <f t="shared" si="477"/>
        <v>18.225702383562503</v>
      </c>
      <c r="R3018" s="6" t="str">
        <f t="shared" si="478"/>
        <v>YES</v>
      </c>
      <c r="S3018" s="6" t="str">
        <f t="shared" si="479"/>
        <v>YES</v>
      </c>
      <c r="T3018" s="11">
        <f t="shared" si="480"/>
        <v>3990.875</v>
      </c>
      <c r="U3018" s="11">
        <f t="shared" si="481"/>
        <v>5818.92</v>
      </c>
      <c r="V3018" s="11">
        <f t="shared" si="482"/>
        <v>-1828.0450000000001</v>
      </c>
    </row>
    <row r="3019" spans="1:22" x14ac:dyDescent="0.25">
      <c r="A3019" s="6" t="s">
        <v>351</v>
      </c>
      <c r="B3019" s="6" t="s">
        <v>23</v>
      </c>
      <c r="C3019" t="s">
        <v>2404</v>
      </c>
      <c r="D3019" t="s">
        <v>2404</v>
      </c>
      <c r="E3019" s="6" t="s">
        <v>2406</v>
      </c>
      <c r="G3019" s="6" t="s">
        <v>2407</v>
      </c>
      <c r="H3019" t="s">
        <v>2405</v>
      </c>
      <c r="I3019" s="6" t="s">
        <v>410</v>
      </c>
      <c r="J3019" s="6" t="s">
        <v>2377</v>
      </c>
      <c r="K3019" s="11">
        <v>5</v>
      </c>
      <c r="L3019" s="9">
        <v>47.41</v>
      </c>
      <c r="M3019" s="11">
        <v>237.05</v>
      </c>
      <c r="N3019" s="11">
        <v>1834.8</v>
      </c>
      <c r="O3019" s="10">
        <f t="shared" si="475"/>
        <v>5.0000000000000009</v>
      </c>
      <c r="P3019" s="11">
        <f t="shared" si="476"/>
        <v>38.700696055684453</v>
      </c>
      <c r="Q3019" s="11">
        <f t="shared" si="477"/>
        <v>43.700696055684453</v>
      </c>
      <c r="R3019" s="6" t="str">
        <f t="shared" si="478"/>
        <v>YES</v>
      </c>
      <c r="S3019" s="6" t="str">
        <f t="shared" si="479"/>
        <v>YES</v>
      </c>
      <c r="T3019" s="11">
        <f t="shared" si="480"/>
        <v>592.625</v>
      </c>
      <c r="U3019" s="11">
        <f t="shared" si="481"/>
        <v>2071.85</v>
      </c>
      <c r="V3019" s="11">
        <f t="shared" si="482"/>
        <v>-1479.2249999999999</v>
      </c>
    </row>
    <row r="3020" spans="1:22" x14ac:dyDescent="0.25">
      <c r="A3020" s="6" t="s">
        <v>351</v>
      </c>
      <c r="B3020" s="6" t="s">
        <v>23</v>
      </c>
      <c r="C3020" t="s">
        <v>2404</v>
      </c>
      <c r="D3020" t="s">
        <v>2404</v>
      </c>
      <c r="E3020" s="6" t="s">
        <v>2406</v>
      </c>
      <c r="G3020" s="6" t="s">
        <v>2407</v>
      </c>
      <c r="H3020" t="s">
        <v>2405</v>
      </c>
      <c r="I3020" s="6" t="s">
        <v>410</v>
      </c>
      <c r="J3020" s="6" t="s">
        <v>2378</v>
      </c>
      <c r="K3020" s="11">
        <v>5</v>
      </c>
      <c r="L3020" s="9">
        <v>257.31</v>
      </c>
      <c r="M3020" s="11">
        <v>1575.84</v>
      </c>
      <c r="N3020" s="11">
        <v>2694.05</v>
      </c>
      <c r="O3020" s="10">
        <f t="shared" si="475"/>
        <v>6.1242858808441172</v>
      </c>
      <c r="P3020" s="11">
        <f t="shared" si="476"/>
        <v>10.47005557498737</v>
      </c>
      <c r="Q3020" s="11">
        <f t="shared" si="477"/>
        <v>16.59434145583149</v>
      </c>
      <c r="R3020" s="6" t="str">
        <f t="shared" si="478"/>
        <v>YES</v>
      </c>
      <c r="S3020" s="6" t="str">
        <f t="shared" si="479"/>
        <v>YES</v>
      </c>
      <c r="T3020" s="11">
        <f t="shared" si="480"/>
        <v>3216.375</v>
      </c>
      <c r="U3020" s="11">
        <f t="shared" si="481"/>
        <v>4269.8900000000003</v>
      </c>
      <c r="V3020" s="11">
        <f t="shared" si="482"/>
        <v>-1053.5150000000003</v>
      </c>
    </row>
    <row r="3021" spans="1:22" x14ac:dyDescent="0.25">
      <c r="A3021" s="6" t="s">
        <v>351</v>
      </c>
      <c r="B3021" s="6" t="s">
        <v>23</v>
      </c>
      <c r="C3021" t="s">
        <v>2404</v>
      </c>
      <c r="D3021" t="s">
        <v>2404</v>
      </c>
      <c r="E3021" s="6" t="s">
        <v>2406</v>
      </c>
      <c r="G3021" s="6" t="s">
        <v>2407</v>
      </c>
      <c r="H3021" t="s">
        <v>2405</v>
      </c>
      <c r="I3021" s="6" t="s">
        <v>410</v>
      </c>
      <c r="J3021" s="6" t="s">
        <v>2379</v>
      </c>
      <c r="K3021" s="11">
        <v>5</v>
      </c>
      <c r="L3021" s="9">
        <v>312.89999999999998</v>
      </c>
      <c r="M3021" s="11">
        <v>1766.5</v>
      </c>
      <c r="N3021" s="11">
        <v>6814.94</v>
      </c>
      <c r="O3021" s="10">
        <f t="shared" si="475"/>
        <v>5.6455736657078939</v>
      </c>
      <c r="P3021" s="11">
        <f t="shared" si="476"/>
        <v>21.779929689996806</v>
      </c>
      <c r="Q3021" s="11">
        <f t="shared" si="477"/>
        <v>27.425503355704695</v>
      </c>
      <c r="R3021" s="6" t="str">
        <f t="shared" si="478"/>
        <v>YES</v>
      </c>
      <c r="S3021" s="6" t="str">
        <f t="shared" si="479"/>
        <v>YES</v>
      </c>
      <c r="T3021" s="11">
        <f t="shared" si="480"/>
        <v>3911.2499999999995</v>
      </c>
      <c r="U3021" s="11">
        <f t="shared" si="481"/>
        <v>8581.4399999999987</v>
      </c>
      <c r="V3021" s="11">
        <f t="shared" si="482"/>
        <v>-4670.1899999999987</v>
      </c>
    </row>
    <row r="3022" spans="1:22" x14ac:dyDescent="0.25">
      <c r="A3022" s="6" t="s">
        <v>351</v>
      </c>
      <c r="B3022" s="6" t="s">
        <v>23</v>
      </c>
      <c r="C3022" t="s">
        <v>2404</v>
      </c>
      <c r="D3022" t="s">
        <v>2404</v>
      </c>
      <c r="E3022" s="6" t="s">
        <v>2406</v>
      </c>
      <c r="G3022" s="6" t="s">
        <v>2407</v>
      </c>
      <c r="H3022" t="s">
        <v>2405</v>
      </c>
      <c r="I3022" s="6" t="s">
        <v>410</v>
      </c>
      <c r="J3022" s="6" t="s">
        <v>2380</v>
      </c>
      <c r="K3022" s="11">
        <v>5</v>
      </c>
      <c r="L3022" s="9">
        <v>255.82</v>
      </c>
      <c r="M3022" s="11">
        <v>1279.0999999999999</v>
      </c>
      <c r="N3022" s="11">
        <v>6002.04</v>
      </c>
      <c r="O3022" s="10">
        <f t="shared" si="475"/>
        <v>5</v>
      </c>
      <c r="P3022" s="11">
        <f t="shared" si="476"/>
        <v>23.461965444453131</v>
      </c>
      <c r="Q3022" s="11">
        <f t="shared" si="477"/>
        <v>28.461965444453128</v>
      </c>
      <c r="R3022" s="6" t="str">
        <f t="shared" si="478"/>
        <v>YES</v>
      </c>
      <c r="S3022" s="6" t="str">
        <f t="shared" si="479"/>
        <v>YES</v>
      </c>
      <c r="T3022" s="11">
        <f t="shared" si="480"/>
        <v>3197.75</v>
      </c>
      <c r="U3022" s="11">
        <f t="shared" si="481"/>
        <v>7281.1399999999994</v>
      </c>
      <c r="V3022" s="11">
        <f t="shared" si="482"/>
        <v>-4083.3899999999994</v>
      </c>
    </row>
    <row r="3023" spans="1:22" x14ac:dyDescent="0.25">
      <c r="A3023" s="6" t="s">
        <v>351</v>
      </c>
      <c r="B3023" s="6" t="s">
        <v>23</v>
      </c>
      <c r="C3023" t="s">
        <v>2404</v>
      </c>
      <c r="D3023" t="s">
        <v>2404</v>
      </c>
      <c r="E3023" s="6" t="s">
        <v>2406</v>
      </c>
      <c r="G3023" s="6" t="s">
        <v>2407</v>
      </c>
      <c r="H3023" t="s">
        <v>2405</v>
      </c>
      <c r="I3023" s="6" t="s">
        <v>410</v>
      </c>
      <c r="J3023" s="6" t="s">
        <v>2381</v>
      </c>
      <c r="K3023" s="11">
        <v>5</v>
      </c>
      <c r="L3023" s="9">
        <v>84.91</v>
      </c>
      <c r="M3023" s="11">
        <v>424.55</v>
      </c>
      <c r="N3023" s="11">
        <v>2424.2600000000002</v>
      </c>
      <c r="O3023" s="10">
        <f t="shared" si="475"/>
        <v>5</v>
      </c>
      <c r="P3023" s="11">
        <f t="shared" si="476"/>
        <v>28.550936285478745</v>
      </c>
      <c r="Q3023" s="11">
        <f t="shared" si="477"/>
        <v>33.550936285478748</v>
      </c>
      <c r="R3023" s="6" t="str">
        <f t="shared" si="478"/>
        <v>YES</v>
      </c>
      <c r="S3023" s="6" t="str">
        <f t="shared" si="479"/>
        <v>YES</v>
      </c>
      <c r="T3023" s="11">
        <f t="shared" si="480"/>
        <v>1061.375</v>
      </c>
      <c r="U3023" s="11">
        <f t="shared" si="481"/>
        <v>2848.8100000000004</v>
      </c>
      <c r="V3023" s="11">
        <f t="shared" si="482"/>
        <v>-1787.4350000000004</v>
      </c>
    </row>
    <row r="3024" spans="1:22" x14ac:dyDescent="0.25">
      <c r="A3024" s="6" t="s">
        <v>351</v>
      </c>
      <c r="B3024" s="6" t="s">
        <v>23</v>
      </c>
      <c r="C3024" t="s">
        <v>2404</v>
      </c>
      <c r="D3024" t="s">
        <v>2404</v>
      </c>
      <c r="E3024" s="6" t="s">
        <v>2406</v>
      </c>
      <c r="G3024" s="6" t="s">
        <v>2407</v>
      </c>
      <c r="H3024" t="s">
        <v>2405</v>
      </c>
      <c r="I3024" s="6" t="s">
        <v>410</v>
      </c>
      <c r="J3024" s="6" t="s">
        <v>2382</v>
      </c>
      <c r="K3024" s="11">
        <v>5</v>
      </c>
      <c r="L3024" s="9">
        <v>89.96</v>
      </c>
      <c r="M3024" s="11">
        <v>489.8</v>
      </c>
      <c r="N3024" s="11">
        <v>3308.8</v>
      </c>
      <c r="O3024" s="10">
        <f t="shared" si="475"/>
        <v>5.4446420631391739</v>
      </c>
      <c r="P3024" s="11">
        <f t="shared" si="476"/>
        <v>36.780791462872394</v>
      </c>
      <c r="Q3024" s="11">
        <f t="shared" si="477"/>
        <v>42.225433526011571</v>
      </c>
      <c r="R3024" s="6" t="str">
        <f t="shared" si="478"/>
        <v>YES</v>
      </c>
      <c r="S3024" s="6" t="str">
        <f t="shared" si="479"/>
        <v>YES</v>
      </c>
      <c r="T3024" s="11">
        <f t="shared" si="480"/>
        <v>1124.5</v>
      </c>
      <c r="U3024" s="11">
        <f t="shared" si="481"/>
        <v>3798.6000000000004</v>
      </c>
      <c r="V3024" s="11">
        <f t="shared" si="482"/>
        <v>-2674.1000000000004</v>
      </c>
    </row>
    <row r="3025" spans="1:22" x14ac:dyDescent="0.25">
      <c r="A3025" s="6" t="s">
        <v>351</v>
      </c>
      <c r="B3025" s="6" t="s">
        <v>23</v>
      </c>
      <c r="C3025" t="s">
        <v>2404</v>
      </c>
      <c r="D3025" t="s">
        <v>2404</v>
      </c>
      <c r="E3025" s="6" t="s">
        <v>2406</v>
      </c>
      <c r="G3025" s="6" t="s">
        <v>2407</v>
      </c>
      <c r="H3025" t="s">
        <v>2405</v>
      </c>
      <c r="I3025" s="6" t="s">
        <v>410</v>
      </c>
      <c r="J3025" s="6" t="s">
        <v>2383</v>
      </c>
      <c r="K3025" s="11">
        <v>5</v>
      </c>
      <c r="L3025" s="9">
        <v>163.9</v>
      </c>
      <c r="M3025" s="11">
        <v>877</v>
      </c>
      <c r="N3025" s="11">
        <v>4048.14</v>
      </c>
      <c r="O3025" s="10">
        <f t="shared" si="475"/>
        <v>5.3508236729713241</v>
      </c>
      <c r="P3025" s="11">
        <f t="shared" si="476"/>
        <v>24.698840756558877</v>
      </c>
      <c r="Q3025" s="11">
        <f t="shared" si="477"/>
        <v>30.049664429530196</v>
      </c>
      <c r="R3025" s="6" t="str">
        <f t="shared" si="478"/>
        <v>YES</v>
      </c>
      <c r="S3025" s="6" t="str">
        <f t="shared" si="479"/>
        <v>YES</v>
      </c>
      <c r="T3025" s="11">
        <f t="shared" si="480"/>
        <v>2048.75</v>
      </c>
      <c r="U3025" s="11">
        <f t="shared" si="481"/>
        <v>4925.1399999999994</v>
      </c>
      <c r="V3025" s="11">
        <f t="shared" si="482"/>
        <v>-2876.3899999999994</v>
      </c>
    </row>
    <row r="3026" spans="1:22" x14ac:dyDescent="0.25">
      <c r="A3026" s="6" t="s">
        <v>351</v>
      </c>
      <c r="B3026" s="6" t="s">
        <v>23</v>
      </c>
      <c r="C3026" t="s">
        <v>2404</v>
      </c>
      <c r="D3026" t="s">
        <v>2404</v>
      </c>
      <c r="E3026" s="6" t="s">
        <v>2406</v>
      </c>
      <c r="G3026" s="6" t="s">
        <v>2407</v>
      </c>
      <c r="H3026" t="s">
        <v>2405</v>
      </c>
      <c r="I3026" s="6" t="s">
        <v>410</v>
      </c>
      <c r="J3026" s="6" t="s">
        <v>2384</v>
      </c>
      <c r="K3026" s="11">
        <v>5</v>
      </c>
      <c r="L3026" s="9">
        <v>353.31</v>
      </c>
      <c r="M3026" s="11">
        <v>1766.55</v>
      </c>
      <c r="N3026" s="11">
        <v>7491.57</v>
      </c>
      <c r="O3026" s="10">
        <f t="shared" si="475"/>
        <v>5</v>
      </c>
      <c r="P3026" s="11">
        <f t="shared" si="476"/>
        <v>21.203956865075995</v>
      </c>
      <c r="Q3026" s="11">
        <f t="shared" si="477"/>
        <v>26.203956865075991</v>
      </c>
      <c r="R3026" s="6" t="str">
        <f t="shared" si="478"/>
        <v>YES</v>
      </c>
      <c r="S3026" s="6" t="str">
        <f t="shared" si="479"/>
        <v>YES</v>
      </c>
      <c r="T3026" s="11">
        <f t="shared" si="480"/>
        <v>4416.375</v>
      </c>
      <c r="U3026" s="11">
        <f t="shared" si="481"/>
        <v>9258.119999999999</v>
      </c>
      <c r="V3026" s="11">
        <f t="shared" si="482"/>
        <v>-4841.744999999999</v>
      </c>
    </row>
    <row r="3027" spans="1:22" x14ac:dyDescent="0.25">
      <c r="A3027" s="6" t="s">
        <v>351</v>
      </c>
      <c r="B3027" s="6" t="s">
        <v>23</v>
      </c>
      <c r="C3027" t="s">
        <v>2404</v>
      </c>
      <c r="D3027" t="s">
        <v>2404</v>
      </c>
      <c r="E3027" s="6" t="s">
        <v>2406</v>
      </c>
      <c r="G3027" s="6" t="s">
        <v>2407</v>
      </c>
      <c r="H3027" t="s">
        <v>2405</v>
      </c>
      <c r="I3027" s="6" t="s">
        <v>410</v>
      </c>
      <c r="J3027" s="6" t="s">
        <v>2385</v>
      </c>
      <c r="K3027" s="11">
        <v>5</v>
      </c>
      <c r="L3027" s="9">
        <v>77.33</v>
      </c>
      <c r="M3027" s="11">
        <v>412.14</v>
      </c>
      <c r="N3027" s="11">
        <v>1711.38</v>
      </c>
      <c r="O3027" s="10">
        <f t="shared" si="475"/>
        <v>5.3296262769946976</v>
      </c>
      <c r="P3027" s="11">
        <f t="shared" si="476"/>
        <v>22.130867709815082</v>
      </c>
      <c r="Q3027" s="11">
        <f t="shared" si="477"/>
        <v>27.460493986809777</v>
      </c>
      <c r="R3027" s="6" t="str">
        <f t="shared" si="478"/>
        <v>YES</v>
      </c>
      <c r="S3027" s="6" t="str">
        <f t="shared" si="479"/>
        <v>YES</v>
      </c>
      <c r="T3027" s="11">
        <f t="shared" si="480"/>
        <v>966.625</v>
      </c>
      <c r="U3027" s="11">
        <f t="shared" si="481"/>
        <v>2123.52</v>
      </c>
      <c r="V3027" s="11">
        <f t="shared" si="482"/>
        <v>-1156.895</v>
      </c>
    </row>
    <row r="3028" spans="1:22" x14ac:dyDescent="0.25">
      <c r="A3028" s="6" t="s">
        <v>351</v>
      </c>
      <c r="B3028" s="6" t="s">
        <v>23</v>
      </c>
      <c r="C3028" t="s">
        <v>2404</v>
      </c>
      <c r="D3028" t="s">
        <v>2404</v>
      </c>
      <c r="E3028" s="6" t="s">
        <v>2406</v>
      </c>
      <c r="G3028" s="6" t="s">
        <v>2407</v>
      </c>
      <c r="H3028" t="s">
        <v>2405</v>
      </c>
      <c r="I3028" s="6" t="s">
        <v>410</v>
      </c>
      <c r="J3028" s="6" t="s">
        <v>2386</v>
      </c>
      <c r="K3028" s="11">
        <v>5</v>
      </c>
      <c r="L3028" s="9">
        <v>283.18</v>
      </c>
      <c r="M3028" s="11">
        <v>2801.1</v>
      </c>
      <c r="N3028" s="11">
        <v>1483.02</v>
      </c>
      <c r="O3028" s="10">
        <f t="shared" si="475"/>
        <v>9.8915883890105221</v>
      </c>
      <c r="P3028" s="11">
        <f t="shared" si="476"/>
        <v>5.2370223885867642</v>
      </c>
      <c r="Q3028" s="11">
        <f t="shared" si="477"/>
        <v>15.128610777597288</v>
      </c>
      <c r="R3028" s="6" t="str">
        <f t="shared" si="478"/>
        <v>YES</v>
      </c>
      <c r="S3028" s="6" t="str">
        <f t="shared" si="479"/>
        <v>YES</v>
      </c>
      <c r="T3028" s="11">
        <f t="shared" si="480"/>
        <v>3539.75</v>
      </c>
      <c r="U3028" s="11">
        <f t="shared" si="481"/>
        <v>4284.12</v>
      </c>
      <c r="V3028" s="11">
        <f t="shared" si="482"/>
        <v>-744.36999999999989</v>
      </c>
    </row>
    <row r="3029" spans="1:22" x14ac:dyDescent="0.25">
      <c r="A3029" s="6" t="s">
        <v>351</v>
      </c>
      <c r="B3029" s="6" t="s">
        <v>23</v>
      </c>
      <c r="C3029" t="s">
        <v>2404</v>
      </c>
      <c r="D3029" t="s">
        <v>2404</v>
      </c>
      <c r="E3029" s="6" t="s">
        <v>2406</v>
      </c>
      <c r="G3029" s="6" t="s">
        <v>2407</v>
      </c>
      <c r="H3029" t="s">
        <v>2405</v>
      </c>
      <c r="I3029" s="6" t="s">
        <v>410</v>
      </c>
      <c r="J3029" s="6" t="s">
        <v>2387</v>
      </c>
      <c r="K3029" s="11">
        <v>5</v>
      </c>
      <c r="L3029" s="9">
        <v>384.12</v>
      </c>
      <c r="M3029" s="11">
        <v>2000.6</v>
      </c>
      <c r="N3029" s="11">
        <v>7787.78</v>
      </c>
      <c r="O3029" s="10">
        <f t="shared" ref="O3029:O3092" si="484">M3029/L3029</f>
        <v>5.2082682495053625</v>
      </c>
      <c r="P3029" s="11">
        <f t="shared" ref="P3029:P3092" si="485">N3029/L3029</f>
        <v>20.27434135166094</v>
      </c>
      <c r="Q3029" s="11">
        <f t="shared" ref="Q3029:Q3092" si="486">(M3029+N3029)/L3029</f>
        <v>25.482609601166299</v>
      </c>
      <c r="R3029" s="6" t="str">
        <f t="shared" ref="R3029:R3092" si="487">IF(Q3029&gt;12.49,"YES","NO")</f>
        <v>YES</v>
      </c>
      <c r="S3029" s="6" t="str">
        <f t="shared" ref="S3029:S3092" si="488">IF(O3029&gt;3.32,"YES","NO")</f>
        <v>YES</v>
      </c>
      <c r="T3029" s="11">
        <f t="shared" ref="T3029:T3092" si="489">L3029*12.5</f>
        <v>4801.5</v>
      </c>
      <c r="U3029" s="11">
        <f t="shared" ref="U3029:U3092" si="490">M3029+N3029</f>
        <v>9788.3799999999992</v>
      </c>
      <c r="V3029" s="11">
        <f t="shared" ref="V3029:V3092" si="491">T3029-U3029</f>
        <v>-4986.8799999999992</v>
      </c>
    </row>
    <row r="3030" spans="1:22" x14ac:dyDescent="0.25">
      <c r="A3030" s="6" t="s">
        <v>351</v>
      </c>
      <c r="B3030" s="6" t="s">
        <v>23</v>
      </c>
      <c r="C3030" t="s">
        <v>2404</v>
      </c>
      <c r="D3030" t="s">
        <v>2404</v>
      </c>
      <c r="E3030" s="6" t="s">
        <v>2406</v>
      </c>
      <c r="G3030" s="6" t="s">
        <v>2407</v>
      </c>
      <c r="H3030" t="s">
        <v>2405</v>
      </c>
      <c r="I3030" s="6" t="s">
        <v>410</v>
      </c>
      <c r="J3030" s="6" t="s">
        <v>2388</v>
      </c>
      <c r="K3030" s="11">
        <v>5</v>
      </c>
      <c r="L3030" s="9">
        <v>206.86</v>
      </c>
      <c r="M3030" s="11">
        <v>1397.59</v>
      </c>
      <c r="N3030" s="11">
        <v>1745.87</v>
      </c>
      <c r="O3030" s="10">
        <f t="shared" si="484"/>
        <v>6.7562119307744357</v>
      </c>
      <c r="P3030" s="11">
        <f t="shared" si="485"/>
        <v>8.4398627090786036</v>
      </c>
      <c r="Q3030" s="11">
        <f t="shared" si="486"/>
        <v>15.196074639853039</v>
      </c>
      <c r="R3030" s="6" t="str">
        <f t="shared" si="487"/>
        <v>YES</v>
      </c>
      <c r="S3030" s="6" t="str">
        <f t="shared" si="488"/>
        <v>YES</v>
      </c>
      <c r="T3030" s="11">
        <f t="shared" si="489"/>
        <v>2585.75</v>
      </c>
      <c r="U3030" s="11">
        <f t="shared" si="490"/>
        <v>3143.46</v>
      </c>
      <c r="V3030" s="11">
        <f t="shared" si="491"/>
        <v>-557.71</v>
      </c>
    </row>
    <row r="3031" spans="1:22" x14ac:dyDescent="0.25">
      <c r="A3031" s="6" t="s">
        <v>351</v>
      </c>
      <c r="B3031" s="6" t="s">
        <v>23</v>
      </c>
      <c r="C3031" t="s">
        <v>2404</v>
      </c>
      <c r="D3031" t="s">
        <v>2404</v>
      </c>
      <c r="E3031" s="6" t="s">
        <v>2406</v>
      </c>
      <c r="G3031" s="6" t="s">
        <v>2407</v>
      </c>
      <c r="H3031" t="s">
        <v>2405</v>
      </c>
      <c r="I3031" s="6" t="s">
        <v>410</v>
      </c>
      <c r="J3031" s="6" t="s">
        <v>2389</v>
      </c>
      <c r="K3031" s="11">
        <v>5</v>
      </c>
      <c r="L3031" s="9">
        <v>68.900000000000006</v>
      </c>
      <c r="M3031" s="11">
        <v>344.5</v>
      </c>
      <c r="N3031" s="11">
        <v>2459.91</v>
      </c>
      <c r="O3031" s="10">
        <f t="shared" si="484"/>
        <v>5</v>
      </c>
      <c r="P3031" s="11">
        <f t="shared" si="485"/>
        <v>35.702612481857763</v>
      </c>
      <c r="Q3031" s="11">
        <f t="shared" si="486"/>
        <v>40.702612481857763</v>
      </c>
      <c r="R3031" s="6" t="str">
        <f t="shared" si="487"/>
        <v>YES</v>
      </c>
      <c r="S3031" s="6" t="str">
        <f t="shared" si="488"/>
        <v>YES</v>
      </c>
      <c r="T3031" s="11">
        <f t="shared" si="489"/>
        <v>861.25000000000011</v>
      </c>
      <c r="U3031" s="11">
        <f t="shared" si="490"/>
        <v>2804.41</v>
      </c>
      <c r="V3031" s="11">
        <f t="shared" si="491"/>
        <v>-1943.1599999999999</v>
      </c>
    </row>
    <row r="3032" spans="1:22" x14ac:dyDescent="0.25">
      <c r="A3032" s="6" t="s">
        <v>351</v>
      </c>
      <c r="B3032" s="6" t="s">
        <v>23</v>
      </c>
      <c r="C3032" t="s">
        <v>2404</v>
      </c>
      <c r="D3032" t="s">
        <v>2404</v>
      </c>
      <c r="E3032" s="6" t="s">
        <v>2406</v>
      </c>
      <c r="G3032" s="6" t="s">
        <v>2407</v>
      </c>
      <c r="H3032" t="s">
        <v>2405</v>
      </c>
      <c r="I3032" s="6" t="s">
        <v>410</v>
      </c>
      <c r="J3032" s="6" t="s">
        <v>2390</v>
      </c>
      <c r="K3032" s="11">
        <v>5</v>
      </c>
      <c r="L3032" s="9">
        <v>60.1</v>
      </c>
      <c r="M3032" s="11">
        <v>792.2</v>
      </c>
      <c r="N3032" s="11">
        <v>208.7</v>
      </c>
      <c r="O3032" s="10">
        <f t="shared" si="484"/>
        <v>13.181364392678869</v>
      </c>
      <c r="P3032" s="11">
        <f t="shared" si="485"/>
        <v>3.472545757071547</v>
      </c>
      <c r="Q3032" s="11">
        <f t="shared" si="486"/>
        <v>16.653910149750416</v>
      </c>
      <c r="R3032" s="6" t="str">
        <f t="shared" si="487"/>
        <v>YES</v>
      </c>
      <c r="S3032" s="6" t="str">
        <f t="shared" si="488"/>
        <v>YES</v>
      </c>
      <c r="T3032" s="11">
        <f t="shared" si="489"/>
        <v>751.25</v>
      </c>
      <c r="U3032" s="11">
        <f t="shared" si="490"/>
        <v>1000.9000000000001</v>
      </c>
      <c r="V3032" s="11">
        <f t="shared" si="491"/>
        <v>-249.65000000000009</v>
      </c>
    </row>
    <row r="3033" spans="1:22" x14ac:dyDescent="0.25">
      <c r="A3033" s="6" t="s">
        <v>351</v>
      </c>
      <c r="B3033" s="6" t="s">
        <v>23</v>
      </c>
      <c r="C3033" t="s">
        <v>2404</v>
      </c>
      <c r="D3033" t="s">
        <v>2404</v>
      </c>
      <c r="E3033" s="6" t="s">
        <v>2406</v>
      </c>
      <c r="G3033" s="6" t="s">
        <v>2407</v>
      </c>
      <c r="H3033" t="s">
        <v>2405</v>
      </c>
      <c r="I3033" s="6" t="s">
        <v>410</v>
      </c>
      <c r="J3033" s="6" t="s">
        <v>2391</v>
      </c>
      <c r="K3033" s="11">
        <v>5</v>
      </c>
      <c r="L3033" s="9">
        <v>438.15</v>
      </c>
      <c r="M3033" s="11">
        <v>2270.5100000000002</v>
      </c>
      <c r="N3033" s="11">
        <v>6136.88</v>
      </c>
      <c r="O3033" s="10">
        <f t="shared" si="484"/>
        <v>5.1820381148008678</v>
      </c>
      <c r="P3033" s="11">
        <f t="shared" si="485"/>
        <v>14.00634485906653</v>
      </c>
      <c r="Q3033" s="11">
        <f t="shared" si="486"/>
        <v>19.188382973867398</v>
      </c>
      <c r="R3033" s="6" t="str">
        <f t="shared" si="487"/>
        <v>YES</v>
      </c>
      <c r="S3033" s="6" t="str">
        <f t="shared" si="488"/>
        <v>YES</v>
      </c>
      <c r="T3033" s="11">
        <f t="shared" si="489"/>
        <v>5476.875</v>
      </c>
      <c r="U3033" s="11">
        <f t="shared" si="490"/>
        <v>8407.39</v>
      </c>
      <c r="V3033" s="11">
        <f t="shared" si="491"/>
        <v>-2930.5149999999994</v>
      </c>
    </row>
    <row r="3034" spans="1:22" x14ac:dyDescent="0.25">
      <c r="A3034" s="6" t="s">
        <v>351</v>
      </c>
      <c r="B3034" s="6" t="s">
        <v>23</v>
      </c>
      <c r="C3034" t="s">
        <v>2404</v>
      </c>
      <c r="D3034" t="s">
        <v>2404</v>
      </c>
      <c r="E3034" s="6" t="s">
        <v>2406</v>
      </c>
      <c r="G3034" s="6" t="s">
        <v>2407</v>
      </c>
      <c r="H3034" t="s">
        <v>2405</v>
      </c>
      <c r="I3034" s="6" t="s">
        <v>410</v>
      </c>
      <c r="J3034" s="6" t="s">
        <v>2392</v>
      </c>
      <c r="K3034" s="11">
        <v>5</v>
      </c>
      <c r="L3034" s="9">
        <v>344.34</v>
      </c>
      <c r="M3034" s="11">
        <v>2523.83</v>
      </c>
      <c r="N3034" s="11">
        <v>5746.18</v>
      </c>
      <c r="O3034" s="10">
        <f t="shared" si="484"/>
        <v>7.3294708718127435</v>
      </c>
      <c r="P3034" s="11">
        <f t="shared" si="485"/>
        <v>16.687518150665042</v>
      </c>
      <c r="Q3034" s="11">
        <f t="shared" si="486"/>
        <v>24.016989022477787</v>
      </c>
      <c r="R3034" s="6" t="str">
        <f t="shared" si="487"/>
        <v>YES</v>
      </c>
      <c r="S3034" s="6" t="str">
        <f t="shared" si="488"/>
        <v>YES</v>
      </c>
      <c r="T3034" s="11">
        <f t="shared" si="489"/>
        <v>4304.25</v>
      </c>
      <c r="U3034" s="11">
        <f t="shared" si="490"/>
        <v>8270.01</v>
      </c>
      <c r="V3034" s="11">
        <f t="shared" si="491"/>
        <v>-3965.76</v>
      </c>
    </row>
    <row r="3035" spans="1:22" x14ac:dyDescent="0.25">
      <c r="A3035" s="6" t="s">
        <v>351</v>
      </c>
      <c r="B3035" s="6" t="s">
        <v>23</v>
      </c>
      <c r="C3035" t="s">
        <v>2404</v>
      </c>
      <c r="D3035" t="s">
        <v>2404</v>
      </c>
      <c r="E3035" s="6" t="s">
        <v>2406</v>
      </c>
      <c r="G3035" s="6" t="s">
        <v>2407</v>
      </c>
      <c r="H3035" t="s">
        <v>2405</v>
      </c>
      <c r="I3035" s="6" t="s">
        <v>410</v>
      </c>
      <c r="J3035" s="6" t="s">
        <v>2393</v>
      </c>
      <c r="K3035" s="11">
        <v>5</v>
      </c>
      <c r="L3035" s="9">
        <v>316.95999999999998</v>
      </c>
      <c r="M3035" s="11">
        <v>2523.09</v>
      </c>
      <c r="N3035" s="11">
        <v>2244.0100000000002</v>
      </c>
      <c r="O3035" s="10">
        <f t="shared" si="484"/>
        <v>7.9602788995456848</v>
      </c>
      <c r="P3035" s="11">
        <f t="shared" si="485"/>
        <v>7.0797892478546203</v>
      </c>
      <c r="Q3035" s="11">
        <f t="shared" si="486"/>
        <v>15.040068147400305</v>
      </c>
      <c r="R3035" s="6" t="str">
        <f t="shared" si="487"/>
        <v>YES</v>
      </c>
      <c r="S3035" s="6" t="str">
        <f t="shared" si="488"/>
        <v>YES</v>
      </c>
      <c r="T3035" s="11">
        <f t="shared" si="489"/>
        <v>3961.9999999999995</v>
      </c>
      <c r="U3035" s="11">
        <f t="shared" si="490"/>
        <v>4767.1000000000004</v>
      </c>
      <c r="V3035" s="11">
        <f t="shared" si="491"/>
        <v>-805.10000000000082</v>
      </c>
    </row>
    <row r="3036" spans="1:22" x14ac:dyDescent="0.25">
      <c r="A3036" s="6" t="s">
        <v>351</v>
      </c>
      <c r="B3036" s="6" t="s">
        <v>23</v>
      </c>
      <c r="C3036" t="s">
        <v>2404</v>
      </c>
      <c r="D3036" t="s">
        <v>2404</v>
      </c>
      <c r="E3036" s="6" t="s">
        <v>2406</v>
      </c>
      <c r="G3036" s="6" t="s">
        <v>2407</v>
      </c>
      <c r="H3036" t="s">
        <v>2405</v>
      </c>
      <c r="I3036" s="6" t="s">
        <v>410</v>
      </c>
      <c r="J3036" s="6" t="s">
        <v>2394</v>
      </c>
      <c r="K3036" s="11">
        <v>5</v>
      </c>
      <c r="L3036" s="9">
        <v>186.59</v>
      </c>
      <c r="M3036" s="11">
        <v>2440.56</v>
      </c>
      <c r="N3036" s="11">
        <v>711.2</v>
      </c>
      <c r="O3036" s="10">
        <f t="shared" si="484"/>
        <v>13.079800632402593</v>
      </c>
      <c r="P3036" s="11">
        <f t="shared" si="485"/>
        <v>3.8115654643871593</v>
      </c>
      <c r="Q3036" s="11">
        <f t="shared" si="486"/>
        <v>16.891366096789753</v>
      </c>
      <c r="R3036" s="6" t="str">
        <f t="shared" si="487"/>
        <v>YES</v>
      </c>
      <c r="S3036" s="6" t="str">
        <f t="shared" si="488"/>
        <v>YES</v>
      </c>
      <c r="T3036" s="11">
        <f t="shared" si="489"/>
        <v>2332.375</v>
      </c>
      <c r="U3036" s="11">
        <f t="shared" si="490"/>
        <v>3151.76</v>
      </c>
      <c r="V3036" s="11">
        <f t="shared" si="491"/>
        <v>-819.38500000000022</v>
      </c>
    </row>
    <row r="3037" spans="1:22" x14ac:dyDescent="0.25">
      <c r="A3037" s="6" t="s">
        <v>351</v>
      </c>
      <c r="B3037" s="6" t="s">
        <v>23</v>
      </c>
      <c r="C3037" t="s">
        <v>2404</v>
      </c>
      <c r="D3037" t="s">
        <v>2404</v>
      </c>
      <c r="E3037" s="6" t="s">
        <v>2406</v>
      </c>
      <c r="G3037" s="6" t="s">
        <v>2407</v>
      </c>
      <c r="H3037" t="s">
        <v>2405</v>
      </c>
      <c r="I3037" s="6" t="s">
        <v>410</v>
      </c>
      <c r="J3037" s="6" t="s">
        <v>2395</v>
      </c>
      <c r="K3037" s="11">
        <v>5</v>
      </c>
      <c r="L3037" s="9">
        <v>334.73</v>
      </c>
      <c r="M3037" s="11">
        <v>1857.35</v>
      </c>
      <c r="N3037" s="11">
        <v>8551.0499999999993</v>
      </c>
      <c r="O3037" s="10">
        <f t="shared" si="484"/>
        <v>5.54880052579691</v>
      </c>
      <c r="P3037" s="11">
        <f t="shared" si="485"/>
        <v>25.546111791593219</v>
      </c>
      <c r="Q3037" s="11">
        <f t="shared" si="486"/>
        <v>31.094912317390133</v>
      </c>
      <c r="R3037" s="6" t="str">
        <f t="shared" si="487"/>
        <v>YES</v>
      </c>
      <c r="S3037" s="6" t="str">
        <f t="shared" si="488"/>
        <v>YES</v>
      </c>
      <c r="T3037" s="11">
        <f t="shared" si="489"/>
        <v>4184.125</v>
      </c>
      <c r="U3037" s="11">
        <f t="shared" si="490"/>
        <v>10408.4</v>
      </c>
      <c r="V3037" s="11">
        <f t="shared" si="491"/>
        <v>-6224.2749999999996</v>
      </c>
    </row>
    <row r="3038" spans="1:22" x14ac:dyDescent="0.25">
      <c r="A3038" s="6" t="s">
        <v>351</v>
      </c>
      <c r="B3038" s="6" t="s">
        <v>23</v>
      </c>
      <c r="C3038" t="s">
        <v>2404</v>
      </c>
      <c r="D3038" t="s">
        <v>2404</v>
      </c>
      <c r="E3038" s="6" t="s">
        <v>2406</v>
      </c>
      <c r="G3038" s="6" t="s">
        <v>2407</v>
      </c>
      <c r="H3038" t="s">
        <v>2405</v>
      </c>
      <c r="I3038" s="6" t="s">
        <v>410</v>
      </c>
      <c r="J3038" s="6" t="s">
        <v>2396</v>
      </c>
      <c r="K3038" s="11">
        <v>5</v>
      </c>
      <c r="L3038" s="9">
        <v>60.06</v>
      </c>
      <c r="M3038" s="11">
        <v>300.3</v>
      </c>
      <c r="N3038" s="11">
        <v>1975.42</v>
      </c>
      <c r="O3038" s="10">
        <f t="shared" si="484"/>
        <v>5</v>
      </c>
      <c r="P3038" s="11">
        <f t="shared" si="485"/>
        <v>32.890775890775892</v>
      </c>
      <c r="Q3038" s="11">
        <f t="shared" si="486"/>
        <v>37.890775890775892</v>
      </c>
      <c r="R3038" s="6" t="str">
        <f t="shared" si="487"/>
        <v>YES</v>
      </c>
      <c r="S3038" s="6" t="str">
        <f t="shared" si="488"/>
        <v>YES</v>
      </c>
      <c r="T3038" s="11">
        <f t="shared" si="489"/>
        <v>750.75</v>
      </c>
      <c r="U3038" s="11">
        <f t="shared" si="490"/>
        <v>2275.7200000000003</v>
      </c>
      <c r="V3038" s="11">
        <f t="shared" si="491"/>
        <v>-1524.9700000000003</v>
      </c>
    </row>
    <row r="3039" spans="1:22" x14ac:dyDescent="0.25">
      <c r="A3039" s="6" t="s">
        <v>351</v>
      </c>
      <c r="B3039" s="6" t="s">
        <v>23</v>
      </c>
      <c r="C3039" t="s">
        <v>2404</v>
      </c>
      <c r="D3039" t="s">
        <v>2404</v>
      </c>
      <c r="E3039" s="6" t="s">
        <v>2406</v>
      </c>
      <c r="G3039" s="6" t="s">
        <v>2407</v>
      </c>
      <c r="H3039" t="s">
        <v>2405</v>
      </c>
      <c r="I3039" s="6" t="s">
        <v>410</v>
      </c>
      <c r="J3039" s="6" t="s">
        <v>2397</v>
      </c>
      <c r="K3039" s="11">
        <v>5</v>
      </c>
      <c r="L3039" s="9">
        <v>305.81</v>
      </c>
      <c r="M3039" s="11">
        <v>3293.9</v>
      </c>
      <c r="N3039" s="11">
        <v>1326.23</v>
      </c>
      <c r="O3039" s="10">
        <f t="shared" si="484"/>
        <v>10.771067002387102</v>
      </c>
      <c r="P3039" s="11">
        <f t="shared" si="485"/>
        <v>4.336777737811059</v>
      </c>
      <c r="Q3039" s="11">
        <f t="shared" si="486"/>
        <v>15.107844740198162</v>
      </c>
      <c r="R3039" s="6" t="str">
        <f t="shared" si="487"/>
        <v>YES</v>
      </c>
      <c r="S3039" s="6" t="str">
        <f t="shared" si="488"/>
        <v>YES</v>
      </c>
      <c r="T3039" s="11">
        <f t="shared" si="489"/>
        <v>3822.625</v>
      </c>
      <c r="U3039" s="11">
        <f t="shared" si="490"/>
        <v>4620.13</v>
      </c>
      <c r="V3039" s="11">
        <f t="shared" si="491"/>
        <v>-797.50500000000011</v>
      </c>
    </row>
    <row r="3040" spans="1:22" x14ac:dyDescent="0.25">
      <c r="A3040" s="6" t="s">
        <v>351</v>
      </c>
      <c r="B3040" s="6" t="s">
        <v>23</v>
      </c>
      <c r="C3040" t="s">
        <v>2404</v>
      </c>
      <c r="D3040" t="s">
        <v>2404</v>
      </c>
      <c r="E3040" s="6" t="s">
        <v>2406</v>
      </c>
      <c r="G3040" s="6" t="s">
        <v>2407</v>
      </c>
      <c r="H3040" t="s">
        <v>2405</v>
      </c>
      <c r="I3040" s="6" t="s">
        <v>410</v>
      </c>
      <c r="J3040" s="6" t="s">
        <v>2398</v>
      </c>
      <c r="K3040" s="11">
        <v>5</v>
      </c>
      <c r="L3040" s="9">
        <v>40.119999999999997</v>
      </c>
      <c r="M3040" s="11">
        <v>200.6</v>
      </c>
      <c r="N3040" s="11">
        <v>977.16</v>
      </c>
      <c r="O3040" s="10">
        <f t="shared" si="484"/>
        <v>5</v>
      </c>
      <c r="P3040" s="11">
        <f t="shared" si="485"/>
        <v>24.35593220338983</v>
      </c>
      <c r="Q3040" s="11">
        <f t="shared" si="486"/>
        <v>29.35593220338983</v>
      </c>
      <c r="R3040" s="6" t="str">
        <f t="shared" si="487"/>
        <v>YES</v>
      </c>
      <c r="S3040" s="6" t="str">
        <f t="shared" si="488"/>
        <v>YES</v>
      </c>
      <c r="T3040" s="11">
        <f t="shared" si="489"/>
        <v>501.49999999999994</v>
      </c>
      <c r="U3040" s="11">
        <f t="shared" si="490"/>
        <v>1177.76</v>
      </c>
      <c r="V3040" s="11">
        <f t="shared" si="491"/>
        <v>-676.26</v>
      </c>
    </row>
    <row r="3041" spans="1:22" x14ac:dyDescent="0.25">
      <c r="A3041" s="6" t="s">
        <v>351</v>
      </c>
      <c r="B3041" s="6" t="s">
        <v>23</v>
      </c>
      <c r="C3041" t="s">
        <v>2404</v>
      </c>
      <c r="D3041" t="s">
        <v>2404</v>
      </c>
      <c r="E3041" s="6" t="s">
        <v>2406</v>
      </c>
      <c r="G3041" s="6" t="s">
        <v>2407</v>
      </c>
      <c r="H3041" t="s">
        <v>2405</v>
      </c>
      <c r="I3041" s="6" t="s">
        <v>410</v>
      </c>
      <c r="J3041" s="6" t="s">
        <v>2399</v>
      </c>
      <c r="K3041" s="11">
        <v>5</v>
      </c>
      <c r="L3041" s="9">
        <v>132.19</v>
      </c>
      <c r="M3041" s="11">
        <v>660.95</v>
      </c>
      <c r="N3041" s="11">
        <v>3686.27</v>
      </c>
      <c r="O3041" s="10">
        <f t="shared" si="484"/>
        <v>5</v>
      </c>
      <c r="P3041" s="11">
        <f t="shared" si="485"/>
        <v>27.886148725319615</v>
      </c>
      <c r="Q3041" s="11">
        <f t="shared" si="486"/>
        <v>32.886148725319622</v>
      </c>
      <c r="R3041" s="6" t="str">
        <f t="shared" si="487"/>
        <v>YES</v>
      </c>
      <c r="S3041" s="6" t="str">
        <f t="shared" si="488"/>
        <v>YES</v>
      </c>
      <c r="T3041" s="11">
        <f t="shared" si="489"/>
        <v>1652.375</v>
      </c>
      <c r="U3041" s="11">
        <f t="shared" si="490"/>
        <v>4347.22</v>
      </c>
      <c r="V3041" s="11">
        <f t="shared" si="491"/>
        <v>-2694.8450000000003</v>
      </c>
    </row>
    <row r="3042" spans="1:22" x14ac:dyDescent="0.25">
      <c r="A3042" s="6" t="s">
        <v>351</v>
      </c>
      <c r="B3042" s="6" t="s">
        <v>23</v>
      </c>
      <c r="C3042" t="s">
        <v>2404</v>
      </c>
      <c r="D3042" t="s">
        <v>2404</v>
      </c>
      <c r="E3042" s="6" t="s">
        <v>2406</v>
      </c>
      <c r="G3042" s="6" t="s">
        <v>2407</v>
      </c>
      <c r="H3042" t="s">
        <v>2405</v>
      </c>
      <c r="I3042" s="6" t="s">
        <v>410</v>
      </c>
      <c r="J3042" s="6" t="s">
        <v>2400</v>
      </c>
      <c r="K3042" s="11">
        <v>5</v>
      </c>
      <c r="L3042" s="9">
        <v>15.63</v>
      </c>
      <c r="M3042" s="11">
        <v>78.150000000000006</v>
      </c>
      <c r="N3042" s="11">
        <v>270</v>
      </c>
      <c r="O3042" s="10">
        <f t="shared" si="484"/>
        <v>5</v>
      </c>
      <c r="P3042" s="11">
        <f t="shared" si="485"/>
        <v>17.274472168905948</v>
      </c>
      <c r="Q3042" s="11">
        <f t="shared" si="486"/>
        <v>22.274472168905948</v>
      </c>
      <c r="R3042" s="6" t="str">
        <f t="shared" si="487"/>
        <v>YES</v>
      </c>
      <c r="S3042" s="6" t="str">
        <f t="shared" si="488"/>
        <v>YES</v>
      </c>
      <c r="T3042" s="11">
        <f t="shared" si="489"/>
        <v>195.375</v>
      </c>
      <c r="U3042" s="11">
        <f t="shared" si="490"/>
        <v>348.15</v>
      </c>
      <c r="V3042" s="11">
        <f t="shared" si="491"/>
        <v>-152.77499999999998</v>
      </c>
    </row>
    <row r="3043" spans="1:22" x14ac:dyDescent="0.25">
      <c r="A3043" s="6" t="s">
        <v>351</v>
      </c>
      <c r="B3043" s="6" t="s">
        <v>23</v>
      </c>
      <c r="C3043" t="s">
        <v>2404</v>
      </c>
      <c r="D3043" t="s">
        <v>2404</v>
      </c>
      <c r="E3043" s="6" t="s">
        <v>2406</v>
      </c>
      <c r="G3043" s="6" t="s">
        <v>2407</v>
      </c>
      <c r="H3043" t="s">
        <v>2405</v>
      </c>
      <c r="I3043" s="6" t="s">
        <v>410</v>
      </c>
      <c r="J3043" s="6" t="s">
        <v>2401</v>
      </c>
      <c r="K3043" s="11">
        <v>5</v>
      </c>
      <c r="L3043" s="9">
        <v>5.07</v>
      </c>
      <c r="M3043" s="11">
        <v>25.35</v>
      </c>
      <c r="N3043" s="11">
        <v>109</v>
      </c>
      <c r="O3043" s="10">
        <f t="shared" si="484"/>
        <v>5</v>
      </c>
      <c r="P3043" s="11">
        <f t="shared" si="485"/>
        <v>21.499013806706113</v>
      </c>
      <c r="Q3043" s="11">
        <f t="shared" si="486"/>
        <v>26.499013806706113</v>
      </c>
      <c r="R3043" s="6" t="str">
        <f t="shared" si="487"/>
        <v>YES</v>
      </c>
      <c r="S3043" s="6" t="str">
        <f t="shared" si="488"/>
        <v>YES</v>
      </c>
      <c r="T3043" s="11">
        <f t="shared" si="489"/>
        <v>63.375</v>
      </c>
      <c r="U3043" s="11">
        <f t="shared" si="490"/>
        <v>134.35</v>
      </c>
      <c r="V3043" s="11">
        <f t="shared" si="491"/>
        <v>-70.974999999999994</v>
      </c>
    </row>
    <row r="3044" spans="1:22" x14ac:dyDescent="0.25">
      <c r="A3044" s="6" t="s">
        <v>351</v>
      </c>
      <c r="B3044" s="6" t="s">
        <v>23</v>
      </c>
      <c r="C3044" t="s">
        <v>2404</v>
      </c>
      <c r="D3044" t="s">
        <v>2404</v>
      </c>
      <c r="E3044" s="6" t="s">
        <v>2406</v>
      </c>
      <c r="G3044" s="6" t="s">
        <v>2407</v>
      </c>
      <c r="H3044" t="s">
        <v>2405</v>
      </c>
      <c r="I3044" s="6" t="s">
        <v>410</v>
      </c>
      <c r="J3044" s="6" t="s">
        <v>2402</v>
      </c>
      <c r="K3044" s="11">
        <v>5</v>
      </c>
      <c r="L3044" s="9">
        <v>271.64</v>
      </c>
      <c r="M3044" s="11">
        <v>1492.99</v>
      </c>
      <c r="N3044" s="11">
        <v>2894.21</v>
      </c>
      <c r="O3044" s="10">
        <f t="shared" si="484"/>
        <v>5.4962082167574735</v>
      </c>
      <c r="P3044" s="11">
        <f t="shared" si="485"/>
        <v>10.654579590634665</v>
      </c>
      <c r="Q3044" s="11">
        <f t="shared" si="486"/>
        <v>16.150787807392138</v>
      </c>
      <c r="R3044" s="6" t="str">
        <f t="shared" si="487"/>
        <v>YES</v>
      </c>
      <c r="S3044" s="6" t="str">
        <f t="shared" si="488"/>
        <v>YES</v>
      </c>
      <c r="T3044" s="11">
        <f t="shared" si="489"/>
        <v>3395.5</v>
      </c>
      <c r="U3044" s="11">
        <f t="shared" si="490"/>
        <v>4387.2</v>
      </c>
      <c r="V3044" s="11">
        <f t="shared" si="491"/>
        <v>-991.69999999999982</v>
      </c>
    </row>
    <row r="3045" spans="1:22" x14ac:dyDescent="0.25">
      <c r="A3045" s="6" t="s">
        <v>351</v>
      </c>
      <c r="B3045" s="6" t="s">
        <v>23</v>
      </c>
      <c r="C3045" t="s">
        <v>2404</v>
      </c>
      <c r="D3045" t="s">
        <v>2404</v>
      </c>
      <c r="E3045" s="6" t="s">
        <v>2406</v>
      </c>
      <c r="G3045" s="6" t="s">
        <v>2407</v>
      </c>
      <c r="H3045" t="s">
        <v>2405</v>
      </c>
      <c r="I3045" s="6" t="s">
        <v>410</v>
      </c>
      <c r="J3045" s="6" t="s">
        <v>2403</v>
      </c>
      <c r="K3045" s="11">
        <v>5</v>
      </c>
      <c r="L3045" s="9">
        <v>62.89</v>
      </c>
      <c r="M3045" s="11">
        <v>314.45</v>
      </c>
      <c r="N3045" s="11">
        <v>1125.26</v>
      </c>
      <c r="O3045" s="10">
        <f t="shared" si="484"/>
        <v>5</v>
      </c>
      <c r="P3045" s="11">
        <f t="shared" si="485"/>
        <v>17.892510733025919</v>
      </c>
      <c r="Q3045" s="11">
        <f t="shared" si="486"/>
        <v>22.892510733025919</v>
      </c>
      <c r="R3045" s="6" t="str">
        <f t="shared" si="487"/>
        <v>YES</v>
      </c>
      <c r="S3045" s="6" t="str">
        <f t="shared" si="488"/>
        <v>YES</v>
      </c>
      <c r="T3045" s="11">
        <f t="shared" si="489"/>
        <v>786.125</v>
      </c>
      <c r="U3045" s="11">
        <f t="shared" si="490"/>
        <v>1439.71</v>
      </c>
      <c r="V3045" s="11">
        <f t="shared" si="491"/>
        <v>-653.58500000000004</v>
      </c>
    </row>
    <row r="3046" spans="1:22" x14ac:dyDescent="0.25">
      <c r="A3046" s="6" t="s">
        <v>351</v>
      </c>
      <c r="B3046" s="6" t="s">
        <v>23</v>
      </c>
      <c r="C3046" t="s">
        <v>2418</v>
      </c>
      <c r="D3046" t="s">
        <v>2418</v>
      </c>
      <c r="E3046" s="6" t="s">
        <v>2406</v>
      </c>
      <c r="G3046" s="6" t="s">
        <v>2407</v>
      </c>
      <c r="H3046" t="s">
        <v>2419</v>
      </c>
      <c r="I3046" s="6" t="s">
        <v>410</v>
      </c>
      <c r="J3046" s="6" t="s">
        <v>2408</v>
      </c>
      <c r="K3046" s="11">
        <v>5</v>
      </c>
      <c r="L3046" s="9">
        <v>65.13</v>
      </c>
      <c r="M3046" s="11">
        <v>325.64999999999998</v>
      </c>
      <c r="N3046" s="11">
        <v>2616.3000000000002</v>
      </c>
      <c r="O3046" s="10">
        <f t="shared" si="484"/>
        <v>5</v>
      </c>
      <c r="P3046" s="11">
        <f t="shared" si="485"/>
        <v>40.170428374021192</v>
      </c>
      <c r="Q3046" s="11">
        <f t="shared" si="486"/>
        <v>45.170428374021199</v>
      </c>
      <c r="R3046" s="6" t="str">
        <f t="shared" si="487"/>
        <v>YES</v>
      </c>
      <c r="S3046" s="6" t="str">
        <f t="shared" si="488"/>
        <v>YES</v>
      </c>
      <c r="T3046" s="11">
        <f t="shared" si="489"/>
        <v>814.125</v>
      </c>
      <c r="U3046" s="11">
        <f t="shared" si="490"/>
        <v>2941.9500000000003</v>
      </c>
      <c r="V3046" s="11">
        <f t="shared" si="491"/>
        <v>-2127.8250000000003</v>
      </c>
    </row>
    <row r="3047" spans="1:22" x14ac:dyDescent="0.25">
      <c r="A3047" s="6" t="s">
        <v>351</v>
      </c>
      <c r="B3047" s="6" t="s">
        <v>23</v>
      </c>
      <c r="C3047" t="s">
        <v>2418</v>
      </c>
      <c r="D3047" t="s">
        <v>2418</v>
      </c>
      <c r="E3047" s="6" t="s">
        <v>2406</v>
      </c>
      <c r="G3047" s="6" t="s">
        <v>2407</v>
      </c>
      <c r="H3047" t="s">
        <v>2419</v>
      </c>
      <c r="I3047" s="6" t="s">
        <v>410</v>
      </c>
      <c r="J3047" s="6" t="s">
        <v>2409</v>
      </c>
      <c r="K3047" s="11">
        <v>5</v>
      </c>
      <c r="L3047" s="9">
        <v>191.27</v>
      </c>
      <c r="M3047" s="11">
        <v>978.85</v>
      </c>
      <c r="N3047" s="11">
        <v>6755.79</v>
      </c>
      <c r="O3047" s="10">
        <f t="shared" si="484"/>
        <v>5.1176347571495793</v>
      </c>
      <c r="P3047" s="11">
        <f t="shared" si="485"/>
        <v>35.320698489046897</v>
      </c>
      <c r="Q3047" s="11">
        <f t="shared" si="486"/>
        <v>40.438333246196478</v>
      </c>
      <c r="R3047" s="6" t="str">
        <f t="shared" si="487"/>
        <v>YES</v>
      </c>
      <c r="S3047" s="6" t="str">
        <f t="shared" si="488"/>
        <v>YES</v>
      </c>
      <c r="T3047" s="11">
        <f t="shared" si="489"/>
        <v>2390.875</v>
      </c>
      <c r="U3047" s="11">
        <f t="shared" si="490"/>
        <v>7734.64</v>
      </c>
      <c r="V3047" s="11">
        <f t="shared" si="491"/>
        <v>-5343.7650000000003</v>
      </c>
    </row>
    <row r="3048" spans="1:22" x14ac:dyDescent="0.25">
      <c r="A3048" s="6" t="s">
        <v>351</v>
      </c>
      <c r="B3048" s="6" t="s">
        <v>23</v>
      </c>
      <c r="C3048" t="s">
        <v>2418</v>
      </c>
      <c r="D3048" t="s">
        <v>2418</v>
      </c>
      <c r="E3048" s="6" t="s">
        <v>2406</v>
      </c>
      <c r="G3048" s="6" t="s">
        <v>2407</v>
      </c>
      <c r="H3048" t="s">
        <v>2419</v>
      </c>
      <c r="I3048" s="6" t="s">
        <v>410</v>
      </c>
      <c r="J3048" s="6" t="s">
        <v>2410</v>
      </c>
      <c r="K3048" s="11">
        <v>5</v>
      </c>
      <c r="L3048" s="9">
        <v>277.81</v>
      </c>
      <c r="M3048" s="11">
        <v>1562.65</v>
      </c>
      <c r="N3048" s="11">
        <v>8735.5499999999993</v>
      </c>
      <c r="O3048" s="10">
        <f t="shared" si="484"/>
        <v>5.6248875130484866</v>
      </c>
      <c r="P3048" s="11">
        <f t="shared" si="485"/>
        <v>31.444332457434935</v>
      </c>
      <c r="Q3048" s="11">
        <f t="shared" si="486"/>
        <v>37.069219970483417</v>
      </c>
      <c r="R3048" s="6" t="str">
        <f t="shared" si="487"/>
        <v>YES</v>
      </c>
      <c r="S3048" s="6" t="str">
        <f t="shared" si="488"/>
        <v>YES</v>
      </c>
      <c r="T3048" s="11">
        <f t="shared" si="489"/>
        <v>3472.625</v>
      </c>
      <c r="U3048" s="11">
        <f t="shared" si="490"/>
        <v>10298.199999999999</v>
      </c>
      <c r="V3048" s="11">
        <f t="shared" si="491"/>
        <v>-6825.5749999999989</v>
      </c>
    </row>
    <row r="3049" spans="1:22" x14ac:dyDescent="0.25">
      <c r="A3049" s="6" t="s">
        <v>351</v>
      </c>
      <c r="B3049" s="6" t="s">
        <v>23</v>
      </c>
      <c r="C3049" t="s">
        <v>2418</v>
      </c>
      <c r="D3049" t="s">
        <v>2418</v>
      </c>
      <c r="E3049" s="6" t="s">
        <v>2406</v>
      </c>
      <c r="G3049" s="6" t="s">
        <v>2407</v>
      </c>
      <c r="H3049" t="s">
        <v>2419</v>
      </c>
      <c r="I3049" s="6" t="s">
        <v>410</v>
      </c>
      <c r="J3049" s="6" t="s">
        <v>2411</v>
      </c>
      <c r="K3049" s="11">
        <v>5</v>
      </c>
      <c r="L3049" s="9">
        <v>260.8</v>
      </c>
      <c r="M3049" s="11">
        <v>1397.3</v>
      </c>
      <c r="N3049" s="11">
        <v>8443.61</v>
      </c>
      <c r="O3049" s="10">
        <f t="shared" si="484"/>
        <v>5.3577453987730062</v>
      </c>
      <c r="P3049" s="11">
        <f t="shared" si="485"/>
        <v>32.375805214723925</v>
      </c>
      <c r="Q3049" s="11">
        <f t="shared" si="486"/>
        <v>37.733550613496931</v>
      </c>
      <c r="R3049" s="6" t="str">
        <f t="shared" si="487"/>
        <v>YES</v>
      </c>
      <c r="S3049" s="6" t="str">
        <f t="shared" si="488"/>
        <v>YES</v>
      </c>
      <c r="T3049" s="11">
        <f t="shared" si="489"/>
        <v>3260</v>
      </c>
      <c r="U3049" s="11">
        <f t="shared" si="490"/>
        <v>9840.91</v>
      </c>
      <c r="V3049" s="11">
        <f t="shared" si="491"/>
        <v>-6580.91</v>
      </c>
    </row>
    <row r="3050" spans="1:22" x14ac:dyDescent="0.25">
      <c r="A3050" s="6" t="s">
        <v>351</v>
      </c>
      <c r="B3050" s="6" t="s">
        <v>23</v>
      </c>
      <c r="C3050" t="s">
        <v>2418</v>
      </c>
      <c r="D3050" t="s">
        <v>2418</v>
      </c>
      <c r="E3050" s="6" t="s">
        <v>2406</v>
      </c>
      <c r="G3050" s="6" t="s">
        <v>2407</v>
      </c>
      <c r="H3050" t="s">
        <v>2419</v>
      </c>
      <c r="I3050" s="6" t="s">
        <v>410</v>
      </c>
      <c r="J3050" s="6" t="s">
        <v>2412</v>
      </c>
      <c r="K3050" s="11">
        <v>5</v>
      </c>
      <c r="L3050" s="9">
        <v>259.77999999999997</v>
      </c>
      <c r="M3050" s="11">
        <v>1339.73</v>
      </c>
      <c r="N3050" s="11">
        <v>5502.42</v>
      </c>
      <c r="O3050" s="10">
        <f t="shared" si="484"/>
        <v>5.1571714527677273</v>
      </c>
      <c r="P3050" s="11">
        <f t="shared" si="485"/>
        <v>21.181076295326818</v>
      </c>
      <c r="Q3050" s="11">
        <f t="shared" si="486"/>
        <v>26.338247748094542</v>
      </c>
      <c r="R3050" s="6" t="str">
        <f t="shared" si="487"/>
        <v>YES</v>
      </c>
      <c r="S3050" s="6" t="str">
        <f t="shared" si="488"/>
        <v>YES</v>
      </c>
      <c r="T3050" s="11">
        <f t="shared" si="489"/>
        <v>3247.2499999999995</v>
      </c>
      <c r="U3050" s="11">
        <f t="shared" si="490"/>
        <v>6842.15</v>
      </c>
      <c r="V3050" s="11">
        <f t="shared" si="491"/>
        <v>-3594.9</v>
      </c>
    </row>
    <row r="3051" spans="1:22" x14ac:dyDescent="0.25">
      <c r="A3051" s="6" t="s">
        <v>351</v>
      </c>
      <c r="B3051" s="6" t="s">
        <v>23</v>
      </c>
      <c r="C3051" t="s">
        <v>2418</v>
      </c>
      <c r="D3051" t="s">
        <v>2418</v>
      </c>
      <c r="E3051" s="6" t="s">
        <v>2406</v>
      </c>
      <c r="G3051" s="6" t="s">
        <v>2407</v>
      </c>
      <c r="H3051" t="s">
        <v>2419</v>
      </c>
      <c r="I3051" s="6" t="s">
        <v>410</v>
      </c>
      <c r="J3051" s="6" t="s">
        <v>2413</v>
      </c>
      <c r="K3051" s="11">
        <v>5</v>
      </c>
      <c r="L3051" s="9">
        <v>37.03</v>
      </c>
      <c r="M3051" s="11">
        <v>190.45</v>
      </c>
      <c r="N3051" s="11">
        <v>1048.25</v>
      </c>
      <c r="O3051" s="10">
        <f t="shared" si="484"/>
        <v>5.1431271941668912</v>
      </c>
      <c r="P3051" s="11">
        <f t="shared" si="485"/>
        <v>28.30812854442344</v>
      </c>
      <c r="Q3051" s="11">
        <f t="shared" si="486"/>
        <v>33.451255738590334</v>
      </c>
      <c r="R3051" s="6" t="str">
        <f t="shared" si="487"/>
        <v>YES</v>
      </c>
      <c r="S3051" s="6" t="str">
        <f t="shared" si="488"/>
        <v>YES</v>
      </c>
      <c r="T3051" s="11">
        <f t="shared" si="489"/>
        <v>462.875</v>
      </c>
      <c r="U3051" s="11">
        <f t="shared" si="490"/>
        <v>1238.7</v>
      </c>
      <c r="V3051" s="11">
        <f t="shared" si="491"/>
        <v>-775.82500000000005</v>
      </c>
    </row>
    <row r="3052" spans="1:22" x14ac:dyDescent="0.25">
      <c r="A3052" s="6" t="s">
        <v>351</v>
      </c>
      <c r="B3052" s="6" t="s">
        <v>23</v>
      </c>
      <c r="C3052" t="s">
        <v>2418</v>
      </c>
      <c r="D3052" t="s">
        <v>2418</v>
      </c>
      <c r="E3052" s="6" t="s">
        <v>2406</v>
      </c>
      <c r="G3052" s="6" t="s">
        <v>2407</v>
      </c>
      <c r="H3052" t="s">
        <v>2419</v>
      </c>
      <c r="I3052" s="6" t="s">
        <v>410</v>
      </c>
      <c r="J3052" s="6" t="s">
        <v>2414</v>
      </c>
      <c r="K3052" s="11">
        <v>5</v>
      </c>
      <c r="L3052" s="9">
        <v>230.89</v>
      </c>
      <c r="M3052" s="11">
        <v>1181.1500000000001</v>
      </c>
      <c r="N3052" s="11">
        <v>7932.52</v>
      </c>
      <c r="O3052" s="10">
        <f t="shared" si="484"/>
        <v>5.1156394820044184</v>
      </c>
      <c r="P3052" s="11">
        <f t="shared" si="485"/>
        <v>34.356273550175409</v>
      </c>
      <c r="Q3052" s="11">
        <f t="shared" si="486"/>
        <v>39.471913032179827</v>
      </c>
      <c r="R3052" s="6" t="str">
        <f t="shared" si="487"/>
        <v>YES</v>
      </c>
      <c r="S3052" s="6" t="str">
        <f t="shared" si="488"/>
        <v>YES</v>
      </c>
      <c r="T3052" s="11">
        <f t="shared" si="489"/>
        <v>2886.125</v>
      </c>
      <c r="U3052" s="11">
        <f t="shared" si="490"/>
        <v>9113.67</v>
      </c>
      <c r="V3052" s="11">
        <f t="shared" si="491"/>
        <v>-6227.5450000000001</v>
      </c>
    </row>
    <row r="3053" spans="1:22" x14ac:dyDescent="0.25">
      <c r="A3053" s="6" t="s">
        <v>351</v>
      </c>
      <c r="B3053" s="6" t="s">
        <v>23</v>
      </c>
      <c r="C3053" t="s">
        <v>2418</v>
      </c>
      <c r="D3053" t="s">
        <v>2418</v>
      </c>
      <c r="E3053" s="6" t="s">
        <v>2406</v>
      </c>
      <c r="G3053" s="6" t="s">
        <v>2407</v>
      </c>
      <c r="H3053" t="s">
        <v>2419</v>
      </c>
      <c r="I3053" s="6" t="s">
        <v>410</v>
      </c>
      <c r="J3053" s="6" t="s">
        <v>2415</v>
      </c>
      <c r="K3053" s="11">
        <v>5</v>
      </c>
      <c r="L3053" s="9">
        <v>182</v>
      </c>
      <c r="M3053" s="11">
        <v>950.05</v>
      </c>
      <c r="N3053" s="11">
        <v>6121.36</v>
      </c>
      <c r="O3053" s="10">
        <f t="shared" si="484"/>
        <v>5.2200549450549447</v>
      </c>
      <c r="P3053" s="11">
        <f t="shared" si="485"/>
        <v>33.63384615384615</v>
      </c>
      <c r="Q3053" s="11">
        <f t="shared" si="486"/>
        <v>38.853901098901098</v>
      </c>
      <c r="R3053" s="6" t="str">
        <f t="shared" si="487"/>
        <v>YES</v>
      </c>
      <c r="S3053" s="6" t="str">
        <f t="shared" si="488"/>
        <v>YES</v>
      </c>
      <c r="T3053" s="11">
        <f t="shared" si="489"/>
        <v>2275</v>
      </c>
      <c r="U3053" s="11">
        <f t="shared" si="490"/>
        <v>7071.41</v>
      </c>
      <c r="V3053" s="11">
        <f t="shared" si="491"/>
        <v>-4796.41</v>
      </c>
    </row>
    <row r="3054" spans="1:22" x14ac:dyDescent="0.25">
      <c r="A3054" s="6" t="s">
        <v>351</v>
      </c>
      <c r="B3054" s="6" t="s">
        <v>23</v>
      </c>
      <c r="C3054" t="s">
        <v>2418</v>
      </c>
      <c r="D3054" t="s">
        <v>2418</v>
      </c>
      <c r="E3054" s="6" t="s">
        <v>2406</v>
      </c>
      <c r="G3054" s="6" t="s">
        <v>2407</v>
      </c>
      <c r="H3054" t="s">
        <v>2419</v>
      </c>
      <c r="I3054" s="6" t="s">
        <v>410</v>
      </c>
      <c r="J3054" s="6" t="s">
        <v>2416</v>
      </c>
      <c r="K3054" s="11">
        <v>0</v>
      </c>
      <c r="L3054" s="9">
        <v>70.05</v>
      </c>
      <c r="M3054" s="11">
        <v>424.78</v>
      </c>
      <c r="N3054" s="11">
        <v>2041.38</v>
      </c>
      <c r="O3054" s="10">
        <f t="shared" si="484"/>
        <v>6.0639543183440399</v>
      </c>
      <c r="P3054" s="11">
        <f t="shared" si="485"/>
        <v>29.141755888650966</v>
      </c>
      <c r="Q3054" s="11">
        <f t="shared" si="486"/>
        <v>35.205710206995001</v>
      </c>
      <c r="R3054" s="6" t="str">
        <f t="shared" si="487"/>
        <v>YES</v>
      </c>
      <c r="S3054" s="6" t="str">
        <f t="shared" si="488"/>
        <v>YES</v>
      </c>
      <c r="T3054" s="11">
        <f t="shared" si="489"/>
        <v>875.625</v>
      </c>
      <c r="U3054" s="11">
        <f t="shared" si="490"/>
        <v>2466.16</v>
      </c>
      <c r="V3054" s="11">
        <f t="shared" si="491"/>
        <v>-1590.5349999999999</v>
      </c>
    </row>
    <row r="3055" spans="1:22" x14ac:dyDescent="0.25">
      <c r="A3055" s="6" t="s">
        <v>351</v>
      </c>
      <c r="B3055" s="6" t="s">
        <v>23</v>
      </c>
      <c r="C3055" t="s">
        <v>2418</v>
      </c>
      <c r="D3055" t="s">
        <v>2418</v>
      </c>
      <c r="E3055" s="6" t="s">
        <v>2406</v>
      </c>
      <c r="G3055" s="6" t="s">
        <v>2407</v>
      </c>
      <c r="H3055" t="s">
        <v>2419</v>
      </c>
      <c r="I3055" s="6" t="s">
        <v>410</v>
      </c>
      <c r="J3055" s="6" t="s">
        <v>2417</v>
      </c>
      <c r="K3055" s="11">
        <v>5</v>
      </c>
      <c r="L3055" s="9">
        <v>117.05</v>
      </c>
      <c r="M3055" s="11">
        <v>627.73</v>
      </c>
      <c r="N3055" s="11">
        <v>2233.62</v>
      </c>
      <c r="O3055" s="10">
        <f t="shared" si="484"/>
        <v>5.3629218282785134</v>
      </c>
      <c r="P3055" s="11">
        <f t="shared" si="485"/>
        <v>19.082614267407092</v>
      </c>
      <c r="Q3055" s="11">
        <f t="shared" si="486"/>
        <v>24.445536095685604</v>
      </c>
      <c r="R3055" s="6" t="str">
        <f t="shared" si="487"/>
        <v>YES</v>
      </c>
      <c r="S3055" s="6" t="str">
        <f t="shared" si="488"/>
        <v>YES</v>
      </c>
      <c r="T3055" s="11">
        <f t="shared" si="489"/>
        <v>1463.125</v>
      </c>
      <c r="U3055" s="11">
        <f t="shared" si="490"/>
        <v>2861.35</v>
      </c>
      <c r="V3055" s="11">
        <f t="shared" si="491"/>
        <v>-1398.2249999999999</v>
      </c>
    </row>
    <row r="3056" spans="1:22" x14ac:dyDescent="0.25">
      <c r="A3056" s="6" t="s">
        <v>351</v>
      </c>
      <c r="B3056" s="6" t="s">
        <v>23</v>
      </c>
      <c r="C3056" t="s">
        <v>2420</v>
      </c>
      <c r="D3056" t="s">
        <v>2420</v>
      </c>
      <c r="E3056" s="6" t="s">
        <v>2406</v>
      </c>
      <c r="G3056" s="6" t="s">
        <v>2407</v>
      </c>
      <c r="H3056" t="s">
        <v>2421</v>
      </c>
      <c r="I3056" s="6" t="s">
        <v>2422</v>
      </c>
      <c r="J3056" s="37" t="s">
        <v>2423</v>
      </c>
      <c r="K3056" s="11">
        <v>5</v>
      </c>
      <c r="L3056" s="9">
        <v>24.91</v>
      </c>
      <c r="M3056" s="11">
        <v>124.55</v>
      </c>
      <c r="N3056" s="11">
        <v>382</v>
      </c>
      <c r="O3056" s="10">
        <f t="shared" si="484"/>
        <v>5</v>
      </c>
      <c r="P3056" s="11">
        <f t="shared" si="485"/>
        <v>15.335206744279406</v>
      </c>
      <c r="Q3056" s="11">
        <f t="shared" si="486"/>
        <v>20.335206744279407</v>
      </c>
      <c r="R3056" s="6" t="str">
        <f t="shared" si="487"/>
        <v>YES</v>
      </c>
      <c r="S3056" s="6" t="str">
        <f t="shared" si="488"/>
        <v>YES</v>
      </c>
      <c r="T3056" s="11">
        <f t="shared" si="489"/>
        <v>311.375</v>
      </c>
      <c r="U3056" s="11">
        <f t="shared" si="490"/>
        <v>506.55</v>
      </c>
      <c r="V3056" s="11">
        <f t="shared" si="491"/>
        <v>-195.17500000000001</v>
      </c>
    </row>
    <row r="3057" spans="1:22" x14ac:dyDescent="0.25">
      <c r="A3057" s="6" t="s">
        <v>351</v>
      </c>
      <c r="B3057" s="6" t="s">
        <v>23</v>
      </c>
      <c r="C3057" t="s">
        <v>2420</v>
      </c>
      <c r="D3057" t="s">
        <v>2420</v>
      </c>
      <c r="E3057" s="6" t="s">
        <v>2406</v>
      </c>
      <c r="G3057" s="6" t="s">
        <v>2407</v>
      </c>
      <c r="H3057" t="s">
        <v>2421</v>
      </c>
      <c r="I3057" s="6" t="s">
        <v>2422</v>
      </c>
      <c r="J3057" s="37" t="s">
        <v>2424</v>
      </c>
      <c r="K3057" s="11">
        <v>5</v>
      </c>
      <c r="L3057" s="9">
        <v>147.63999999999999</v>
      </c>
      <c r="M3057" s="11">
        <v>1040.1199999999999</v>
      </c>
      <c r="N3057" s="11">
        <v>2071</v>
      </c>
      <c r="O3057" s="10">
        <f t="shared" si="484"/>
        <v>7.0449742617176918</v>
      </c>
      <c r="P3057" s="11">
        <f t="shared" si="485"/>
        <v>14.027363858033056</v>
      </c>
      <c r="Q3057" s="11">
        <f t="shared" si="486"/>
        <v>21.072338119750746</v>
      </c>
      <c r="R3057" s="6" t="str">
        <f t="shared" si="487"/>
        <v>YES</v>
      </c>
      <c r="S3057" s="6" t="str">
        <f t="shared" si="488"/>
        <v>YES</v>
      </c>
      <c r="T3057" s="11">
        <f t="shared" si="489"/>
        <v>1845.4999999999998</v>
      </c>
      <c r="U3057" s="11">
        <f t="shared" si="490"/>
        <v>3111.12</v>
      </c>
      <c r="V3057" s="11">
        <f t="shared" si="491"/>
        <v>-1265.6200000000001</v>
      </c>
    </row>
    <row r="3058" spans="1:22" x14ac:dyDescent="0.25">
      <c r="A3058" s="6" t="s">
        <v>351</v>
      </c>
      <c r="B3058" s="6" t="s">
        <v>23</v>
      </c>
      <c r="C3058" t="s">
        <v>2420</v>
      </c>
      <c r="D3058" t="s">
        <v>2420</v>
      </c>
      <c r="E3058" s="6" t="s">
        <v>2406</v>
      </c>
      <c r="G3058" s="6" t="s">
        <v>2407</v>
      </c>
      <c r="H3058" t="s">
        <v>2421</v>
      </c>
      <c r="I3058" s="6" t="s">
        <v>2422</v>
      </c>
      <c r="J3058" s="37" t="s">
        <v>2425</v>
      </c>
      <c r="K3058" s="11">
        <v>5</v>
      </c>
      <c r="L3058" s="9">
        <v>50.3</v>
      </c>
      <c r="M3058" s="11">
        <v>251.5</v>
      </c>
      <c r="N3058" s="11">
        <v>899.82</v>
      </c>
      <c r="O3058" s="10">
        <f t="shared" si="484"/>
        <v>5</v>
      </c>
      <c r="P3058" s="11">
        <f t="shared" si="485"/>
        <v>17.889065606361832</v>
      </c>
      <c r="Q3058" s="11">
        <f t="shared" si="486"/>
        <v>22.889065606361832</v>
      </c>
      <c r="R3058" s="6" t="str">
        <f t="shared" si="487"/>
        <v>YES</v>
      </c>
      <c r="S3058" s="6" t="str">
        <f t="shared" si="488"/>
        <v>YES</v>
      </c>
      <c r="T3058" s="11">
        <f t="shared" si="489"/>
        <v>628.75</v>
      </c>
      <c r="U3058" s="11">
        <f t="shared" si="490"/>
        <v>1151.3200000000002</v>
      </c>
      <c r="V3058" s="11">
        <f t="shared" si="491"/>
        <v>-522.57000000000016</v>
      </c>
    </row>
    <row r="3059" spans="1:22" x14ac:dyDescent="0.25">
      <c r="A3059" s="6" t="s">
        <v>351</v>
      </c>
      <c r="B3059" s="6" t="s">
        <v>23</v>
      </c>
      <c r="C3059" t="s">
        <v>2420</v>
      </c>
      <c r="D3059" t="s">
        <v>2420</v>
      </c>
      <c r="E3059" s="6" t="s">
        <v>2406</v>
      </c>
      <c r="G3059" s="6" t="s">
        <v>2407</v>
      </c>
      <c r="H3059" t="s">
        <v>2421</v>
      </c>
      <c r="I3059" s="6" t="s">
        <v>2422</v>
      </c>
      <c r="J3059" s="37" t="s">
        <v>2426</v>
      </c>
      <c r="K3059" s="11">
        <v>5</v>
      </c>
      <c r="L3059" s="9">
        <v>247.51</v>
      </c>
      <c r="M3059" s="11">
        <v>1254.25</v>
      </c>
      <c r="N3059" s="11">
        <v>6430.15</v>
      </c>
      <c r="O3059" s="10">
        <f t="shared" si="484"/>
        <v>5.0674720213324713</v>
      </c>
      <c r="P3059" s="11">
        <f t="shared" si="485"/>
        <v>25.979354369520422</v>
      </c>
      <c r="Q3059" s="11">
        <f t="shared" si="486"/>
        <v>31.046826390852896</v>
      </c>
      <c r="R3059" s="6" t="str">
        <f t="shared" si="487"/>
        <v>YES</v>
      </c>
      <c r="S3059" s="6" t="str">
        <f t="shared" si="488"/>
        <v>YES</v>
      </c>
      <c r="T3059" s="11">
        <f t="shared" si="489"/>
        <v>3093.875</v>
      </c>
      <c r="U3059" s="11">
        <f t="shared" si="490"/>
        <v>7684.4</v>
      </c>
      <c r="V3059" s="11">
        <f t="shared" si="491"/>
        <v>-4590.5249999999996</v>
      </c>
    </row>
    <row r="3060" spans="1:22" x14ac:dyDescent="0.25">
      <c r="A3060" s="6" t="s">
        <v>351</v>
      </c>
      <c r="B3060" s="6" t="s">
        <v>23</v>
      </c>
      <c r="C3060" t="s">
        <v>2420</v>
      </c>
      <c r="D3060" t="s">
        <v>2420</v>
      </c>
      <c r="E3060" s="6" t="s">
        <v>2406</v>
      </c>
      <c r="G3060" s="6" t="s">
        <v>2407</v>
      </c>
      <c r="H3060" t="s">
        <v>2421</v>
      </c>
      <c r="I3060" s="6" t="s">
        <v>2422</v>
      </c>
      <c r="J3060" s="37" t="s">
        <v>2427</v>
      </c>
      <c r="K3060" s="11">
        <v>5</v>
      </c>
      <c r="L3060" s="9">
        <v>21.32</v>
      </c>
      <c r="M3060" s="11">
        <v>106.6</v>
      </c>
      <c r="N3060" s="11">
        <v>298.88</v>
      </c>
      <c r="O3060" s="10">
        <f t="shared" si="484"/>
        <v>5</v>
      </c>
      <c r="P3060" s="11">
        <f t="shared" si="485"/>
        <v>14.018761726078798</v>
      </c>
      <c r="Q3060" s="11">
        <f t="shared" si="486"/>
        <v>19.0187617260788</v>
      </c>
      <c r="R3060" s="6" t="str">
        <f t="shared" si="487"/>
        <v>YES</v>
      </c>
      <c r="S3060" s="6" t="str">
        <f t="shared" si="488"/>
        <v>YES</v>
      </c>
      <c r="T3060" s="11">
        <f t="shared" si="489"/>
        <v>266.5</v>
      </c>
      <c r="U3060" s="11">
        <f t="shared" si="490"/>
        <v>405.48</v>
      </c>
      <c r="V3060" s="11">
        <f t="shared" si="491"/>
        <v>-138.98000000000002</v>
      </c>
    </row>
    <row r="3061" spans="1:22" x14ac:dyDescent="0.25">
      <c r="A3061" s="6" t="s">
        <v>351</v>
      </c>
      <c r="B3061" s="6" t="s">
        <v>23</v>
      </c>
      <c r="C3061" t="s">
        <v>2420</v>
      </c>
      <c r="D3061" t="s">
        <v>2420</v>
      </c>
      <c r="E3061" s="6" t="s">
        <v>2406</v>
      </c>
      <c r="G3061" s="6" t="s">
        <v>2407</v>
      </c>
      <c r="H3061" t="s">
        <v>2421</v>
      </c>
      <c r="I3061" s="6" t="s">
        <v>2422</v>
      </c>
      <c r="J3061" s="37" t="s">
        <v>2428</v>
      </c>
      <c r="K3061" s="11">
        <v>5</v>
      </c>
      <c r="L3061" s="9">
        <v>6.88</v>
      </c>
      <c r="M3061" s="11">
        <v>34.4</v>
      </c>
      <c r="N3061" s="11">
        <v>155</v>
      </c>
      <c r="O3061" s="10">
        <f t="shared" si="484"/>
        <v>5</v>
      </c>
      <c r="P3061" s="11">
        <f t="shared" si="485"/>
        <v>22.529069767441861</v>
      </c>
      <c r="Q3061" s="11">
        <f t="shared" si="486"/>
        <v>27.529069767441861</v>
      </c>
      <c r="R3061" s="6" t="str">
        <f t="shared" si="487"/>
        <v>YES</v>
      </c>
      <c r="S3061" s="6" t="str">
        <f t="shared" si="488"/>
        <v>YES</v>
      </c>
      <c r="T3061" s="11">
        <f t="shared" si="489"/>
        <v>86</v>
      </c>
      <c r="U3061" s="11">
        <f t="shared" si="490"/>
        <v>189.4</v>
      </c>
      <c r="V3061" s="11">
        <f t="shared" si="491"/>
        <v>-103.4</v>
      </c>
    </row>
    <row r="3062" spans="1:22" x14ac:dyDescent="0.25">
      <c r="A3062" s="6" t="s">
        <v>351</v>
      </c>
      <c r="B3062" s="6" t="s">
        <v>23</v>
      </c>
      <c r="C3062" t="s">
        <v>2420</v>
      </c>
      <c r="D3062" t="s">
        <v>2420</v>
      </c>
      <c r="E3062" s="6" t="s">
        <v>2406</v>
      </c>
      <c r="G3062" s="6" t="s">
        <v>2407</v>
      </c>
      <c r="H3062" t="s">
        <v>2421</v>
      </c>
      <c r="I3062" s="6" t="s">
        <v>2422</v>
      </c>
      <c r="J3062" s="37" t="s">
        <v>2429</v>
      </c>
      <c r="K3062" s="11">
        <v>5</v>
      </c>
      <c r="L3062" s="9">
        <v>67.88</v>
      </c>
      <c r="M3062" s="11">
        <v>339.4</v>
      </c>
      <c r="N3062" s="11">
        <v>1393.04</v>
      </c>
      <c r="O3062" s="10">
        <f t="shared" si="484"/>
        <v>5</v>
      </c>
      <c r="P3062" s="11">
        <f t="shared" si="485"/>
        <v>20.522097819681793</v>
      </c>
      <c r="Q3062" s="11">
        <f t="shared" si="486"/>
        <v>25.522097819681793</v>
      </c>
      <c r="R3062" s="6" t="str">
        <f t="shared" si="487"/>
        <v>YES</v>
      </c>
      <c r="S3062" s="6" t="str">
        <f t="shared" si="488"/>
        <v>YES</v>
      </c>
      <c r="T3062" s="11">
        <f t="shared" si="489"/>
        <v>848.5</v>
      </c>
      <c r="U3062" s="11">
        <f t="shared" si="490"/>
        <v>1732.44</v>
      </c>
      <c r="V3062" s="11">
        <f t="shared" si="491"/>
        <v>-883.94</v>
      </c>
    </row>
    <row r="3063" spans="1:22" x14ac:dyDescent="0.25">
      <c r="A3063" s="6" t="s">
        <v>351</v>
      </c>
      <c r="B3063" s="6" t="s">
        <v>23</v>
      </c>
      <c r="C3063" t="s">
        <v>2420</v>
      </c>
      <c r="D3063" t="s">
        <v>2420</v>
      </c>
      <c r="E3063" s="6" t="s">
        <v>2406</v>
      </c>
      <c r="G3063" s="6" t="s">
        <v>2407</v>
      </c>
      <c r="H3063" t="s">
        <v>2421</v>
      </c>
      <c r="I3063" s="6" t="s">
        <v>2422</v>
      </c>
      <c r="J3063" s="37" t="s">
        <v>2430</v>
      </c>
      <c r="K3063" s="11">
        <v>5</v>
      </c>
      <c r="L3063" s="9">
        <v>44.31</v>
      </c>
      <c r="M3063" s="11">
        <v>221.55</v>
      </c>
      <c r="N3063" s="11">
        <v>614.5</v>
      </c>
      <c r="O3063" s="10">
        <f t="shared" si="484"/>
        <v>5</v>
      </c>
      <c r="P3063" s="11">
        <f t="shared" si="485"/>
        <v>13.868201308959602</v>
      </c>
      <c r="Q3063" s="11">
        <f t="shared" si="486"/>
        <v>18.868201308959602</v>
      </c>
      <c r="R3063" s="6" t="str">
        <f t="shared" si="487"/>
        <v>YES</v>
      </c>
      <c r="S3063" s="6" t="str">
        <f t="shared" si="488"/>
        <v>YES</v>
      </c>
      <c r="T3063" s="11">
        <f t="shared" si="489"/>
        <v>553.875</v>
      </c>
      <c r="U3063" s="11">
        <f t="shared" si="490"/>
        <v>836.05</v>
      </c>
      <c r="V3063" s="11">
        <f t="shared" si="491"/>
        <v>-282.17499999999995</v>
      </c>
    </row>
    <row r="3064" spans="1:22" x14ac:dyDescent="0.25">
      <c r="A3064" s="6" t="s">
        <v>351</v>
      </c>
      <c r="B3064" s="6" t="s">
        <v>23</v>
      </c>
      <c r="C3064" t="s">
        <v>2420</v>
      </c>
      <c r="D3064" t="s">
        <v>2420</v>
      </c>
      <c r="E3064" s="6" t="s">
        <v>2406</v>
      </c>
      <c r="G3064" s="6" t="s">
        <v>2407</v>
      </c>
      <c r="H3064" t="s">
        <v>2421</v>
      </c>
      <c r="I3064" s="6" t="s">
        <v>2422</v>
      </c>
      <c r="J3064" s="37" t="s">
        <v>2431</v>
      </c>
      <c r="K3064" s="11">
        <v>5</v>
      </c>
      <c r="L3064" s="9">
        <v>73.75</v>
      </c>
      <c r="M3064" s="11">
        <v>747.75</v>
      </c>
      <c r="N3064" s="11">
        <v>501.98</v>
      </c>
      <c r="O3064" s="10">
        <f t="shared" si="484"/>
        <v>10.138983050847457</v>
      </c>
      <c r="P3064" s="11">
        <f t="shared" si="485"/>
        <v>6.8065084745762716</v>
      </c>
      <c r="Q3064" s="11">
        <f t="shared" si="486"/>
        <v>16.94549152542373</v>
      </c>
      <c r="R3064" s="6" t="str">
        <f t="shared" si="487"/>
        <v>YES</v>
      </c>
      <c r="S3064" s="6" t="str">
        <f t="shared" si="488"/>
        <v>YES</v>
      </c>
      <c r="T3064" s="11">
        <f t="shared" si="489"/>
        <v>921.875</v>
      </c>
      <c r="U3064" s="11">
        <f t="shared" si="490"/>
        <v>1249.73</v>
      </c>
      <c r="V3064" s="11">
        <f t="shared" si="491"/>
        <v>-327.85500000000002</v>
      </c>
    </row>
    <row r="3065" spans="1:22" x14ac:dyDescent="0.25">
      <c r="A3065" s="6" t="s">
        <v>351</v>
      </c>
      <c r="B3065" s="6" t="s">
        <v>23</v>
      </c>
      <c r="C3065" t="s">
        <v>2420</v>
      </c>
      <c r="D3065" t="s">
        <v>2420</v>
      </c>
      <c r="E3065" s="6" t="s">
        <v>2406</v>
      </c>
      <c r="G3065" s="6" t="s">
        <v>2407</v>
      </c>
      <c r="H3065" t="s">
        <v>2421</v>
      </c>
      <c r="I3065" s="6" t="s">
        <v>2422</v>
      </c>
      <c r="J3065" s="37" t="s">
        <v>2432</v>
      </c>
      <c r="K3065" s="11">
        <v>8.25</v>
      </c>
      <c r="L3065" s="9">
        <v>222.81</v>
      </c>
      <c r="M3065" s="11">
        <v>1164.8499999999999</v>
      </c>
      <c r="N3065" s="11">
        <v>4332.08</v>
      </c>
      <c r="O3065" s="10">
        <f t="shared" si="484"/>
        <v>5.2279969480723478</v>
      </c>
      <c r="P3065" s="11">
        <f t="shared" si="485"/>
        <v>19.442933441048428</v>
      </c>
      <c r="Q3065" s="11">
        <f t="shared" si="486"/>
        <v>24.670930389120777</v>
      </c>
      <c r="R3065" s="6" t="str">
        <f t="shared" si="487"/>
        <v>YES</v>
      </c>
      <c r="S3065" s="6" t="str">
        <f t="shared" si="488"/>
        <v>YES</v>
      </c>
      <c r="T3065" s="11">
        <f t="shared" si="489"/>
        <v>2785.125</v>
      </c>
      <c r="U3065" s="11">
        <f t="shared" si="490"/>
        <v>5496.93</v>
      </c>
      <c r="V3065" s="11">
        <f t="shared" si="491"/>
        <v>-2711.8050000000003</v>
      </c>
    </row>
    <row r="3066" spans="1:22" x14ac:dyDescent="0.25">
      <c r="A3066" s="6" t="s">
        <v>351</v>
      </c>
      <c r="B3066" s="6" t="s">
        <v>23</v>
      </c>
      <c r="C3066" t="s">
        <v>2420</v>
      </c>
      <c r="D3066" t="s">
        <v>2420</v>
      </c>
      <c r="E3066" s="6" t="s">
        <v>2406</v>
      </c>
      <c r="G3066" s="6" t="s">
        <v>2407</v>
      </c>
      <c r="H3066" t="s">
        <v>2421</v>
      </c>
      <c r="I3066" s="6" t="s">
        <v>2422</v>
      </c>
      <c r="J3066" s="37" t="s">
        <v>2433</v>
      </c>
      <c r="K3066" s="11">
        <v>5</v>
      </c>
      <c r="L3066" s="9">
        <v>131.08000000000001</v>
      </c>
      <c r="M3066" s="11">
        <v>951.76</v>
      </c>
      <c r="N3066" s="11">
        <v>1208</v>
      </c>
      <c r="O3066" s="10">
        <f t="shared" si="484"/>
        <v>7.2609093683246861</v>
      </c>
      <c r="P3066" s="11">
        <f t="shared" si="485"/>
        <v>9.2157461092462611</v>
      </c>
      <c r="Q3066" s="11">
        <f t="shared" si="486"/>
        <v>16.476655477570951</v>
      </c>
      <c r="R3066" s="6" t="str">
        <f t="shared" si="487"/>
        <v>YES</v>
      </c>
      <c r="S3066" s="6" t="str">
        <f t="shared" si="488"/>
        <v>YES</v>
      </c>
      <c r="T3066" s="11">
        <f t="shared" si="489"/>
        <v>1638.5000000000002</v>
      </c>
      <c r="U3066" s="11">
        <f t="shared" si="490"/>
        <v>2159.7600000000002</v>
      </c>
      <c r="V3066" s="11">
        <f t="shared" si="491"/>
        <v>-521.26</v>
      </c>
    </row>
    <row r="3067" spans="1:22" x14ac:dyDescent="0.25">
      <c r="A3067" s="6" t="s">
        <v>351</v>
      </c>
      <c r="B3067" s="6" t="s">
        <v>23</v>
      </c>
      <c r="C3067" t="s">
        <v>2420</v>
      </c>
      <c r="D3067" t="s">
        <v>2420</v>
      </c>
      <c r="E3067" s="6" t="s">
        <v>2406</v>
      </c>
      <c r="G3067" s="6" t="s">
        <v>2407</v>
      </c>
      <c r="H3067" t="s">
        <v>2421</v>
      </c>
      <c r="I3067" s="6" t="s">
        <v>2422</v>
      </c>
      <c r="J3067" s="37" t="s">
        <v>2434</v>
      </c>
      <c r="K3067" s="11">
        <v>5</v>
      </c>
      <c r="L3067" s="9">
        <v>178.62</v>
      </c>
      <c r="M3067" s="11">
        <v>912.6</v>
      </c>
      <c r="N3067" s="11">
        <v>4461.41</v>
      </c>
      <c r="O3067" s="10">
        <f t="shared" si="484"/>
        <v>5.109170305676856</v>
      </c>
      <c r="P3067" s="11">
        <f t="shared" si="485"/>
        <v>24.977102228193928</v>
      </c>
      <c r="Q3067" s="11">
        <f t="shared" si="486"/>
        <v>30.086272533870787</v>
      </c>
      <c r="R3067" s="6" t="str">
        <f t="shared" si="487"/>
        <v>YES</v>
      </c>
      <c r="S3067" s="6" t="str">
        <f t="shared" si="488"/>
        <v>YES</v>
      </c>
      <c r="T3067" s="11">
        <f t="shared" si="489"/>
        <v>2232.75</v>
      </c>
      <c r="U3067" s="11">
        <f t="shared" si="490"/>
        <v>5374.01</v>
      </c>
      <c r="V3067" s="11">
        <f t="shared" si="491"/>
        <v>-3141.26</v>
      </c>
    </row>
    <row r="3068" spans="1:22" x14ac:dyDescent="0.25">
      <c r="A3068" s="6" t="s">
        <v>351</v>
      </c>
      <c r="B3068" s="6" t="s">
        <v>23</v>
      </c>
      <c r="C3068" t="s">
        <v>2420</v>
      </c>
      <c r="D3068" t="s">
        <v>2420</v>
      </c>
      <c r="E3068" s="6" t="s">
        <v>2406</v>
      </c>
      <c r="G3068" s="6" t="s">
        <v>2407</v>
      </c>
      <c r="H3068" t="s">
        <v>2421</v>
      </c>
      <c r="I3068" s="6" t="s">
        <v>2422</v>
      </c>
      <c r="J3068" s="37" t="s">
        <v>2435</v>
      </c>
      <c r="K3068" s="11">
        <v>5</v>
      </c>
      <c r="L3068" s="9">
        <v>112.41</v>
      </c>
      <c r="M3068" s="11">
        <v>849.67</v>
      </c>
      <c r="N3068" s="11">
        <v>1330</v>
      </c>
      <c r="O3068" s="10">
        <f t="shared" si="484"/>
        <v>7.5586691575482607</v>
      </c>
      <c r="P3068" s="11">
        <f t="shared" si="485"/>
        <v>11.831687572280046</v>
      </c>
      <c r="Q3068" s="11">
        <f t="shared" si="486"/>
        <v>19.390356729828309</v>
      </c>
      <c r="R3068" s="6" t="str">
        <f t="shared" si="487"/>
        <v>YES</v>
      </c>
      <c r="S3068" s="6" t="str">
        <f t="shared" si="488"/>
        <v>YES</v>
      </c>
      <c r="T3068" s="11">
        <f t="shared" si="489"/>
        <v>1405.125</v>
      </c>
      <c r="U3068" s="11">
        <f t="shared" si="490"/>
        <v>2179.67</v>
      </c>
      <c r="V3068" s="11">
        <f t="shared" si="491"/>
        <v>-774.54500000000007</v>
      </c>
    </row>
    <row r="3069" spans="1:22" x14ac:dyDescent="0.25">
      <c r="A3069" s="6" t="s">
        <v>351</v>
      </c>
      <c r="B3069" s="6" t="s">
        <v>23</v>
      </c>
      <c r="C3069" t="s">
        <v>2420</v>
      </c>
      <c r="D3069" t="s">
        <v>2420</v>
      </c>
      <c r="E3069" s="6" t="s">
        <v>2406</v>
      </c>
      <c r="G3069" s="6" t="s">
        <v>2407</v>
      </c>
      <c r="H3069" t="s">
        <v>2421</v>
      </c>
      <c r="I3069" s="6" t="s">
        <v>2422</v>
      </c>
      <c r="J3069" s="37" t="s">
        <v>2436</v>
      </c>
      <c r="K3069" s="11">
        <v>5</v>
      </c>
      <c r="L3069" s="9">
        <v>222.22</v>
      </c>
      <c r="M3069" s="11">
        <v>1111.0999999999999</v>
      </c>
      <c r="N3069" s="11">
        <v>4803.24</v>
      </c>
      <c r="O3069" s="10">
        <f t="shared" si="484"/>
        <v>5</v>
      </c>
      <c r="P3069" s="11">
        <f t="shared" si="485"/>
        <v>21.614796147961478</v>
      </c>
      <c r="Q3069" s="11">
        <f t="shared" si="486"/>
        <v>26.614796147961481</v>
      </c>
      <c r="R3069" s="6" t="str">
        <f t="shared" si="487"/>
        <v>YES</v>
      </c>
      <c r="S3069" s="6" t="str">
        <f t="shared" si="488"/>
        <v>YES</v>
      </c>
      <c r="T3069" s="11">
        <f t="shared" si="489"/>
        <v>2777.75</v>
      </c>
      <c r="U3069" s="11">
        <f t="shared" si="490"/>
        <v>5914.34</v>
      </c>
      <c r="V3069" s="11">
        <f t="shared" si="491"/>
        <v>-3136.59</v>
      </c>
    </row>
    <row r="3070" spans="1:22" x14ac:dyDescent="0.25">
      <c r="A3070" s="6" t="s">
        <v>351</v>
      </c>
      <c r="B3070" s="6" t="s">
        <v>23</v>
      </c>
      <c r="C3070" t="s">
        <v>2420</v>
      </c>
      <c r="D3070" t="s">
        <v>2420</v>
      </c>
      <c r="E3070" s="6" t="s">
        <v>2406</v>
      </c>
      <c r="G3070" s="6" t="s">
        <v>2407</v>
      </c>
      <c r="H3070" t="s">
        <v>2421</v>
      </c>
      <c r="I3070" s="6" t="s">
        <v>2422</v>
      </c>
      <c r="J3070" s="37" t="s">
        <v>2437</v>
      </c>
      <c r="K3070" s="11">
        <v>8.25</v>
      </c>
      <c r="L3070" s="9">
        <v>66.2</v>
      </c>
      <c r="M3070" s="11">
        <v>555.46</v>
      </c>
      <c r="N3070" s="11">
        <v>1916.21</v>
      </c>
      <c r="O3070" s="10">
        <f t="shared" si="484"/>
        <v>8.390634441087613</v>
      </c>
      <c r="P3070" s="11">
        <f t="shared" si="485"/>
        <v>28.945770392749242</v>
      </c>
      <c r="Q3070" s="11">
        <f t="shared" si="486"/>
        <v>37.336404833836859</v>
      </c>
      <c r="R3070" s="6" t="str">
        <f t="shared" si="487"/>
        <v>YES</v>
      </c>
      <c r="S3070" s="6" t="str">
        <f t="shared" si="488"/>
        <v>YES</v>
      </c>
      <c r="T3070" s="11">
        <f t="shared" si="489"/>
        <v>827.5</v>
      </c>
      <c r="U3070" s="11">
        <f t="shared" si="490"/>
        <v>2471.67</v>
      </c>
      <c r="V3070" s="11">
        <f t="shared" si="491"/>
        <v>-1644.17</v>
      </c>
    </row>
    <row r="3071" spans="1:22" x14ac:dyDescent="0.25">
      <c r="A3071" s="6" t="s">
        <v>351</v>
      </c>
      <c r="B3071" s="6" t="s">
        <v>23</v>
      </c>
      <c r="C3071" t="s">
        <v>2420</v>
      </c>
      <c r="D3071" t="s">
        <v>2420</v>
      </c>
      <c r="E3071" s="6" t="s">
        <v>2406</v>
      </c>
      <c r="G3071" s="6" t="s">
        <v>2407</v>
      </c>
      <c r="H3071" t="s">
        <v>2421</v>
      </c>
      <c r="I3071" s="6" t="s">
        <v>2422</v>
      </c>
      <c r="J3071" s="37" t="s">
        <v>2438</v>
      </c>
      <c r="K3071" s="11">
        <v>5</v>
      </c>
      <c r="L3071" s="9">
        <v>40.909999999999997</v>
      </c>
      <c r="M3071" s="11">
        <v>234.85</v>
      </c>
      <c r="N3071" s="11">
        <v>572.5</v>
      </c>
      <c r="O3071" s="10">
        <f t="shared" si="484"/>
        <v>5.7406502077731609</v>
      </c>
      <c r="P3071" s="11">
        <f t="shared" si="485"/>
        <v>13.994133463700807</v>
      </c>
      <c r="Q3071" s="11">
        <f t="shared" si="486"/>
        <v>19.73478367147397</v>
      </c>
      <c r="R3071" s="6" t="str">
        <f t="shared" si="487"/>
        <v>YES</v>
      </c>
      <c r="S3071" s="6" t="str">
        <f t="shared" si="488"/>
        <v>YES</v>
      </c>
      <c r="T3071" s="11">
        <f t="shared" si="489"/>
        <v>511.37499999999994</v>
      </c>
      <c r="U3071" s="11">
        <f t="shared" si="490"/>
        <v>807.35</v>
      </c>
      <c r="V3071" s="11">
        <f t="shared" si="491"/>
        <v>-295.97500000000008</v>
      </c>
    </row>
    <row r="3072" spans="1:22" x14ac:dyDescent="0.25">
      <c r="A3072" s="6" t="s">
        <v>351</v>
      </c>
      <c r="B3072" s="6" t="s">
        <v>23</v>
      </c>
      <c r="C3072" t="s">
        <v>2420</v>
      </c>
      <c r="D3072" t="s">
        <v>2420</v>
      </c>
      <c r="E3072" s="6" t="s">
        <v>2406</v>
      </c>
      <c r="G3072" s="6" t="s">
        <v>2407</v>
      </c>
      <c r="H3072" t="s">
        <v>2421</v>
      </c>
      <c r="I3072" s="6" t="s">
        <v>2422</v>
      </c>
      <c r="J3072" s="37" t="s">
        <v>2439</v>
      </c>
      <c r="K3072" s="11">
        <v>5</v>
      </c>
      <c r="L3072" s="9">
        <v>121.55</v>
      </c>
      <c r="M3072" s="11">
        <v>895.45</v>
      </c>
      <c r="N3072" s="11">
        <v>1528</v>
      </c>
      <c r="O3072" s="10">
        <f t="shared" si="484"/>
        <v>7.3669271904566029</v>
      </c>
      <c r="P3072" s="11">
        <f t="shared" si="485"/>
        <v>12.570958453311395</v>
      </c>
      <c r="Q3072" s="11">
        <f t="shared" si="486"/>
        <v>19.937885643767995</v>
      </c>
      <c r="R3072" s="6" t="str">
        <f t="shared" si="487"/>
        <v>YES</v>
      </c>
      <c r="S3072" s="6" t="str">
        <f t="shared" si="488"/>
        <v>YES</v>
      </c>
      <c r="T3072" s="11">
        <f t="shared" si="489"/>
        <v>1519.375</v>
      </c>
      <c r="U3072" s="11">
        <f t="shared" si="490"/>
        <v>2423.4499999999998</v>
      </c>
      <c r="V3072" s="11">
        <f t="shared" si="491"/>
        <v>-904.07499999999982</v>
      </c>
    </row>
    <row r="3073" spans="1:22" x14ac:dyDescent="0.25">
      <c r="A3073" s="6" t="s">
        <v>351</v>
      </c>
      <c r="B3073" s="6" t="s">
        <v>23</v>
      </c>
      <c r="C3073" t="s">
        <v>2420</v>
      </c>
      <c r="D3073" t="s">
        <v>2420</v>
      </c>
      <c r="E3073" s="6" t="s">
        <v>2406</v>
      </c>
      <c r="G3073" s="6" t="s">
        <v>2407</v>
      </c>
      <c r="H3073" t="s">
        <v>2421</v>
      </c>
      <c r="I3073" s="6" t="s">
        <v>2422</v>
      </c>
      <c r="J3073" s="37" t="s">
        <v>2440</v>
      </c>
      <c r="K3073" s="11">
        <v>5</v>
      </c>
      <c r="L3073" s="9">
        <v>137.16999999999999</v>
      </c>
      <c r="M3073" s="11">
        <v>704.55</v>
      </c>
      <c r="N3073" s="11">
        <v>3274</v>
      </c>
      <c r="O3073" s="10">
        <f t="shared" si="484"/>
        <v>5.1363271852445873</v>
      </c>
      <c r="P3073" s="11">
        <f t="shared" si="485"/>
        <v>23.868192753517537</v>
      </c>
      <c r="Q3073" s="11">
        <f t="shared" si="486"/>
        <v>29.004519938762122</v>
      </c>
      <c r="R3073" s="6" t="str">
        <f t="shared" si="487"/>
        <v>YES</v>
      </c>
      <c r="S3073" s="6" t="str">
        <f t="shared" si="488"/>
        <v>YES</v>
      </c>
      <c r="T3073" s="11">
        <f t="shared" si="489"/>
        <v>1714.6249999999998</v>
      </c>
      <c r="U3073" s="11">
        <f t="shared" si="490"/>
        <v>3978.55</v>
      </c>
      <c r="V3073" s="11">
        <f t="shared" si="491"/>
        <v>-2263.9250000000002</v>
      </c>
    </row>
    <row r="3074" spans="1:22" x14ac:dyDescent="0.25">
      <c r="A3074" s="6" t="s">
        <v>351</v>
      </c>
      <c r="B3074" s="6" t="s">
        <v>23</v>
      </c>
      <c r="C3074" t="s">
        <v>2420</v>
      </c>
      <c r="D3074" t="s">
        <v>2420</v>
      </c>
      <c r="E3074" s="6" t="s">
        <v>2406</v>
      </c>
      <c r="G3074" s="6" t="s">
        <v>2407</v>
      </c>
      <c r="H3074" t="s">
        <v>2421</v>
      </c>
      <c r="I3074" s="6" t="s">
        <v>2422</v>
      </c>
      <c r="J3074" s="37" t="s">
        <v>2441</v>
      </c>
      <c r="K3074" s="11">
        <v>5</v>
      </c>
      <c r="L3074" s="9">
        <v>41.1</v>
      </c>
      <c r="M3074" s="11">
        <v>205.5</v>
      </c>
      <c r="N3074" s="11">
        <v>869</v>
      </c>
      <c r="O3074" s="10">
        <f t="shared" si="484"/>
        <v>5</v>
      </c>
      <c r="P3074" s="11">
        <f t="shared" si="485"/>
        <v>21.143552311435521</v>
      </c>
      <c r="Q3074" s="11">
        <f t="shared" si="486"/>
        <v>26.143552311435521</v>
      </c>
      <c r="R3074" s="6" t="str">
        <f t="shared" si="487"/>
        <v>YES</v>
      </c>
      <c r="S3074" s="6" t="str">
        <f t="shared" si="488"/>
        <v>YES</v>
      </c>
      <c r="T3074" s="11">
        <f t="shared" si="489"/>
        <v>513.75</v>
      </c>
      <c r="U3074" s="11">
        <f t="shared" si="490"/>
        <v>1074.5</v>
      </c>
      <c r="V3074" s="11">
        <f t="shared" si="491"/>
        <v>-560.75</v>
      </c>
    </row>
    <row r="3075" spans="1:22" x14ac:dyDescent="0.25">
      <c r="A3075" s="6" t="s">
        <v>351</v>
      </c>
      <c r="B3075" s="6" t="s">
        <v>23</v>
      </c>
      <c r="C3075" t="s">
        <v>2420</v>
      </c>
      <c r="D3075" t="s">
        <v>2420</v>
      </c>
      <c r="E3075" s="6" t="s">
        <v>2406</v>
      </c>
      <c r="G3075" s="6" t="s">
        <v>2407</v>
      </c>
      <c r="H3075" t="s">
        <v>2421</v>
      </c>
      <c r="I3075" s="6" t="s">
        <v>2422</v>
      </c>
      <c r="J3075" s="37" t="s">
        <v>2442</v>
      </c>
      <c r="K3075" s="11">
        <v>5</v>
      </c>
      <c r="L3075" s="9">
        <v>79.89</v>
      </c>
      <c r="M3075" s="11">
        <v>420.65</v>
      </c>
      <c r="N3075" s="11">
        <v>1154.4000000000001</v>
      </c>
      <c r="O3075" s="10">
        <f t="shared" si="484"/>
        <v>5.2653648767054699</v>
      </c>
      <c r="P3075" s="11">
        <f t="shared" si="485"/>
        <v>14.449868569282765</v>
      </c>
      <c r="Q3075" s="11">
        <f t="shared" si="486"/>
        <v>19.715233445988236</v>
      </c>
      <c r="R3075" s="6" t="str">
        <f t="shared" si="487"/>
        <v>YES</v>
      </c>
      <c r="S3075" s="6" t="str">
        <f t="shared" si="488"/>
        <v>YES</v>
      </c>
      <c r="T3075" s="11">
        <f t="shared" si="489"/>
        <v>998.625</v>
      </c>
      <c r="U3075" s="11">
        <f t="shared" si="490"/>
        <v>1575.0500000000002</v>
      </c>
      <c r="V3075" s="11">
        <f t="shared" si="491"/>
        <v>-576.42500000000018</v>
      </c>
    </row>
    <row r="3076" spans="1:22" x14ac:dyDescent="0.25">
      <c r="A3076" s="6" t="s">
        <v>351</v>
      </c>
      <c r="B3076" s="6" t="s">
        <v>23</v>
      </c>
      <c r="C3076" t="s">
        <v>2420</v>
      </c>
      <c r="D3076" t="s">
        <v>2420</v>
      </c>
      <c r="E3076" s="6" t="s">
        <v>2406</v>
      </c>
      <c r="G3076" s="6" t="s">
        <v>2407</v>
      </c>
      <c r="H3076" t="s">
        <v>2421</v>
      </c>
      <c r="I3076" s="6" t="s">
        <v>2422</v>
      </c>
      <c r="J3076" s="37" t="s">
        <v>2443</v>
      </c>
      <c r="K3076" s="11">
        <v>5</v>
      </c>
      <c r="L3076" s="9">
        <v>181.3</v>
      </c>
      <c r="M3076" s="11">
        <v>906.5</v>
      </c>
      <c r="N3076" s="11">
        <v>2901.37</v>
      </c>
      <c r="O3076" s="10">
        <f t="shared" si="484"/>
        <v>5</v>
      </c>
      <c r="P3076" s="11">
        <f t="shared" si="485"/>
        <v>16.003143960286817</v>
      </c>
      <c r="Q3076" s="11">
        <f t="shared" si="486"/>
        <v>21.003143960286817</v>
      </c>
      <c r="R3076" s="6" t="str">
        <f t="shared" si="487"/>
        <v>YES</v>
      </c>
      <c r="S3076" s="6" t="str">
        <f t="shared" si="488"/>
        <v>YES</v>
      </c>
      <c r="T3076" s="11">
        <f t="shared" si="489"/>
        <v>2266.25</v>
      </c>
      <c r="U3076" s="11">
        <f t="shared" si="490"/>
        <v>3807.87</v>
      </c>
      <c r="V3076" s="11">
        <f t="shared" si="491"/>
        <v>-1541.62</v>
      </c>
    </row>
    <row r="3077" spans="1:22" x14ac:dyDescent="0.25">
      <c r="A3077" s="6" t="s">
        <v>351</v>
      </c>
      <c r="B3077" s="6" t="s">
        <v>23</v>
      </c>
      <c r="C3077" t="s">
        <v>2420</v>
      </c>
      <c r="D3077" t="s">
        <v>2420</v>
      </c>
      <c r="E3077" s="6" t="s">
        <v>2406</v>
      </c>
      <c r="G3077" s="6" t="s">
        <v>2407</v>
      </c>
      <c r="H3077" t="s">
        <v>2421</v>
      </c>
      <c r="I3077" s="6" t="s">
        <v>2422</v>
      </c>
      <c r="J3077" s="37" t="s">
        <v>2444</v>
      </c>
      <c r="K3077" s="11">
        <v>5</v>
      </c>
      <c r="L3077" s="9">
        <v>160.91</v>
      </c>
      <c r="M3077" s="11">
        <v>1155.79</v>
      </c>
      <c r="N3077" s="11">
        <v>1902.5</v>
      </c>
      <c r="O3077" s="10">
        <f t="shared" si="484"/>
        <v>7.1828351252252816</v>
      </c>
      <c r="P3077" s="11">
        <f t="shared" si="485"/>
        <v>11.823379528929216</v>
      </c>
      <c r="Q3077" s="11">
        <f t="shared" si="486"/>
        <v>19.006214654154498</v>
      </c>
      <c r="R3077" s="6" t="str">
        <f t="shared" si="487"/>
        <v>YES</v>
      </c>
      <c r="S3077" s="6" t="str">
        <f t="shared" si="488"/>
        <v>YES</v>
      </c>
      <c r="T3077" s="11">
        <f t="shared" si="489"/>
        <v>2011.375</v>
      </c>
      <c r="U3077" s="11">
        <f t="shared" si="490"/>
        <v>3058.29</v>
      </c>
      <c r="V3077" s="11">
        <f t="shared" si="491"/>
        <v>-1046.915</v>
      </c>
    </row>
    <row r="3078" spans="1:22" x14ac:dyDescent="0.25">
      <c r="A3078" s="6" t="s">
        <v>351</v>
      </c>
      <c r="B3078" s="6" t="s">
        <v>23</v>
      </c>
      <c r="C3078" t="s">
        <v>2420</v>
      </c>
      <c r="D3078" t="s">
        <v>2420</v>
      </c>
      <c r="E3078" s="6" t="s">
        <v>2406</v>
      </c>
      <c r="G3078" s="6" t="s">
        <v>2407</v>
      </c>
      <c r="H3078" t="s">
        <v>2421</v>
      </c>
      <c r="I3078" s="6" t="s">
        <v>2422</v>
      </c>
      <c r="J3078" s="37" t="s">
        <v>2445</v>
      </c>
      <c r="K3078" s="11">
        <v>5</v>
      </c>
      <c r="L3078" s="9">
        <v>169.67</v>
      </c>
      <c r="M3078" s="11">
        <v>1187.69</v>
      </c>
      <c r="N3078" s="11">
        <v>2591.1</v>
      </c>
      <c r="O3078" s="10">
        <f t="shared" si="484"/>
        <v>7.0000000000000009</v>
      </c>
      <c r="P3078" s="11">
        <f t="shared" si="485"/>
        <v>15.271409206105972</v>
      </c>
      <c r="Q3078" s="11">
        <f t="shared" si="486"/>
        <v>22.271409206105972</v>
      </c>
      <c r="R3078" s="6" t="str">
        <f t="shared" si="487"/>
        <v>YES</v>
      </c>
      <c r="S3078" s="6" t="str">
        <f t="shared" si="488"/>
        <v>YES</v>
      </c>
      <c r="T3078" s="11">
        <f t="shared" si="489"/>
        <v>2120.875</v>
      </c>
      <c r="U3078" s="11">
        <f t="shared" si="490"/>
        <v>3778.79</v>
      </c>
      <c r="V3078" s="11">
        <f t="shared" si="491"/>
        <v>-1657.915</v>
      </c>
    </row>
    <row r="3079" spans="1:22" x14ac:dyDescent="0.25">
      <c r="A3079" s="6" t="s">
        <v>351</v>
      </c>
      <c r="B3079" s="6" t="s">
        <v>23</v>
      </c>
      <c r="C3079" t="s">
        <v>2420</v>
      </c>
      <c r="D3079" t="s">
        <v>2420</v>
      </c>
      <c r="E3079" s="6" t="s">
        <v>2406</v>
      </c>
      <c r="G3079" s="6" t="s">
        <v>2407</v>
      </c>
      <c r="H3079" t="s">
        <v>2421</v>
      </c>
      <c r="I3079" s="6" t="s">
        <v>2422</v>
      </c>
      <c r="J3079" s="37" t="s">
        <v>2446</v>
      </c>
      <c r="K3079" s="11">
        <v>8.25</v>
      </c>
      <c r="L3079" s="9">
        <v>8</v>
      </c>
      <c r="M3079" s="11">
        <v>66</v>
      </c>
      <c r="N3079" s="11">
        <v>114.02</v>
      </c>
      <c r="O3079" s="10">
        <f t="shared" si="484"/>
        <v>8.25</v>
      </c>
      <c r="P3079" s="11">
        <f t="shared" si="485"/>
        <v>14.2525</v>
      </c>
      <c r="Q3079" s="11">
        <f t="shared" si="486"/>
        <v>22.502499999999998</v>
      </c>
      <c r="R3079" s="6" t="str">
        <f t="shared" si="487"/>
        <v>YES</v>
      </c>
      <c r="S3079" s="6" t="str">
        <f t="shared" si="488"/>
        <v>YES</v>
      </c>
      <c r="T3079" s="11">
        <f t="shared" si="489"/>
        <v>100</v>
      </c>
      <c r="U3079" s="11">
        <f t="shared" si="490"/>
        <v>180.01999999999998</v>
      </c>
      <c r="V3079" s="11">
        <f t="shared" si="491"/>
        <v>-80.019999999999982</v>
      </c>
    </row>
    <row r="3080" spans="1:22" x14ac:dyDescent="0.25">
      <c r="A3080" s="6" t="s">
        <v>351</v>
      </c>
      <c r="B3080" s="6" t="s">
        <v>23</v>
      </c>
      <c r="C3080" t="s">
        <v>2420</v>
      </c>
      <c r="D3080" t="s">
        <v>2420</v>
      </c>
      <c r="E3080" s="6" t="s">
        <v>2406</v>
      </c>
      <c r="G3080" s="6" t="s">
        <v>2407</v>
      </c>
      <c r="H3080" t="s">
        <v>2421</v>
      </c>
      <c r="I3080" s="6" t="s">
        <v>2422</v>
      </c>
      <c r="J3080" s="37" t="s">
        <v>2447</v>
      </c>
      <c r="K3080" s="11">
        <v>5</v>
      </c>
      <c r="L3080" s="9">
        <v>250.97</v>
      </c>
      <c r="M3080" s="11">
        <v>1316.55</v>
      </c>
      <c r="N3080" s="11">
        <v>4366</v>
      </c>
      <c r="O3080" s="10">
        <f t="shared" si="484"/>
        <v>5.2458461170657849</v>
      </c>
      <c r="P3080" s="11">
        <f t="shared" si="485"/>
        <v>17.396501573893293</v>
      </c>
      <c r="Q3080" s="11">
        <f t="shared" si="486"/>
        <v>22.642347690959081</v>
      </c>
      <c r="R3080" s="6" t="str">
        <f t="shared" si="487"/>
        <v>YES</v>
      </c>
      <c r="S3080" s="6" t="str">
        <f t="shared" si="488"/>
        <v>YES</v>
      </c>
      <c r="T3080" s="11">
        <f t="shared" si="489"/>
        <v>3137.125</v>
      </c>
      <c r="U3080" s="11">
        <f t="shared" si="490"/>
        <v>5682.55</v>
      </c>
      <c r="V3080" s="11">
        <f t="shared" si="491"/>
        <v>-2545.4250000000002</v>
      </c>
    </row>
    <row r="3081" spans="1:22" x14ac:dyDescent="0.25">
      <c r="A3081" s="6" t="s">
        <v>351</v>
      </c>
      <c r="B3081" s="6" t="s">
        <v>23</v>
      </c>
      <c r="C3081" t="s">
        <v>2420</v>
      </c>
      <c r="D3081" t="s">
        <v>2420</v>
      </c>
      <c r="E3081" s="6" t="s">
        <v>2406</v>
      </c>
      <c r="G3081" s="6" t="s">
        <v>2407</v>
      </c>
      <c r="H3081" t="s">
        <v>2421</v>
      </c>
      <c r="I3081" s="6" t="s">
        <v>2422</v>
      </c>
      <c r="J3081" s="37" t="s">
        <v>2448</v>
      </c>
      <c r="K3081" s="11">
        <v>5</v>
      </c>
      <c r="L3081" s="9">
        <v>182.02</v>
      </c>
      <c r="M3081" s="11">
        <v>910.1</v>
      </c>
      <c r="N3081" s="11">
        <v>3349.35</v>
      </c>
      <c r="O3081" s="10">
        <f t="shared" si="484"/>
        <v>5</v>
      </c>
      <c r="P3081" s="11">
        <f t="shared" si="485"/>
        <v>18.400999890121962</v>
      </c>
      <c r="Q3081" s="11">
        <f t="shared" si="486"/>
        <v>23.400999890121962</v>
      </c>
      <c r="R3081" s="6" t="str">
        <f t="shared" si="487"/>
        <v>YES</v>
      </c>
      <c r="S3081" s="6" t="str">
        <f t="shared" si="488"/>
        <v>YES</v>
      </c>
      <c r="T3081" s="11">
        <f t="shared" si="489"/>
        <v>2275.25</v>
      </c>
      <c r="U3081" s="11">
        <f t="shared" si="490"/>
        <v>4259.45</v>
      </c>
      <c r="V3081" s="11">
        <f t="shared" si="491"/>
        <v>-1984.1999999999998</v>
      </c>
    </row>
    <row r="3082" spans="1:22" x14ac:dyDescent="0.25">
      <c r="A3082" s="6" t="s">
        <v>351</v>
      </c>
      <c r="B3082" s="6" t="s">
        <v>23</v>
      </c>
      <c r="C3082" t="s">
        <v>2420</v>
      </c>
      <c r="D3082" t="s">
        <v>2420</v>
      </c>
      <c r="E3082" s="6" t="s">
        <v>2406</v>
      </c>
      <c r="G3082" s="6" t="s">
        <v>2407</v>
      </c>
      <c r="H3082" t="s">
        <v>2421</v>
      </c>
      <c r="I3082" s="6" t="s">
        <v>2422</v>
      </c>
      <c r="J3082" s="37" t="s">
        <v>2449</v>
      </c>
      <c r="K3082" s="11">
        <v>5</v>
      </c>
      <c r="L3082" s="9">
        <v>170.98</v>
      </c>
      <c r="M3082" s="11">
        <v>854.9</v>
      </c>
      <c r="N3082" s="11">
        <v>3318.02</v>
      </c>
      <c r="O3082" s="10">
        <f t="shared" si="484"/>
        <v>5</v>
      </c>
      <c r="P3082" s="11">
        <f t="shared" si="485"/>
        <v>19.405895426365657</v>
      </c>
      <c r="Q3082" s="11">
        <f t="shared" si="486"/>
        <v>24.40589542636566</v>
      </c>
      <c r="R3082" s="6" t="str">
        <f t="shared" si="487"/>
        <v>YES</v>
      </c>
      <c r="S3082" s="6" t="str">
        <f t="shared" si="488"/>
        <v>YES</v>
      </c>
      <c r="T3082" s="11">
        <f t="shared" si="489"/>
        <v>2137.25</v>
      </c>
      <c r="U3082" s="11">
        <f t="shared" si="490"/>
        <v>4172.92</v>
      </c>
      <c r="V3082" s="11">
        <f t="shared" si="491"/>
        <v>-2035.67</v>
      </c>
    </row>
    <row r="3083" spans="1:22" x14ac:dyDescent="0.25">
      <c r="A3083" s="6" t="s">
        <v>351</v>
      </c>
      <c r="B3083" s="6" t="s">
        <v>23</v>
      </c>
      <c r="C3083" t="s">
        <v>2420</v>
      </c>
      <c r="D3083" t="s">
        <v>2420</v>
      </c>
      <c r="E3083" s="6" t="s">
        <v>2406</v>
      </c>
      <c r="G3083" s="6" t="s">
        <v>2407</v>
      </c>
      <c r="H3083" t="s">
        <v>2421</v>
      </c>
      <c r="I3083" s="6" t="s">
        <v>2422</v>
      </c>
      <c r="J3083" s="37" t="s">
        <v>2450</v>
      </c>
      <c r="K3083" s="11">
        <v>5</v>
      </c>
      <c r="L3083" s="9">
        <v>76.180000000000007</v>
      </c>
      <c r="M3083" s="11">
        <v>380.9</v>
      </c>
      <c r="N3083" s="11">
        <v>1287.2</v>
      </c>
      <c r="O3083" s="10">
        <f t="shared" si="484"/>
        <v>4.9999999999999991</v>
      </c>
      <c r="P3083" s="11">
        <f t="shared" si="485"/>
        <v>16.896823313205566</v>
      </c>
      <c r="Q3083" s="11">
        <f t="shared" si="486"/>
        <v>21.896823313205562</v>
      </c>
      <c r="R3083" s="6" t="str">
        <f t="shared" si="487"/>
        <v>YES</v>
      </c>
      <c r="S3083" s="6" t="str">
        <f t="shared" si="488"/>
        <v>YES</v>
      </c>
      <c r="T3083" s="11">
        <f t="shared" si="489"/>
        <v>952.25000000000011</v>
      </c>
      <c r="U3083" s="11">
        <f t="shared" si="490"/>
        <v>1668.1</v>
      </c>
      <c r="V3083" s="11">
        <f t="shared" si="491"/>
        <v>-715.8499999999998</v>
      </c>
    </row>
    <row r="3084" spans="1:22" x14ac:dyDescent="0.25">
      <c r="A3084" s="6" t="s">
        <v>351</v>
      </c>
      <c r="B3084" s="6" t="s">
        <v>23</v>
      </c>
      <c r="C3084" t="s">
        <v>2420</v>
      </c>
      <c r="D3084" t="s">
        <v>2420</v>
      </c>
      <c r="E3084" s="6" t="s">
        <v>2406</v>
      </c>
      <c r="G3084" s="6" t="s">
        <v>2407</v>
      </c>
      <c r="H3084" t="s">
        <v>2421</v>
      </c>
      <c r="I3084" s="6" t="s">
        <v>2422</v>
      </c>
      <c r="J3084" s="37" t="s">
        <v>2451</v>
      </c>
      <c r="K3084" s="11">
        <v>8.25</v>
      </c>
      <c r="L3084" s="9">
        <v>30.52</v>
      </c>
      <c r="M3084" s="11">
        <v>251.79</v>
      </c>
      <c r="N3084" s="11">
        <v>632.80999999999995</v>
      </c>
      <c r="O3084" s="10">
        <f t="shared" si="484"/>
        <v>8.25</v>
      </c>
      <c r="P3084" s="11">
        <f t="shared" si="485"/>
        <v>20.734272608125817</v>
      </c>
      <c r="Q3084" s="11">
        <f t="shared" si="486"/>
        <v>28.984272608125817</v>
      </c>
      <c r="R3084" s="6" t="str">
        <f t="shared" si="487"/>
        <v>YES</v>
      </c>
      <c r="S3084" s="6" t="str">
        <f t="shared" si="488"/>
        <v>YES</v>
      </c>
      <c r="T3084" s="11">
        <f t="shared" si="489"/>
        <v>381.5</v>
      </c>
      <c r="U3084" s="11">
        <f t="shared" si="490"/>
        <v>884.59999999999991</v>
      </c>
      <c r="V3084" s="11">
        <f t="shared" si="491"/>
        <v>-503.09999999999991</v>
      </c>
    </row>
    <row r="3085" spans="1:22" x14ac:dyDescent="0.25">
      <c r="A3085" s="6" t="s">
        <v>351</v>
      </c>
      <c r="B3085" s="6" t="s">
        <v>23</v>
      </c>
      <c r="C3085" t="s">
        <v>2420</v>
      </c>
      <c r="D3085" t="s">
        <v>2420</v>
      </c>
      <c r="E3085" s="6" t="s">
        <v>2406</v>
      </c>
      <c r="G3085" s="6" t="s">
        <v>2407</v>
      </c>
      <c r="H3085" t="s">
        <v>2421</v>
      </c>
      <c r="I3085" s="6" t="s">
        <v>2422</v>
      </c>
      <c r="J3085" s="37" t="s">
        <v>2452</v>
      </c>
      <c r="K3085" s="11">
        <v>5</v>
      </c>
      <c r="L3085" s="9">
        <v>232.03</v>
      </c>
      <c r="M3085" s="11">
        <v>1251.8499999999999</v>
      </c>
      <c r="N3085" s="11">
        <v>3373.54</v>
      </c>
      <c r="O3085" s="10">
        <f t="shared" si="484"/>
        <v>5.3952075162694477</v>
      </c>
      <c r="P3085" s="11">
        <f t="shared" si="485"/>
        <v>14.539240615437659</v>
      </c>
      <c r="Q3085" s="11">
        <f t="shared" si="486"/>
        <v>19.934448131707104</v>
      </c>
      <c r="R3085" s="6" t="str">
        <f t="shared" si="487"/>
        <v>YES</v>
      </c>
      <c r="S3085" s="6" t="str">
        <f t="shared" si="488"/>
        <v>YES</v>
      </c>
      <c r="T3085" s="11">
        <f t="shared" si="489"/>
        <v>2900.375</v>
      </c>
      <c r="U3085" s="11">
        <f t="shared" si="490"/>
        <v>4625.3899999999994</v>
      </c>
      <c r="V3085" s="11">
        <f t="shared" si="491"/>
        <v>-1725.0149999999994</v>
      </c>
    </row>
    <row r="3086" spans="1:22" x14ac:dyDescent="0.25">
      <c r="A3086" s="6" t="s">
        <v>351</v>
      </c>
      <c r="B3086" s="6" t="s">
        <v>23</v>
      </c>
      <c r="C3086" t="s">
        <v>2420</v>
      </c>
      <c r="D3086" t="s">
        <v>2420</v>
      </c>
      <c r="E3086" s="6" t="s">
        <v>2406</v>
      </c>
      <c r="G3086" s="6" t="s">
        <v>2407</v>
      </c>
      <c r="H3086" t="s">
        <v>2421</v>
      </c>
      <c r="I3086" s="6" t="s">
        <v>2422</v>
      </c>
      <c r="J3086" s="37" t="s">
        <v>2453</v>
      </c>
      <c r="K3086" s="11">
        <v>5</v>
      </c>
      <c r="L3086" s="9">
        <v>87.82</v>
      </c>
      <c r="M3086" s="11">
        <v>467.43</v>
      </c>
      <c r="N3086" s="11">
        <v>1001.02</v>
      </c>
      <c r="O3086" s="10">
        <f t="shared" si="484"/>
        <v>5.3225916647688463</v>
      </c>
      <c r="P3086" s="11">
        <f t="shared" si="485"/>
        <v>11.39854247324072</v>
      </c>
      <c r="Q3086" s="11">
        <f t="shared" si="486"/>
        <v>16.721134138009567</v>
      </c>
      <c r="R3086" s="6" t="str">
        <f t="shared" si="487"/>
        <v>YES</v>
      </c>
      <c r="S3086" s="6" t="str">
        <f t="shared" si="488"/>
        <v>YES</v>
      </c>
      <c r="T3086" s="11">
        <f t="shared" si="489"/>
        <v>1097.75</v>
      </c>
      <c r="U3086" s="11">
        <f t="shared" si="490"/>
        <v>1468.45</v>
      </c>
      <c r="V3086" s="11">
        <f t="shared" si="491"/>
        <v>-370.70000000000005</v>
      </c>
    </row>
    <row r="3087" spans="1:22" x14ac:dyDescent="0.25">
      <c r="A3087" s="6" t="s">
        <v>351</v>
      </c>
      <c r="B3087" s="6" t="s">
        <v>23</v>
      </c>
      <c r="C3087" t="s">
        <v>2420</v>
      </c>
      <c r="D3087" t="s">
        <v>2420</v>
      </c>
      <c r="E3087" s="6" t="s">
        <v>2406</v>
      </c>
      <c r="G3087" s="6" t="s">
        <v>2407</v>
      </c>
      <c r="H3087" t="s">
        <v>2421</v>
      </c>
      <c r="I3087" s="6" t="s">
        <v>2422</v>
      </c>
      <c r="J3087" s="37" t="s">
        <v>2454</v>
      </c>
      <c r="K3087" s="11">
        <v>5</v>
      </c>
      <c r="L3087" s="9">
        <v>58.67</v>
      </c>
      <c r="M3087" s="11">
        <v>352.65</v>
      </c>
      <c r="N3087" s="11">
        <v>726.83</v>
      </c>
      <c r="O3087" s="10">
        <f t="shared" si="484"/>
        <v>6.0107380262485082</v>
      </c>
      <c r="P3087" s="11">
        <f t="shared" si="485"/>
        <v>12.388443838418272</v>
      </c>
      <c r="Q3087" s="11">
        <f t="shared" si="486"/>
        <v>18.39918186466678</v>
      </c>
      <c r="R3087" s="6" t="str">
        <f t="shared" si="487"/>
        <v>YES</v>
      </c>
      <c r="S3087" s="6" t="str">
        <f t="shared" si="488"/>
        <v>YES</v>
      </c>
      <c r="T3087" s="11">
        <f t="shared" si="489"/>
        <v>733.375</v>
      </c>
      <c r="U3087" s="11">
        <f t="shared" si="490"/>
        <v>1079.48</v>
      </c>
      <c r="V3087" s="11">
        <f t="shared" si="491"/>
        <v>-346.10500000000002</v>
      </c>
    </row>
    <row r="3088" spans="1:22" x14ac:dyDescent="0.25">
      <c r="A3088" s="6" t="s">
        <v>351</v>
      </c>
      <c r="B3088" s="6" t="s">
        <v>23</v>
      </c>
      <c r="C3088" t="s">
        <v>2420</v>
      </c>
      <c r="D3088" t="s">
        <v>2420</v>
      </c>
      <c r="E3088" s="6" t="s">
        <v>2406</v>
      </c>
      <c r="G3088" s="6" t="s">
        <v>2407</v>
      </c>
      <c r="H3088" t="s">
        <v>2421</v>
      </c>
      <c r="I3088" s="6" t="s">
        <v>2422</v>
      </c>
      <c r="J3088" s="37" t="s">
        <v>2455</v>
      </c>
      <c r="K3088" s="11">
        <v>5</v>
      </c>
      <c r="L3088" s="9">
        <v>108.43</v>
      </c>
      <c r="M3088" s="11">
        <v>568.08000000000004</v>
      </c>
      <c r="N3088" s="11">
        <v>2068.16</v>
      </c>
      <c r="O3088" s="10">
        <f t="shared" si="484"/>
        <v>5.2391404592824866</v>
      </c>
      <c r="P3088" s="11">
        <f t="shared" si="485"/>
        <v>19.073688093701001</v>
      </c>
      <c r="Q3088" s="11">
        <f t="shared" si="486"/>
        <v>24.31282855298349</v>
      </c>
      <c r="R3088" s="6" t="str">
        <f t="shared" si="487"/>
        <v>YES</v>
      </c>
      <c r="S3088" s="6" t="str">
        <f t="shared" si="488"/>
        <v>YES</v>
      </c>
      <c r="T3088" s="11">
        <f t="shared" si="489"/>
        <v>1355.375</v>
      </c>
      <c r="U3088" s="11">
        <f t="shared" si="490"/>
        <v>2636.24</v>
      </c>
      <c r="V3088" s="11">
        <f t="shared" si="491"/>
        <v>-1280.8649999999998</v>
      </c>
    </row>
    <row r="3089" spans="1:22" x14ac:dyDescent="0.25">
      <c r="A3089" s="6" t="s">
        <v>351</v>
      </c>
      <c r="B3089" s="6" t="s">
        <v>23</v>
      </c>
      <c r="C3089" t="s">
        <v>2420</v>
      </c>
      <c r="D3089" t="s">
        <v>2420</v>
      </c>
      <c r="E3089" s="6" t="s">
        <v>2406</v>
      </c>
      <c r="G3089" s="6" t="s">
        <v>2407</v>
      </c>
      <c r="H3089" t="s">
        <v>2421</v>
      </c>
      <c r="I3089" s="6" t="s">
        <v>2422</v>
      </c>
      <c r="J3089" s="37" t="s">
        <v>2456</v>
      </c>
      <c r="K3089" s="11">
        <v>5</v>
      </c>
      <c r="L3089" s="9">
        <v>161.08000000000001</v>
      </c>
      <c r="M3089" s="11">
        <v>805.4</v>
      </c>
      <c r="N3089" s="11">
        <v>3517</v>
      </c>
      <c r="O3089" s="10">
        <f t="shared" si="484"/>
        <v>4.9999999999999991</v>
      </c>
      <c r="P3089" s="11">
        <f t="shared" si="485"/>
        <v>21.833871368264216</v>
      </c>
      <c r="Q3089" s="11">
        <f t="shared" si="486"/>
        <v>26.833871368264212</v>
      </c>
      <c r="R3089" s="6" t="str">
        <f t="shared" si="487"/>
        <v>YES</v>
      </c>
      <c r="S3089" s="6" t="str">
        <f t="shared" si="488"/>
        <v>YES</v>
      </c>
      <c r="T3089" s="11">
        <f t="shared" si="489"/>
        <v>2013.5000000000002</v>
      </c>
      <c r="U3089" s="11">
        <f t="shared" si="490"/>
        <v>4322.3999999999996</v>
      </c>
      <c r="V3089" s="11">
        <f t="shared" si="491"/>
        <v>-2308.8999999999996</v>
      </c>
    </row>
    <row r="3090" spans="1:22" x14ac:dyDescent="0.25">
      <c r="A3090" s="6" t="s">
        <v>351</v>
      </c>
      <c r="B3090" s="6" t="s">
        <v>23</v>
      </c>
      <c r="C3090" t="s">
        <v>2420</v>
      </c>
      <c r="D3090" t="s">
        <v>2420</v>
      </c>
      <c r="E3090" s="6" t="s">
        <v>2406</v>
      </c>
      <c r="G3090" s="6" t="s">
        <v>2407</v>
      </c>
      <c r="H3090" t="s">
        <v>2421</v>
      </c>
      <c r="I3090" s="6" t="s">
        <v>2422</v>
      </c>
      <c r="J3090" s="37" t="s">
        <v>2457</v>
      </c>
      <c r="K3090" s="11">
        <v>5</v>
      </c>
      <c r="L3090" s="9">
        <v>202.14</v>
      </c>
      <c r="M3090" s="11">
        <v>1094.1600000000001</v>
      </c>
      <c r="N3090" s="11">
        <v>4334.8900000000003</v>
      </c>
      <c r="O3090" s="10">
        <f t="shared" si="484"/>
        <v>5.4128821608786</v>
      </c>
      <c r="P3090" s="11">
        <f t="shared" si="485"/>
        <v>21.444988621747306</v>
      </c>
      <c r="Q3090" s="11">
        <f t="shared" si="486"/>
        <v>26.857870782625906</v>
      </c>
      <c r="R3090" s="6" t="str">
        <f t="shared" si="487"/>
        <v>YES</v>
      </c>
      <c r="S3090" s="6" t="str">
        <f t="shared" si="488"/>
        <v>YES</v>
      </c>
      <c r="T3090" s="11">
        <f t="shared" si="489"/>
        <v>2526.75</v>
      </c>
      <c r="U3090" s="11">
        <f t="shared" si="490"/>
        <v>5429.05</v>
      </c>
      <c r="V3090" s="11">
        <f t="shared" si="491"/>
        <v>-2902.3</v>
      </c>
    </row>
    <row r="3091" spans="1:22" x14ac:dyDescent="0.25">
      <c r="A3091" s="6" t="s">
        <v>351</v>
      </c>
      <c r="B3091" s="6" t="s">
        <v>23</v>
      </c>
      <c r="C3091" t="s">
        <v>2420</v>
      </c>
      <c r="D3091" t="s">
        <v>2420</v>
      </c>
      <c r="E3091" s="6" t="s">
        <v>2406</v>
      </c>
      <c r="G3091" s="6" t="s">
        <v>2407</v>
      </c>
      <c r="H3091" t="s">
        <v>2421</v>
      </c>
      <c r="I3091" s="6" t="s">
        <v>2422</v>
      </c>
      <c r="J3091" s="37" t="s">
        <v>2458</v>
      </c>
      <c r="K3091" s="11">
        <v>5</v>
      </c>
      <c r="L3091" s="9">
        <v>189.33</v>
      </c>
      <c r="M3091" s="11">
        <v>1325.31</v>
      </c>
      <c r="N3091" s="11">
        <v>2674</v>
      </c>
      <c r="O3091" s="10">
        <f t="shared" si="484"/>
        <v>6.9999999999999991</v>
      </c>
      <c r="P3091" s="11">
        <f t="shared" si="485"/>
        <v>14.123488089579041</v>
      </c>
      <c r="Q3091" s="11">
        <f t="shared" si="486"/>
        <v>21.123488089579041</v>
      </c>
      <c r="R3091" s="6" t="str">
        <f t="shared" si="487"/>
        <v>YES</v>
      </c>
      <c r="S3091" s="6" t="str">
        <f t="shared" si="488"/>
        <v>YES</v>
      </c>
      <c r="T3091" s="11">
        <f t="shared" si="489"/>
        <v>2366.625</v>
      </c>
      <c r="U3091" s="11">
        <f t="shared" si="490"/>
        <v>3999.31</v>
      </c>
      <c r="V3091" s="11">
        <f t="shared" si="491"/>
        <v>-1632.6849999999999</v>
      </c>
    </row>
    <row r="3092" spans="1:22" x14ac:dyDescent="0.25">
      <c r="A3092" s="6" t="s">
        <v>351</v>
      </c>
      <c r="B3092" s="6" t="s">
        <v>23</v>
      </c>
      <c r="C3092" t="s">
        <v>2420</v>
      </c>
      <c r="D3092" t="s">
        <v>2420</v>
      </c>
      <c r="E3092" s="6" t="s">
        <v>2406</v>
      </c>
      <c r="G3092" s="6" t="s">
        <v>2407</v>
      </c>
      <c r="H3092" t="s">
        <v>2421</v>
      </c>
      <c r="I3092" s="6" t="s">
        <v>2422</v>
      </c>
      <c r="J3092" s="37" t="s">
        <v>2459</v>
      </c>
      <c r="K3092" s="11">
        <v>5</v>
      </c>
      <c r="L3092" s="9">
        <v>401.36</v>
      </c>
      <c r="M3092" s="11">
        <v>2273.7800000000002</v>
      </c>
      <c r="N3092" s="11">
        <v>5667</v>
      </c>
      <c r="O3092" s="10">
        <f t="shared" si="484"/>
        <v>5.6651883595774368</v>
      </c>
      <c r="P3092" s="11">
        <f t="shared" si="485"/>
        <v>14.119493721347418</v>
      </c>
      <c r="Q3092" s="11">
        <f t="shared" si="486"/>
        <v>19.784682080924856</v>
      </c>
      <c r="R3092" s="6" t="str">
        <f t="shared" si="487"/>
        <v>YES</v>
      </c>
      <c r="S3092" s="6" t="str">
        <f t="shared" si="488"/>
        <v>YES</v>
      </c>
      <c r="T3092" s="11">
        <f t="shared" si="489"/>
        <v>5017</v>
      </c>
      <c r="U3092" s="11">
        <f t="shared" si="490"/>
        <v>7940.7800000000007</v>
      </c>
      <c r="V3092" s="11">
        <f t="shared" si="491"/>
        <v>-2923.7800000000007</v>
      </c>
    </row>
    <row r="3093" spans="1:22" x14ac:dyDescent="0.25">
      <c r="A3093" s="6" t="s">
        <v>351</v>
      </c>
      <c r="B3093" s="6" t="s">
        <v>23</v>
      </c>
      <c r="C3093" t="s">
        <v>2420</v>
      </c>
      <c r="D3093" t="s">
        <v>2420</v>
      </c>
      <c r="E3093" s="6" t="s">
        <v>2406</v>
      </c>
      <c r="G3093" s="6" t="s">
        <v>2407</v>
      </c>
      <c r="H3093" t="s">
        <v>2421</v>
      </c>
      <c r="I3093" s="6" t="s">
        <v>2422</v>
      </c>
      <c r="J3093" s="37" t="s">
        <v>2460</v>
      </c>
      <c r="K3093" s="11">
        <v>5</v>
      </c>
      <c r="L3093" s="9">
        <v>183.44</v>
      </c>
      <c r="M3093" s="11">
        <v>1284.08</v>
      </c>
      <c r="N3093" s="11">
        <v>1928.2</v>
      </c>
      <c r="O3093" s="10">
        <f t="shared" ref="O3093:O3156" si="492">M3093/L3093</f>
        <v>7</v>
      </c>
      <c r="P3093" s="11">
        <f t="shared" ref="P3093:P3156" si="493">N3093/L3093</f>
        <v>10.511338857392063</v>
      </c>
      <c r="Q3093" s="11">
        <f t="shared" ref="Q3093:Q3156" si="494">(M3093+N3093)/L3093</f>
        <v>17.511338857392062</v>
      </c>
      <c r="R3093" s="6" t="str">
        <f t="shared" ref="R3093:R3156" si="495">IF(Q3093&gt;12.49,"YES","NO")</f>
        <v>YES</v>
      </c>
      <c r="S3093" s="6" t="str">
        <f t="shared" ref="S3093:S3156" si="496">IF(O3093&gt;3.32,"YES","NO")</f>
        <v>YES</v>
      </c>
      <c r="T3093" s="11">
        <f t="shared" ref="T3093:T3156" si="497">L3093*12.5</f>
        <v>2293</v>
      </c>
      <c r="U3093" s="11">
        <f t="shared" ref="U3093:U3156" si="498">M3093+N3093</f>
        <v>3212.2799999999997</v>
      </c>
      <c r="V3093" s="11">
        <f t="shared" ref="V3093:V3156" si="499">T3093-U3093</f>
        <v>-919.27999999999975</v>
      </c>
    </row>
    <row r="3094" spans="1:22" x14ac:dyDescent="0.25">
      <c r="A3094" s="6" t="s">
        <v>351</v>
      </c>
      <c r="B3094" s="6" t="s">
        <v>23</v>
      </c>
      <c r="C3094" t="s">
        <v>2420</v>
      </c>
      <c r="D3094" t="s">
        <v>2420</v>
      </c>
      <c r="E3094" s="6" t="s">
        <v>2406</v>
      </c>
      <c r="G3094" s="6" t="s">
        <v>2407</v>
      </c>
      <c r="H3094" t="s">
        <v>2421</v>
      </c>
      <c r="I3094" s="6" t="s">
        <v>2422</v>
      </c>
      <c r="J3094" s="37" t="s">
        <v>2461</v>
      </c>
      <c r="K3094" s="11">
        <v>5</v>
      </c>
      <c r="L3094" s="9">
        <v>177.13</v>
      </c>
      <c r="M3094" s="11">
        <v>888.15</v>
      </c>
      <c r="N3094" s="11">
        <v>3968</v>
      </c>
      <c r="O3094" s="10">
        <f t="shared" si="492"/>
        <v>5.0141139276237787</v>
      </c>
      <c r="P3094" s="11">
        <f t="shared" si="493"/>
        <v>22.401625924462259</v>
      </c>
      <c r="Q3094" s="11">
        <f t="shared" si="494"/>
        <v>27.415739852086038</v>
      </c>
      <c r="R3094" s="6" t="str">
        <f t="shared" si="495"/>
        <v>YES</v>
      </c>
      <c r="S3094" s="6" t="str">
        <f t="shared" si="496"/>
        <v>YES</v>
      </c>
      <c r="T3094" s="11">
        <f t="shared" si="497"/>
        <v>2214.125</v>
      </c>
      <c r="U3094" s="11">
        <f t="shared" si="498"/>
        <v>4856.1499999999996</v>
      </c>
      <c r="V3094" s="11">
        <f t="shared" si="499"/>
        <v>-2642.0249999999996</v>
      </c>
    </row>
    <row r="3095" spans="1:22" x14ac:dyDescent="0.25">
      <c r="A3095" s="6" t="s">
        <v>351</v>
      </c>
      <c r="B3095" s="6" t="s">
        <v>23</v>
      </c>
      <c r="C3095" t="s">
        <v>2420</v>
      </c>
      <c r="D3095" t="s">
        <v>2420</v>
      </c>
      <c r="E3095" s="6" t="s">
        <v>2406</v>
      </c>
      <c r="G3095" s="6" t="s">
        <v>2407</v>
      </c>
      <c r="H3095" t="s">
        <v>2421</v>
      </c>
      <c r="I3095" s="6" t="s">
        <v>2422</v>
      </c>
      <c r="J3095" s="37" t="s">
        <v>2462</v>
      </c>
      <c r="K3095" s="11">
        <v>5</v>
      </c>
      <c r="L3095" s="9">
        <v>66.23</v>
      </c>
      <c r="M3095" s="11">
        <v>331.15</v>
      </c>
      <c r="N3095" s="11">
        <v>1154</v>
      </c>
      <c r="O3095" s="10">
        <f t="shared" si="492"/>
        <v>4.9999999999999991</v>
      </c>
      <c r="P3095" s="11">
        <f t="shared" si="493"/>
        <v>17.424128038653176</v>
      </c>
      <c r="Q3095" s="11">
        <f t="shared" si="494"/>
        <v>22.42412803865318</v>
      </c>
      <c r="R3095" s="6" t="str">
        <f t="shared" si="495"/>
        <v>YES</v>
      </c>
      <c r="S3095" s="6" t="str">
        <f t="shared" si="496"/>
        <v>YES</v>
      </c>
      <c r="T3095" s="11">
        <f t="shared" si="497"/>
        <v>827.875</v>
      </c>
      <c r="U3095" s="11">
        <f t="shared" si="498"/>
        <v>1485.15</v>
      </c>
      <c r="V3095" s="11">
        <f t="shared" si="499"/>
        <v>-657.27500000000009</v>
      </c>
    </row>
    <row r="3096" spans="1:22" x14ac:dyDescent="0.25">
      <c r="A3096" s="6" t="s">
        <v>351</v>
      </c>
      <c r="B3096" s="6" t="s">
        <v>23</v>
      </c>
      <c r="C3096" t="s">
        <v>2420</v>
      </c>
      <c r="D3096" t="s">
        <v>2420</v>
      </c>
      <c r="E3096" s="6" t="s">
        <v>2406</v>
      </c>
      <c r="G3096" s="6" t="s">
        <v>2407</v>
      </c>
      <c r="H3096" t="s">
        <v>2421</v>
      </c>
      <c r="I3096" s="6" t="s">
        <v>2422</v>
      </c>
      <c r="J3096" s="37" t="s">
        <v>2463</v>
      </c>
      <c r="K3096" s="11">
        <v>5</v>
      </c>
      <c r="L3096" s="9">
        <v>40.229999999999997</v>
      </c>
      <c r="M3096" s="11">
        <v>281.61</v>
      </c>
      <c r="N3096" s="11">
        <v>513</v>
      </c>
      <c r="O3096" s="10">
        <f t="shared" si="492"/>
        <v>7.0000000000000009</v>
      </c>
      <c r="P3096" s="11">
        <f t="shared" si="493"/>
        <v>12.751677852348994</v>
      </c>
      <c r="Q3096" s="11">
        <f t="shared" si="494"/>
        <v>19.751677852348994</v>
      </c>
      <c r="R3096" s="6" t="str">
        <f t="shared" si="495"/>
        <v>YES</v>
      </c>
      <c r="S3096" s="6" t="str">
        <f t="shared" si="496"/>
        <v>YES</v>
      </c>
      <c r="T3096" s="11">
        <f t="shared" si="497"/>
        <v>502.87499999999994</v>
      </c>
      <c r="U3096" s="11">
        <f t="shared" si="498"/>
        <v>794.61</v>
      </c>
      <c r="V3096" s="11">
        <f t="shared" si="499"/>
        <v>-291.73500000000007</v>
      </c>
    </row>
    <row r="3097" spans="1:22" x14ac:dyDescent="0.25">
      <c r="A3097" s="6" t="s">
        <v>351</v>
      </c>
      <c r="B3097" s="6" t="s">
        <v>23</v>
      </c>
      <c r="C3097" t="s">
        <v>2420</v>
      </c>
      <c r="D3097" t="s">
        <v>2420</v>
      </c>
      <c r="E3097" s="6" t="s">
        <v>2406</v>
      </c>
      <c r="G3097" s="6" t="s">
        <v>2407</v>
      </c>
      <c r="H3097" t="s">
        <v>2421</v>
      </c>
      <c r="I3097" s="6" t="s">
        <v>2422</v>
      </c>
      <c r="J3097" s="37" t="s">
        <v>2464</v>
      </c>
      <c r="K3097" s="11">
        <v>5</v>
      </c>
      <c r="L3097" s="9">
        <v>45.85</v>
      </c>
      <c r="M3097" s="11">
        <v>229.25</v>
      </c>
      <c r="N3097" s="11">
        <v>892</v>
      </c>
      <c r="O3097" s="10">
        <f t="shared" si="492"/>
        <v>5</v>
      </c>
      <c r="P3097" s="11">
        <f t="shared" si="493"/>
        <v>19.454743729552888</v>
      </c>
      <c r="Q3097" s="11">
        <f t="shared" si="494"/>
        <v>24.454743729552888</v>
      </c>
      <c r="R3097" s="6" t="str">
        <f t="shared" si="495"/>
        <v>YES</v>
      </c>
      <c r="S3097" s="6" t="str">
        <f t="shared" si="496"/>
        <v>YES</v>
      </c>
      <c r="T3097" s="11">
        <f t="shared" si="497"/>
        <v>573.125</v>
      </c>
      <c r="U3097" s="11">
        <f t="shared" si="498"/>
        <v>1121.25</v>
      </c>
      <c r="V3097" s="11">
        <f t="shared" si="499"/>
        <v>-548.125</v>
      </c>
    </row>
    <row r="3098" spans="1:22" x14ac:dyDescent="0.25">
      <c r="A3098" s="6" t="s">
        <v>351</v>
      </c>
      <c r="B3098" s="6" t="s">
        <v>23</v>
      </c>
      <c r="C3098" t="s">
        <v>2420</v>
      </c>
      <c r="D3098" t="s">
        <v>2420</v>
      </c>
      <c r="E3098" s="6" t="s">
        <v>2406</v>
      </c>
      <c r="G3098" s="6" t="s">
        <v>2407</v>
      </c>
      <c r="H3098" t="s">
        <v>2421</v>
      </c>
      <c r="I3098" s="6" t="s">
        <v>2422</v>
      </c>
      <c r="J3098" s="37" t="s">
        <v>2465</v>
      </c>
      <c r="K3098" s="11">
        <v>5</v>
      </c>
      <c r="L3098" s="9">
        <v>165.9</v>
      </c>
      <c r="M3098" s="11">
        <v>849.5</v>
      </c>
      <c r="N3098" s="11">
        <v>6046.11</v>
      </c>
      <c r="O3098" s="10">
        <f t="shared" si="492"/>
        <v>5.1205545509342976</v>
      </c>
      <c r="P3098" s="11">
        <f t="shared" si="493"/>
        <v>36.444303797468351</v>
      </c>
      <c r="Q3098" s="11">
        <f t="shared" si="494"/>
        <v>41.564858348402652</v>
      </c>
      <c r="R3098" s="6" t="str">
        <f t="shared" si="495"/>
        <v>YES</v>
      </c>
      <c r="S3098" s="6" t="str">
        <f t="shared" si="496"/>
        <v>YES</v>
      </c>
      <c r="T3098" s="11">
        <f t="shared" si="497"/>
        <v>2073.75</v>
      </c>
      <c r="U3098" s="11">
        <f t="shared" si="498"/>
        <v>6895.61</v>
      </c>
      <c r="V3098" s="11">
        <f t="shared" si="499"/>
        <v>-4821.8599999999997</v>
      </c>
    </row>
    <row r="3099" spans="1:22" x14ac:dyDescent="0.25">
      <c r="A3099" s="6" t="s">
        <v>351</v>
      </c>
      <c r="B3099" s="6" t="s">
        <v>23</v>
      </c>
      <c r="C3099" t="s">
        <v>2420</v>
      </c>
      <c r="D3099" t="s">
        <v>2420</v>
      </c>
      <c r="E3099" s="6" t="s">
        <v>2406</v>
      </c>
      <c r="G3099" s="6" t="s">
        <v>2407</v>
      </c>
      <c r="H3099" t="s">
        <v>2421</v>
      </c>
      <c r="I3099" s="6" t="s">
        <v>2422</v>
      </c>
      <c r="J3099" s="37" t="s">
        <v>2466</v>
      </c>
      <c r="K3099" s="11">
        <v>5</v>
      </c>
      <c r="L3099" s="9">
        <v>192.18</v>
      </c>
      <c r="M3099" s="11">
        <v>960.9</v>
      </c>
      <c r="N3099" s="11">
        <v>5155.78</v>
      </c>
      <c r="O3099" s="10">
        <f t="shared" si="492"/>
        <v>5</v>
      </c>
      <c r="P3099" s="11">
        <f t="shared" si="493"/>
        <v>26.827869705484439</v>
      </c>
      <c r="Q3099" s="11">
        <f t="shared" si="494"/>
        <v>31.827869705484439</v>
      </c>
      <c r="R3099" s="6" t="str">
        <f t="shared" si="495"/>
        <v>YES</v>
      </c>
      <c r="S3099" s="6" t="str">
        <f t="shared" si="496"/>
        <v>YES</v>
      </c>
      <c r="T3099" s="11">
        <f t="shared" si="497"/>
        <v>2402.25</v>
      </c>
      <c r="U3099" s="11">
        <f t="shared" si="498"/>
        <v>6116.6799999999994</v>
      </c>
      <c r="V3099" s="11">
        <f t="shared" si="499"/>
        <v>-3714.4299999999994</v>
      </c>
    </row>
    <row r="3100" spans="1:22" x14ac:dyDescent="0.25">
      <c r="A3100" s="6" t="s">
        <v>351</v>
      </c>
      <c r="B3100" s="6" t="s">
        <v>23</v>
      </c>
      <c r="C3100" t="s">
        <v>2420</v>
      </c>
      <c r="D3100" t="s">
        <v>2420</v>
      </c>
      <c r="E3100" s="6" t="s">
        <v>2406</v>
      </c>
      <c r="G3100" s="6" t="s">
        <v>2407</v>
      </c>
      <c r="H3100" t="s">
        <v>2421</v>
      </c>
      <c r="I3100" s="6" t="s">
        <v>2422</v>
      </c>
      <c r="J3100" s="37" t="s">
        <v>2467</v>
      </c>
      <c r="K3100" s="11">
        <v>5</v>
      </c>
      <c r="L3100" s="9">
        <v>63.87</v>
      </c>
      <c r="M3100" s="11">
        <v>319.35000000000002</v>
      </c>
      <c r="N3100" s="11">
        <v>2373</v>
      </c>
      <c r="O3100" s="10">
        <f t="shared" si="492"/>
        <v>5.0000000000000009</v>
      </c>
      <c r="P3100" s="11">
        <f t="shared" si="493"/>
        <v>37.153593236261159</v>
      </c>
      <c r="Q3100" s="11">
        <f t="shared" si="494"/>
        <v>42.153593236261159</v>
      </c>
      <c r="R3100" s="6" t="str">
        <f t="shared" si="495"/>
        <v>YES</v>
      </c>
      <c r="S3100" s="6" t="str">
        <f t="shared" si="496"/>
        <v>YES</v>
      </c>
      <c r="T3100" s="11">
        <f t="shared" si="497"/>
        <v>798.375</v>
      </c>
      <c r="U3100" s="11">
        <f t="shared" si="498"/>
        <v>2692.35</v>
      </c>
      <c r="V3100" s="11">
        <f t="shared" si="499"/>
        <v>-1893.9749999999999</v>
      </c>
    </row>
    <row r="3101" spans="1:22" x14ac:dyDescent="0.25">
      <c r="A3101" s="6" t="s">
        <v>351</v>
      </c>
      <c r="B3101" s="6" t="s">
        <v>23</v>
      </c>
      <c r="C3101" t="s">
        <v>2420</v>
      </c>
      <c r="D3101" t="s">
        <v>2420</v>
      </c>
      <c r="E3101" s="6" t="s">
        <v>2406</v>
      </c>
      <c r="G3101" s="6" t="s">
        <v>2407</v>
      </c>
      <c r="H3101" t="s">
        <v>2421</v>
      </c>
      <c r="I3101" s="6" t="s">
        <v>2422</v>
      </c>
      <c r="J3101" s="37" t="s">
        <v>2468</v>
      </c>
      <c r="K3101" s="11">
        <v>5</v>
      </c>
      <c r="L3101" s="9">
        <v>157.05000000000001</v>
      </c>
      <c r="M3101" s="11">
        <v>785.25</v>
      </c>
      <c r="N3101" s="11">
        <v>3301</v>
      </c>
      <c r="O3101" s="10">
        <f t="shared" si="492"/>
        <v>5</v>
      </c>
      <c r="P3101" s="11">
        <f t="shared" si="493"/>
        <v>21.018783826806747</v>
      </c>
      <c r="Q3101" s="11">
        <f t="shared" si="494"/>
        <v>26.018783826806747</v>
      </c>
      <c r="R3101" s="6" t="str">
        <f t="shared" si="495"/>
        <v>YES</v>
      </c>
      <c r="S3101" s="6" t="str">
        <f t="shared" si="496"/>
        <v>YES</v>
      </c>
      <c r="T3101" s="11">
        <f t="shared" si="497"/>
        <v>1963.1250000000002</v>
      </c>
      <c r="U3101" s="11">
        <f t="shared" si="498"/>
        <v>4086.25</v>
      </c>
      <c r="V3101" s="11">
        <f t="shared" si="499"/>
        <v>-2123.125</v>
      </c>
    </row>
    <row r="3102" spans="1:22" x14ac:dyDescent="0.25">
      <c r="A3102" s="6" t="s">
        <v>351</v>
      </c>
      <c r="B3102" s="6" t="s">
        <v>23</v>
      </c>
      <c r="C3102" t="s">
        <v>2420</v>
      </c>
      <c r="D3102" t="s">
        <v>2420</v>
      </c>
      <c r="E3102" s="6" t="s">
        <v>2406</v>
      </c>
      <c r="G3102" s="6" t="s">
        <v>2407</v>
      </c>
      <c r="H3102" t="s">
        <v>2421</v>
      </c>
      <c r="I3102" s="6" t="s">
        <v>2422</v>
      </c>
      <c r="J3102" s="37" t="s">
        <v>2469</v>
      </c>
      <c r="K3102" s="11">
        <v>5</v>
      </c>
      <c r="L3102" s="9">
        <v>53.72</v>
      </c>
      <c r="M3102" s="11">
        <v>376.04</v>
      </c>
      <c r="N3102" s="11">
        <v>762.5</v>
      </c>
      <c r="O3102" s="10">
        <f t="shared" si="492"/>
        <v>7.0000000000000009</v>
      </c>
      <c r="P3102" s="11">
        <f t="shared" si="493"/>
        <v>14.1939687267312</v>
      </c>
      <c r="Q3102" s="11">
        <f t="shared" si="494"/>
        <v>21.1939687267312</v>
      </c>
      <c r="R3102" s="6" t="str">
        <f t="shared" si="495"/>
        <v>YES</v>
      </c>
      <c r="S3102" s="6" t="str">
        <f t="shared" si="496"/>
        <v>YES</v>
      </c>
      <c r="T3102" s="11">
        <f t="shared" si="497"/>
        <v>671.5</v>
      </c>
      <c r="U3102" s="11">
        <f t="shared" si="498"/>
        <v>1138.54</v>
      </c>
      <c r="V3102" s="11">
        <f t="shared" si="499"/>
        <v>-467.03999999999996</v>
      </c>
    </row>
    <row r="3103" spans="1:22" x14ac:dyDescent="0.25">
      <c r="A3103" s="6" t="s">
        <v>351</v>
      </c>
      <c r="B3103" s="6" t="s">
        <v>23</v>
      </c>
      <c r="C3103" t="s">
        <v>2420</v>
      </c>
      <c r="D3103" t="s">
        <v>2420</v>
      </c>
      <c r="E3103" s="6" t="s">
        <v>2406</v>
      </c>
      <c r="G3103" s="6" t="s">
        <v>2407</v>
      </c>
      <c r="H3103" t="s">
        <v>2421</v>
      </c>
      <c r="I3103" s="6" t="s">
        <v>2422</v>
      </c>
      <c r="J3103" s="6" t="s">
        <v>2470</v>
      </c>
      <c r="K3103" s="11">
        <v>5</v>
      </c>
      <c r="L3103" s="9">
        <v>82.34</v>
      </c>
      <c r="M3103" s="11">
        <v>411.7</v>
      </c>
      <c r="N3103" s="11">
        <v>1390</v>
      </c>
      <c r="O3103" s="10">
        <f t="shared" si="492"/>
        <v>5</v>
      </c>
      <c r="P3103" s="11">
        <f t="shared" si="493"/>
        <v>16.881224192373086</v>
      </c>
      <c r="Q3103" s="11">
        <f t="shared" si="494"/>
        <v>21.881224192373086</v>
      </c>
      <c r="R3103" s="6" t="str">
        <f t="shared" si="495"/>
        <v>YES</v>
      </c>
      <c r="S3103" s="6" t="str">
        <f t="shared" si="496"/>
        <v>YES</v>
      </c>
      <c r="T3103" s="11">
        <f t="shared" si="497"/>
        <v>1029.25</v>
      </c>
      <c r="U3103" s="11">
        <f t="shared" si="498"/>
        <v>1801.7</v>
      </c>
      <c r="V3103" s="11">
        <f t="shared" si="499"/>
        <v>-772.45</v>
      </c>
    </row>
    <row r="3104" spans="1:22" x14ac:dyDescent="0.25">
      <c r="A3104" s="6" t="s">
        <v>351</v>
      </c>
      <c r="B3104" s="6" t="s">
        <v>23</v>
      </c>
      <c r="C3104" t="s">
        <v>2420</v>
      </c>
      <c r="D3104" t="s">
        <v>2420</v>
      </c>
      <c r="E3104" s="6" t="s">
        <v>2406</v>
      </c>
      <c r="G3104" s="6" t="s">
        <v>2407</v>
      </c>
      <c r="H3104" t="s">
        <v>2421</v>
      </c>
      <c r="I3104" s="6" t="s">
        <v>2422</v>
      </c>
      <c r="J3104" s="6" t="s">
        <v>2471</v>
      </c>
      <c r="K3104" s="11">
        <v>5</v>
      </c>
      <c r="L3104" s="9">
        <v>114.51</v>
      </c>
      <c r="M3104" s="11">
        <v>801.57</v>
      </c>
      <c r="N3104" s="11">
        <v>1836</v>
      </c>
      <c r="O3104" s="10">
        <f t="shared" si="492"/>
        <v>7</v>
      </c>
      <c r="P3104" s="11">
        <f t="shared" si="493"/>
        <v>16.033534189153784</v>
      </c>
      <c r="Q3104" s="11">
        <f t="shared" si="494"/>
        <v>23.033534189153787</v>
      </c>
      <c r="R3104" s="6" t="str">
        <f t="shared" si="495"/>
        <v>YES</v>
      </c>
      <c r="S3104" s="6" t="str">
        <f t="shared" si="496"/>
        <v>YES</v>
      </c>
      <c r="T3104" s="11">
        <f t="shared" si="497"/>
        <v>1431.375</v>
      </c>
      <c r="U3104" s="11">
        <f t="shared" si="498"/>
        <v>2637.57</v>
      </c>
      <c r="V3104" s="11">
        <f t="shared" si="499"/>
        <v>-1206.1950000000002</v>
      </c>
    </row>
    <row r="3105" spans="1:22" x14ac:dyDescent="0.25">
      <c r="A3105" s="6" t="s">
        <v>351</v>
      </c>
      <c r="B3105" s="6" t="s">
        <v>23</v>
      </c>
      <c r="C3105" t="s">
        <v>2420</v>
      </c>
      <c r="D3105" t="s">
        <v>2420</v>
      </c>
      <c r="E3105" s="6" t="s">
        <v>2406</v>
      </c>
      <c r="G3105" s="6" t="s">
        <v>2407</v>
      </c>
      <c r="H3105" t="s">
        <v>2421</v>
      </c>
      <c r="I3105" s="6" t="s">
        <v>2422</v>
      </c>
      <c r="J3105" s="6" t="s">
        <v>2472</v>
      </c>
      <c r="K3105" s="11">
        <v>5</v>
      </c>
      <c r="L3105" s="9">
        <v>178.57</v>
      </c>
      <c r="M3105" s="11">
        <v>892.85</v>
      </c>
      <c r="N3105" s="11">
        <v>3737.39</v>
      </c>
      <c r="O3105" s="10">
        <f t="shared" si="492"/>
        <v>5</v>
      </c>
      <c r="P3105" s="11">
        <f t="shared" si="493"/>
        <v>20.92955143641149</v>
      </c>
      <c r="Q3105" s="11">
        <f t="shared" si="494"/>
        <v>25.92955143641149</v>
      </c>
      <c r="R3105" s="6" t="str">
        <f t="shared" si="495"/>
        <v>YES</v>
      </c>
      <c r="S3105" s="6" t="str">
        <f t="shared" si="496"/>
        <v>YES</v>
      </c>
      <c r="T3105" s="11">
        <f t="shared" si="497"/>
        <v>2232.125</v>
      </c>
      <c r="U3105" s="11">
        <f t="shared" si="498"/>
        <v>4630.24</v>
      </c>
      <c r="V3105" s="11">
        <f t="shared" si="499"/>
        <v>-2398.1149999999998</v>
      </c>
    </row>
    <row r="3106" spans="1:22" x14ac:dyDescent="0.25">
      <c r="A3106" s="6" t="s">
        <v>351</v>
      </c>
      <c r="B3106" s="6" t="s">
        <v>23</v>
      </c>
      <c r="C3106" t="s">
        <v>2420</v>
      </c>
      <c r="D3106" t="s">
        <v>2420</v>
      </c>
      <c r="E3106" s="6" t="s">
        <v>2406</v>
      </c>
      <c r="G3106" s="6" t="s">
        <v>2407</v>
      </c>
      <c r="H3106" t="s">
        <v>2421</v>
      </c>
      <c r="I3106" s="6" t="s">
        <v>2422</v>
      </c>
      <c r="J3106" s="6" t="s">
        <v>2473</v>
      </c>
      <c r="K3106" s="11">
        <v>5</v>
      </c>
      <c r="L3106" s="9">
        <v>137.32</v>
      </c>
      <c r="M3106" s="11">
        <v>947.74</v>
      </c>
      <c r="N3106" s="11">
        <v>2208</v>
      </c>
      <c r="O3106" s="10">
        <f t="shared" si="492"/>
        <v>6.9016894844159635</v>
      </c>
      <c r="P3106" s="11">
        <f t="shared" si="493"/>
        <v>16.079230993300321</v>
      </c>
      <c r="Q3106" s="11">
        <f t="shared" si="494"/>
        <v>22.980920477716282</v>
      </c>
      <c r="R3106" s="6" t="str">
        <f t="shared" si="495"/>
        <v>YES</v>
      </c>
      <c r="S3106" s="6" t="str">
        <f t="shared" si="496"/>
        <v>YES</v>
      </c>
      <c r="T3106" s="11">
        <f t="shared" si="497"/>
        <v>1716.5</v>
      </c>
      <c r="U3106" s="11">
        <f t="shared" si="498"/>
        <v>3155.74</v>
      </c>
      <c r="V3106" s="11">
        <f t="shared" si="499"/>
        <v>-1439.2399999999998</v>
      </c>
    </row>
    <row r="3107" spans="1:22" x14ac:dyDescent="0.25">
      <c r="A3107" s="6" t="s">
        <v>351</v>
      </c>
      <c r="B3107" s="6" t="s">
        <v>23</v>
      </c>
      <c r="C3107" t="s">
        <v>2420</v>
      </c>
      <c r="D3107" t="s">
        <v>2420</v>
      </c>
      <c r="E3107" s="6" t="s">
        <v>2406</v>
      </c>
      <c r="G3107" s="6" t="s">
        <v>2407</v>
      </c>
      <c r="H3107" t="s">
        <v>2421</v>
      </c>
      <c r="I3107" s="6" t="s">
        <v>2422</v>
      </c>
      <c r="J3107" s="6" t="s">
        <v>2474</v>
      </c>
      <c r="K3107" s="11">
        <v>5</v>
      </c>
      <c r="L3107" s="9">
        <v>121.48</v>
      </c>
      <c r="M3107" s="11">
        <v>607.4</v>
      </c>
      <c r="N3107" s="11">
        <v>2489</v>
      </c>
      <c r="O3107" s="10">
        <f t="shared" si="492"/>
        <v>5</v>
      </c>
      <c r="P3107" s="11">
        <f t="shared" si="493"/>
        <v>20.488969377675335</v>
      </c>
      <c r="Q3107" s="11">
        <f t="shared" si="494"/>
        <v>25.488969377675339</v>
      </c>
      <c r="R3107" s="6" t="str">
        <f t="shared" si="495"/>
        <v>YES</v>
      </c>
      <c r="S3107" s="6" t="str">
        <f t="shared" si="496"/>
        <v>YES</v>
      </c>
      <c r="T3107" s="11">
        <f t="shared" si="497"/>
        <v>1518.5</v>
      </c>
      <c r="U3107" s="11">
        <f t="shared" si="498"/>
        <v>3096.4</v>
      </c>
      <c r="V3107" s="11">
        <f t="shared" si="499"/>
        <v>-1577.9</v>
      </c>
    </row>
    <row r="3108" spans="1:22" x14ac:dyDescent="0.25">
      <c r="A3108" s="6" t="s">
        <v>351</v>
      </c>
      <c r="B3108" s="6" t="s">
        <v>23</v>
      </c>
      <c r="C3108" t="s">
        <v>2420</v>
      </c>
      <c r="D3108" t="s">
        <v>2420</v>
      </c>
      <c r="E3108" s="6" t="s">
        <v>2406</v>
      </c>
      <c r="G3108" s="6" t="s">
        <v>2407</v>
      </c>
      <c r="H3108" t="s">
        <v>2421</v>
      </c>
      <c r="I3108" s="6" t="s">
        <v>2422</v>
      </c>
      <c r="J3108" s="6" t="s">
        <v>2475</v>
      </c>
      <c r="K3108" s="11">
        <v>5</v>
      </c>
      <c r="L3108" s="9">
        <v>30.38</v>
      </c>
      <c r="M3108" s="11">
        <v>224.4</v>
      </c>
      <c r="N3108" s="11">
        <v>316</v>
      </c>
      <c r="O3108" s="10">
        <f t="shared" si="492"/>
        <v>7.3864384463462809</v>
      </c>
      <c r="P3108" s="11">
        <f t="shared" si="493"/>
        <v>10.401579986833443</v>
      </c>
      <c r="Q3108" s="11">
        <f t="shared" si="494"/>
        <v>17.788018433179722</v>
      </c>
      <c r="R3108" s="6" t="str">
        <f t="shared" si="495"/>
        <v>YES</v>
      </c>
      <c r="S3108" s="6" t="str">
        <f t="shared" si="496"/>
        <v>YES</v>
      </c>
      <c r="T3108" s="11">
        <f t="shared" si="497"/>
        <v>379.75</v>
      </c>
      <c r="U3108" s="11">
        <f t="shared" si="498"/>
        <v>540.4</v>
      </c>
      <c r="V3108" s="11">
        <f t="shared" si="499"/>
        <v>-160.64999999999998</v>
      </c>
    </row>
    <row r="3109" spans="1:22" x14ac:dyDescent="0.25">
      <c r="A3109" s="6" t="s">
        <v>351</v>
      </c>
      <c r="B3109" s="6" t="s">
        <v>23</v>
      </c>
      <c r="C3109" t="s">
        <v>2420</v>
      </c>
      <c r="D3109" t="s">
        <v>2420</v>
      </c>
      <c r="E3109" s="6" t="s">
        <v>2406</v>
      </c>
      <c r="G3109" s="6" t="s">
        <v>2407</v>
      </c>
      <c r="H3109" t="s">
        <v>2421</v>
      </c>
      <c r="I3109" s="6" t="s">
        <v>2422</v>
      </c>
      <c r="J3109" s="6" t="s">
        <v>2476</v>
      </c>
      <c r="K3109" s="11">
        <v>5</v>
      </c>
      <c r="L3109" s="9">
        <v>125.25</v>
      </c>
      <c r="M3109" s="11">
        <v>626.25</v>
      </c>
      <c r="N3109" s="11">
        <v>3330</v>
      </c>
      <c r="O3109" s="10">
        <f t="shared" si="492"/>
        <v>5</v>
      </c>
      <c r="P3109" s="11">
        <f t="shared" si="493"/>
        <v>26.58682634730539</v>
      </c>
      <c r="Q3109" s="11">
        <f t="shared" si="494"/>
        <v>31.58682634730539</v>
      </c>
      <c r="R3109" s="6" t="str">
        <f t="shared" si="495"/>
        <v>YES</v>
      </c>
      <c r="S3109" s="6" t="str">
        <f t="shared" si="496"/>
        <v>YES</v>
      </c>
      <c r="T3109" s="11">
        <f t="shared" si="497"/>
        <v>1565.625</v>
      </c>
      <c r="U3109" s="11">
        <f t="shared" si="498"/>
        <v>3956.25</v>
      </c>
      <c r="V3109" s="11">
        <f t="shared" si="499"/>
        <v>-2390.625</v>
      </c>
    </row>
    <row r="3110" spans="1:22" x14ac:dyDescent="0.25">
      <c r="A3110" s="6" t="s">
        <v>351</v>
      </c>
      <c r="B3110" s="6" t="s">
        <v>23</v>
      </c>
      <c r="C3110" t="s">
        <v>2420</v>
      </c>
      <c r="D3110" t="s">
        <v>2420</v>
      </c>
      <c r="E3110" s="6" t="s">
        <v>2406</v>
      </c>
      <c r="G3110" s="6" t="s">
        <v>2407</v>
      </c>
      <c r="H3110" t="s">
        <v>2421</v>
      </c>
      <c r="I3110" s="6" t="s">
        <v>2422</v>
      </c>
      <c r="J3110" s="6" t="s">
        <v>2477</v>
      </c>
      <c r="K3110" s="11">
        <v>5</v>
      </c>
      <c r="L3110" s="9">
        <v>6.52</v>
      </c>
      <c r="M3110" s="11">
        <v>32.6</v>
      </c>
      <c r="N3110" s="11">
        <v>107</v>
      </c>
      <c r="O3110" s="10">
        <f t="shared" si="492"/>
        <v>5.0000000000000009</v>
      </c>
      <c r="P3110" s="11">
        <f t="shared" si="493"/>
        <v>16.411042944785276</v>
      </c>
      <c r="Q3110" s="11">
        <f t="shared" si="494"/>
        <v>21.411042944785276</v>
      </c>
      <c r="R3110" s="6" t="str">
        <f t="shared" si="495"/>
        <v>YES</v>
      </c>
      <c r="S3110" s="6" t="str">
        <f t="shared" si="496"/>
        <v>YES</v>
      </c>
      <c r="T3110" s="11">
        <f t="shared" si="497"/>
        <v>81.5</v>
      </c>
      <c r="U3110" s="11">
        <f t="shared" si="498"/>
        <v>139.6</v>
      </c>
      <c r="V3110" s="11">
        <f t="shared" si="499"/>
        <v>-58.099999999999994</v>
      </c>
    </row>
    <row r="3111" spans="1:22" x14ac:dyDescent="0.25">
      <c r="A3111" s="6" t="s">
        <v>351</v>
      </c>
      <c r="B3111" s="6" t="s">
        <v>23</v>
      </c>
      <c r="C3111" t="s">
        <v>2420</v>
      </c>
      <c r="D3111" t="s">
        <v>2420</v>
      </c>
      <c r="E3111" s="6" t="s">
        <v>2406</v>
      </c>
      <c r="G3111" s="6" t="s">
        <v>2407</v>
      </c>
      <c r="H3111" t="s">
        <v>2421</v>
      </c>
      <c r="I3111" s="6" t="s">
        <v>2422</v>
      </c>
      <c r="J3111" s="6" t="s">
        <v>2478</v>
      </c>
      <c r="K3111" s="11">
        <v>5</v>
      </c>
      <c r="L3111" s="9">
        <v>120.09</v>
      </c>
      <c r="M3111" s="11">
        <v>1242.3900000000001</v>
      </c>
      <c r="N3111" s="11">
        <v>1203</v>
      </c>
      <c r="O3111" s="10">
        <f t="shared" si="492"/>
        <v>10.345490881838622</v>
      </c>
      <c r="P3111" s="11">
        <f t="shared" si="493"/>
        <v>10.017486884836373</v>
      </c>
      <c r="Q3111" s="11">
        <f t="shared" si="494"/>
        <v>20.362977766674994</v>
      </c>
      <c r="R3111" s="6" t="str">
        <f t="shared" si="495"/>
        <v>YES</v>
      </c>
      <c r="S3111" s="6" t="str">
        <f t="shared" si="496"/>
        <v>YES</v>
      </c>
      <c r="T3111" s="11">
        <f t="shared" si="497"/>
        <v>1501.125</v>
      </c>
      <c r="U3111" s="11">
        <f t="shared" si="498"/>
        <v>2445.3900000000003</v>
      </c>
      <c r="V3111" s="11">
        <f t="shared" si="499"/>
        <v>-944.26500000000033</v>
      </c>
    </row>
    <row r="3112" spans="1:22" x14ac:dyDescent="0.25">
      <c r="A3112" s="6" t="s">
        <v>351</v>
      </c>
      <c r="B3112" s="6" t="s">
        <v>23</v>
      </c>
      <c r="C3112" t="s">
        <v>2420</v>
      </c>
      <c r="D3112" t="s">
        <v>2420</v>
      </c>
      <c r="E3112" s="6" t="s">
        <v>2406</v>
      </c>
      <c r="G3112" s="6" t="s">
        <v>2407</v>
      </c>
      <c r="H3112" t="s">
        <v>2421</v>
      </c>
      <c r="I3112" s="6" t="s">
        <v>2422</v>
      </c>
      <c r="J3112" s="6" t="s">
        <v>2479</v>
      </c>
      <c r="K3112" s="11">
        <v>5</v>
      </c>
      <c r="L3112" s="9">
        <v>174.58</v>
      </c>
      <c r="M3112" s="11">
        <v>1458.27</v>
      </c>
      <c r="N3112" s="11">
        <v>1989.82</v>
      </c>
      <c r="O3112" s="10">
        <f t="shared" si="492"/>
        <v>8.3530186733875578</v>
      </c>
      <c r="P3112" s="11">
        <f t="shared" si="493"/>
        <v>11.397754611066558</v>
      </c>
      <c r="Q3112" s="11">
        <f t="shared" si="494"/>
        <v>19.75077328445412</v>
      </c>
      <c r="R3112" s="6" t="str">
        <f t="shared" si="495"/>
        <v>YES</v>
      </c>
      <c r="S3112" s="6" t="str">
        <f t="shared" si="496"/>
        <v>YES</v>
      </c>
      <c r="T3112" s="11">
        <f t="shared" si="497"/>
        <v>2182.25</v>
      </c>
      <c r="U3112" s="11">
        <f t="shared" si="498"/>
        <v>3448.09</v>
      </c>
      <c r="V3112" s="11">
        <f t="shared" si="499"/>
        <v>-1265.8400000000001</v>
      </c>
    </row>
    <row r="3113" spans="1:22" x14ac:dyDescent="0.25">
      <c r="A3113" s="6" t="s">
        <v>351</v>
      </c>
      <c r="B3113" s="6" t="s">
        <v>23</v>
      </c>
      <c r="C3113" t="s">
        <v>2420</v>
      </c>
      <c r="D3113" t="s">
        <v>2420</v>
      </c>
      <c r="E3113" s="6" t="s">
        <v>2406</v>
      </c>
      <c r="G3113" s="6" t="s">
        <v>2407</v>
      </c>
      <c r="H3113" t="s">
        <v>2421</v>
      </c>
      <c r="I3113" s="6" t="s">
        <v>2422</v>
      </c>
      <c r="J3113" s="6" t="s">
        <v>2480</v>
      </c>
      <c r="K3113" s="11">
        <v>5</v>
      </c>
      <c r="L3113" s="9">
        <v>151.87</v>
      </c>
      <c r="M3113" s="11">
        <v>759.35</v>
      </c>
      <c r="N3113" s="11">
        <v>2702</v>
      </c>
      <c r="O3113" s="10">
        <f t="shared" si="492"/>
        <v>5</v>
      </c>
      <c r="P3113" s="11">
        <f t="shared" si="493"/>
        <v>17.791532231513795</v>
      </c>
      <c r="Q3113" s="11">
        <f t="shared" si="494"/>
        <v>22.791532231513795</v>
      </c>
      <c r="R3113" s="6" t="str">
        <f t="shared" si="495"/>
        <v>YES</v>
      </c>
      <c r="S3113" s="6" t="str">
        <f t="shared" si="496"/>
        <v>YES</v>
      </c>
      <c r="T3113" s="11">
        <f t="shared" si="497"/>
        <v>1898.375</v>
      </c>
      <c r="U3113" s="11">
        <f t="shared" si="498"/>
        <v>3461.35</v>
      </c>
      <c r="V3113" s="11">
        <f t="shared" si="499"/>
        <v>-1562.9749999999999</v>
      </c>
    </row>
    <row r="3114" spans="1:22" x14ac:dyDescent="0.25">
      <c r="A3114" s="6" t="s">
        <v>351</v>
      </c>
      <c r="B3114" s="6" t="s">
        <v>23</v>
      </c>
      <c r="C3114" t="s">
        <v>2420</v>
      </c>
      <c r="D3114" t="s">
        <v>2420</v>
      </c>
      <c r="E3114" s="6" t="s">
        <v>2406</v>
      </c>
      <c r="G3114" s="6" t="s">
        <v>2407</v>
      </c>
      <c r="H3114" t="s">
        <v>2421</v>
      </c>
      <c r="I3114" s="6" t="s">
        <v>2422</v>
      </c>
      <c r="J3114" s="6" t="s">
        <v>2481</v>
      </c>
      <c r="K3114" s="11">
        <v>5</v>
      </c>
      <c r="L3114" s="9">
        <v>215.17</v>
      </c>
      <c r="M3114" s="11">
        <v>1093.8499999999999</v>
      </c>
      <c r="N3114" s="11">
        <v>4946.8999999999996</v>
      </c>
      <c r="O3114" s="10">
        <f t="shared" si="492"/>
        <v>5.0836547845889299</v>
      </c>
      <c r="P3114" s="11">
        <f t="shared" si="493"/>
        <v>22.990658549054235</v>
      </c>
      <c r="Q3114" s="11">
        <f t="shared" si="494"/>
        <v>28.074313333643168</v>
      </c>
      <c r="R3114" s="6" t="str">
        <f t="shared" si="495"/>
        <v>YES</v>
      </c>
      <c r="S3114" s="6" t="str">
        <f t="shared" si="496"/>
        <v>YES</v>
      </c>
      <c r="T3114" s="11">
        <f t="shared" si="497"/>
        <v>2689.625</v>
      </c>
      <c r="U3114" s="11">
        <f t="shared" si="498"/>
        <v>6040.75</v>
      </c>
      <c r="V3114" s="11">
        <f t="shared" si="499"/>
        <v>-3351.125</v>
      </c>
    </row>
    <row r="3115" spans="1:22" x14ac:dyDescent="0.25">
      <c r="A3115" s="6" t="s">
        <v>351</v>
      </c>
      <c r="B3115" s="6" t="s">
        <v>23</v>
      </c>
      <c r="C3115" t="s">
        <v>2420</v>
      </c>
      <c r="D3115" t="s">
        <v>2420</v>
      </c>
      <c r="E3115" s="6" t="s">
        <v>2406</v>
      </c>
      <c r="G3115" s="6" t="s">
        <v>2407</v>
      </c>
      <c r="H3115" t="s">
        <v>2421</v>
      </c>
      <c r="I3115" s="6" t="s">
        <v>2422</v>
      </c>
      <c r="J3115" s="6" t="s">
        <v>2482</v>
      </c>
      <c r="K3115" s="11">
        <v>5</v>
      </c>
      <c r="L3115" s="9">
        <v>13.58</v>
      </c>
      <c r="M3115" s="11">
        <v>67.900000000000006</v>
      </c>
      <c r="N3115" s="11">
        <v>162</v>
      </c>
      <c r="O3115" s="10">
        <f t="shared" si="492"/>
        <v>5</v>
      </c>
      <c r="P3115" s="11">
        <f t="shared" si="493"/>
        <v>11.929307805596466</v>
      </c>
      <c r="Q3115" s="11">
        <f t="shared" si="494"/>
        <v>16.929307805596466</v>
      </c>
      <c r="R3115" s="6" t="str">
        <f t="shared" si="495"/>
        <v>YES</v>
      </c>
      <c r="S3115" s="6" t="str">
        <f t="shared" si="496"/>
        <v>YES</v>
      </c>
      <c r="T3115" s="11">
        <f t="shared" si="497"/>
        <v>169.75</v>
      </c>
      <c r="U3115" s="11">
        <f t="shared" si="498"/>
        <v>229.9</v>
      </c>
      <c r="V3115" s="11">
        <f t="shared" si="499"/>
        <v>-60.150000000000006</v>
      </c>
    </row>
    <row r="3116" spans="1:22" x14ac:dyDescent="0.25">
      <c r="A3116" s="6" t="s">
        <v>351</v>
      </c>
      <c r="B3116" s="6" t="s">
        <v>23</v>
      </c>
      <c r="C3116" t="s">
        <v>2420</v>
      </c>
      <c r="D3116" t="s">
        <v>2420</v>
      </c>
      <c r="E3116" s="6" t="s">
        <v>2406</v>
      </c>
      <c r="G3116" s="6" t="s">
        <v>2407</v>
      </c>
      <c r="H3116" t="s">
        <v>2421</v>
      </c>
      <c r="I3116" s="6" t="s">
        <v>2422</v>
      </c>
      <c r="J3116" s="6" t="s">
        <v>2483</v>
      </c>
      <c r="K3116" s="11">
        <v>5</v>
      </c>
      <c r="L3116" s="9">
        <v>110.22</v>
      </c>
      <c r="M3116" s="11">
        <v>787.26</v>
      </c>
      <c r="N3116" s="11">
        <v>1229.97</v>
      </c>
      <c r="O3116" s="10">
        <f t="shared" si="492"/>
        <v>7.1426238432226459</v>
      </c>
      <c r="P3116" s="11">
        <f t="shared" si="493"/>
        <v>11.159227000544366</v>
      </c>
      <c r="Q3116" s="11">
        <f t="shared" si="494"/>
        <v>18.301850843767014</v>
      </c>
      <c r="R3116" s="6" t="str">
        <f t="shared" si="495"/>
        <v>YES</v>
      </c>
      <c r="S3116" s="6" t="str">
        <f t="shared" si="496"/>
        <v>YES</v>
      </c>
      <c r="T3116" s="11">
        <f t="shared" si="497"/>
        <v>1377.75</v>
      </c>
      <c r="U3116" s="11">
        <f t="shared" si="498"/>
        <v>2017.23</v>
      </c>
      <c r="V3116" s="11">
        <f t="shared" si="499"/>
        <v>-639.48</v>
      </c>
    </row>
    <row r="3117" spans="1:22" x14ac:dyDescent="0.25">
      <c r="A3117" s="6" t="s">
        <v>351</v>
      </c>
      <c r="B3117" s="6" t="s">
        <v>23</v>
      </c>
      <c r="C3117" t="s">
        <v>2420</v>
      </c>
      <c r="D3117" t="s">
        <v>2420</v>
      </c>
      <c r="E3117" s="6" t="s">
        <v>2406</v>
      </c>
      <c r="G3117" s="6" t="s">
        <v>2407</v>
      </c>
      <c r="H3117" t="s">
        <v>2421</v>
      </c>
      <c r="I3117" s="6" t="s">
        <v>2422</v>
      </c>
      <c r="J3117" s="6" t="s">
        <v>2484</v>
      </c>
      <c r="K3117" s="11">
        <v>8.25</v>
      </c>
      <c r="L3117" s="9">
        <v>71.599999999999994</v>
      </c>
      <c r="M3117" s="11">
        <v>595.21</v>
      </c>
      <c r="N3117" s="11">
        <v>1929.74</v>
      </c>
      <c r="O3117" s="10">
        <f t="shared" si="492"/>
        <v>8.3129888268156442</v>
      </c>
      <c r="P3117" s="11">
        <f t="shared" si="493"/>
        <v>26.951675977653633</v>
      </c>
      <c r="Q3117" s="11">
        <f t="shared" si="494"/>
        <v>35.264664804469277</v>
      </c>
      <c r="R3117" s="6" t="str">
        <f t="shared" si="495"/>
        <v>YES</v>
      </c>
      <c r="S3117" s="6" t="str">
        <f t="shared" si="496"/>
        <v>YES</v>
      </c>
      <c r="T3117" s="11">
        <f t="shared" si="497"/>
        <v>894.99999999999989</v>
      </c>
      <c r="U3117" s="11">
        <f t="shared" si="498"/>
        <v>2524.9499999999998</v>
      </c>
      <c r="V3117" s="11">
        <f t="shared" si="499"/>
        <v>-1629.9499999999998</v>
      </c>
    </row>
    <row r="3118" spans="1:22" x14ac:dyDescent="0.25">
      <c r="A3118" s="6" t="s">
        <v>351</v>
      </c>
      <c r="B3118" s="6" t="s">
        <v>23</v>
      </c>
      <c r="C3118" t="s">
        <v>2420</v>
      </c>
      <c r="D3118" t="s">
        <v>2420</v>
      </c>
      <c r="E3118" s="6" t="s">
        <v>2406</v>
      </c>
      <c r="G3118" s="6" t="s">
        <v>2407</v>
      </c>
      <c r="H3118" t="s">
        <v>2421</v>
      </c>
      <c r="I3118" s="6" t="s">
        <v>2422</v>
      </c>
      <c r="J3118" s="6" t="s">
        <v>2485</v>
      </c>
      <c r="K3118" s="11">
        <v>5</v>
      </c>
      <c r="L3118" s="9">
        <v>85.98</v>
      </c>
      <c r="M3118" s="11">
        <v>448.2</v>
      </c>
      <c r="N3118" s="11">
        <v>1779.1</v>
      </c>
      <c r="O3118" s="10">
        <f t="shared" si="492"/>
        <v>5.2128401953942776</v>
      </c>
      <c r="P3118" s="11">
        <f t="shared" si="493"/>
        <v>20.692021400325654</v>
      </c>
      <c r="Q3118" s="11">
        <f t="shared" si="494"/>
        <v>25.904861595719929</v>
      </c>
      <c r="R3118" s="6" t="str">
        <f t="shared" si="495"/>
        <v>YES</v>
      </c>
      <c r="S3118" s="6" t="str">
        <f t="shared" si="496"/>
        <v>YES</v>
      </c>
      <c r="T3118" s="11">
        <f t="shared" si="497"/>
        <v>1074.75</v>
      </c>
      <c r="U3118" s="11">
        <f t="shared" si="498"/>
        <v>2227.2999999999997</v>
      </c>
      <c r="V3118" s="11">
        <f t="shared" si="499"/>
        <v>-1152.5499999999997</v>
      </c>
    </row>
    <row r="3119" spans="1:22" x14ac:dyDescent="0.25">
      <c r="A3119" s="6" t="s">
        <v>351</v>
      </c>
      <c r="B3119" s="6" t="s">
        <v>23</v>
      </c>
      <c r="C3119" t="s">
        <v>2420</v>
      </c>
      <c r="D3119" t="s">
        <v>2420</v>
      </c>
      <c r="E3119" s="6" t="s">
        <v>2406</v>
      </c>
      <c r="G3119" s="6" t="s">
        <v>2407</v>
      </c>
      <c r="H3119" t="s">
        <v>2421</v>
      </c>
      <c r="I3119" s="6" t="s">
        <v>2422</v>
      </c>
      <c r="J3119" s="6" t="s">
        <v>2486</v>
      </c>
      <c r="K3119" s="11">
        <v>5</v>
      </c>
      <c r="L3119" s="9">
        <v>13</v>
      </c>
      <c r="M3119" s="11">
        <v>67.8</v>
      </c>
      <c r="N3119" s="11">
        <v>140</v>
      </c>
      <c r="O3119" s="10">
        <f t="shared" si="492"/>
        <v>5.2153846153846155</v>
      </c>
      <c r="P3119" s="11">
        <f t="shared" si="493"/>
        <v>10.76923076923077</v>
      </c>
      <c r="Q3119" s="11">
        <f t="shared" si="494"/>
        <v>15.984615384615385</v>
      </c>
      <c r="R3119" s="6" t="str">
        <f t="shared" si="495"/>
        <v>YES</v>
      </c>
      <c r="S3119" s="6" t="str">
        <f t="shared" si="496"/>
        <v>YES</v>
      </c>
      <c r="T3119" s="11">
        <f t="shared" si="497"/>
        <v>162.5</v>
      </c>
      <c r="U3119" s="11">
        <f t="shared" si="498"/>
        <v>207.8</v>
      </c>
      <c r="V3119" s="11">
        <f t="shared" si="499"/>
        <v>-45.300000000000011</v>
      </c>
    </row>
    <row r="3120" spans="1:22" x14ac:dyDescent="0.25">
      <c r="A3120" s="6" t="s">
        <v>351</v>
      </c>
      <c r="B3120" s="6" t="s">
        <v>23</v>
      </c>
      <c r="C3120" t="s">
        <v>2420</v>
      </c>
      <c r="D3120" t="s">
        <v>2420</v>
      </c>
      <c r="E3120" s="6" t="s">
        <v>2406</v>
      </c>
      <c r="G3120" s="6" t="s">
        <v>2407</v>
      </c>
      <c r="H3120" t="s">
        <v>2421</v>
      </c>
      <c r="I3120" s="6" t="s">
        <v>2422</v>
      </c>
      <c r="J3120" s="6" t="s">
        <v>2487</v>
      </c>
      <c r="K3120" s="11">
        <v>5</v>
      </c>
      <c r="L3120" s="9">
        <v>130.66</v>
      </c>
      <c r="M3120" s="11">
        <v>712.9</v>
      </c>
      <c r="N3120" s="11">
        <v>3629.37</v>
      </c>
      <c r="O3120" s="10">
        <f t="shared" si="492"/>
        <v>5.4561457217204961</v>
      </c>
      <c r="P3120" s="11">
        <f t="shared" si="493"/>
        <v>27.777208020817387</v>
      </c>
      <c r="Q3120" s="11">
        <f t="shared" si="494"/>
        <v>33.233353742537879</v>
      </c>
      <c r="R3120" s="6" t="str">
        <f t="shared" si="495"/>
        <v>YES</v>
      </c>
      <c r="S3120" s="6" t="str">
        <f t="shared" si="496"/>
        <v>YES</v>
      </c>
      <c r="T3120" s="11">
        <f t="shared" si="497"/>
        <v>1633.25</v>
      </c>
      <c r="U3120" s="11">
        <f t="shared" si="498"/>
        <v>4342.2699999999995</v>
      </c>
      <c r="V3120" s="11">
        <f t="shared" si="499"/>
        <v>-2709.0199999999995</v>
      </c>
    </row>
    <row r="3121" spans="1:22" x14ac:dyDescent="0.25">
      <c r="A3121" s="6" t="s">
        <v>351</v>
      </c>
      <c r="B3121" s="6" t="s">
        <v>23</v>
      </c>
      <c r="C3121" t="s">
        <v>2420</v>
      </c>
      <c r="D3121" t="s">
        <v>2420</v>
      </c>
      <c r="E3121" s="6" t="s">
        <v>2406</v>
      </c>
      <c r="G3121" s="6" t="s">
        <v>2407</v>
      </c>
      <c r="H3121" t="s">
        <v>2421</v>
      </c>
      <c r="I3121" s="6" t="s">
        <v>2422</v>
      </c>
      <c r="J3121" s="6" t="s">
        <v>2488</v>
      </c>
      <c r="K3121" s="11">
        <v>5</v>
      </c>
      <c r="L3121" s="9">
        <v>302.79000000000002</v>
      </c>
      <c r="M3121" s="11">
        <v>1794.9</v>
      </c>
      <c r="N3121" s="11">
        <v>5023.6400000000003</v>
      </c>
      <c r="O3121" s="10">
        <f t="shared" si="492"/>
        <v>5.9278708015456258</v>
      </c>
      <c r="P3121" s="11">
        <f t="shared" si="493"/>
        <v>16.591168796855907</v>
      </c>
      <c r="Q3121" s="11">
        <f t="shared" si="494"/>
        <v>22.519039598401534</v>
      </c>
      <c r="R3121" s="6" t="str">
        <f t="shared" si="495"/>
        <v>YES</v>
      </c>
      <c r="S3121" s="6" t="str">
        <f t="shared" si="496"/>
        <v>YES</v>
      </c>
      <c r="T3121" s="11">
        <f t="shared" si="497"/>
        <v>3784.8750000000005</v>
      </c>
      <c r="U3121" s="11">
        <f t="shared" si="498"/>
        <v>6818.5400000000009</v>
      </c>
      <c r="V3121" s="11">
        <f t="shared" si="499"/>
        <v>-3033.6650000000004</v>
      </c>
    </row>
    <row r="3122" spans="1:22" x14ac:dyDescent="0.25">
      <c r="A3122" s="6" t="s">
        <v>351</v>
      </c>
      <c r="B3122" s="6" t="s">
        <v>23</v>
      </c>
      <c r="C3122" t="s">
        <v>2420</v>
      </c>
      <c r="D3122" t="s">
        <v>2420</v>
      </c>
      <c r="E3122" s="6" t="s">
        <v>2406</v>
      </c>
      <c r="G3122" s="6" t="s">
        <v>2407</v>
      </c>
      <c r="H3122" t="s">
        <v>2421</v>
      </c>
      <c r="I3122" s="6" t="s">
        <v>2422</v>
      </c>
      <c r="J3122" s="6" t="s">
        <v>2489</v>
      </c>
      <c r="K3122" s="11">
        <v>5</v>
      </c>
      <c r="L3122" s="9">
        <v>141.83000000000001</v>
      </c>
      <c r="M3122" s="11">
        <v>709.15</v>
      </c>
      <c r="N3122" s="11">
        <v>2831.33</v>
      </c>
      <c r="O3122" s="10">
        <f t="shared" si="492"/>
        <v>4.9999999999999991</v>
      </c>
      <c r="P3122" s="11">
        <f t="shared" si="493"/>
        <v>19.962842840019739</v>
      </c>
      <c r="Q3122" s="11">
        <f t="shared" si="494"/>
        <v>24.962842840019739</v>
      </c>
      <c r="R3122" s="6" t="str">
        <f t="shared" si="495"/>
        <v>YES</v>
      </c>
      <c r="S3122" s="6" t="str">
        <f t="shared" si="496"/>
        <v>YES</v>
      </c>
      <c r="T3122" s="11">
        <f t="shared" si="497"/>
        <v>1772.8750000000002</v>
      </c>
      <c r="U3122" s="11">
        <f t="shared" si="498"/>
        <v>3540.48</v>
      </c>
      <c r="V3122" s="11">
        <f t="shared" si="499"/>
        <v>-1767.6049999999998</v>
      </c>
    </row>
    <row r="3123" spans="1:22" x14ac:dyDescent="0.25">
      <c r="A3123" s="6" t="s">
        <v>351</v>
      </c>
      <c r="B3123" s="6" t="s">
        <v>23</v>
      </c>
      <c r="C3123" t="s">
        <v>2420</v>
      </c>
      <c r="D3123" t="s">
        <v>2420</v>
      </c>
      <c r="E3123" s="6" t="s">
        <v>2406</v>
      </c>
      <c r="G3123" s="6" t="s">
        <v>2407</v>
      </c>
      <c r="H3123" t="s">
        <v>2421</v>
      </c>
      <c r="I3123" s="6" t="s">
        <v>2422</v>
      </c>
      <c r="J3123" s="6" t="s">
        <v>2490</v>
      </c>
      <c r="K3123" s="11">
        <v>5</v>
      </c>
      <c r="L3123" s="9">
        <v>165.85</v>
      </c>
      <c r="M3123" s="11">
        <v>829.25</v>
      </c>
      <c r="N3123" s="11">
        <v>3654</v>
      </c>
      <c r="O3123" s="10">
        <f t="shared" si="492"/>
        <v>5</v>
      </c>
      <c r="P3123" s="11">
        <f t="shared" si="493"/>
        <v>22.031956587277662</v>
      </c>
      <c r="Q3123" s="11">
        <f t="shared" si="494"/>
        <v>27.031956587277662</v>
      </c>
      <c r="R3123" s="6" t="str">
        <f t="shared" si="495"/>
        <v>YES</v>
      </c>
      <c r="S3123" s="6" t="str">
        <f t="shared" si="496"/>
        <v>YES</v>
      </c>
      <c r="T3123" s="11">
        <f t="shared" si="497"/>
        <v>2073.125</v>
      </c>
      <c r="U3123" s="11">
        <f t="shared" si="498"/>
        <v>4483.25</v>
      </c>
      <c r="V3123" s="11">
        <f t="shared" si="499"/>
        <v>-2410.125</v>
      </c>
    </row>
    <row r="3124" spans="1:22" x14ac:dyDescent="0.25">
      <c r="A3124" s="6" t="s">
        <v>351</v>
      </c>
      <c r="B3124" s="6" t="s">
        <v>23</v>
      </c>
      <c r="C3124" s="34" t="s">
        <v>2492</v>
      </c>
      <c r="D3124" s="34" t="s">
        <v>2492</v>
      </c>
      <c r="E3124" s="38" t="s">
        <v>2512</v>
      </c>
      <c r="F3124" s="38" t="s">
        <v>2366</v>
      </c>
      <c r="G3124" s="34" t="s">
        <v>2365</v>
      </c>
      <c r="H3124" s="34" t="s">
        <v>2491</v>
      </c>
      <c r="I3124" s="34" t="s">
        <v>2208</v>
      </c>
      <c r="J3124" s="38" t="s">
        <v>2493</v>
      </c>
      <c r="K3124" s="11">
        <v>5</v>
      </c>
      <c r="L3124" s="9">
        <v>157.51</v>
      </c>
      <c r="M3124" s="11">
        <f t="shared" ref="M3124:M3143" si="500">K3124*L3124</f>
        <v>787.55</v>
      </c>
      <c r="N3124" s="11">
        <f>10+6310.48</f>
        <v>6320.48</v>
      </c>
      <c r="O3124" s="10">
        <f t="shared" si="492"/>
        <v>5</v>
      </c>
      <c r="P3124" s="11">
        <f t="shared" si="493"/>
        <v>40.127483969271793</v>
      </c>
      <c r="Q3124" s="11">
        <f t="shared" si="494"/>
        <v>45.127483969271793</v>
      </c>
      <c r="R3124" s="6" t="str">
        <f t="shared" si="495"/>
        <v>YES</v>
      </c>
      <c r="S3124" s="6" t="str">
        <f t="shared" si="496"/>
        <v>YES</v>
      </c>
      <c r="T3124" s="11">
        <f t="shared" si="497"/>
        <v>1968.875</v>
      </c>
      <c r="U3124" s="11">
        <f t="shared" si="498"/>
        <v>7108.03</v>
      </c>
      <c r="V3124" s="11">
        <f t="shared" si="499"/>
        <v>-5139.1549999999997</v>
      </c>
    </row>
    <row r="3125" spans="1:22" x14ac:dyDescent="0.25">
      <c r="A3125" s="6" t="s">
        <v>351</v>
      </c>
      <c r="B3125" s="6" t="s">
        <v>23</v>
      </c>
      <c r="C3125" s="34" t="s">
        <v>2492</v>
      </c>
      <c r="D3125" s="34" t="s">
        <v>2492</v>
      </c>
      <c r="E3125" s="38" t="s">
        <v>2512</v>
      </c>
      <c r="F3125" s="38" t="s">
        <v>2366</v>
      </c>
      <c r="G3125" s="34" t="s">
        <v>2365</v>
      </c>
      <c r="H3125" s="34" t="s">
        <v>2491</v>
      </c>
      <c r="I3125" s="34" t="s">
        <v>2208</v>
      </c>
      <c r="J3125" s="6" t="s">
        <v>2349</v>
      </c>
      <c r="K3125" s="11">
        <v>5</v>
      </c>
      <c r="L3125" s="9">
        <v>102.7</v>
      </c>
      <c r="M3125" s="11">
        <f t="shared" si="500"/>
        <v>513.5</v>
      </c>
      <c r="N3125" s="11">
        <v>3546.72</v>
      </c>
      <c r="O3125" s="10">
        <f t="shared" si="492"/>
        <v>5</v>
      </c>
      <c r="P3125" s="11">
        <f t="shared" si="493"/>
        <v>34.534761441090552</v>
      </c>
      <c r="Q3125" s="11">
        <f t="shared" si="494"/>
        <v>39.534761441090552</v>
      </c>
      <c r="R3125" s="6" t="str">
        <f t="shared" si="495"/>
        <v>YES</v>
      </c>
      <c r="S3125" s="6" t="str">
        <f t="shared" si="496"/>
        <v>YES</v>
      </c>
      <c r="T3125" s="11">
        <f t="shared" si="497"/>
        <v>1283.75</v>
      </c>
      <c r="U3125" s="11">
        <f t="shared" si="498"/>
        <v>4060.22</v>
      </c>
      <c r="V3125" s="11">
        <f t="shared" si="499"/>
        <v>-2776.47</v>
      </c>
    </row>
    <row r="3126" spans="1:22" x14ac:dyDescent="0.25">
      <c r="A3126" s="6" t="s">
        <v>351</v>
      </c>
      <c r="B3126" s="6" t="s">
        <v>23</v>
      </c>
      <c r="C3126" s="34" t="s">
        <v>2492</v>
      </c>
      <c r="D3126" s="34" t="s">
        <v>2492</v>
      </c>
      <c r="E3126" s="38" t="s">
        <v>2512</v>
      </c>
      <c r="F3126" s="38" t="s">
        <v>2366</v>
      </c>
      <c r="G3126" s="34" t="s">
        <v>2365</v>
      </c>
      <c r="H3126" s="34" t="s">
        <v>2491</v>
      </c>
      <c r="I3126" s="34" t="s">
        <v>2208</v>
      </c>
      <c r="J3126" s="6" t="s">
        <v>2494</v>
      </c>
      <c r="K3126" s="11">
        <v>5</v>
      </c>
      <c r="L3126" s="9">
        <v>8.0299999999999994</v>
      </c>
      <c r="M3126" s="11">
        <f t="shared" si="500"/>
        <v>40.15</v>
      </c>
      <c r="N3126" s="11">
        <v>353.74</v>
      </c>
      <c r="O3126" s="10">
        <f t="shared" si="492"/>
        <v>5</v>
      </c>
      <c r="P3126" s="11">
        <f t="shared" si="493"/>
        <v>44.05230386052304</v>
      </c>
      <c r="Q3126" s="11">
        <f t="shared" si="494"/>
        <v>49.05230386052304</v>
      </c>
      <c r="R3126" s="6" t="str">
        <f t="shared" si="495"/>
        <v>YES</v>
      </c>
      <c r="S3126" s="6" t="str">
        <f t="shared" si="496"/>
        <v>YES</v>
      </c>
      <c r="T3126" s="11">
        <f t="shared" si="497"/>
        <v>100.37499999999999</v>
      </c>
      <c r="U3126" s="11">
        <f t="shared" si="498"/>
        <v>393.89</v>
      </c>
      <c r="V3126" s="11">
        <f t="shared" si="499"/>
        <v>-293.51499999999999</v>
      </c>
    </row>
    <row r="3127" spans="1:22" x14ac:dyDescent="0.25">
      <c r="A3127" s="6" t="s">
        <v>351</v>
      </c>
      <c r="B3127" s="6" t="s">
        <v>23</v>
      </c>
      <c r="C3127" s="34" t="s">
        <v>2492</v>
      </c>
      <c r="D3127" s="34" t="s">
        <v>2492</v>
      </c>
      <c r="E3127" s="38" t="s">
        <v>2512</v>
      </c>
      <c r="F3127" s="38" t="s">
        <v>2366</v>
      </c>
      <c r="G3127" s="34" t="s">
        <v>2365</v>
      </c>
      <c r="H3127" s="34" t="s">
        <v>2491</v>
      </c>
      <c r="I3127" s="34" t="s">
        <v>2208</v>
      </c>
      <c r="J3127" s="6" t="s">
        <v>2495</v>
      </c>
      <c r="K3127" s="11">
        <v>5</v>
      </c>
      <c r="L3127" s="9">
        <v>340.94</v>
      </c>
      <c r="M3127" s="11">
        <f t="shared" si="500"/>
        <v>1704.7</v>
      </c>
      <c r="N3127" s="11">
        <f>337+14094.54</f>
        <v>14431.54</v>
      </c>
      <c r="O3127" s="10">
        <f t="shared" si="492"/>
        <v>5</v>
      </c>
      <c r="P3127" s="11">
        <f t="shared" si="493"/>
        <v>42.32867953305567</v>
      </c>
      <c r="Q3127" s="11">
        <f t="shared" si="494"/>
        <v>47.328679533055677</v>
      </c>
      <c r="R3127" s="6" t="str">
        <f t="shared" si="495"/>
        <v>YES</v>
      </c>
      <c r="S3127" s="6" t="str">
        <f t="shared" si="496"/>
        <v>YES</v>
      </c>
      <c r="T3127" s="11">
        <f t="shared" si="497"/>
        <v>4261.75</v>
      </c>
      <c r="U3127" s="11">
        <f t="shared" si="498"/>
        <v>16136.240000000002</v>
      </c>
      <c r="V3127" s="11">
        <f t="shared" si="499"/>
        <v>-11874.490000000002</v>
      </c>
    </row>
    <row r="3128" spans="1:22" x14ac:dyDescent="0.25">
      <c r="A3128" s="6" t="s">
        <v>351</v>
      </c>
      <c r="B3128" s="6" t="s">
        <v>23</v>
      </c>
      <c r="C3128" s="34" t="s">
        <v>2492</v>
      </c>
      <c r="D3128" s="34" t="s">
        <v>2492</v>
      </c>
      <c r="E3128" s="38" t="s">
        <v>2512</v>
      </c>
      <c r="F3128" s="38" t="s">
        <v>2366</v>
      </c>
      <c r="G3128" s="34" t="s">
        <v>2365</v>
      </c>
      <c r="H3128" s="34" t="s">
        <v>2491</v>
      </c>
      <c r="I3128" s="34" t="s">
        <v>2208</v>
      </c>
      <c r="J3128" s="6" t="s">
        <v>2496</v>
      </c>
      <c r="K3128" s="11">
        <v>12.5</v>
      </c>
      <c r="L3128" s="9">
        <v>1.67</v>
      </c>
      <c r="M3128" s="11">
        <f t="shared" si="500"/>
        <v>20.875</v>
      </c>
      <c r="O3128" s="10">
        <f t="shared" si="492"/>
        <v>12.5</v>
      </c>
      <c r="P3128" s="11">
        <f t="shared" si="493"/>
        <v>0</v>
      </c>
      <c r="Q3128" s="11">
        <f t="shared" si="494"/>
        <v>12.5</v>
      </c>
      <c r="R3128" s="6" t="str">
        <f t="shared" si="495"/>
        <v>YES</v>
      </c>
      <c r="S3128" s="6" t="str">
        <f t="shared" si="496"/>
        <v>YES</v>
      </c>
      <c r="T3128" s="11">
        <f t="shared" si="497"/>
        <v>20.875</v>
      </c>
      <c r="U3128" s="11">
        <f t="shared" si="498"/>
        <v>20.875</v>
      </c>
      <c r="V3128" s="11">
        <f t="shared" si="499"/>
        <v>0</v>
      </c>
    </row>
    <row r="3129" spans="1:22" x14ac:dyDescent="0.25">
      <c r="A3129" s="6" t="s">
        <v>351</v>
      </c>
      <c r="B3129" s="6" t="s">
        <v>23</v>
      </c>
      <c r="C3129" s="34" t="s">
        <v>2492</v>
      </c>
      <c r="D3129" s="34" t="s">
        <v>2492</v>
      </c>
      <c r="E3129" s="38" t="s">
        <v>2512</v>
      </c>
      <c r="F3129" s="38" t="s">
        <v>2366</v>
      </c>
      <c r="G3129" s="34" t="s">
        <v>2365</v>
      </c>
      <c r="H3129" s="34" t="s">
        <v>2491</v>
      </c>
      <c r="I3129" s="34" t="s">
        <v>2208</v>
      </c>
      <c r="J3129" s="6" t="s">
        <v>2497</v>
      </c>
      <c r="K3129" s="11">
        <v>5</v>
      </c>
      <c r="L3129" s="9">
        <v>95.06</v>
      </c>
      <c r="M3129" s="11">
        <f t="shared" si="500"/>
        <v>475.3</v>
      </c>
      <c r="N3129" s="11">
        <f>180+4371.83</f>
        <v>4551.83</v>
      </c>
      <c r="O3129" s="10">
        <f t="shared" si="492"/>
        <v>5</v>
      </c>
      <c r="P3129" s="11">
        <f t="shared" si="493"/>
        <v>47.883757626762041</v>
      </c>
      <c r="Q3129" s="11">
        <f t="shared" si="494"/>
        <v>52.883757626762048</v>
      </c>
      <c r="R3129" s="6" t="str">
        <f t="shared" si="495"/>
        <v>YES</v>
      </c>
      <c r="S3129" s="6" t="str">
        <f t="shared" si="496"/>
        <v>YES</v>
      </c>
      <c r="T3129" s="11">
        <f t="shared" si="497"/>
        <v>1188.25</v>
      </c>
      <c r="U3129" s="11">
        <f t="shared" si="498"/>
        <v>5027.13</v>
      </c>
      <c r="V3129" s="11">
        <f t="shared" si="499"/>
        <v>-3838.88</v>
      </c>
    </row>
    <row r="3130" spans="1:22" x14ac:dyDescent="0.25">
      <c r="A3130" s="6" t="s">
        <v>351</v>
      </c>
      <c r="B3130" s="6" t="s">
        <v>23</v>
      </c>
      <c r="C3130" s="34" t="s">
        <v>2492</v>
      </c>
      <c r="D3130" s="34" t="s">
        <v>2492</v>
      </c>
      <c r="E3130" s="38" t="s">
        <v>2512</v>
      </c>
      <c r="F3130" s="38" t="s">
        <v>2366</v>
      </c>
      <c r="G3130" s="34" t="s">
        <v>2365</v>
      </c>
      <c r="H3130" s="34" t="s">
        <v>2491</v>
      </c>
      <c r="I3130" s="34" t="s">
        <v>2208</v>
      </c>
      <c r="J3130" s="6" t="s">
        <v>2498</v>
      </c>
      <c r="K3130" s="11">
        <v>5</v>
      </c>
      <c r="L3130" s="9">
        <v>10.43</v>
      </c>
      <c r="M3130" s="11">
        <f t="shared" si="500"/>
        <v>52.15</v>
      </c>
      <c r="N3130" s="11">
        <v>220.33</v>
      </c>
      <c r="O3130" s="10">
        <f t="shared" si="492"/>
        <v>5</v>
      </c>
      <c r="P3130" s="11">
        <f t="shared" si="493"/>
        <v>21.12464046021093</v>
      </c>
      <c r="Q3130" s="11">
        <f t="shared" si="494"/>
        <v>26.124640460210934</v>
      </c>
      <c r="R3130" s="6" t="str">
        <f t="shared" si="495"/>
        <v>YES</v>
      </c>
      <c r="S3130" s="6" t="str">
        <f t="shared" si="496"/>
        <v>YES</v>
      </c>
      <c r="T3130" s="11">
        <f t="shared" si="497"/>
        <v>130.375</v>
      </c>
      <c r="U3130" s="11">
        <f t="shared" si="498"/>
        <v>272.48</v>
      </c>
      <c r="V3130" s="11">
        <f t="shared" si="499"/>
        <v>-142.10500000000002</v>
      </c>
    </row>
    <row r="3131" spans="1:22" x14ac:dyDescent="0.25">
      <c r="A3131" s="6" t="s">
        <v>351</v>
      </c>
      <c r="B3131" s="6" t="s">
        <v>23</v>
      </c>
      <c r="C3131" s="34" t="s">
        <v>2492</v>
      </c>
      <c r="D3131" s="34" t="s">
        <v>2492</v>
      </c>
      <c r="E3131" s="38" t="s">
        <v>2512</v>
      </c>
      <c r="F3131" s="38" t="s">
        <v>2366</v>
      </c>
      <c r="G3131" s="34" t="s">
        <v>2365</v>
      </c>
      <c r="H3131" s="34" t="s">
        <v>2491</v>
      </c>
      <c r="I3131" s="34" t="s">
        <v>2208</v>
      </c>
      <c r="J3131" s="6" t="s">
        <v>2499</v>
      </c>
      <c r="K3131" s="11">
        <v>5</v>
      </c>
      <c r="L3131" s="9">
        <v>37.67</v>
      </c>
      <c r="M3131" s="11">
        <f t="shared" si="500"/>
        <v>188.35000000000002</v>
      </c>
      <c r="N3131" s="11">
        <v>1027.75</v>
      </c>
      <c r="O3131" s="10">
        <f t="shared" si="492"/>
        <v>5</v>
      </c>
      <c r="P3131" s="11">
        <f t="shared" si="493"/>
        <v>27.282983806742767</v>
      </c>
      <c r="Q3131" s="11">
        <f t="shared" si="494"/>
        <v>32.282983806742763</v>
      </c>
      <c r="R3131" s="6" t="str">
        <f t="shared" si="495"/>
        <v>YES</v>
      </c>
      <c r="S3131" s="6" t="str">
        <f t="shared" si="496"/>
        <v>YES</v>
      </c>
      <c r="T3131" s="11">
        <f t="shared" si="497"/>
        <v>470.875</v>
      </c>
      <c r="U3131" s="11">
        <f t="shared" si="498"/>
        <v>1216.0999999999999</v>
      </c>
      <c r="V3131" s="11">
        <f t="shared" si="499"/>
        <v>-745.22499999999991</v>
      </c>
    </row>
    <row r="3132" spans="1:22" x14ac:dyDescent="0.25">
      <c r="A3132" s="6" t="s">
        <v>351</v>
      </c>
      <c r="B3132" s="6" t="s">
        <v>23</v>
      </c>
      <c r="C3132" s="34" t="s">
        <v>2492</v>
      </c>
      <c r="D3132" s="34" t="s">
        <v>2492</v>
      </c>
      <c r="E3132" s="38" t="s">
        <v>2512</v>
      </c>
      <c r="F3132" s="38" t="s">
        <v>2366</v>
      </c>
      <c r="G3132" s="34" t="s">
        <v>2365</v>
      </c>
      <c r="H3132" s="34" t="s">
        <v>2491</v>
      </c>
      <c r="I3132" s="34" t="s">
        <v>2208</v>
      </c>
      <c r="J3132" s="6" t="s">
        <v>2500</v>
      </c>
      <c r="K3132" s="11">
        <v>5</v>
      </c>
      <c r="L3132" s="9">
        <v>56.45</v>
      </c>
      <c r="M3132" s="11">
        <f t="shared" si="500"/>
        <v>282.25</v>
      </c>
      <c r="N3132" s="11">
        <f>92+1742.73</f>
        <v>1834.73</v>
      </c>
      <c r="O3132" s="10">
        <f t="shared" si="492"/>
        <v>5</v>
      </c>
      <c r="P3132" s="11">
        <f t="shared" si="493"/>
        <v>32.501860053144377</v>
      </c>
      <c r="Q3132" s="11">
        <f t="shared" si="494"/>
        <v>37.501860053144377</v>
      </c>
      <c r="R3132" s="6" t="str">
        <f t="shared" si="495"/>
        <v>YES</v>
      </c>
      <c r="S3132" s="6" t="str">
        <f t="shared" si="496"/>
        <v>YES</v>
      </c>
      <c r="T3132" s="11">
        <f t="shared" si="497"/>
        <v>705.625</v>
      </c>
      <c r="U3132" s="11">
        <f t="shared" si="498"/>
        <v>2116.98</v>
      </c>
      <c r="V3132" s="11">
        <f t="shared" si="499"/>
        <v>-1411.355</v>
      </c>
    </row>
    <row r="3133" spans="1:22" x14ac:dyDescent="0.25">
      <c r="A3133" s="6" t="s">
        <v>351</v>
      </c>
      <c r="B3133" s="6" t="s">
        <v>23</v>
      </c>
      <c r="C3133" s="34" t="s">
        <v>2492</v>
      </c>
      <c r="D3133" s="34" t="s">
        <v>2492</v>
      </c>
      <c r="E3133" s="38" t="s">
        <v>2512</v>
      </c>
      <c r="F3133" s="38" t="s">
        <v>2366</v>
      </c>
      <c r="G3133" s="34" t="s">
        <v>2365</v>
      </c>
      <c r="H3133" s="34" t="s">
        <v>2491</v>
      </c>
      <c r="I3133" s="34" t="s">
        <v>2208</v>
      </c>
      <c r="J3133" s="6" t="s">
        <v>2501</v>
      </c>
      <c r="K3133" s="11">
        <v>5</v>
      </c>
      <c r="L3133" s="9">
        <v>75.09</v>
      </c>
      <c r="M3133" s="11">
        <f t="shared" si="500"/>
        <v>375.45000000000005</v>
      </c>
      <c r="N3133" s="11">
        <f>35+3796.83</f>
        <v>3831.83</v>
      </c>
      <c r="O3133" s="10">
        <f t="shared" si="492"/>
        <v>5</v>
      </c>
      <c r="P3133" s="11">
        <f t="shared" si="493"/>
        <v>51.029830869623119</v>
      </c>
      <c r="Q3133" s="11">
        <f t="shared" si="494"/>
        <v>56.029830869623112</v>
      </c>
      <c r="R3133" s="6" t="str">
        <f t="shared" si="495"/>
        <v>YES</v>
      </c>
      <c r="S3133" s="6" t="str">
        <f t="shared" si="496"/>
        <v>YES</v>
      </c>
      <c r="T3133" s="11">
        <f t="shared" si="497"/>
        <v>938.625</v>
      </c>
      <c r="U3133" s="11">
        <f t="shared" si="498"/>
        <v>4207.28</v>
      </c>
      <c r="V3133" s="11">
        <f t="shared" si="499"/>
        <v>-3268.6549999999997</v>
      </c>
    </row>
    <row r="3134" spans="1:22" x14ac:dyDescent="0.25">
      <c r="A3134" s="6" t="s">
        <v>351</v>
      </c>
      <c r="B3134" s="6" t="s">
        <v>23</v>
      </c>
      <c r="C3134" s="34" t="s">
        <v>2492</v>
      </c>
      <c r="D3134" s="34" t="s">
        <v>2492</v>
      </c>
      <c r="E3134" s="38" t="s">
        <v>2512</v>
      </c>
      <c r="F3134" s="38" t="s">
        <v>2366</v>
      </c>
      <c r="G3134" s="34" t="s">
        <v>2365</v>
      </c>
      <c r="H3134" s="34" t="s">
        <v>2491</v>
      </c>
      <c r="I3134" s="34" t="s">
        <v>2208</v>
      </c>
      <c r="J3134" s="6" t="s">
        <v>2502</v>
      </c>
      <c r="K3134" s="11">
        <v>5</v>
      </c>
      <c r="L3134" s="9">
        <v>97.75</v>
      </c>
      <c r="M3134" s="11">
        <f t="shared" si="500"/>
        <v>488.75</v>
      </c>
      <c r="N3134" s="11">
        <f>102+3631.45</f>
        <v>3733.45</v>
      </c>
      <c r="O3134" s="10">
        <f t="shared" si="492"/>
        <v>5</v>
      </c>
      <c r="P3134" s="11">
        <f t="shared" si="493"/>
        <v>38.193861892583115</v>
      </c>
      <c r="Q3134" s="11">
        <f t="shared" si="494"/>
        <v>43.193861892583115</v>
      </c>
      <c r="R3134" s="6" t="str">
        <f t="shared" si="495"/>
        <v>YES</v>
      </c>
      <c r="S3134" s="6" t="str">
        <f t="shared" si="496"/>
        <v>YES</v>
      </c>
      <c r="T3134" s="11">
        <f t="shared" si="497"/>
        <v>1221.875</v>
      </c>
      <c r="U3134" s="11">
        <f t="shared" si="498"/>
        <v>4222.2</v>
      </c>
      <c r="V3134" s="11">
        <f t="shared" si="499"/>
        <v>-3000.3249999999998</v>
      </c>
    </row>
    <row r="3135" spans="1:22" x14ac:dyDescent="0.25">
      <c r="A3135" s="6" t="s">
        <v>351</v>
      </c>
      <c r="B3135" s="6" t="s">
        <v>23</v>
      </c>
      <c r="C3135" s="34" t="s">
        <v>2492</v>
      </c>
      <c r="D3135" s="34" t="s">
        <v>2492</v>
      </c>
      <c r="E3135" s="38" t="s">
        <v>2512</v>
      </c>
      <c r="F3135" s="38" t="s">
        <v>2366</v>
      </c>
      <c r="G3135" s="34" t="s">
        <v>2365</v>
      </c>
      <c r="H3135" s="34" t="s">
        <v>2491</v>
      </c>
      <c r="I3135" s="34" t="s">
        <v>2208</v>
      </c>
      <c r="J3135" s="6" t="s">
        <v>2503</v>
      </c>
      <c r="K3135" s="11">
        <v>5</v>
      </c>
      <c r="L3135" s="9">
        <v>22.08</v>
      </c>
      <c r="M3135" s="11">
        <f t="shared" si="500"/>
        <v>110.39999999999999</v>
      </c>
      <c r="N3135" s="11">
        <v>948.77</v>
      </c>
      <c r="O3135" s="10">
        <f t="shared" si="492"/>
        <v>5</v>
      </c>
      <c r="P3135" s="11">
        <f t="shared" si="493"/>
        <v>42.969655797101453</v>
      </c>
      <c r="Q3135" s="11">
        <f t="shared" si="494"/>
        <v>47.969655797101453</v>
      </c>
      <c r="R3135" s="6" t="str">
        <f t="shared" si="495"/>
        <v>YES</v>
      </c>
      <c r="S3135" s="6" t="str">
        <f t="shared" si="496"/>
        <v>YES</v>
      </c>
      <c r="T3135" s="11">
        <f t="shared" si="497"/>
        <v>276</v>
      </c>
      <c r="U3135" s="11">
        <f t="shared" si="498"/>
        <v>1059.17</v>
      </c>
      <c r="V3135" s="11">
        <f t="shared" si="499"/>
        <v>-783.17000000000007</v>
      </c>
    </row>
    <row r="3136" spans="1:22" x14ac:dyDescent="0.25">
      <c r="A3136" s="6" t="s">
        <v>351</v>
      </c>
      <c r="B3136" s="6" t="s">
        <v>23</v>
      </c>
      <c r="C3136" s="34" t="s">
        <v>2492</v>
      </c>
      <c r="D3136" s="34" t="s">
        <v>2492</v>
      </c>
      <c r="E3136" s="38" t="s">
        <v>2512</v>
      </c>
      <c r="F3136" s="38" t="s">
        <v>2366</v>
      </c>
      <c r="G3136" s="34" t="s">
        <v>2365</v>
      </c>
      <c r="H3136" s="34" t="s">
        <v>2491</v>
      </c>
      <c r="I3136" s="34" t="s">
        <v>2208</v>
      </c>
      <c r="J3136" s="6" t="s">
        <v>2504</v>
      </c>
      <c r="K3136" s="11">
        <v>5</v>
      </c>
      <c r="L3136" s="9">
        <v>32.479999999999997</v>
      </c>
      <c r="M3136" s="11">
        <f t="shared" si="500"/>
        <v>162.39999999999998</v>
      </c>
      <c r="N3136" s="11">
        <f>65+1323.85</f>
        <v>1388.85</v>
      </c>
      <c r="O3136" s="10">
        <f t="shared" si="492"/>
        <v>5</v>
      </c>
      <c r="P3136" s="11">
        <f t="shared" si="493"/>
        <v>42.760160098522171</v>
      </c>
      <c r="Q3136" s="11">
        <f t="shared" si="494"/>
        <v>47.760160098522171</v>
      </c>
      <c r="R3136" s="6" t="str">
        <f t="shared" si="495"/>
        <v>YES</v>
      </c>
      <c r="S3136" s="6" t="str">
        <f t="shared" si="496"/>
        <v>YES</v>
      </c>
      <c r="T3136" s="11">
        <f t="shared" si="497"/>
        <v>405.99999999999994</v>
      </c>
      <c r="U3136" s="11">
        <f t="shared" si="498"/>
        <v>1551.25</v>
      </c>
      <c r="V3136" s="11">
        <f t="shared" si="499"/>
        <v>-1145.25</v>
      </c>
    </row>
    <row r="3137" spans="1:22" x14ac:dyDescent="0.25">
      <c r="A3137" s="6" t="s">
        <v>351</v>
      </c>
      <c r="B3137" s="6" t="s">
        <v>23</v>
      </c>
      <c r="C3137" s="34" t="s">
        <v>2492</v>
      </c>
      <c r="D3137" s="34" t="s">
        <v>2492</v>
      </c>
      <c r="E3137" s="38" t="s">
        <v>2512</v>
      </c>
      <c r="F3137" s="38" t="s">
        <v>2366</v>
      </c>
      <c r="G3137" s="34" t="s">
        <v>2365</v>
      </c>
      <c r="H3137" s="34" t="s">
        <v>2491</v>
      </c>
      <c r="I3137" s="34" t="s">
        <v>2208</v>
      </c>
      <c r="J3137" s="6" t="s">
        <v>2505</v>
      </c>
      <c r="K3137" s="11">
        <v>5</v>
      </c>
      <c r="L3137" s="9">
        <v>145.47</v>
      </c>
      <c r="M3137" s="11">
        <f t="shared" si="500"/>
        <v>727.35</v>
      </c>
      <c r="N3137" s="11">
        <v>5445.21</v>
      </c>
      <c r="O3137" s="10">
        <f t="shared" si="492"/>
        <v>5</v>
      </c>
      <c r="P3137" s="11">
        <f t="shared" si="493"/>
        <v>37.431841616828216</v>
      </c>
      <c r="Q3137" s="11">
        <f t="shared" si="494"/>
        <v>42.431841616828216</v>
      </c>
      <c r="R3137" s="6" t="str">
        <f t="shared" si="495"/>
        <v>YES</v>
      </c>
      <c r="S3137" s="6" t="str">
        <f t="shared" si="496"/>
        <v>YES</v>
      </c>
      <c r="T3137" s="11">
        <f t="shared" si="497"/>
        <v>1818.375</v>
      </c>
      <c r="U3137" s="11">
        <f t="shared" si="498"/>
        <v>6172.56</v>
      </c>
      <c r="V3137" s="11">
        <f t="shared" si="499"/>
        <v>-4354.1850000000004</v>
      </c>
    </row>
    <row r="3138" spans="1:22" x14ac:dyDescent="0.25">
      <c r="A3138" s="6" t="s">
        <v>351</v>
      </c>
      <c r="B3138" s="6" t="s">
        <v>23</v>
      </c>
      <c r="C3138" s="34" t="s">
        <v>2492</v>
      </c>
      <c r="D3138" s="34" t="s">
        <v>2492</v>
      </c>
      <c r="E3138" s="38" t="s">
        <v>2512</v>
      </c>
      <c r="F3138" s="38" t="s">
        <v>2366</v>
      </c>
      <c r="G3138" s="34" t="s">
        <v>2365</v>
      </c>
      <c r="H3138" s="34" t="s">
        <v>2491</v>
      </c>
      <c r="I3138" s="34" t="s">
        <v>2208</v>
      </c>
      <c r="J3138" s="6" t="s">
        <v>2506</v>
      </c>
      <c r="K3138" s="11">
        <v>5</v>
      </c>
      <c r="L3138" s="9">
        <v>319.33</v>
      </c>
      <c r="M3138" s="11">
        <f t="shared" si="500"/>
        <v>1596.6499999999999</v>
      </c>
      <c r="N3138" s="11">
        <f>2380.34+1226.36</f>
        <v>3606.7</v>
      </c>
      <c r="O3138" s="10">
        <f t="shared" si="492"/>
        <v>5</v>
      </c>
      <c r="P3138" s="11">
        <f t="shared" si="493"/>
        <v>11.294585538471175</v>
      </c>
      <c r="Q3138" s="11">
        <f t="shared" si="494"/>
        <v>16.294585538471175</v>
      </c>
      <c r="R3138" s="6" t="str">
        <f t="shared" si="495"/>
        <v>YES</v>
      </c>
      <c r="S3138" s="6" t="str">
        <f t="shared" si="496"/>
        <v>YES</v>
      </c>
      <c r="T3138" s="11">
        <f t="shared" si="497"/>
        <v>3991.625</v>
      </c>
      <c r="U3138" s="11">
        <f t="shared" si="498"/>
        <v>5203.3499999999995</v>
      </c>
      <c r="V3138" s="11">
        <f t="shared" si="499"/>
        <v>-1211.7249999999995</v>
      </c>
    </row>
    <row r="3139" spans="1:22" x14ac:dyDescent="0.25">
      <c r="A3139" s="6" t="s">
        <v>351</v>
      </c>
      <c r="B3139" s="6" t="s">
        <v>23</v>
      </c>
      <c r="C3139" s="34" t="s">
        <v>2492</v>
      </c>
      <c r="D3139" s="34" t="s">
        <v>2492</v>
      </c>
      <c r="E3139" s="38" t="s">
        <v>2512</v>
      </c>
      <c r="F3139" s="38" t="s">
        <v>2366</v>
      </c>
      <c r="G3139" s="34" t="s">
        <v>2365</v>
      </c>
      <c r="H3139" s="34" t="s">
        <v>2491</v>
      </c>
      <c r="I3139" s="34" t="s">
        <v>2208</v>
      </c>
      <c r="J3139" s="6" t="s">
        <v>2507</v>
      </c>
      <c r="K3139" s="11">
        <v>12.5</v>
      </c>
      <c r="L3139" s="9">
        <v>8.18</v>
      </c>
      <c r="M3139" s="11">
        <f t="shared" si="500"/>
        <v>102.25</v>
      </c>
      <c r="O3139" s="10">
        <f t="shared" si="492"/>
        <v>12.5</v>
      </c>
      <c r="P3139" s="11">
        <f t="shared" si="493"/>
        <v>0</v>
      </c>
      <c r="Q3139" s="11">
        <f t="shared" si="494"/>
        <v>12.5</v>
      </c>
      <c r="R3139" s="6" t="str">
        <f t="shared" si="495"/>
        <v>YES</v>
      </c>
      <c r="S3139" s="6" t="str">
        <f t="shared" si="496"/>
        <v>YES</v>
      </c>
      <c r="T3139" s="11">
        <f t="shared" si="497"/>
        <v>102.25</v>
      </c>
      <c r="U3139" s="11">
        <f t="shared" si="498"/>
        <v>102.25</v>
      </c>
      <c r="V3139" s="11">
        <f t="shared" si="499"/>
        <v>0</v>
      </c>
    </row>
    <row r="3140" spans="1:22" x14ac:dyDescent="0.25">
      <c r="A3140" s="6" t="s">
        <v>351</v>
      </c>
      <c r="B3140" s="6" t="s">
        <v>23</v>
      </c>
      <c r="C3140" s="34" t="s">
        <v>2492</v>
      </c>
      <c r="D3140" s="34" t="s">
        <v>2492</v>
      </c>
      <c r="E3140" s="38" t="s">
        <v>2512</v>
      </c>
      <c r="F3140" s="38" t="s">
        <v>2366</v>
      </c>
      <c r="G3140" s="34" t="s">
        <v>2365</v>
      </c>
      <c r="H3140" s="34" t="s">
        <v>2491</v>
      </c>
      <c r="I3140" s="34" t="s">
        <v>2208</v>
      </c>
      <c r="J3140" s="6" t="s">
        <v>2508</v>
      </c>
      <c r="K3140" s="11">
        <v>5</v>
      </c>
      <c r="L3140" s="9">
        <v>223.15</v>
      </c>
      <c r="M3140" s="11">
        <f t="shared" si="500"/>
        <v>1115.75</v>
      </c>
      <c r="N3140" s="11">
        <f>1519.79+1158.01</f>
        <v>2677.8</v>
      </c>
      <c r="O3140" s="10">
        <f t="shared" si="492"/>
        <v>5</v>
      </c>
      <c r="P3140" s="11">
        <f t="shared" si="493"/>
        <v>12</v>
      </c>
      <c r="Q3140" s="11">
        <f t="shared" si="494"/>
        <v>17</v>
      </c>
      <c r="R3140" s="6" t="str">
        <f t="shared" si="495"/>
        <v>YES</v>
      </c>
      <c r="S3140" s="6" t="str">
        <f t="shared" si="496"/>
        <v>YES</v>
      </c>
      <c r="T3140" s="11">
        <f t="shared" si="497"/>
        <v>2789.375</v>
      </c>
      <c r="U3140" s="11">
        <f t="shared" si="498"/>
        <v>3793.55</v>
      </c>
      <c r="V3140" s="11">
        <f t="shared" si="499"/>
        <v>-1004.1750000000002</v>
      </c>
    </row>
    <row r="3141" spans="1:22" x14ac:dyDescent="0.25">
      <c r="A3141" s="6" t="s">
        <v>351</v>
      </c>
      <c r="B3141" s="6" t="s">
        <v>23</v>
      </c>
      <c r="C3141" s="34" t="s">
        <v>2492</v>
      </c>
      <c r="D3141" s="34" t="s">
        <v>2492</v>
      </c>
      <c r="E3141" s="38" t="s">
        <v>2512</v>
      </c>
      <c r="F3141" s="38" t="s">
        <v>2366</v>
      </c>
      <c r="G3141" s="34" t="s">
        <v>2365</v>
      </c>
      <c r="H3141" s="34" t="s">
        <v>2491</v>
      </c>
      <c r="I3141" s="34" t="s">
        <v>2208</v>
      </c>
      <c r="J3141" s="6" t="s">
        <v>2509</v>
      </c>
      <c r="K3141" s="11">
        <v>5</v>
      </c>
      <c r="L3141" s="9">
        <v>320.44</v>
      </c>
      <c r="M3141" s="11">
        <f t="shared" si="500"/>
        <v>1602.2</v>
      </c>
      <c r="N3141" s="11">
        <f>2473.74+1759.2</f>
        <v>4232.9399999999996</v>
      </c>
      <c r="O3141" s="10">
        <f t="shared" si="492"/>
        <v>5</v>
      </c>
      <c r="P3141" s="11">
        <f t="shared" si="493"/>
        <v>13.209774060666582</v>
      </c>
      <c r="Q3141" s="11">
        <f t="shared" si="494"/>
        <v>18.209774060666582</v>
      </c>
      <c r="R3141" s="6" t="str">
        <f t="shared" si="495"/>
        <v>YES</v>
      </c>
      <c r="S3141" s="6" t="str">
        <f t="shared" si="496"/>
        <v>YES</v>
      </c>
      <c r="T3141" s="11">
        <f t="shared" si="497"/>
        <v>4005.5</v>
      </c>
      <c r="U3141" s="11">
        <f t="shared" si="498"/>
        <v>5835.1399999999994</v>
      </c>
      <c r="V3141" s="11">
        <f t="shared" si="499"/>
        <v>-1829.6399999999994</v>
      </c>
    </row>
    <row r="3142" spans="1:22" x14ac:dyDescent="0.25">
      <c r="A3142" s="6" t="s">
        <v>351</v>
      </c>
      <c r="B3142" s="6" t="s">
        <v>23</v>
      </c>
      <c r="C3142" s="34" t="s">
        <v>2492</v>
      </c>
      <c r="D3142" s="34" t="s">
        <v>2492</v>
      </c>
      <c r="E3142" s="38" t="s">
        <v>2512</v>
      </c>
      <c r="F3142" s="38" t="s">
        <v>2366</v>
      </c>
      <c r="G3142" s="34" t="s">
        <v>2365</v>
      </c>
      <c r="H3142" s="34" t="s">
        <v>2491</v>
      </c>
      <c r="I3142" s="34" t="s">
        <v>2208</v>
      </c>
      <c r="J3142" s="6" t="s">
        <v>2510</v>
      </c>
      <c r="K3142" s="11">
        <v>12.5</v>
      </c>
      <c r="L3142" s="9">
        <v>29.25</v>
      </c>
      <c r="M3142" s="11">
        <f t="shared" si="500"/>
        <v>365.625</v>
      </c>
      <c r="O3142" s="10">
        <f t="shared" si="492"/>
        <v>12.5</v>
      </c>
      <c r="P3142" s="11">
        <f t="shared" si="493"/>
        <v>0</v>
      </c>
      <c r="Q3142" s="11">
        <f t="shared" si="494"/>
        <v>12.5</v>
      </c>
      <c r="R3142" s="6" t="str">
        <f t="shared" si="495"/>
        <v>YES</v>
      </c>
      <c r="S3142" s="6" t="str">
        <f t="shared" si="496"/>
        <v>YES</v>
      </c>
      <c r="T3142" s="11">
        <f t="shared" si="497"/>
        <v>365.625</v>
      </c>
      <c r="U3142" s="11">
        <f t="shared" si="498"/>
        <v>365.625</v>
      </c>
      <c r="V3142" s="11">
        <f t="shared" si="499"/>
        <v>0</v>
      </c>
    </row>
    <row r="3143" spans="1:22" x14ac:dyDescent="0.25">
      <c r="A3143" s="6" t="s">
        <v>351</v>
      </c>
      <c r="B3143" s="6" t="s">
        <v>23</v>
      </c>
      <c r="C3143" s="34" t="s">
        <v>2492</v>
      </c>
      <c r="D3143" s="34" t="s">
        <v>2492</v>
      </c>
      <c r="E3143" s="38" t="s">
        <v>2512</v>
      </c>
      <c r="F3143" s="38" t="s">
        <v>2366</v>
      </c>
      <c r="G3143" s="34" t="s">
        <v>2365</v>
      </c>
      <c r="H3143" s="34" t="s">
        <v>2491</v>
      </c>
      <c r="I3143" s="34" t="s">
        <v>2208</v>
      </c>
      <c r="J3143" s="6" t="s">
        <v>2511</v>
      </c>
      <c r="K3143" s="11">
        <v>5</v>
      </c>
      <c r="L3143" s="9">
        <v>50.79</v>
      </c>
      <c r="M3143" s="11">
        <f t="shared" si="500"/>
        <v>253.95</v>
      </c>
      <c r="N3143" s="11">
        <f>361.07+175.27</f>
        <v>536.34</v>
      </c>
      <c r="O3143" s="10">
        <f t="shared" si="492"/>
        <v>5</v>
      </c>
      <c r="P3143" s="11">
        <f t="shared" si="493"/>
        <v>10.559952746603663</v>
      </c>
      <c r="Q3143" s="11">
        <f t="shared" si="494"/>
        <v>15.559952746603662</v>
      </c>
      <c r="R3143" s="6" t="str">
        <f t="shared" si="495"/>
        <v>YES</v>
      </c>
      <c r="S3143" s="6" t="str">
        <f t="shared" si="496"/>
        <v>YES</v>
      </c>
      <c r="T3143" s="11">
        <f t="shared" si="497"/>
        <v>634.875</v>
      </c>
      <c r="U3143" s="11">
        <f t="shared" si="498"/>
        <v>790.29</v>
      </c>
      <c r="V3143" s="11">
        <f t="shared" si="499"/>
        <v>-155.41499999999996</v>
      </c>
    </row>
    <row r="3144" spans="1:22" x14ac:dyDescent="0.25">
      <c r="A3144" s="6" t="s">
        <v>351</v>
      </c>
      <c r="B3144" s="6" t="s">
        <v>23</v>
      </c>
      <c r="C3144" s="34" t="s">
        <v>2553</v>
      </c>
      <c r="D3144" s="34" t="s">
        <v>2553</v>
      </c>
      <c r="E3144" s="38" t="s">
        <v>2512</v>
      </c>
      <c r="F3144" s="38" t="s">
        <v>2366</v>
      </c>
      <c r="G3144" s="34" t="s">
        <v>2365</v>
      </c>
      <c r="H3144" s="34" t="s">
        <v>2554</v>
      </c>
      <c r="I3144" s="34" t="s">
        <v>2369</v>
      </c>
      <c r="J3144" s="6" t="s">
        <v>2513</v>
      </c>
      <c r="K3144" s="11">
        <v>5</v>
      </c>
      <c r="L3144" s="9">
        <v>202.16</v>
      </c>
      <c r="M3144" s="11">
        <f t="shared" ref="M3144:M3188" si="501">K3144*L3144</f>
        <v>1010.8</v>
      </c>
      <c r="N3144" s="11">
        <f>154+8954.3+146.4</f>
        <v>9254.6999999999989</v>
      </c>
      <c r="O3144" s="10">
        <f t="shared" si="492"/>
        <v>5</v>
      </c>
      <c r="P3144" s="11">
        <f t="shared" si="493"/>
        <v>45.779085872576175</v>
      </c>
      <c r="Q3144" s="11">
        <f t="shared" si="494"/>
        <v>50.779085872576168</v>
      </c>
      <c r="R3144" s="6" t="str">
        <f t="shared" si="495"/>
        <v>YES</v>
      </c>
      <c r="S3144" s="6" t="str">
        <f t="shared" si="496"/>
        <v>YES</v>
      </c>
      <c r="T3144" s="11">
        <f t="shared" si="497"/>
        <v>2527</v>
      </c>
      <c r="U3144" s="11">
        <f t="shared" si="498"/>
        <v>10265.499999999998</v>
      </c>
      <c r="V3144" s="11">
        <f t="shared" si="499"/>
        <v>-7738.4999999999982</v>
      </c>
    </row>
    <row r="3145" spans="1:22" x14ac:dyDescent="0.25">
      <c r="A3145" s="6" t="s">
        <v>351</v>
      </c>
      <c r="B3145" s="6" t="s">
        <v>23</v>
      </c>
      <c r="C3145" s="34" t="s">
        <v>2553</v>
      </c>
      <c r="D3145" s="34" t="s">
        <v>2553</v>
      </c>
      <c r="E3145" s="38" t="s">
        <v>2512</v>
      </c>
      <c r="F3145" s="38" t="s">
        <v>2366</v>
      </c>
      <c r="G3145" s="34" t="s">
        <v>2365</v>
      </c>
      <c r="H3145" s="34" t="s">
        <v>2554</v>
      </c>
      <c r="I3145" s="34" t="s">
        <v>2369</v>
      </c>
      <c r="J3145" s="6" t="s">
        <v>2514</v>
      </c>
      <c r="K3145" s="11">
        <v>5</v>
      </c>
      <c r="L3145" s="9">
        <v>9.94</v>
      </c>
      <c r="M3145" s="11">
        <f t="shared" si="501"/>
        <v>49.699999999999996</v>
      </c>
      <c r="N3145" s="11">
        <v>400.86</v>
      </c>
      <c r="O3145" s="10">
        <f t="shared" si="492"/>
        <v>5</v>
      </c>
      <c r="P3145" s="11">
        <f t="shared" si="493"/>
        <v>40.327967806841052</v>
      </c>
      <c r="Q3145" s="11">
        <f t="shared" si="494"/>
        <v>45.327967806841052</v>
      </c>
      <c r="R3145" s="6" t="str">
        <f t="shared" si="495"/>
        <v>YES</v>
      </c>
      <c r="S3145" s="6" t="str">
        <f t="shared" si="496"/>
        <v>YES</v>
      </c>
      <c r="T3145" s="11">
        <f t="shared" si="497"/>
        <v>124.25</v>
      </c>
      <c r="U3145" s="11">
        <f t="shared" si="498"/>
        <v>450.56</v>
      </c>
      <c r="V3145" s="11">
        <f t="shared" si="499"/>
        <v>-326.31</v>
      </c>
    </row>
    <row r="3146" spans="1:22" x14ac:dyDescent="0.25">
      <c r="A3146" s="6" t="s">
        <v>351</v>
      </c>
      <c r="B3146" s="6" t="s">
        <v>23</v>
      </c>
      <c r="C3146" s="34" t="s">
        <v>2553</v>
      </c>
      <c r="D3146" s="34" t="s">
        <v>2553</v>
      </c>
      <c r="E3146" s="38" t="s">
        <v>2512</v>
      </c>
      <c r="F3146" s="38" t="s">
        <v>2366</v>
      </c>
      <c r="G3146" s="34" t="s">
        <v>2365</v>
      </c>
      <c r="H3146" s="34" t="s">
        <v>2554</v>
      </c>
      <c r="I3146" s="34" t="s">
        <v>2369</v>
      </c>
      <c r="J3146" s="6" t="s">
        <v>2515</v>
      </c>
      <c r="K3146" s="11">
        <v>5</v>
      </c>
      <c r="L3146" s="9">
        <v>257.8</v>
      </c>
      <c r="M3146" s="11">
        <f t="shared" si="501"/>
        <v>1289</v>
      </c>
      <c r="N3146" s="11">
        <f>644+11165.7+25</f>
        <v>11834.7</v>
      </c>
      <c r="O3146" s="10">
        <f t="shared" si="492"/>
        <v>5</v>
      </c>
      <c r="P3146" s="11">
        <f t="shared" si="493"/>
        <v>45.906516679596585</v>
      </c>
      <c r="Q3146" s="11">
        <f t="shared" si="494"/>
        <v>50.906516679596585</v>
      </c>
      <c r="R3146" s="6" t="str">
        <f t="shared" si="495"/>
        <v>YES</v>
      </c>
      <c r="S3146" s="6" t="str">
        <f t="shared" si="496"/>
        <v>YES</v>
      </c>
      <c r="T3146" s="11">
        <f t="shared" si="497"/>
        <v>3222.5</v>
      </c>
      <c r="U3146" s="11">
        <f t="shared" si="498"/>
        <v>13123.7</v>
      </c>
      <c r="V3146" s="11">
        <f t="shared" si="499"/>
        <v>-9901.2000000000007</v>
      </c>
    </row>
    <row r="3147" spans="1:22" x14ac:dyDescent="0.25">
      <c r="A3147" s="6" t="s">
        <v>351</v>
      </c>
      <c r="B3147" s="6" t="s">
        <v>23</v>
      </c>
      <c r="C3147" s="34" t="s">
        <v>2553</v>
      </c>
      <c r="D3147" s="34" t="s">
        <v>2553</v>
      </c>
      <c r="E3147" s="38" t="s">
        <v>2512</v>
      </c>
      <c r="F3147" s="38" t="s">
        <v>2366</v>
      </c>
      <c r="G3147" s="34" t="s">
        <v>2365</v>
      </c>
      <c r="H3147" s="34" t="s">
        <v>2554</v>
      </c>
      <c r="I3147" s="34" t="s">
        <v>2369</v>
      </c>
      <c r="J3147" s="6" t="s">
        <v>2516</v>
      </c>
      <c r="K3147" s="11">
        <v>5</v>
      </c>
      <c r="L3147" s="9">
        <v>18.5</v>
      </c>
      <c r="M3147" s="11">
        <f t="shared" si="501"/>
        <v>92.5</v>
      </c>
      <c r="N3147" s="11">
        <f>26+1034.43</f>
        <v>1060.43</v>
      </c>
      <c r="O3147" s="10">
        <f t="shared" si="492"/>
        <v>5</v>
      </c>
      <c r="P3147" s="11">
        <f t="shared" si="493"/>
        <v>57.320540540540541</v>
      </c>
      <c r="Q3147" s="11">
        <f t="shared" si="494"/>
        <v>62.320540540540541</v>
      </c>
      <c r="R3147" s="6" t="str">
        <f t="shared" si="495"/>
        <v>YES</v>
      </c>
      <c r="S3147" s="6" t="str">
        <f t="shared" si="496"/>
        <v>YES</v>
      </c>
      <c r="T3147" s="11">
        <f t="shared" si="497"/>
        <v>231.25</v>
      </c>
      <c r="U3147" s="11">
        <f t="shared" si="498"/>
        <v>1152.93</v>
      </c>
      <c r="V3147" s="11">
        <f t="shared" si="499"/>
        <v>-921.68000000000006</v>
      </c>
    </row>
    <row r="3148" spans="1:22" x14ac:dyDescent="0.25">
      <c r="A3148" s="6" t="s">
        <v>351</v>
      </c>
      <c r="B3148" s="6" t="s">
        <v>23</v>
      </c>
      <c r="C3148" s="34" t="s">
        <v>2553</v>
      </c>
      <c r="D3148" s="34" t="s">
        <v>2553</v>
      </c>
      <c r="E3148" s="38" t="s">
        <v>2512</v>
      </c>
      <c r="F3148" s="38" t="s">
        <v>2366</v>
      </c>
      <c r="G3148" s="34" t="s">
        <v>2365</v>
      </c>
      <c r="H3148" s="34" t="s">
        <v>2554</v>
      </c>
      <c r="I3148" s="34" t="s">
        <v>2369</v>
      </c>
      <c r="J3148" s="6" t="s">
        <v>2498</v>
      </c>
      <c r="K3148" s="11">
        <v>5</v>
      </c>
      <c r="L3148" s="9">
        <v>6.73</v>
      </c>
      <c r="M3148" s="11">
        <f t="shared" si="501"/>
        <v>33.650000000000006</v>
      </c>
      <c r="N3148" s="11">
        <v>147.63999999999999</v>
      </c>
      <c r="O3148" s="10">
        <f t="shared" si="492"/>
        <v>5.0000000000000009</v>
      </c>
      <c r="P3148" s="11">
        <f t="shared" si="493"/>
        <v>21.937592867756312</v>
      </c>
      <c r="Q3148" s="11">
        <f t="shared" si="494"/>
        <v>26.937592867756312</v>
      </c>
      <c r="R3148" s="6" t="str">
        <f t="shared" si="495"/>
        <v>YES</v>
      </c>
      <c r="S3148" s="6" t="str">
        <f t="shared" si="496"/>
        <v>YES</v>
      </c>
      <c r="T3148" s="11">
        <f t="shared" si="497"/>
        <v>84.125</v>
      </c>
      <c r="U3148" s="11">
        <f t="shared" si="498"/>
        <v>181.29</v>
      </c>
      <c r="V3148" s="11">
        <f t="shared" si="499"/>
        <v>-97.164999999999992</v>
      </c>
    </row>
    <row r="3149" spans="1:22" x14ac:dyDescent="0.25">
      <c r="A3149" s="6" t="s">
        <v>351</v>
      </c>
      <c r="B3149" s="6" t="s">
        <v>23</v>
      </c>
      <c r="C3149" s="34" t="s">
        <v>2553</v>
      </c>
      <c r="D3149" s="34" t="s">
        <v>2553</v>
      </c>
      <c r="E3149" s="38" t="s">
        <v>2512</v>
      </c>
      <c r="F3149" s="38" t="s">
        <v>2366</v>
      </c>
      <c r="G3149" s="34" t="s">
        <v>2365</v>
      </c>
      <c r="H3149" s="34" t="s">
        <v>2554</v>
      </c>
      <c r="I3149" s="34" t="s">
        <v>2369</v>
      </c>
      <c r="J3149" s="6" t="s">
        <v>2517</v>
      </c>
      <c r="K3149" s="11">
        <v>5</v>
      </c>
      <c r="L3149" s="9">
        <v>205.67</v>
      </c>
      <c r="M3149" s="11">
        <f t="shared" si="501"/>
        <v>1028.3499999999999</v>
      </c>
      <c r="N3149" s="11">
        <f>524+10672.91+175</f>
        <v>11371.91</v>
      </c>
      <c r="O3149" s="10">
        <f t="shared" si="492"/>
        <v>5</v>
      </c>
      <c r="P3149" s="11">
        <f t="shared" si="493"/>
        <v>55.292021199008126</v>
      </c>
      <c r="Q3149" s="11">
        <f t="shared" si="494"/>
        <v>60.292021199008126</v>
      </c>
      <c r="R3149" s="6" t="str">
        <f t="shared" si="495"/>
        <v>YES</v>
      </c>
      <c r="S3149" s="6" t="str">
        <f t="shared" si="496"/>
        <v>YES</v>
      </c>
      <c r="T3149" s="11">
        <f t="shared" si="497"/>
        <v>2570.875</v>
      </c>
      <c r="U3149" s="11">
        <f t="shared" si="498"/>
        <v>12400.26</v>
      </c>
      <c r="V3149" s="11">
        <f t="shared" si="499"/>
        <v>-9829.3850000000002</v>
      </c>
    </row>
    <row r="3150" spans="1:22" x14ac:dyDescent="0.25">
      <c r="A3150" s="6" t="s">
        <v>351</v>
      </c>
      <c r="B3150" s="6" t="s">
        <v>23</v>
      </c>
      <c r="C3150" s="34" t="s">
        <v>2553</v>
      </c>
      <c r="D3150" s="34" t="s">
        <v>2553</v>
      </c>
      <c r="E3150" s="38" t="s">
        <v>2512</v>
      </c>
      <c r="F3150" s="38" t="s">
        <v>2366</v>
      </c>
      <c r="G3150" s="34" t="s">
        <v>2365</v>
      </c>
      <c r="H3150" s="34" t="s">
        <v>2554</v>
      </c>
      <c r="I3150" s="34" t="s">
        <v>2369</v>
      </c>
      <c r="J3150" s="6" t="s">
        <v>2518</v>
      </c>
      <c r="K3150" s="11">
        <v>5</v>
      </c>
      <c r="L3150" s="9">
        <v>37</v>
      </c>
      <c r="M3150" s="11">
        <f t="shared" si="501"/>
        <v>185</v>
      </c>
      <c r="N3150" s="11">
        <f>1056.24+50</f>
        <v>1106.24</v>
      </c>
      <c r="O3150" s="10">
        <f t="shared" si="492"/>
        <v>5</v>
      </c>
      <c r="P3150" s="11">
        <f t="shared" si="493"/>
        <v>29.898378378378379</v>
      </c>
      <c r="Q3150" s="11">
        <f t="shared" si="494"/>
        <v>34.898378378378382</v>
      </c>
      <c r="R3150" s="6" t="str">
        <f t="shared" si="495"/>
        <v>YES</v>
      </c>
      <c r="S3150" s="6" t="str">
        <f t="shared" si="496"/>
        <v>YES</v>
      </c>
      <c r="T3150" s="11">
        <f t="shared" si="497"/>
        <v>462.5</v>
      </c>
      <c r="U3150" s="11">
        <f t="shared" si="498"/>
        <v>1291.24</v>
      </c>
      <c r="V3150" s="11">
        <f t="shared" si="499"/>
        <v>-828.74</v>
      </c>
    </row>
    <row r="3151" spans="1:22" x14ac:dyDescent="0.25">
      <c r="A3151" s="6" t="s">
        <v>351</v>
      </c>
      <c r="B3151" s="6" t="s">
        <v>23</v>
      </c>
      <c r="C3151" s="34" t="s">
        <v>2553</v>
      </c>
      <c r="D3151" s="34" t="s">
        <v>2553</v>
      </c>
      <c r="E3151" s="38" t="s">
        <v>2512</v>
      </c>
      <c r="F3151" s="38" t="s">
        <v>2366</v>
      </c>
      <c r="G3151" s="34" t="s">
        <v>2365</v>
      </c>
      <c r="H3151" s="34" t="s">
        <v>2554</v>
      </c>
      <c r="I3151" s="34" t="s">
        <v>2369</v>
      </c>
      <c r="J3151" s="6" t="s">
        <v>2519</v>
      </c>
      <c r="K3151" s="11">
        <v>5</v>
      </c>
      <c r="L3151" s="9">
        <v>22.83</v>
      </c>
      <c r="M3151" s="11">
        <f t="shared" si="501"/>
        <v>114.14999999999999</v>
      </c>
      <c r="N3151" s="11">
        <f>24+1205.95</f>
        <v>1229.95</v>
      </c>
      <c r="O3151" s="10">
        <f t="shared" si="492"/>
        <v>5</v>
      </c>
      <c r="P3151" s="11">
        <f t="shared" si="493"/>
        <v>53.874288217257998</v>
      </c>
      <c r="Q3151" s="11">
        <f t="shared" si="494"/>
        <v>58.874288217258005</v>
      </c>
      <c r="R3151" s="6" t="str">
        <f t="shared" si="495"/>
        <v>YES</v>
      </c>
      <c r="S3151" s="6" t="str">
        <f t="shared" si="496"/>
        <v>YES</v>
      </c>
      <c r="T3151" s="11">
        <f t="shared" si="497"/>
        <v>285.375</v>
      </c>
      <c r="U3151" s="11">
        <f t="shared" si="498"/>
        <v>1344.1000000000001</v>
      </c>
      <c r="V3151" s="11">
        <f t="shared" si="499"/>
        <v>-1058.7250000000001</v>
      </c>
    </row>
    <row r="3152" spans="1:22" x14ac:dyDescent="0.25">
      <c r="A3152" s="6" t="s">
        <v>351</v>
      </c>
      <c r="B3152" s="6" t="s">
        <v>23</v>
      </c>
      <c r="C3152" s="34" t="s">
        <v>2553</v>
      </c>
      <c r="D3152" s="34" t="s">
        <v>2553</v>
      </c>
      <c r="E3152" s="38" t="s">
        <v>2512</v>
      </c>
      <c r="F3152" s="38" t="s">
        <v>2366</v>
      </c>
      <c r="G3152" s="34" t="s">
        <v>2365</v>
      </c>
      <c r="H3152" s="34" t="s">
        <v>2554</v>
      </c>
      <c r="I3152" s="34" t="s">
        <v>2369</v>
      </c>
      <c r="J3152" s="6" t="s">
        <v>2520</v>
      </c>
      <c r="K3152" s="11">
        <v>5</v>
      </c>
      <c r="L3152" s="9">
        <v>5.48</v>
      </c>
      <c r="M3152" s="11">
        <f t="shared" si="501"/>
        <v>27.400000000000002</v>
      </c>
      <c r="N3152" s="11">
        <v>256.85000000000002</v>
      </c>
      <c r="O3152" s="10">
        <f t="shared" si="492"/>
        <v>5</v>
      </c>
      <c r="P3152" s="11">
        <f t="shared" si="493"/>
        <v>46.870437956204377</v>
      </c>
      <c r="Q3152" s="11">
        <f t="shared" si="494"/>
        <v>51.870437956204377</v>
      </c>
      <c r="R3152" s="6" t="str">
        <f t="shared" si="495"/>
        <v>YES</v>
      </c>
      <c r="S3152" s="6" t="str">
        <f t="shared" si="496"/>
        <v>YES</v>
      </c>
      <c r="T3152" s="11">
        <f t="shared" si="497"/>
        <v>68.5</v>
      </c>
      <c r="U3152" s="11">
        <f t="shared" si="498"/>
        <v>284.25</v>
      </c>
      <c r="V3152" s="11">
        <f t="shared" si="499"/>
        <v>-215.75</v>
      </c>
    </row>
    <row r="3153" spans="1:22" x14ac:dyDescent="0.25">
      <c r="A3153" s="6" t="s">
        <v>351</v>
      </c>
      <c r="B3153" s="6" t="s">
        <v>23</v>
      </c>
      <c r="C3153" s="34" t="s">
        <v>2553</v>
      </c>
      <c r="D3153" s="34" t="s">
        <v>2553</v>
      </c>
      <c r="E3153" s="38" t="s">
        <v>2512</v>
      </c>
      <c r="F3153" s="38" t="s">
        <v>2366</v>
      </c>
      <c r="G3153" s="34" t="s">
        <v>2365</v>
      </c>
      <c r="H3153" s="34" t="s">
        <v>2554</v>
      </c>
      <c r="I3153" s="34" t="s">
        <v>2369</v>
      </c>
      <c r="J3153" s="6" t="s">
        <v>2521</v>
      </c>
      <c r="K3153" s="11">
        <v>5</v>
      </c>
      <c r="L3153" s="9">
        <v>17.649999999999999</v>
      </c>
      <c r="M3153" s="11">
        <f t="shared" si="501"/>
        <v>88.25</v>
      </c>
      <c r="N3153" s="11">
        <f>4+787.38</f>
        <v>791.38</v>
      </c>
      <c r="O3153" s="10">
        <f t="shared" si="492"/>
        <v>5</v>
      </c>
      <c r="P3153" s="11">
        <f t="shared" si="493"/>
        <v>44.837393767705386</v>
      </c>
      <c r="Q3153" s="11">
        <f t="shared" si="494"/>
        <v>49.837393767705386</v>
      </c>
      <c r="R3153" s="6" t="str">
        <f t="shared" si="495"/>
        <v>YES</v>
      </c>
      <c r="S3153" s="6" t="str">
        <f t="shared" si="496"/>
        <v>YES</v>
      </c>
      <c r="T3153" s="11">
        <f t="shared" si="497"/>
        <v>220.62499999999997</v>
      </c>
      <c r="U3153" s="11">
        <f t="shared" si="498"/>
        <v>879.63</v>
      </c>
      <c r="V3153" s="11">
        <f t="shared" si="499"/>
        <v>-659.005</v>
      </c>
    </row>
    <row r="3154" spans="1:22" x14ac:dyDescent="0.25">
      <c r="A3154" s="6" t="s">
        <v>351</v>
      </c>
      <c r="B3154" s="6" t="s">
        <v>23</v>
      </c>
      <c r="C3154" s="34" t="s">
        <v>2553</v>
      </c>
      <c r="D3154" s="34" t="s">
        <v>2553</v>
      </c>
      <c r="E3154" s="38" t="s">
        <v>2512</v>
      </c>
      <c r="F3154" s="38" t="s">
        <v>2366</v>
      </c>
      <c r="G3154" s="34" t="s">
        <v>2365</v>
      </c>
      <c r="H3154" s="34" t="s">
        <v>2554</v>
      </c>
      <c r="I3154" s="34" t="s">
        <v>2369</v>
      </c>
      <c r="J3154" s="6" t="s">
        <v>2522</v>
      </c>
      <c r="K3154" s="11">
        <v>5</v>
      </c>
      <c r="L3154" s="9">
        <v>231.82</v>
      </c>
      <c r="M3154" s="11">
        <f t="shared" si="501"/>
        <v>1159.0999999999999</v>
      </c>
      <c r="N3154" s="11">
        <f>126+10555.87</f>
        <v>10681.87</v>
      </c>
      <c r="O3154" s="10">
        <f t="shared" si="492"/>
        <v>5</v>
      </c>
      <c r="P3154" s="11">
        <f t="shared" si="493"/>
        <v>46.078293503580369</v>
      </c>
      <c r="Q3154" s="11">
        <f t="shared" si="494"/>
        <v>51.078293503580369</v>
      </c>
      <c r="R3154" s="6" t="str">
        <f t="shared" si="495"/>
        <v>YES</v>
      </c>
      <c r="S3154" s="6" t="str">
        <f t="shared" si="496"/>
        <v>YES</v>
      </c>
      <c r="T3154" s="11">
        <f t="shared" si="497"/>
        <v>2897.75</v>
      </c>
      <c r="U3154" s="11">
        <f t="shared" si="498"/>
        <v>11840.970000000001</v>
      </c>
      <c r="V3154" s="11">
        <f t="shared" si="499"/>
        <v>-8943.2200000000012</v>
      </c>
    </row>
    <row r="3155" spans="1:22" x14ac:dyDescent="0.25">
      <c r="A3155" s="6" t="s">
        <v>351</v>
      </c>
      <c r="B3155" s="6" t="s">
        <v>23</v>
      </c>
      <c r="C3155" s="34" t="s">
        <v>2553</v>
      </c>
      <c r="D3155" s="34" t="s">
        <v>2553</v>
      </c>
      <c r="E3155" s="38" t="s">
        <v>2512</v>
      </c>
      <c r="F3155" s="38" t="s">
        <v>2366</v>
      </c>
      <c r="G3155" s="34" t="s">
        <v>2365</v>
      </c>
      <c r="H3155" s="34" t="s">
        <v>2554</v>
      </c>
      <c r="I3155" s="34" t="s">
        <v>2369</v>
      </c>
      <c r="J3155" s="6" t="s">
        <v>2523</v>
      </c>
      <c r="K3155" s="11">
        <v>5</v>
      </c>
      <c r="L3155" s="9">
        <v>33.18</v>
      </c>
      <c r="M3155" s="11">
        <f t="shared" si="501"/>
        <v>165.9</v>
      </c>
      <c r="N3155" s="11">
        <v>1871.86</v>
      </c>
      <c r="O3155" s="10">
        <f t="shared" si="492"/>
        <v>5</v>
      </c>
      <c r="P3155" s="11">
        <f t="shared" si="493"/>
        <v>56.415310427968656</v>
      </c>
      <c r="Q3155" s="11">
        <f t="shared" si="494"/>
        <v>61.415310427968656</v>
      </c>
      <c r="R3155" s="6" t="str">
        <f t="shared" si="495"/>
        <v>YES</v>
      </c>
      <c r="S3155" s="6" t="str">
        <f t="shared" si="496"/>
        <v>YES</v>
      </c>
      <c r="T3155" s="11">
        <f t="shared" si="497"/>
        <v>414.75</v>
      </c>
      <c r="U3155" s="11">
        <f t="shared" si="498"/>
        <v>2037.76</v>
      </c>
      <c r="V3155" s="11">
        <f t="shared" si="499"/>
        <v>-1623.01</v>
      </c>
    </row>
    <row r="3156" spans="1:22" x14ac:dyDescent="0.25">
      <c r="A3156" s="6" t="s">
        <v>351</v>
      </c>
      <c r="B3156" s="6" t="s">
        <v>23</v>
      </c>
      <c r="C3156" s="34" t="s">
        <v>2553</v>
      </c>
      <c r="D3156" s="34" t="s">
        <v>2553</v>
      </c>
      <c r="E3156" s="38" t="s">
        <v>2512</v>
      </c>
      <c r="F3156" s="38" t="s">
        <v>2366</v>
      </c>
      <c r="G3156" s="34" t="s">
        <v>2365</v>
      </c>
      <c r="H3156" s="34" t="s">
        <v>2554</v>
      </c>
      <c r="I3156" s="34" t="s">
        <v>2369</v>
      </c>
      <c r="J3156" s="6" t="s">
        <v>2524</v>
      </c>
      <c r="K3156" s="11">
        <v>5</v>
      </c>
      <c r="L3156" s="9">
        <v>182.28</v>
      </c>
      <c r="M3156" s="11">
        <f t="shared" si="501"/>
        <v>911.4</v>
      </c>
      <c r="N3156" s="11">
        <f>343+8436.41+78.83</f>
        <v>8858.24</v>
      </c>
      <c r="O3156" s="10">
        <f t="shared" si="492"/>
        <v>5</v>
      </c>
      <c r="P3156" s="11">
        <f t="shared" si="493"/>
        <v>48.596883914856264</v>
      </c>
      <c r="Q3156" s="11">
        <f t="shared" si="494"/>
        <v>53.596883914856264</v>
      </c>
      <c r="R3156" s="6" t="str">
        <f t="shared" si="495"/>
        <v>YES</v>
      </c>
      <c r="S3156" s="6" t="str">
        <f t="shared" si="496"/>
        <v>YES</v>
      </c>
      <c r="T3156" s="11">
        <f t="shared" si="497"/>
        <v>2278.5</v>
      </c>
      <c r="U3156" s="11">
        <f t="shared" si="498"/>
        <v>9769.64</v>
      </c>
      <c r="V3156" s="11">
        <f t="shared" si="499"/>
        <v>-7491.1399999999994</v>
      </c>
    </row>
    <row r="3157" spans="1:22" x14ac:dyDescent="0.25">
      <c r="A3157" s="6" t="s">
        <v>351</v>
      </c>
      <c r="B3157" s="6" t="s">
        <v>23</v>
      </c>
      <c r="C3157" s="34" t="s">
        <v>2553</v>
      </c>
      <c r="D3157" s="34" t="s">
        <v>2553</v>
      </c>
      <c r="E3157" s="38" t="s">
        <v>2512</v>
      </c>
      <c r="F3157" s="38" t="s">
        <v>2366</v>
      </c>
      <c r="G3157" s="34" t="s">
        <v>2365</v>
      </c>
      <c r="H3157" s="34" t="s">
        <v>2554</v>
      </c>
      <c r="I3157" s="34" t="s">
        <v>2369</v>
      </c>
      <c r="J3157" s="6" t="s">
        <v>2525</v>
      </c>
      <c r="K3157" s="11">
        <v>5</v>
      </c>
      <c r="L3157" s="9">
        <v>93.35</v>
      </c>
      <c r="M3157" s="11">
        <f t="shared" si="501"/>
        <v>466.75</v>
      </c>
      <c r="N3157" s="11">
        <f>86+4719.01</f>
        <v>4805.01</v>
      </c>
      <c r="O3157" s="10">
        <f t="shared" ref="O3157:O3220" si="502">M3157/L3157</f>
        <v>5</v>
      </c>
      <c r="P3157" s="11">
        <f t="shared" ref="P3157:P3220" si="503">N3157/L3157</f>
        <v>51.473058382431716</v>
      </c>
      <c r="Q3157" s="11">
        <f t="shared" ref="Q3157:Q3220" si="504">(M3157+N3157)/L3157</f>
        <v>56.473058382431716</v>
      </c>
      <c r="R3157" s="6" t="str">
        <f t="shared" ref="R3157:R3220" si="505">IF(Q3157&gt;12.49,"YES","NO")</f>
        <v>YES</v>
      </c>
      <c r="S3157" s="6" t="str">
        <f t="shared" ref="S3157:S3220" si="506">IF(O3157&gt;3.32,"YES","NO")</f>
        <v>YES</v>
      </c>
      <c r="T3157" s="11">
        <f t="shared" ref="T3157:T3220" si="507">L3157*12.5</f>
        <v>1166.875</v>
      </c>
      <c r="U3157" s="11">
        <f t="shared" ref="U3157:U3220" si="508">M3157+N3157</f>
        <v>5271.76</v>
      </c>
      <c r="V3157" s="11">
        <f t="shared" ref="V3157:V3220" si="509">T3157-U3157</f>
        <v>-4104.8850000000002</v>
      </c>
    </row>
    <row r="3158" spans="1:22" x14ac:dyDescent="0.25">
      <c r="A3158" s="6" t="s">
        <v>351</v>
      </c>
      <c r="B3158" s="6" t="s">
        <v>23</v>
      </c>
      <c r="C3158" s="34" t="s">
        <v>2553</v>
      </c>
      <c r="D3158" s="34" t="s">
        <v>2553</v>
      </c>
      <c r="E3158" s="38" t="s">
        <v>2512</v>
      </c>
      <c r="F3158" s="38" t="s">
        <v>2366</v>
      </c>
      <c r="G3158" s="34" t="s">
        <v>2365</v>
      </c>
      <c r="H3158" s="34" t="s">
        <v>2554</v>
      </c>
      <c r="I3158" s="34" t="s">
        <v>2369</v>
      </c>
      <c r="J3158" s="6" t="s">
        <v>2526</v>
      </c>
      <c r="K3158" s="11">
        <v>5</v>
      </c>
      <c r="L3158" s="9">
        <v>12.66</v>
      </c>
      <c r="M3158" s="11">
        <f t="shared" si="501"/>
        <v>63.3</v>
      </c>
      <c r="N3158" s="11">
        <v>684.37</v>
      </c>
      <c r="O3158" s="10">
        <f t="shared" si="502"/>
        <v>5</v>
      </c>
      <c r="P3158" s="11">
        <f t="shared" si="503"/>
        <v>54.057661927330173</v>
      </c>
      <c r="Q3158" s="11">
        <f t="shared" si="504"/>
        <v>59.057661927330173</v>
      </c>
      <c r="R3158" s="6" t="str">
        <f t="shared" si="505"/>
        <v>YES</v>
      </c>
      <c r="S3158" s="6" t="str">
        <f t="shared" si="506"/>
        <v>YES</v>
      </c>
      <c r="T3158" s="11">
        <f t="shared" si="507"/>
        <v>158.25</v>
      </c>
      <c r="U3158" s="11">
        <f t="shared" si="508"/>
        <v>747.67</v>
      </c>
      <c r="V3158" s="11">
        <f t="shared" si="509"/>
        <v>-589.41999999999996</v>
      </c>
    </row>
    <row r="3159" spans="1:22" x14ac:dyDescent="0.25">
      <c r="A3159" s="6" t="s">
        <v>351</v>
      </c>
      <c r="B3159" s="6" t="s">
        <v>23</v>
      </c>
      <c r="C3159" s="34" t="s">
        <v>2553</v>
      </c>
      <c r="D3159" s="34" t="s">
        <v>2553</v>
      </c>
      <c r="E3159" s="38" t="s">
        <v>2512</v>
      </c>
      <c r="F3159" s="38" t="s">
        <v>2366</v>
      </c>
      <c r="G3159" s="34" t="s">
        <v>2365</v>
      </c>
      <c r="H3159" s="34" t="s">
        <v>2554</v>
      </c>
      <c r="I3159" s="34" t="s">
        <v>2369</v>
      </c>
      <c r="J3159" s="6" t="s">
        <v>2527</v>
      </c>
      <c r="K3159" s="11">
        <v>5</v>
      </c>
      <c r="L3159" s="9">
        <v>82.52</v>
      </c>
      <c r="M3159" s="11">
        <f t="shared" si="501"/>
        <v>412.59999999999997</v>
      </c>
      <c r="N3159" s="11">
        <f>25+5799.79</f>
        <v>5824.79</v>
      </c>
      <c r="O3159" s="10">
        <f t="shared" si="502"/>
        <v>5</v>
      </c>
      <c r="P3159" s="11">
        <f t="shared" si="503"/>
        <v>70.58640329617063</v>
      </c>
      <c r="Q3159" s="11">
        <f t="shared" si="504"/>
        <v>75.58640329617063</v>
      </c>
      <c r="R3159" s="6" t="str">
        <f t="shared" si="505"/>
        <v>YES</v>
      </c>
      <c r="S3159" s="6" t="str">
        <f t="shared" si="506"/>
        <v>YES</v>
      </c>
      <c r="T3159" s="11">
        <f t="shared" si="507"/>
        <v>1031.5</v>
      </c>
      <c r="U3159" s="11">
        <f t="shared" si="508"/>
        <v>6237.39</v>
      </c>
      <c r="V3159" s="11">
        <f t="shared" si="509"/>
        <v>-5205.8900000000003</v>
      </c>
    </row>
    <row r="3160" spans="1:22" x14ac:dyDescent="0.25">
      <c r="A3160" s="6" t="s">
        <v>351</v>
      </c>
      <c r="B3160" s="6" t="s">
        <v>23</v>
      </c>
      <c r="C3160" s="34" t="s">
        <v>2553</v>
      </c>
      <c r="D3160" s="34" t="s">
        <v>2553</v>
      </c>
      <c r="E3160" s="38" t="s">
        <v>2512</v>
      </c>
      <c r="F3160" s="38" t="s">
        <v>2366</v>
      </c>
      <c r="G3160" s="34" t="s">
        <v>2365</v>
      </c>
      <c r="H3160" s="34" t="s">
        <v>2554</v>
      </c>
      <c r="I3160" s="34" t="s">
        <v>2369</v>
      </c>
      <c r="J3160" s="6" t="s">
        <v>2528</v>
      </c>
      <c r="K3160" s="11">
        <v>5</v>
      </c>
      <c r="L3160" s="9">
        <v>87.42</v>
      </c>
      <c r="M3160" s="11">
        <f t="shared" si="501"/>
        <v>437.1</v>
      </c>
      <c r="N3160" s="11">
        <f>45+4350.89</f>
        <v>4395.8900000000003</v>
      </c>
      <c r="O3160" s="10">
        <f t="shared" si="502"/>
        <v>5</v>
      </c>
      <c r="P3160" s="11">
        <f t="shared" si="503"/>
        <v>50.284717455959736</v>
      </c>
      <c r="Q3160" s="11">
        <f t="shared" si="504"/>
        <v>55.284717455959743</v>
      </c>
      <c r="R3160" s="6" t="str">
        <f t="shared" si="505"/>
        <v>YES</v>
      </c>
      <c r="S3160" s="6" t="str">
        <f t="shared" si="506"/>
        <v>YES</v>
      </c>
      <c r="T3160" s="11">
        <f t="shared" si="507"/>
        <v>1092.75</v>
      </c>
      <c r="U3160" s="11">
        <f t="shared" si="508"/>
        <v>4832.9900000000007</v>
      </c>
      <c r="V3160" s="11">
        <f t="shared" si="509"/>
        <v>-3740.2400000000007</v>
      </c>
    </row>
    <row r="3161" spans="1:22" x14ac:dyDescent="0.25">
      <c r="A3161" s="6" t="s">
        <v>351</v>
      </c>
      <c r="B3161" s="6" t="s">
        <v>23</v>
      </c>
      <c r="C3161" s="34" t="s">
        <v>2553</v>
      </c>
      <c r="D3161" s="34" t="s">
        <v>2553</v>
      </c>
      <c r="E3161" s="38" t="s">
        <v>2512</v>
      </c>
      <c r="F3161" s="38" t="s">
        <v>2366</v>
      </c>
      <c r="G3161" s="34" t="s">
        <v>2365</v>
      </c>
      <c r="H3161" s="34" t="s">
        <v>2554</v>
      </c>
      <c r="I3161" s="34" t="s">
        <v>2369</v>
      </c>
      <c r="J3161" s="6" t="s">
        <v>2529</v>
      </c>
      <c r="K3161" s="11">
        <v>5</v>
      </c>
      <c r="L3161" s="9">
        <v>107.87</v>
      </c>
      <c r="M3161" s="11">
        <f t="shared" si="501"/>
        <v>539.35</v>
      </c>
      <c r="N3161" s="11">
        <f>15+4235.78+122.12</f>
        <v>4372.8999999999996</v>
      </c>
      <c r="O3161" s="10">
        <f t="shared" si="502"/>
        <v>5</v>
      </c>
      <c r="P3161" s="11">
        <f t="shared" si="503"/>
        <v>40.538611291369236</v>
      </c>
      <c r="Q3161" s="11">
        <f t="shared" si="504"/>
        <v>45.538611291369236</v>
      </c>
      <c r="R3161" s="6" t="str">
        <f t="shared" si="505"/>
        <v>YES</v>
      </c>
      <c r="S3161" s="6" t="str">
        <f t="shared" si="506"/>
        <v>YES</v>
      </c>
      <c r="T3161" s="11">
        <f t="shared" si="507"/>
        <v>1348.375</v>
      </c>
      <c r="U3161" s="11">
        <f t="shared" si="508"/>
        <v>4912.25</v>
      </c>
      <c r="V3161" s="11">
        <f t="shared" si="509"/>
        <v>-3563.875</v>
      </c>
    </row>
    <row r="3162" spans="1:22" x14ac:dyDescent="0.25">
      <c r="A3162" s="6" t="s">
        <v>351</v>
      </c>
      <c r="B3162" s="6" t="s">
        <v>23</v>
      </c>
      <c r="C3162" s="34" t="s">
        <v>2553</v>
      </c>
      <c r="D3162" s="34" t="s">
        <v>2553</v>
      </c>
      <c r="E3162" s="38" t="s">
        <v>2512</v>
      </c>
      <c r="F3162" s="38" t="s">
        <v>2366</v>
      </c>
      <c r="G3162" s="34" t="s">
        <v>2365</v>
      </c>
      <c r="H3162" s="34" t="s">
        <v>2554</v>
      </c>
      <c r="I3162" s="34" t="s">
        <v>2369</v>
      </c>
      <c r="J3162" s="6" t="s">
        <v>2530</v>
      </c>
      <c r="K3162" s="11">
        <v>5</v>
      </c>
      <c r="L3162" s="9">
        <f>79.51-8.15</f>
        <v>71.36</v>
      </c>
      <c r="M3162" s="11">
        <f t="shared" si="501"/>
        <v>356.8</v>
      </c>
      <c r="N3162" s="11">
        <v>3445.56</v>
      </c>
      <c r="O3162" s="10">
        <f t="shared" si="502"/>
        <v>5</v>
      </c>
      <c r="P3162" s="11">
        <f t="shared" si="503"/>
        <v>48.284192825112108</v>
      </c>
      <c r="Q3162" s="11">
        <f t="shared" si="504"/>
        <v>53.284192825112108</v>
      </c>
      <c r="R3162" s="6" t="str">
        <f t="shared" si="505"/>
        <v>YES</v>
      </c>
      <c r="S3162" s="6" t="str">
        <f t="shared" si="506"/>
        <v>YES</v>
      </c>
      <c r="T3162" s="11">
        <f t="shared" si="507"/>
        <v>892</v>
      </c>
      <c r="U3162" s="11">
        <f t="shared" si="508"/>
        <v>3802.36</v>
      </c>
      <c r="V3162" s="11">
        <f t="shared" si="509"/>
        <v>-2910.36</v>
      </c>
    </row>
    <row r="3163" spans="1:22" x14ac:dyDescent="0.25">
      <c r="A3163" s="6" t="s">
        <v>351</v>
      </c>
      <c r="B3163" s="6" t="s">
        <v>23</v>
      </c>
      <c r="C3163" s="34" t="s">
        <v>2553</v>
      </c>
      <c r="D3163" s="34" t="s">
        <v>2553</v>
      </c>
      <c r="E3163" s="38" t="s">
        <v>2512</v>
      </c>
      <c r="F3163" s="38" t="s">
        <v>2366</v>
      </c>
      <c r="G3163" s="34" t="s">
        <v>2365</v>
      </c>
      <c r="H3163" s="34" t="s">
        <v>2554</v>
      </c>
      <c r="I3163" s="34" t="s">
        <v>2369</v>
      </c>
      <c r="J3163" s="6" t="s">
        <v>2531</v>
      </c>
      <c r="K3163" s="11">
        <v>5</v>
      </c>
      <c r="L3163" s="9">
        <v>97.31</v>
      </c>
      <c r="M3163" s="11">
        <f t="shared" si="501"/>
        <v>486.55</v>
      </c>
      <c r="N3163" s="11">
        <f>75+3989.97</f>
        <v>4064.97</v>
      </c>
      <c r="O3163" s="10">
        <f t="shared" si="502"/>
        <v>5</v>
      </c>
      <c r="P3163" s="11">
        <f t="shared" si="503"/>
        <v>41.773404583290514</v>
      </c>
      <c r="Q3163" s="11">
        <f t="shared" si="504"/>
        <v>46.773404583290507</v>
      </c>
      <c r="R3163" s="6" t="str">
        <f t="shared" si="505"/>
        <v>YES</v>
      </c>
      <c r="S3163" s="6" t="str">
        <f t="shared" si="506"/>
        <v>YES</v>
      </c>
      <c r="T3163" s="11">
        <f t="shared" si="507"/>
        <v>1216.375</v>
      </c>
      <c r="U3163" s="11">
        <f t="shared" si="508"/>
        <v>4551.5199999999995</v>
      </c>
      <c r="V3163" s="11">
        <f t="shared" si="509"/>
        <v>-3335.1449999999995</v>
      </c>
    </row>
    <row r="3164" spans="1:22" x14ac:dyDescent="0.25">
      <c r="A3164" s="6" t="s">
        <v>351</v>
      </c>
      <c r="B3164" s="6" t="s">
        <v>23</v>
      </c>
      <c r="C3164" s="34" t="s">
        <v>2553</v>
      </c>
      <c r="D3164" s="34" t="s">
        <v>2553</v>
      </c>
      <c r="E3164" s="38" t="s">
        <v>2512</v>
      </c>
      <c r="F3164" s="38" t="s">
        <v>2366</v>
      </c>
      <c r="G3164" s="34" t="s">
        <v>2365</v>
      </c>
      <c r="H3164" s="34" t="s">
        <v>2554</v>
      </c>
      <c r="I3164" s="34" t="s">
        <v>2369</v>
      </c>
      <c r="J3164" s="6" t="s">
        <v>2532</v>
      </c>
      <c r="K3164" s="11">
        <v>5</v>
      </c>
      <c r="L3164" s="9">
        <v>61.23</v>
      </c>
      <c r="M3164" s="11">
        <f t="shared" si="501"/>
        <v>306.14999999999998</v>
      </c>
      <c r="N3164" s="11">
        <f>20+3561.38</f>
        <v>3581.38</v>
      </c>
      <c r="O3164" s="10">
        <f t="shared" si="502"/>
        <v>5</v>
      </c>
      <c r="P3164" s="11">
        <f t="shared" si="503"/>
        <v>58.49060917850727</v>
      </c>
      <c r="Q3164" s="11">
        <f t="shared" si="504"/>
        <v>63.490609178507277</v>
      </c>
      <c r="R3164" s="6" t="str">
        <f t="shared" si="505"/>
        <v>YES</v>
      </c>
      <c r="S3164" s="6" t="str">
        <f t="shared" si="506"/>
        <v>YES</v>
      </c>
      <c r="T3164" s="11">
        <f t="shared" si="507"/>
        <v>765.375</v>
      </c>
      <c r="U3164" s="11">
        <f t="shared" si="508"/>
        <v>3887.53</v>
      </c>
      <c r="V3164" s="11">
        <f t="shared" si="509"/>
        <v>-3122.1550000000002</v>
      </c>
    </row>
    <row r="3165" spans="1:22" x14ac:dyDescent="0.25">
      <c r="A3165" s="6" t="s">
        <v>351</v>
      </c>
      <c r="B3165" s="6" t="s">
        <v>23</v>
      </c>
      <c r="C3165" s="34" t="s">
        <v>2553</v>
      </c>
      <c r="D3165" s="34" t="s">
        <v>2553</v>
      </c>
      <c r="E3165" s="38" t="s">
        <v>2512</v>
      </c>
      <c r="F3165" s="38" t="s">
        <v>2366</v>
      </c>
      <c r="G3165" s="34" t="s">
        <v>2365</v>
      </c>
      <c r="H3165" s="34" t="s">
        <v>2554</v>
      </c>
      <c r="I3165" s="34" t="s">
        <v>2369</v>
      </c>
      <c r="J3165" s="6" t="s">
        <v>2533</v>
      </c>
      <c r="K3165" s="11">
        <v>12.5</v>
      </c>
      <c r="L3165" s="9">
        <v>1.23</v>
      </c>
      <c r="M3165" s="11">
        <f t="shared" si="501"/>
        <v>15.375</v>
      </c>
      <c r="N3165" s="11">
        <v>0</v>
      </c>
      <c r="O3165" s="10">
        <f t="shared" si="502"/>
        <v>12.5</v>
      </c>
      <c r="P3165" s="11">
        <f t="shared" si="503"/>
        <v>0</v>
      </c>
      <c r="Q3165" s="11">
        <f t="shared" si="504"/>
        <v>12.5</v>
      </c>
      <c r="R3165" s="6" t="str">
        <f t="shared" si="505"/>
        <v>YES</v>
      </c>
      <c r="S3165" s="6" t="str">
        <f t="shared" si="506"/>
        <v>YES</v>
      </c>
      <c r="T3165" s="11">
        <f t="shared" si="507"/>
        <v>15.375</v>
      </c>
      <c r="U3165" s="11">
        <f t="shared" si="508"/>
        <v>15.375</v>
      </c>
      <c r="V3165" s="11">
        <f t="shared" si="509"/>
        <v>0</v>
      </c>
    </row>
    <row r="3166" spans="1:22" x14ac:dyDescent="0.25">
      <c r="A3166" s="6" t="s">
        <v>351</v>
      </c>
      <c r="B3166" s="6" t="s">
        <v>23</v>
      </c>
      <c r="C3166" s="34" t="s">
        <v>2553</v>
      </c>
      <c r="D3166" s="34" t="s">
        <v>2553</v>
      </c>
      <c r="E3166" s="38" t="s">
        <v>2512</v>
      </c>
      <c r="F3166" s="38" t="s">
        <v>2366</v>
      </c>
      <c r="G3166" s="34" t="s">
        <v>2365</v>
      </c>
      <c r="H3166" s="34" t="s">
        <v>2554</v>
      </c>
      <c r="I3166" s="34" t="s">
        <v>2369</v>
      </c>
      <c r="J3166" s="6" t="s">
        <v>2534</v>
      </c>
      <c r="K3166" s="11">
        <v>5</v>
      </c>
      <c r="L3166" s="9">
        <v>84.3</v>
      </c>
      <c r="M3166" s="11">
        <f t="shared" si="501"/>
        <v>421.5</v>
      </c>
      <c r="N3166" s="11">
        <f>247+4274.75</f>
        <v>4521.75</v>
      </c>
      <c r="O3166" s="10">
        <f t="shared" si="502"/>
        <v>5</v>
      </c>
      <c r="P3166" s="11">
        <f t="shared" si="503"/>
        <v>53.638790035587192</v>
      </c>
      <c r="Q3166" s="11">
        <f t="shared" si="504"/>
        <v>58.638790035587192</v>
      </c>
      <c r="R3166" s="6" t="str">
        <f t="shared" si="505"/>
        <v>YES</v>
      </c>
      <c r="S3166" s="6" t="str">
        <f t="shared" si="506"/>
        <v>YES</v>
      </c>
      <c r="T3166" s="11">
        <f t="shared" si="507"/>
        <v>1053.75</v>
      </c>
      <c r="U3166" s="11">
        <f t="shared" si="508"/>
        <v>4943.25</v>
      </c>
      <c r="V3166" s="11">
        <f t="shared" si="509"/>
        <v>-3889.5</v>
      </c>
    </row>
    <row r="3167" spans="1:22" x14ac:dyDescent="0.25">
      <c r="A3167" s="6" t="s">
        <v>351</v>
      </c>
      <c r="B3167" s="6" t="s">
        <v>23</v>
      </c>
      <c r="C3167" s="34" t="s">
        <v>2553</v>
      </c>
      <c r="D3167" s="34" t="s">
        <v>2553</v>
      </c>
      <c r="E3167" s="38" t="s">
        <v>2512</v>
      </c>
      <c r="F3167" s="38" t="s">
        <v>2366</v>
      </c>
      <c r="G3167" s="34" t="s">
        <v>2365</v>
      </c>
      <c r="H3167" s="34" t="s">
        <v>2554</v>
      </c>
      <c r="I3167" s="34" t="s">
        <v>2369</v>
      </c>
      <c r="J3167" s="6" t="s">
        <v>2535</v>
      </c>
      <c r="K3167" s="11">
        <v>5</v>
      </c>
      <c r="L3167" s="9">
        <v>74.55</v>
      </c>
      <c r="M3167" s="11">
        <f t="shared" si="501"/>
        <v>372.75</v>
      </c>
      <c r="N3167" s="11">
        <f>39+2566.77</f>
        <v>2605.77</v>
      </c>
      <c r="O3167" s="10">
        <f t="shared" si="502"/>
        <v>5</v>
      </c>
      <c r="P3167" s="11">
        <f t="shared" si="503"/>
        <v>34.953319919517106</v>
      </c>
      <c r="Q3167" s="11">
        <f t="shared" si="504"/>
        <v>39.953319919517106</v>
      </c>
      <c r="R3167" s="6" t="str">
        <f t="shared" si="505"/>
        <v>YES</v>
      </c>
      <c r="S3167" s="6" t="str">
        <f t="shared" si="506"/>
        <v>YES</v>
      </c>
      <c r="T3167" s="11">
        <f t="shared" si="507"/>
        <v>931.875</v>
      </c>
      <c r="U3167" s="11">
        <f t="shared" si="508"/>
        <v>2978.52</v>
      </c>
      <c r="V3167" s="11">
        <f t="shared" si="509"/>
        <v>-2046.645</v>
      </c>
    </row>
    <row r="3168" spans="1:22" x14ac:dyDescent="0.25">
      <c r="A3168" s="6" t="s">
        <v>351</v>
      </c>
      <c r="B3168" s="6" t="s">
        <v>23</v>
      </c>
      <c r="C3168" s="34" t="s">
        <v>2553</v>
      </c>
      <c r="D3168" s="34" t="s">
        <v>2553</v>
      </c>
      <c r="E3168" s="38" t="s">
        <v>2512</v>
      </c>
      <c r="F3168" s="38" t="s">
        <v>2366</v>
      </c>
      <c r="G3168" s="34" t="s">
        <v>2365</v>
      </c>
      <c r="H3168" s="34" t="s">
        <v>2554</v>
      </c>
      <c r="I3168" s="34" t="s">
        <v>2369</v>
      </c>
      <c r="J3168" s="6" t="s">
        <v>2536</v>
      </c>
      <c r="K3168" s="11">
        <v>5</v>
      </c>
      <c r="L3168" s="9">
        <v>213.45</v>
      </c>
      <c r="M3168" s="11">
        <f t="shared" si="501"/>
        <v>1067.25</v>
      </c>
      <c r="N3168" s="11">
        <f>565+9305.56+87.53</f>
        <v>9958.09</v>
      </c>
      <c r="O3168" s="10">
        <f t="shared" si="502"/>
        <v>5</v>
      </c>
      <c r="P3168" s="11">
        <f t="shared" si="503"/>
        <v>46.653033497306161</v>
      </c>
      <c r="Q3168" s="11">
        <f t="shared" si="504"/>
        <v>51.653033497306161</v>
      </c>
      <c r="R3168" s="6" t="str">
        <f t="shared" si="505"/>
        <v>YES</v>
      </c>
      <c r="S3168" s="6" t="str">
        <f t="shared" si="506"/>
        <v>YES</v>
      </c>
      <c r="T3168" s="11">
        <f t="shared" si="507"/>
        <v>2668.125</v>
      </c>
      <c r="U3168" s="11">
        <f t="shared" si="508"/>
        <v>11025.34</v>
      </c>
      <c r="V3168" s="11">
        <f t="shared" si="509"/>
        <v>-8357.2150000000001</v>
      </c>
    </row>
    <row r="3169" spans="1:22" x14ac:dyDescent="0.25">
      <c r="A3169" s="6" t="s">
        <v>351</v>
      </c>
      <c r="B3169" s="6" t="s">
        <v>23</v>
      </c>
      <c r="C3169" s="34" t="s">
        <v>2553</v>
      </c>
      <c r="D3169" s="34" t="s">
        <v>2553</v>
      </c>
      <c r="E3169" s="38" t="s">
        <v>2512</v>
      </c>
      <c r="F3169" s="38" t="s">
        <v>2366</v>
      </c>
      <c r="G3169" s="34" t="s">
        <v>2365</v>
      </c>
      <c r="H3169" s="34" t="s">
        <v>2554</v>
      </c>
      <c r="I3169" s="34" t="s">
        <v>2369</v>
      </c>
      <c r="J3169" s="6" t="s">
        <v>2537</v>
      </c>
      <c r="K3169" s="11">
        <v>12.5</v>
      </c>
      <c r="L3169" s="9">
        <v>2.12</v>
      </c>
      <c r="M3169" s="11">
        <f t="shared" si="501"/>
        <v>26.5</v>
      </c>
      <c r="N3169" s="11">
        <v>0</v>
      </c>
      <c r="O3169" s="10">
        <f t="shared" si="502"/>
        <v>12.5</v>
      </c>
      <c r="P3169" s="11">
        <f t="shared" si="503"/>
        <v>0</v>
      </c>
      <c r="Q3169" s="11">
        <f t="shared" si="504"/>
        <v>12.5</v>
      </c>
      <c r="R3169" s="6" t="str">
        <f t="shared" si="505"/>
        <v>YES</v>
      </c>
      <c r="S3169" s="6" t="str">
        <f t="shared" si="506"/>
        <v>YES</v>
      </c>
      <c r="T3169" s="11">
        <f t="shared" si="507"/>
        <v>26.5</v>
      </c>
      <c r="U3169" s="11">
        <f t="shared" si="508"/>
        <v>26.5</v>
      </c>
      <c r="V3169" s="11">
        <f t="shared" si="509"/>
        <v>0</v>
      </c>
    </row>
    <row r="3170" spans="1:22" x14ac:dyDescent="0.25">
      <c r="A3170" s="6" t="s">
        <v>351</v>
      </c>
      <c r="B3170" s="6" t="s">
        <v>23</v>
      </c>
      <c r="C3170" s="34" t="s">
        <v>2553</v>
      </c>
      <c r="D3170" s="34" t="s">
        <v>2553</v>
      </c>
      <c r="E3170" s="38" t="s">
        <v>2512</v>
      </c>
      <c r="F3170" s="38" t="s">
        <v>2366</v>
      </c>
      <c r="G3170" s="34" t="s">
        <v>2365</v>
      </c>
      <c r="H3170" s="34" t="s">
        <v>2554</v>
      </c>
      <c r="I3170" s="34" t="s">
        <v>2369</v>
      </c>
      <c r="J3170" s="6" t="s">
        <v>2538</v>
      </c>
      <c r="K3170" s="11">
        <v>5</v>
      </c>
      <c r="L3170" s="9">
        <v>193.19</v>
      </c>
      <c r="M3170" s="11">
        <f t="shared" si="501"/>
        <v>965.95</v>
      </c>
      <c r="N3170" s="11">
        <f>2470.08+28.7</f>
        <v>2498.7799999999997</v>
      </c>
      <c r="O3170" s="10">
        <f t="shared" si="502"/>
        <v>5</v>
      </c>
      <c r="P3170" s="11">
        <f t="shared" si="503"/>
        <v>12.934313370257259</v>
      </c>
      <c r="Q3170" s="11">
        <f t="shared" si="504"/>
        <v>17.934313370257257</v>
      </c>
      <c r="R3170" s="6" t="str">
        <f t="shared" si="505"/>
        <v>YES</v>
      </c>
      <c r="S3170" s="6" t="str">
        <f t="shared" si="506"/>
        <v>YES</v>
      </c>
      <c r="T3170" s="11">
        <f t="shared" si="507"/>
        <v>2414.875</v>
      </c>
      <c r="U3170" s="11">
        <f t="shared" si="508"/>
        <v>3464.7299999999996</v>
      </c>
      <c r="V3170" s="11">
        <f t="shared" si="509"/>
        <v>-1049.8549999999996</v>
      </c>
    </row>
    <row r="3171" spans="1:22" x14ac:dyDescent="0.25">
      <c r="A3171" s="6" t="s">
        <v>351</v>
      </c>
      <c r="B3171" s="6" t="s">
        <v>23</v>
      </c>
      <c r="C3171" s="34" t="s">
        <v>2553</v>
      </c>
      <c r="D3171" s="34" t="s">
        <v>2553</v>
      </c>
      <c r="E3171" s="38" t="s">
        <v>2512</v>
      </c>
      <c r="F3171" s="38" t="s">
        <v>2366</v>
      </c>
      <c r="G3171" s="34" t="s">
        <v>2365</v>
      </c>
      <c r="H3171" s="34" t="s">
        <v>2554</v>
      </c>
      <c r="I3171" s="34" t="s">
        <v>2369</v>
      </c>
      <c r="J3171" s="6" t="s">
        <v>2539</v>
      </c>
      <c r="K3171" s="11">
        <v>5</v>
      </c>
      <c r="L3171" s="9">
        <v>30.3</v>
      </c>
      <c r="M3171" s="11">
        <f t="shared" si="501"/>
        <v>151.5</v>
      </c>
      <c r="N3171" s="11">
        <v>402.43</v>
      </c>
      <c r="O3171" s="10">
        <f t="shared" si="502"/>
        <v>5</v>
      </c>
      <c r="P3171" s="11">
        <f t="shared" si="503"/>
        <v>13.281518151815181</v>
      </c>
      <c r="Q3171" s="11">
        <f t="shared" si="504"/>
        <v>18.281518151815185</v>
      </c>
      <c r="R3171" s="6" t="str">
        <f t="shared" si="505"/>
        <v>YES</v>
      </c>
      <c r="S3171" s="6" t="str">
        <f t="shared" si="506"/>
        <v>YES</v>
      </c>
      <c r="T3171" s="11">
        <f t="shared" si="507"/>
        <v>378.75</v>
      </c>
      <c r="U3171" s="11">
        <f t="shared" si="508"/>
        <v>553.93000000000006</v>
      </c>
      <c r="V3171" s="11">
        <f t="shared" si="509"/>
        <v>-175.18000000000006</v>
      </c>
    </row>
    <row r="3172" spans="1:22" x14ac:dyDescent="0.25">
      <c r="A3172" s="6" t="s">
        <v>351</v>
      </c>
      <c r="B3172" s="6" t="s">
        <v>23</v>
      </c>
      <c r="C3172" s="34" t="s">
        <v>2553</v>
      </c>
      <c r="D3172" s="34" t="s">
        <v>2553</v>
      </c>
      <c r="E3172" s="38" t="s">
        <v>2512</v>
      </c>
      <c r="F3172" s="38" t="s">
        <v>2366</v>
      </c>
      <c r="G3172" s="34" t="s">
        <v>2365</v>
      </c>
      <c r="H3172" s="34" t="s">
        <v>2554</v>
      </c>
      <c r="I3172" s="34" t="s">
        <v>2369</v>
      </c>
      <c r="J3172" s="6" t="s">
        <v>2540</v>
      </c>
      <c r="K3172" s="11">
        <v>5</v>
      </c>
      <c r="L3172" s="9">
        <v>38.659999999999997</v>
      </c>
      <c r="M3172" s="11">
        <f t="shared" si="501"/>
        <v>193.29999999999998</v>
      </c>
      <c r="N3172" s="11">
        <v>524.45000000000005</v>
      </c>
      <c r="O3172" s="10">
        <f t="shared" si="502"/>
        <v>5</v>
      </c>
      <c r="P3172" s="11">
        <f t="shared" si="503"/>
        <v>13.565700982928094</v>
      </c>
      <c r="Q3172" s="11">
        <f t="shared" si="504"/>
        <v>18.565700982928092</v>
      </c>
      <c r="R3172" s="6" t="str">
        <f t="shared" si="505"/>
        <v>YES</v>
      </c>
      <c r="S3172" s="6" t="str">
        <f t="shared" si="506"/>
        <v>YES</v>
      </c>
      <c r="T3172" s="11">
        <f t="shared" si="507"/>
        <v>483.24999999999994</v>
      </c>
      <c r="U3172" s="11">
        <f t="shared" si="508"/>
        <v>717.75</v>
      </c>
      <c r="V3172" s="11">
        <f t="shared" si="509"/>
        <v>-234.50000000000006</v>
      </c>
    </row>
    <row r="3173" spans="1:22" x14ac:dyDescent="0.25">
      <c r="A3173" s="6" t="s">
        <v>351</v>
      </c>
      <c r="B3173" s="6" t="s">
        <v>23</v>
      </c>
      <c r="C3173" s="34" t="s">
        <v>2553</v>
      </c>
      <c r="D3173" s="34" t="s">
        <v>2553</v>
      </c>
      <c r="E3173" s="38" t="s">
        <v>2512</v>
      </c>
      <c r="F3173" s="38" t="s">
        <v>2366</v>
      </c>
      <c r="G3173" s="34" t="s">
        <v>2365</v>
      </c>
      <c r="H3173" s="34" t="s">
        <v>2554</v>
      </c>
      <c r="I3173" s="34" t="s">
        <v>2369</v>
      </c>
      <c r="J3173" s="6" t="s">
        <v>2339</v>
      </c>
      <c r="K3173" s="11">
        <v>5</v>
      </c>
      <c r="L3173" s="9">
        <v>138.04</v>
      </c>
      <c r="M3173" s="11">
        <f t="shared" si="501"/>
        <v>690.19999999999993</v>
      </c>
      <c r="N3173" s="11">
        <f>1598.16+78.08</f>
        <v>1676.24</v>
      </c>
      <c r="O3173" s="10">
        <f t="shared" si="502"/>
        <v>5</v>
      </c>
      <c r="P3173" s="11">
        <f t="shared" si="503"/>
        <v>12.14314691393799</v>
      </c>
      <c r="Q3173" s="11">
        <f t="shared" si="504"/>
        <v>17.14314691393799</v>
      </c>
      <c r="R3173" s="6" t="str">
        <f t="shared" si="505"/>
        <v>YES</v>
      </c>
      <c r="S3173" s="6" t="str">
        <f t="shared" si="506"/>
        <v>YES</v>
      </c>
      <c r="T3173" s="11">
        <f t="shared" si="507"/>
        <v>1725.5</v>
      </c>
      <c r="U3173" s="11">
        <f t="shared" si="508"/>
        <v>2366.44</v>
      </c>
      <c r="V3173" s="11">
        <f t="shared" si="509"/>
        <v>-640.94000000000005</v>
      </c>
    </row>
    <row r="3174" spans="1:22" x14ac:dyDescent="0.25">
      <c r="A3174" s="6" t="s">
        <v>351</v>
      </c>
      <c r="B3174" s="6" t="s">
        <v>23</v>
      </c>
      <c r="C3174" s="34" t="s">
        <v>2553</v>
      </c>
      <c r="D3174" s="34" t="s">
        <v>2553</v>
      </c>
      <c r="E3174" s="38" t="s">
        <v>2512</v>
      </c>
      <c r="F3174" s="38" t="s">
        <v>2366</v>
      </c>
      <c r="G3174" s="34" t="s">
        <v>2365</v>
      </c>
      <c r="H3174" s="34" t="s">
        <v>2554</v>
      </c>
      <c r="I3174" s="34" t="s">
        <v>2369</v>
      </c>
      <c r="J3174" s="6" t="s">
        <v>2541</v>
      </c>
      <c r="K3174" s="11">
        <v>5</v>
      </c>
      <c r="L3174" s="9">
        <v>46.4</v>
      </c>
      <c r="M3174" s="11">
        <f t="shared" si="501"/>
        <v>232</v>
      </c>
      <c r="N3174" s="11">
        <v>651.85</v>
      </c>
      <c r="O3174" s="10">
        <f t="shared" si="502"/>
        <v>5</v>
      </c>
      <c r="P3174" s="11">
        <f t="shared" si="503"/>
        <v>14.048491379310345</v>
      </c>
      <c r="Q3174" s="11">
        <f t="shared" si="504"/>
        <v>19.048491379310345</v>
      </c>
      <c r="R3174" s="6" t="str">
        <f t="shared" si="505"/>
        <v>YES</v>
      </c>
      <c r="S3174" s="6" t="str">
        <f t="shared" si="506"/>
        <v>YES</v>
      </c>
      <c r="T3174" s="11">
        <f t="shared" si="507"/>
        <v>580</v>
      </c>
      <c r="U3174" s="11">
        <f t="shared" si="508"/>
        <v>883.85</v>
      </c>
      <c r="V3174" s="11">
        <f t="shared" si="509"/>
        <v>-303.85000000000002</v>
      </c>
    </row>
    <row r="3175" spans="1:22" x14ac:dyDescent="0.25">
      <c r="A3175" s="6" t="s">
        <v>351</v>
      </c>
      <c r="B3175" s="6" t="s">
        <v>23</v>
      </c>
      <c r="C3175" s="34" t="s">
        <v>2553</v>
      </c>
      <c r="D3175" s="34" t="s">
        <v>2553</v>
      </c>
      <c r="E3175" s="38" t="s">
        <v>2512</v>
      </c>
      <c r="F3175" s="38" t="s">
        <v>2366</v>
      </c>
      <c r="G3175" s="34" t="s">
        <v>2365</v>
      </c>
      <c r="H3175" s="34" t="s">
        <v>2554</v>
      </c>
      <c r="I3175" s="34" t="s">
        <v>2369</v>
      </c>
      <c r="J3175" s="6" t="s">
        <v>2542</v>
      </c>
      <c r="K3175" s="11">
        <v>12.5</v>
      </c>
      <c r="L3175" s="9">
        <v>2.68</v>
      </c>
      <c r="M3175" s="11">
        <f t="shared" si="501"/>
        <v>33.5</v>
      </c>
      <c r="N3175" s="11">
        <v>0</v>
      </c>
      <c r="O3175" s="10">
        <f t="shared" si="502"/>
        <v>12.5</v>
      </c>
      <c r="P3175" s="11">
        <f t="shared" si="503"/>
        <v>0</v>
      </c>
      <c r="Q3175" s="11">
        <f t="shared" si="504"/>
        <v>12.5</v>
      </c>
      <c r="R3175" s="6" t="str">
        <f t="shared" si="505"/>
        <v>YES</v>
      </c>
      <c r="S3175" s="6" t="str">
        <f t="shared" si="506"/>
        <v>YES</v>
      </c>
      <c r="T3175" s="11">
        <f t="shared" si="507"/>
        <v>33.5</v>
      </c>
      <c r="U3175" s="11">
        <f t="shared" si="508"/>
        <v>33.5</v>
      </c>
      <c r="V3175" s="11">
        <f t="shared" si="509"/>
        <v>0</v>
      </c>
    </row>
    <row r="3176" spans="1:22" x14ac:dyDescent="0.25">
      <c r="A3176" s="6" t="s">
        <v>351</v>
      </c>
      <c r="B3176" s="6" t="s">
        <v>23</v>
      </c>
      <c r="C3176" s="34" t="s">
        <v>2553</v>
      </c>
      <c r="D3176" s="34" t="s">
        <v>2553</v>
      </c>
      <c r="E3176" s="38" t="s">
        <v>2512</v>
      </c>
      <c r="F3176" s="38" t="s">
        <v>2366</v>
      </c>
      <c r="G3176" s="34" t="s">
        <v>2365</v>
      </c>
      <c r="H3176" s="34" t="s">
        <v>2554</v>
      </c>
      <c r="I3176" s="34" t="s">
        <v>2369</v>
      </c>
      <c r="J3176" s="6" t="s">
        <v>2543</v>
      </c>
      <c r="K3176" s="11">
        <v>5</v>
      </c>
      <c r="L3176" s="9">
        <v>127.54</v>
      </c>
      <c r="M3176" s="11">
        <f t="shared" si="501"/>
        <v>637.70000000000005</v>
      </c>
      <c r="N3176" s="11">
        <f>1503.35+413.62</f>
        <v>1916.9699999999998</v>
      </c>
      <c r="O3176" s="10">
        <f t="shared" si="502"/>
        <v>5</v>
      </c>
      <c r="P3176" s="11">
        <f t="shared" si="503"/>
        <v>15.030343421671629</v>
      </c>
      <c r="Q3176" s="11">
        <f t="shared" si="504"/>
        <v>20.030343421671631</v>
      </c>
      <c r="R3176" s="6" t="str">
        <f t="shared" si="505"/>
        <v>YES</v>
      </c>
      <c r="S3176" s="6" t="str">
        <f t="shared" si="506"/>
        <v>YES</v>
      </c>
      <c r="T3176" s="11">
        <f t="shared" si="507"/>
        <v>1594.25</v>
      </c>
      <c r="U3176" s="11">
        <f t="shared" si="508"/>
        <v>2554.67</v>
      </c>
      <c r="V3176" s="11">
        <f t="shared" si="509"/>
        <v>-960.42000000000007</v>
      </c>
    </row>
    <row r="3177" spans="1:22" x14ac:dyDescent="0.25">
      <c r="A3177" s="6" t="s">
        <v>351</v>
      </c>
      <c r="B3177" s="6" t="s">
        <v>23</v>
      </c>
      <c r="C3177" s="34" t="s">
        <v>2553</v>
      </c>
      <c r="D3177" s="34" t="s">
        <v>2553</v>
      </c>
      <c r="E3177" s="38" t="s">
        <v>2512</v>
      </c>
      <c r="F3177" s="38" t="s">
        <v>2366</v>
      </c>
      <c r="G3177" s="34" t="s">
        <v>2365</v>
      </c>
      <c r="H3177" s="34" t="s">
        <v>2554</v>
      </c>
      <c r="I3177" s="34" t="s">
        <v>2369</v>
      </c>
      <c r="J3177" s="6" t="s">
        <v>2544</v>
      </c>
      <c r="K3177" s="11">
        <v>5</v>
      </c>
      <c r="L3177" s="9">
        <v>142.28</v>
      </c>
      <c r="M3177" s="11">
        <f t="shared" si="501"/>
        <v>711.4</v>
      </c>
      <c r="N3177" s="11">
        <f>1630.14+81.79</f>
        <v>1711.93</v>
      </c>
      <c r="O3177" s="10">
        <f t="shared" si="502"/>
        <v>5</v>
      </c>
      <c r="P3177" s="11">
        <f t="shared" si="503"/>
        <v>12.032119763845937</v>
      </c>
      <c r="Q3177" s="11">
        <f t="shared" si="504"/>
        <v>17.032119763845937</v>
      </c>
      <c r="R3177" s="6" t="str">
        <f t="shared" si="505"/>
        <v>YES</v>
      </c>
      <c r="S3177" s="6" t="str">
        <f t="shared" si="506"/>
        <v>YES</v>
      </c>
      <c r="T3177" s="11">
        <f t="shared" si="507"/>
        <v>1778.5</v>
      </c>
      <c r="U3177" s="11">
        <f t="shared" si="508"/>
        <v>2423.33</v>
      </c>
      <c r="V3177" s="11">
        <f t="shared" si="509"/>
        <v>-644.82999999999993</v>
      </c>
    </row>
    <row r="3178" spans="1:22" x14ac:dyDescent="0.25">
      <c r="A3178" s="6" t="s">
        <v>351</v>
      </c>
      <c r="B3178" s="6" t="s">
        <v>23</v>
      </c>
      <c r="C3178" s="34" t="s">
        <v>2553</v>
      </c>
      <c r="D3178" s="34" t="s">
        <v>2553</v>
      </c>
      <c r="E3178" s="38" t="s">
        <v>2512</v>
      </c>
      <c r="F3178" s="38" t="s">
        <v>2366</v>
      </c>
      <c r="G3178" s="34" t="s">
        <v>2365</v>
      </c>
      <c r="H3178" s="34" t="s">
        <v>2554</v>
      </c>
      <c r="I3178" s="34" t="s">
        <v>2369</v>
      </c>
      <c r="J3178" s="6" t="s">
        <v>2239</v>
      </c>
      <c r="K3178" s="11">
        <v>5</v>
      </c>
      <c r="L3178" s="9">
        <v>278.94</v>
      </c>
      <c r="M3178" s="11">
        <f t="shared" si="501"/>
        <v>1394.7</v>
      </c>
      <c r="N3178" s="11">
        <f>3259.62+210.7</f>
        <v>3470.3199999999997</v>
      </c>
      <c r="O3178" s="10">
        <f t="shared" si="502"/>
        <v>5</v>
      </c>
      <c r="P3178" s="11">
        <f t="shared" si="503"/>
        <v>12.441098444109844</v>
      </c>
      <c r="Q3178" s="11">
        <f t="shared" si="504"/>
        <v>17.441098444109844</v>
      </c>
      <c r="R3178" s="6" t="str">
        <f t="shared" si="505"/>
        <v>YES</v>
      </c>
      <c r="S3178" s="6" t="str">
        <f t="shared" si="506"/>
        <v>YES</v>
      </c>
      <c r="T3178" s="11">
        <f t="shared" si="507"/>
        <v>3486.75</v>
      </c>
      <c r="U3178" s="11">
        <f t="shared" si="508"/>
        <v>4865.0199999999995</v>
      </c>
      <c r="V3178" s="11">
        <f t="shared" si="509"/>
        <v>-1378.2699999999995</v>
      </c>
    </row>
    <row r="3179" spans="1:22" x14ac:dyDescent="0.25">
      <c r="A3179" s="6" t="s">
        <v>351</v>
      </c>
      <c r="B3179" s="6" t="s">
        <v>23</v>
      </c>
      <c r="C3179" s="34" t="s">
        <v>2553</v>
      </c>
      <c r="D3179" s="34" t="s">
        <v>2553</v>
      </c>
      <c r="E3179" s="38" t="s">
        <v>2512</v>
      </c>
      <c r="F3179" s="38" t="s">
        <v>2366</v>
      </c>
      <c r="G3179" s="34" t="s">
        <v>2365</v>
      </c>
      <c r="H3179" s="34" t="s">
        <v>2554</v>
      </c>
      <c r="I3179" s="34" t="s">
        <v>2369</v>
      </c>
      <c r="J3179" s="6" t="s">
        <v>2545</v>
      </c>
      <c r="K3179" s="11">
        <v>5</v>
      </c>
      <c r="L3179" s="9">
        <v>560</v>
      </c>
      <c r="M3179" s="11">
        <f t="shared" si="501"/>
        <v>2800</v>
      </c>
      <c r="N3179" s="11">
        <f>5476.02+7473.98</f>
        <v>12950</v>
      </c>
      <c r="O3179" s="10">
        <f t="shared" si="502"/>
        <v>5</v>
      </c>
      <c r="P3179" s="11">
        <f t="shared" si="503"/>
        <v>23.125</v>
      </c>
      <c r="Q3179" s="11">
        <f t="shared" si="504"/>
        <v>28.125</v>
      </c>
      <c r="R3179" s="6" t="str">
        <f t="shared" si="505"/>
        <v>YES</v>
      </c>
      <c r="S3179" s="6" t="str">
        <f t="shared" si="506"/>
        <v>YES</v>
      </c>
      <c r="T3179" s="11">
        <f t="shared" si="507"/>
        <v>7000</v>
      </c>
      <c r="U3179" s="11">
        <f t="shared" si="508"/>
        <v>15750</v>
      </c>
      <c r="V3179" s="11">
        <f t="shared" si="509"/>
        <v>-8750</v>
      </c>
    </row>
    <row r="3180" spans="1:22" x14ac:dyDescent="0.25">
      <c r="A3180" s="6" t="s">
        <v>351</v>
      </c>
      <c r="B3180" s="6" t="s">
        <v>23</v>
      </c>
      <c r="C3180" s="34" t="s">
        <v>2553</v>
      </c>
      <c r="D3180" s="34" t="s">
        <v>2553</v>
      </c>
      <c r="E3180" s="38" t="s">
        <v>2512</v>
      </c>
      <c r="F3180" s="38" t="s">
        <v>2366</v>
      </c>
      <c r="G3180" s="34" t="s">
        <v>2365</v>
      </c>
      <c r="H3180" s="34" t="s">
        <v>2554</v>
      </c>
      <c r="I3180" s="34" t="s">
        <v>2369</v>
      </c>
      <c r="J3180" s="6" t="s">
        <v>2546</v>
      </c>
      <c r="K3180" s="11">
        <v>12.5</v>
      </c>
      <c r="L3180" s="9">
        <v>70</v>
      </c>
      <c r="M3180" s="11">
        <f t="shared" si="501"/>
        <v>875</v>
      </c>
      <c r="O3180" s="10">
        <f t="shared" si="502"/>
        <v>12.5</v>
      </c>
      <c r="P3180" s="11">
        <f t="shared" si="503"/>
        <v>0</v>
      </c>
      <c r="Q3180" s="11">
        <f t="shared" si="504"/>
        <v>12.5</v>
      </c>
      <c r="R3180" s="6" t="str">
        <f t="shared" si="505"/>
        <v>YES</v>
      </c>
      <c r="S3180" s="6" t="str">
        <f t="shared" si="506"/>
        <v>YES</v>
      </c>
      <c r="T3180" s="11">
        <f t="shared" si="507"/>
        <v>875</v>
      </c>
      <c r="U3180" s="11">
        <f t="shared" si="508"/>
        <v>875</v>
      </c>
      <c r="V3180" s="11">
        <f t="shared" si="509"/>
        <v>0</v>
      </c>
    </row>
    <row r="3181" spans="1:22" x14ac:dyDescent="0.25">
      <c r="A3181" s="6" t="s">
        <v>351</v>
      </c>
      <c r="B3181" s="6" t="s">
        <v>23</v>
      </c>
      <c r="C3181" s="34" t="s">
        <v>2553</v>
      </c>
      <c r="D3181" s="34" t="s">
        <v>2553</v>
      </c>
      <c r="E3181" s="38" t="s">
        <v>2512</v>
      </c>
      <c r="F3181" s="38" t="s">
        <v>2366</v>
      </c>
      <c r="G3181" s="34" t="s">
        <v>2365</v>
      </c>
      <c r="H3181" s="34" t="s">
        <v>2554</v>
      </c>
      <c r="I3181" s="34" t="s">
        <v>2369</v>
      </c>
      <c r="J3181" s="6" t="s">
        <v>2511</v>
      </c>
      <c r="K3181" s="11">
        <v>5</v>
      </c>
      <c r="L3181" s="9">
        <v>170.29</v>
      </c>
      <c r="M3181" s="11">
        <f t="shared" si="501"/>
        <v>851.44999999999993</v>
      </c>
      <c r="N3181" s="11">
        <f>2151.75+34.06</f>
        <v>2185.81</v>
      </c>
      <c r="O3181" s="10">
        <f t="shared" si="502"/>
        <v>5</v>
      </c>
      <c r="P3181" s="11">
        <f t="shared" si="503"/>
        <v>12.835809501438723</v>
      </c>
      <c r="Q3181" s="11">
        <f t="shared" si="504"/>
        <v>17.835809501438721</v>
      </c>
      <c r="R3181" s="6" t="str">
        <f t="shared" si="505"/>
        <v>YES</v>
      </c>
      <c r="S3181" s="6" t="str">
        <f t="shared" si="506"/>
        <v>YES</v>
      </c>
      <c r="T3181" s="11">
        <f t="shared" si="507"/>
        <v>2128.625</v>
      </c>
      <c r="U3181" s="11">
        <f t="shared" si="508"/>
        <v>3037.2599999999998</v>
      </c>
      <c r="V3181" s="11">
        <f t="shared" si="509"/>
        <v>-908.63499999999976</v>
      </c>
    </row>
    <row r="3182" spans="1:22" x14ac:dyDescent="0.25">
      <c r="A3182" s="6" t="s">
        <v>351</v>
      </c>
      <c r="B3182" s="6" t="s">
        <v>23</v>
      </c>
      <c r="C3182" s="34" t="s">
        <v>2553</v>
      </c>
      <c r="D3182" s="34" t="s">
        <v>2553</v>
      </c>
      <c r="E3182" s="38" t="s">
        <v>2512</v>
      </c>
      <c r="F3182" s="38" t="s">
        <v>2366</v>
      </c>
      <c r="G3182" s="34" t="s">
        <v>2365</v>
      </c>
      <c r="H3182" s="34" t="s">
        <v>2554</v>
      </c>
      <c r="I3182" s="34" t="s">
        <v>2369</v>
      </c>
      <c r="J3182" s="6" t="s">
        <v>2547</v>
      </c>
      <c r="K3182" s="11">
        <v>5</v>
      </c>
      <c r="L3182" s="9">
        <v>525.04</v>
      </c>
      <c r="M3182" s="11">
        <f t="shared" si="501"/>
        <v>2625.2</v>
      </c>
      <c r="N3182" s="11">
        <f>5114.23+2266.74</f>
        <v>7380.9699999999993</v>
      </c>
      <c r="O3182" s="10">
        <f t="shared" si="502"/>
        <v>5</v>
      </c>
      <c r="P3182" s="11">
        <f t="shared" si="503"/>
        <v>14.0579193966174</v>
      </c>
      <c r="Q3182" s="11">
        <f t="shared" si="504"/>
        <v>19.0579193966174</v>
      </c>
      <c r="R3182" s="6" t="str">
        <f t="shared" si="505"/>
        <v>YES</v>
      </c>
      <c r="S3182" s="6" t="str">
        <f t="shared" si="506"/>
        <v>YES</v>
      </c>
      <c r="T3182" s="11">
        <f t="shared" si="507"/>
        <v>6563</v>
      </c>
      <c r="U3182" s="11">
        <f t="shared" si="508"/>
        <v>10006.169999999998</v>
      </c>
      <c r="V3182" s="11">
        <f t="shared" si="509"/>
        <v>-3443.1699999999983</v>
      </c>
    </row>
    <row r="3183" spans="1:22" x14ac:dyDescent="0.25">
      <c r="A3183" s="6" t="s">
        <v>351</v>
      </c>
      <c r="B3183" s="6" t="s">
        <v>23</v>
      </c>
      <c r="C3183" s="34" t="s">
        <v>2553</v>
      </c>
      <c r="D3183" s="34" t="s">
        <v>2553</v>
      </c>
      <c r="E3183" s="38" t="s">
        <v>2512</v>
      </c>
      <c r="F3183" s="38" t="s">
        <v>2366</v>
      </c>
      <c r="G3183" s="34" t="s">
        <v>2365</v>
      </c>
      <c r="H3183" s="34" t="s">
        <v>2554</v>
      </c>
      <c r="I3183" s="34" t="s">
        <v>2369</v>
      </c>
      <c r="J3183" s="6" t="s">
        <v>2548</v>
      </c>
      <c r="K3183" s="11">
        <v>12.5</v>
      </c>
      <c r="L3183" s="9">
        <v>25.13</v>
      </c>
      <c r="M3183" s="11">
        <f t="shared" si="501"/>
        <v>314.125</v>
      </c>
      <c r="N3183" s="11">
        <v>0</v>
      </c>
      <c r="O3183" s="10">
        <f t="shared" si="502"/>
        <v>12.5</v>
      </c>
      <c r="P3183" s="11">
        <f t="shared" si="503"/>
        <v>0</v>
      </c>
      <c r="Q3183" s="11">
        <f t="shared" si="504"/>
        <v>12.5</v>
      </c>
      <c r="R3183" s="6" t="str">
        <f t="shared" si="505"/>
        <v>YES</v>
      </c>
      <c r="S3183" s="6" t="str">
        <f t="shared" si="506"/>
        <v>YES</v>
      </c>
      <c r="T3183" s="11">
        <f t="shared" si="507"/>
        <v>314.125</v>
      </c>
      <c r="U3183" s="11">
        <f t="shared" si="508"/>
        <v>314.125</v>
      </c>
      <c r="V3183" s="11">
        <f t="shared" si="509"/>
        <v>0</v>
      </c>
    </row>
    <row r="3184" spans="1:22" x14ac:dyDescent="0.25">
      <c r="A3184" s="6" t="s">
        <v>351</v>
      </c>
      <c r="B3184" s="6" t="s">
        <v>23</v>
      </c>
      <c r="C3184" s="34" t="s">
        <v>2553</v>
      </c>
      <c r="D3184" s="34" t="s">
        <v>2553</v>
      </c>
      <c r="E3184" s="38" t="s">
        <v>2512</v>
      </c>
      <c r="F3184" s="38" t="s">
        <v>2366</v>
      </c>
      <c r="G3184" s="34" t="s">
        <v>2365</v>
      </c>
      <c r="H3184" s="34" t="s">
        <v>2554</v>
      </c>
      <c r="I3184" s="34" t="s">
        <v>2369</v>
      </c>
      <c r="J3184" s="6" t="s">
        <v>2549</v>
      </c>
      <c r="K3184" s="11">
        <v>5</v>
      </c>
      <c r="L3184" s="9">
        <v>450.27</v>
      </c>
      <c r="M3184" s="11">
        <f t="shared" si="501"/>
        <v>2251.35</v>
      </c>
      <c r="N3184" s="11">
        <f>4048.24+1969.34</f>
        <v>6017.58</v>
      </c>
      <c r="O3184" s="10">
        <f t="shared" si="502"/>
        <v>5</v>
      </c>
      <c r="P3184" s="11">
        <f t="shared" si="503"/>
        <v>13.364381371177293</v>
      </c>
      <c r="Q3184" s="11">
        <f t="shared" si="504"/>
        <v>18.364381371177295</v>
      </c>
      <c r="R3184" s="6" t="str">
        <f t="shared" si="505"/>
        <v>YES</v>
      </c>
      <c r="S3184" s="6" t="str">
        <f t="shared" si="506"/>
        <v>YES</v>
      </c>
      <c r="T3184" s="11">
        <f t="shared" si="507"/>
        <v>5628.375</v>
      </c>
      <c r="U3184" s="11">
        <f t="shared" si="508"/>
        <v>8268.93</v>
      </c>
      <c r="V3184" s="11">
        <f t="shared" si="509"/>
        <v>-2640.5550000000003</v>
      </c>
    </row>
    <row r="3185" spans="1:22" x14ac:dyDescent="0.25">
      <c r="A3185" s="6" t="s">
        <v>351</v>
      </c>
      <c r="B3185" s="6" t="s">
        <v>23</v>
      </c>
      <c r="C3185" s="34" t="s">
        <v>2553</v>
      </c>
      <c r="D3185" s="34" t="s">
        <v>2553</v>
      </c>
      <c r="E3185" s="38" t="s">
        <v>2512</v>
      </c>
      <c r="F3185" s="38" t="s">
        <v>2366</v>
      </c>
      <c r="G3185" s="34" t="s">
        <v>2365</v>
      </c>
      <c r="H3185" s="34" t="s">
        <v>2554</v>
      </c>
      <c r="I3185" s="34" t="s">
        <v>2369</v>
      </c>
      <c r="J3185" s="6" t="s">
        <v>2550</v>
      </c>
      <c r="K3185" s="11">
        <v>5</v>
      </c>
      <c r="L3185" s="9">
        <v>96.48</v>
      </c>
      <c r="M3185" s="11">
        <f t="shared" si="501"/>
        <v>482.40000000000003</v>
      </c>
      <c r="N3185" s="11">
        <f>1036.11+90.76</f>
        <v>1126.8699999999999</v>
      </c>
      <c r="O3185" s="10">
        <f t="shared" si="502"/>
        <v>5</v>
      </c>
      <c r="P3185" s="11">
        <f t="shared" si="503"/>
        <v>11.679830016583747</v>
      </c>
      <c r="Q3185" s="11">
        <f t="shared" si="504"/>
        <v>16.679830016583747</v>
      </c>
      <c r="R3185" s="6" t="str">
        <f t="shared" si="505"/>
        <v>YES</v>
      </c>
      <c r="S3185" s="6" t="str">
        <f t="shared" si="506"/>
        <v>YES</v>
      </c>
      <c r="T3185" s="11">
        <f t="shared" si="507"/>
        <v>1206</v>
      </c>
      <c r="U3185" s="11">
        <f t="shared" si="508"/>
        <v>1609.27</v>
      </c>
      <c r="V3185" s="11">
        <f t="shared" si="509"/>
        <v>-403.27</v>
      </c>
    </row>
    <row r="3186" spans="1:22" x14ac:dyDescent="0.25">
      <c r="A3186" s="6" t="s">
        <v>351</v>
      </c>
      <c r="B3186" s="6" t="s">
        <v>23</v>
      </c>
      <c r="C3186" s="34" t="s">
        <v>2553</v>
      </c>
      <c r="D3186" s="34" t="s">
        <v>2553</v>
      </c>
      <c r="E3186" s="38" t="s">
        <v>2512</v>
      </c>
      <c r="F3186" s="38" t="s">
        <v>2366</v>
      </c>
      <c r="G3186" s="34" t="s">
        <v>2365</v>
      </c>
      <c r="H3186" s="34" t="s">
        <v>2554</v>
      </c>
      <c r="I3186" s="34" t="s">
        <v>2369</v>
      </c>
      <c r="J3186" s="6" t="s">
        <v>2551</v>
      </c>
      <c r="K3186" s="11">
        <v>5</v>
      </c>
      <c r="L3186" s="9">
        <v>235.55</v>
      </c>
      <c r="M3186" s="11">
        <f t="shared" si="501"/>
        <v>1177.75</v>
      </c>
      <c r="N3186" s="11">
        <f>3067.2+164.5</f>
        <v>3231.7</v>
      </c>
      <c r="O3186" s="10">
        <f t="shared" si="502"/>
        <v>5</v>
      </c>
      <c r="P3186" s="11">
        <f t="shared" si="503"/>
        <v>13.719804712375291</v>
      </c>
      <c r="Q3186" s="11">
        <f t="shared" si="504"/>
        <v>18.719804712375289</v>
      </c>
      <c r="R3186" s="6" t="str">
        <f t="shared" si="505"/>
        <v>YES</v>
      </c>
      <c r="S3186" s="6" t="str">
        <f t="shared" si="506"/>
        <v>YES</v>
      </c>
      <c r="T3186" s="11">
        <f t="shared" si="507"/>
        <v>2944.375</v>
      </c>
      <c r="U3186" s="11">
        <f t="shared" si="508"/>
        <v>4409.45</v>
      </c>
      <c r="V3186" s="11">
        <f t="shared" si="509"/>
        <v>-1465.0749999999998</v>
      </c>
    </row>
    <row r="3187" spans="1:22" x14ac:dyDescent="0.25">
      <c r="A3187" s="6" t="s">
        <v>351</v>
      </c>
      <c r="B3187" s="6" t="s">
        <v>23</v>
      </c>
      <c r="C3187" s="34" t="s">
        <v>2553</v>
      </c>
      <c r="D3187" s="34" t="s">
        <v>2553</v>
      </c>
      <c r="E3187" s="38" t="s">
        <v>2512</v>
      </c>
      <c r="F3187" s="38" t="s">
        <v>2366</v>
      </c>
      <c r="G3187" s="34" t="s">
        <v>2365</v>
      </c>
      <c r="H3187" s="34" t="s">
        <v>2554</v>
      </c>
      <c r="I3187" s="34" t="s">
        <v>2369</v>
      </c>
      <c r="J3187" s="6" t="s">
        <v>2552</v>
      </c>
      <c r="K3187" s="11">
        <v>12.5</v>
      </c>
      <c r="L3187" s="9">
        <v>6.78</v>
      </c>
      <c r="M3187" s="11">
        <f t="shared" si="501"/>
        <v>84.75</v>
      </c>
      <c r="N3187" s="11">
        <v>0</v>
      </c>
      <c r="O3187" s="10">
        <f t="shared" si="502"/>
        <v>12.5</v>
      </c>
      <c r="P3187" s="11">
        <f t="shared" si="503"/>
        <v>0</v>
      </c>
      <c r="Q3187" s="11">
        <f t="shared" si="504"/>
        <v>12.5</v>
      </c>
      <c r="R3187" s="6" t="str">
        <f t="shared" si="505"/>
        <v>YES</v>
      </c>
      <c r="S3187" s="6" t="str">
        <f t="shared" si="506"/>
        <v>YES</v>
      </c>
      <c r="T3187" s="11">
        <f t="shared" si="507"/>
        <v>84.75</v>
      </c>
      <c r="U3187" s="11">
        <f t="shared" si="508"/>
        <v>84.75</v>
      </c>
      <c r="V3187" s="11">
        <f t="shared" si="509"/>
        <v>0</v>
      </c>
    </row>
    <row r="3188" spans="1:22" x14ac:dyDescent="0.25">
      <c r="A3188" s="6" t="s">
        <v>351</v>
      </c>
      <c r="B3188" s="6" t="s">
        <v>23</v>
      </c>
      <c r="C3188" s="34" t="s">
        <v>2555</v>
      </c>
      <c r="D3188" s="34" t="s">
        <v>2555</v>
      </c>
      <c r="E3188" s="38" t="s">
        <v>2556</v>
      </c>
      <c r="F3188" s="38" t="s">
        <v>2557</v>
      </c>
      <c r="G3188" s="39" t="s">
        <v>2558</v>
      </c>
      <c r="H3188" s="34" t="s">
        <v>2559</v>
      </c>
      <c r="I3188" s="34" t="s">
        <v>122</v>
      </c>
      <c r="J3188" s="6" t="s">
        <v>2560</v>
      </c>
      <c r="K3188" s="11">
        <v>5</v>
      </c>
      <c r="L3188" s="9">
        <v>166</v>
      </c>
      <c r="M3188" s="11">
        <f t="shared" si="501"/>
        <v>830</v>
      </c>
      <c r="N3188" s="11">
        <v>2770</v>
      </c>
      <c r="O3188" s="10">
        <f t="shared" si="502"/>
        <v>5</v>
      </c>
      <c r="P3188" s="11">
        <f t="shared" si="503"/>
        <v>16.686746987951807</v>
      </c>
      <c r="Q3188" s="11">
        <f t="shared" si="504"/>
        <v>21.686746987951807</v>
      </c>
      <c r="R3188" s="6" t="str">
        <f t="shared" si="505"/>
        <v>YES</v>
      </c>
      <c r="S3188" s="6" t="str">
        <f t="shared" si="506"/>
        <v>YES</v>
      </c>
      <c r="T3188" s="11">
        <f t="shared" si="507"/>
        <v>2075</v>
      </c>
      <c r="U3188" s="11">
        <f t="shared" si="508"/>
        <v>3600</v>
      </c>
      <c r="V3188" s="11">
        <f t="shared" si="509"/>
        <v>-1525</v>
      </c>
    </row>
    <row r="3189" spans="1:22" x14ac:dyDescent="0.25">
      <c r="A3189" s="6" t="s">
        <v>351</v>
      </c>
      <c r="B3189" s="6" t="s">
        <v>23</v>
      </c>
      <c r="C3189" s="34" t="s">
        <v>2555</v>
      </c>
      <c r="D3189" s="34" t="s">
        <v>2555</v>
      </c>
      <c r="E3189" s="38" t="s">
        <v>2556</v>
      </c>
      <c r="F3189" s="38" t="s">
        <v>2557</v>
      </c>
      <c r="G3189" s="39" t="s">
        <v>2558</v>
      </c>
      <c r="H3189" s="34" t="s">
        <v>2559</v>
      </c>
      <c r="I3189" s="34" t="s">
        <v>122</v>
      </c>
      <c r="J3189" s="6" t="s">
        <v>2561</v>
      </c>
      <c r="K3189" s="11">
        <v>5</v>
      </c>
      <c r="L3189" s="9">
        <v>72</v>
      </c>
      <c r="M3189" s="11">
        <v>360</v>
      </c>
      <c r="N3189" s="11">
        <v>1440</v>
      </c>
      <c r="O3189" s="10">
        <f t="shared" si="502"/>
        <v>5</v>
      </c>
      <c r="P3189" s="11">
        <f t="shared" si="503"/>
        <v>20</v>
      </c>
      <c r="Q3189" s="11">
        <f t="shared" si="504"/>
        <v>25</v>
      </c>
      <c r="R3189" s="6" t="str">
        <f t="shared" si="505"/>
        <v>YES</v>
      </c>
      <c r="S3189" s="6" t="str">
        <f t="shared" si="506"/>
        <v>YES</v>
      </c>
      <c r="T3189" s="11">
        <f t="shared" si="507"/>
        <v>900</v>
      </c>
      <c r="U3189" s="11">
        <f t="shared" si="508"/>
        <v>1800</v>
      </c>
      <c r="V3189" s="11">
        <f t="shared" si="509"/>
        <v>-900</v>
      </c>
    </row>
    <row r="3190" spans="1:22" x14ac:dyDescent="0.25">
      <c r="A3190" s="6" t="s">
        <v>351</v>
      </c>
      <c r="B3190" s="6" t="s">
        <v>23</v>
      </c>
      <c r="C3190" s="25" t="s">
        <v>2566</v>
      </c>
      <c r="D3190" s="25" t="s">
        <v>2566</v>
      </c>
      <c r="E3190" s="38" t="s">
        <v>2567</v>
      </c>
      <c r="F3190" s="38" t="s">
        <v>2563</v>
      </c>
      <c r="G3190" s="25" t="s">
        <v>2565</v>
      </c>
      <c r="H3190" s="25" t="s">
        <v>2564</v>
      </c>
      <c r="I3190" s="25" t="s">
        <v>2562</v>
      </c>
      <c r="J3190" s="6" t="s">
        <v>2568</v>
      </c>
      <c r="K3190" s="11">
        <v>5</v>
      </c>
      <c r="L3190" s="9">
        <v>127.3</v>
      </c>
      <c r="M3190" s="11">
        <f t="shared" ref="M3190:M3253" si="510">+K3190*L3190</f>
        <v>636.5</v>
      </c>
      <c r="N3190" s="11">
        <v>2099.85</v>
      </c>
      <c r="O3190" s="10">
        <f t="shared" si="502"/>
        <v>5</v>
      </c>
      <c r="P3190" s="11">
        <f t="shared" si="503"/>
        <v>16.49528672427337</v>
      </c>
      <c r="Q3190" s="11">
        <f t="shared" si="504"/>
        <v>21.49528672427337</v>
      </c>
      <c r="R3190" s="6" t="str">
        <f t="shared" si="505"/>
        <v>YES</v>
      </c>
      <c r="S3190" s="6" t="str">
        <f t="shared" si="506"/>
        <v>YES</v>
      </c>
      <c r="T3190" s="11">
        <f t="shared" si="507"/>
        <v>1591.25</v>
      </c>
      <c r="U3190" s="11">
        <f t="shared" si="508"/>
        <v>2736.35</v>
      </c>
      <c r="V3190" s="11">
        <f t="shared" si="509"/>
        <v>-1145.0999999999999</v>
      </c>
    </row>
    <row r="3191" spans="1:22" x14ac:dyDescent="0.25">
      <c r="A3191" s="6" t="s">
        <v>351</v>
      </c>
      <c r="B3191" s="6" t="s">
        <v>23</v>
      </c>
      <c r="C3191" s="25" t="s">
        <v>2566</v>
      </c>
      <c r="D3191" s="25" t="s">
        <v>2566</v>
      </c>
      <c r="E3191" s="38" t="s">
        <v>2567</v>
      </c>
      <c r="F3191" s="38" t="s">
        <v>2563</v>
      </c>
      <c r="G3191" s="25" t="s">
        <v>2565</v>
      </c>
      <c r="H3191" s="25" t="s">
        <v>2564</v>
      </c>
      <c r="I3191" s="25" t="s">
        <v>2562</v>
      </c>
      <c r="J3191" s="6" t="s">
        <v>2568</v>
      </c>
      <c r="K3191" s="11">
        <v>12.5</v>
      </c>
      <c r="L3191" s="9">
        <v>7.72</v>
      </c>
      <c r="M3191" s="11">
        <f t="shared" si="510"/>
        <v>96.5</v>
      </c>
      <c r="O3191" s="10">
        <f t="shared" si="502"/>
        <v>12.5</v>
      </c>
      <c r="P3191" s="11">
        <f t="shared" si="503"/>
        <v>0</v>
      </c>
      <c r="Q3191" s="11">
        <f t="shared" si="504"/>
        <v>12.5</v>
      </c>
      <c r="R3191" s="6" t="str">
        <f t="shared" si="505"/>
        <v>YES</v>
      </c>
      <c r="S3191" s="6" t="str">
        <f t="shared" si="506"/>
        <v>YES</v>
      </c>
      <c r="T3191" s="11">
        <f t="shared" si="507"/>
        <v>96.5</v>
      </c>
      <c r="U3191" s="11">
        <f t="shared" si="508"/>
        <v>96.5</v>
      </c>
      <c r="V3191" s="11">
        <f t="shared" si="509"/>
        <v>0</v>
      </c>
    </row>
    <row r="3192" spans="1:22" x14ac:dyDescent="0.25">
      <c r="A3192" s="6" t="s">
        <v>351</v>
      </c>
      <c r="B3192" s="6" t="s">
        <v>23</v>
      </c>
      <c r="C3192" s="25" t="s">
        <v>2566</v>
      </c>
      <c r="D3192" s="25" t="s">
        <v>2566</v>
      </c>
      <c r="E3192" s="38" t="s">
        <v>2567</v>
      </c>
      <c r="F3192" s="38" t="s">
        <v>2563</v>
      </c>
      <c r="G3192" s="25" t="s">
        <v>2565</v>
      </c>
      <c r="H3192" s="25" t="s">
        <v>2564</v>
      </c>
      <c r="I3192" s="25" t="s">
        <v>2562</v>
      </c>
      <c r="J3192" s="6" t="s">
        <v>2568</v>
      </c>
      <c r="K3192" s="11">
        <v>15</v>
      </c>
      <c r="L3192" s="9">
        <v>41.14</v>
      </c>
      <c r="M3192" s="11">
        <f t="shared" si="510"/>
        <v>617.1</v>
      </c>
      <c r="O3192" s="10">
        <f t="shared" si="502"/>
        <v>15</v>
      </c>
      <c r="P3192" s="11">
        <f t="shared" si="503"/>
        <v>0</v>
      </c>
      <c r="Q3192" s="11">
        <f t="shared" si="504"/>
        <v>15</v>
      </c>
      <c r="R3192" s="6" t="str">
        <f t="shared" si="505"/>
        <v>YES</v>
      </c>
      <c r="S3192" s="6" t="str">
        <f t="shared" si="506"/>
        <v>YES</v>
      </c>
      <c r="T3192" s="11">
        <f t="shared" si="507"/>
        <v>514.25</v>
      </c>
      <c r="U3192" s="11">
        <f t="shared" si="508"/>
        <v>617.1</v>
      </c>
      <c r="V3192" s="11">
        <f t="shared" si="509"/>
        <v>-102.85000000000002</v>
      </c>
    </row>
    <row r="3193" spans="1:22" x14ac:dyDescent="0.25">
      <c r="A3193" s="6" t="s">
        <v>351</v>
      </c>
      <c r="B3193" s="6" t="s">
        <v>23</v>
      </c>
      <c r="C3193" s="25" t="s">
        <v>2566</v>
      </c>
      <c r="D3193" s="25" t="s">
        <v>2566</v>
      </c>
      <c r="E3193" s="38" t="s">
        <v>2567</v>
      </c>
      <c r="F3193" s="38" t="s">
        <v>2563</v>
      </c>
      <c r="G3193" s="25" t="s">
        <v>2565</v>
      </c>
      <c r="H3193" s="25" t="s">
        <v>2564</v>
      </c>
      <c r="I3193" s="25" t="s">
        <v>2562</v>
      </c>
      <c r="J3193" s="6" t="s">
        <v>2568</v>
      </c>
      <c r="K3193" s="11">
        <v>16</v>
      </c>
      <c r="L3193" s="9">
        <v>44.34</v>
      </c>
      <c r="M3193" s="11">
        <f t="shared" si="510"/>
        <v>709.44</v>
      </c>
      <c r="O3193" s="10">
        <f t="shared" si="502"/>
        <v>16</v>
      </c>
      <c r="P3193" s="11">
        <f t="shared" si="503"/>
        <v>0</v>
      </c>
      <c r="Q3193" s="11">
        <f t="shared" si="504"/>
        <v>16</v>
      </c>
      <c r="R3193" s="6" t="str">
        <f t="shared" si="505"/>
        <v>YES</v>
      </c>
      <c r="S3193" s="6" t="str">
        <f t="shared" si="506"/>
        <v>YES</v>
      </c>
      <c r="T3193" s="11">
        <f t="shared" si="507"/>
        <v>554.25</v>
      </c>
      <c r="U3193" s="11">
        <f t="shared" si="508"/>
        <v>709.44</v>
      </c>
      <c r="V3193" s="11">
        <f t="shared" si="509"/>
        <v>-155.19000000000005</v>
      </c>
    </row>
    <row r="3194" spans="1:22" x14ac:dyDescent="0.25">
      <c r="A3194" s="6" t="s">
        <v>351</v>
      </c>
      <c r="B3194" s="6" t="s">
        <v>23</v>
      </c>
      <c r="C3194" s="25" t="s">
        <v>2566</v>
      </c>
      <c r="D3194" s="25" t="s">
        <v>2566</v>
      </c>
      <c r="E3194" s="38" t="s">
        <v>2567</v>
      </c>
      <c r="F3194" s="38" t="s">
        <v>2563</v>
      </c>
      <c r="G3194" s="25" t="s">
        <v>2565</v>
      </c>
      <c r="H3194" s="25" t="s">
        <v>2564</v>
      </c>
      <c r="I3194" s="25" t="s">
        <v>2562</v>
      </c>
      <c r="J3194" s="6" t="s">
        <v>2569</v>
      </c>
      <c r="K3194" s="11">
        <v>5</v>
      </c>
      <c r="L3194" s="9">
        <v>303.11</v>
      </c>
      <c r="M3194" s="11">
        <f t="shared" si="510"/>
        <v>1515.5500000000002</v>
      </c>
      <c r="N3194" s="11">
        <v>10163.67</v>
      </c>
      <c r="O3194" s="10">
        <f t="shared" si="502"/>
        <v>5</v>
      </c>
      <c r="P3194" s="11">
        <f t="shared" si="503"/>
        <v>33.531292270132951</v>
      </c>
      <c r="Q3194" s="11">
        <f t="shared" si="504"/>
        <v>38.531292270132958</v>
      </c>
      <c r="R3194" s="6" t="str">
        <f t="shared" si="505"/>
        <v>YES</v>
      </c>
      <c r="S3194" s="6" t="str">
        <f t="shared" si="506"/>
        <v>YES</v>
      </c>
      <c r="T3194" s="11">
        <f t="shared" si="507"/>
        <v>3788.875</v>
      </c>
      <c r="U3194" s="11">
        <f t="shared" si="508"/>
        <v>11679.220000000001</v>
      </c>
      <c r="V3194" s="11">
        <f t="shared" si="509"/>
        <v>-7890.3450000000012</v>
      </c>
    </row>
    <row r="3195" spans="1:22" x14ac:dyDescent="0.25">
      <c r="A3195" s="6" t="s">
        <v>351</v>
      </c>
      <c r="B3195" s="6" t="s">
        <v>23</v>
      </c>
      <c r="C3195" s="25" t="s">
        <v>2566</v>
      </c>
      <c r="D3195" s="25" t="s">
        <v>2566</v>
      </c>
      <c r="E3195" s="38" t="s">
        <v>2567</v>
      </c>
      <c r="F3195" s="38" t="s">
        <v>2563</v>
      </c>
      <c r="G3195" s="25" t="s">
        <v>2565</v>
      </c>
      <c r="H3195" s="25" t="s">
        <v>2564</v>
      </c>
      <c r="I3195" s="25" t="s">
        <v>2562</v>
      </c>
      <c r="J3195" s="6" t="s">
        <v>2569</v>
      </c>
      <c r="K3195" s="11">
        <v>12.5</v>
      </c>
      <c r="L3195" s="9">
        <v>5.53</v>
      </c>
      <c r="M3195" s="11">
        <f t="shared" si="510"/>
        <v>69.125</v>
      </c>
      <c r="O3195" s="10">
        <f t="shared" si="502"/>
        <v>12.5</v>
      </c>
      <c r="P3195" s="11">
        <f t="shared" si="503"/>
        <v>0</v>
      </c>
      <c r="Q3195" s="11">
        <f t="shared" si="504"/>
        <v>12.5</v>
      </c>
      <c r="R3195" s="6" t="str">
        <f t="shared" si="505"/>
        <v>YES</v>
      </c>
      <c r="S3195" s="6" t="str">
        <f t="shared" si="506"/>
        <v>YES</v>
      </c>
      <c r="T3195" s="11">
        <f t="shared" si="507"/>
        <v>69.125</v>
      </c>
      <c r="U3195" s="11">
        <f t="shared" si="508"/>
        <v>69.125</v>
      </c>
      <c r="V3195" s="11">
        <f t="shared" si="509"/>
        <v>0</v>
      </c>
    </row>
    <row r="3196" spans="1:22" x14ac:dyDescent="0.25">
      <c r="A3196" s="6" t="s">
        <v>351</v>
      </c>
      <c r="B3196" s="6" t="s">
        <v>23</v>
      </c>
      <c r="C3196" s="25" t="s">
        <v>2566</v>
      </c>
      <c r="D3196" s="25" t="s">
        <v>2566</v>
      </c>
      <c r="E3196" s="38" t="s">
        <v>2567</v>
      </c>
      <c r="F3196" s="38" t="s">
        <v>2563</v>
      </c>
      <c r="G3196" s="25" t="s">
        <v>2565</v>
      </c>
      <c r="H3196" s="25" t="s">
        <v>2564</v>
      </c>
      <c r="I3196" s="25" t="s">
        <v>2562</v>
      </c>
      <c r="J3196" s="6" t="s">
        <v>2569</v>
      </c>
      <c r="K3196" s="11">
        <v>15</v>
      </c>
      <c r="L3196" s="9">
        <v>26.92</v>
      </c>
      <c r="M3196" s="11">
        <f t="shared" si="510"/>
        <v>403.8</v>
      </c>
      <c r="O3196" s="10">
        <f t="shared" si="502"/>
        <v>15</v>
      </c>
      <c r="P3196" s="11">
        <f t="shared" si="503"/>
        <v>0</v>
      </c>
      <c r="Q3196" s="11">
        <f t="shared" si="504"/>
        <v>15</v>
      </c>
      <c r="R3196" s="6" t="str">
        <f t="shared" si="505"/>
        <v>YES</v>
      </c>
      <c r="S3196" s="6" t="str">
        <f t="shared" si="506"/>
        <v>YES</v>
      </c>
      <c r="T3196" s="11">
        <f t="shared" si="507"/>
        <v>336.5</v>
      </c>
      <c r="U3196" s="11">
        <f t="shared" si="508"/>
        <v>403.8</v>
      </c>
      <c r="V3196" s="11">
        <f t="shared" si="509"/>
        <v>-67.300000000000011</v>
      </c>
    </row>
    <row r="3197" spans="1:22" x14ac:dyDescent="0.25">
      <c r="A3197" s="6" t="s">
        <v>351</v>
      </c>
      <c r="B3197" s="6" t="s">
        <v>23</v>
      </c>
      <c r="C3197" s="25" t="s">
        <v>2566</v>
      </c>
      <c r="D3197" s="25" t="s">
        <v>2566</v>
      </c>
      <c r="E3197" s="38" t="s">
        <v>2567</v>
      </c>
      <c r="F3197" s="38" t="s">
        <v>2563</v>
      </c>
      <c r="G3197" s="25" t="s">
        <v>2565</v>
      </c>
      <c r="H3197" s="25" t="s">
        <v>2564</v>
      </c>
      <c r="I3197" s="25" t="s">
        <v>2562</v>
      </c>
      <c r="J3197" s="6" t="s">
        <v>2570</v>
      </c>
      <c r="K3197" s="11">
        <v>5</v>
      </c>
      <c r="L3197" s="9">
        <v>240.5</v>
      </c>
      <c r="M3197" s="11">
        <f t="shared" si="510"/>
        <v>1202.5</v>
      </c>
      <c r="N3197" s="11">
        <v>8504.7000000000007</v>
      </c>
      <c r="O3197" s="10">
        <f t="shared" si="502"/>
        <v>5</v>
      </c>
      <c r="P3197" s="11">
        <f t="shared" si="503"/>
        <v>35.362577962577966</v>
      </c>
      <c r="Q3197" s="11">
        <f t="shared" si="504"/>
        <v>40.362577962577966</v>
      </c>
      <c r="R3197" s="6" t="str">
        <f t="shared" si="505"/>
        <v>YES</v>
      </c>
      <c r="S3197" s="6" t="str">
        <f t="shared" si="506"/>
        <v>YES</v>
      </c>
      <c r="T3197" s="11">
        <f t="shared" si="507"/>
        <v>3006.25</v>
      </c>
      <c r="U3197" s="11">
        <f t="shared" si="508"/>
        <v>9707.2000000000007</v>
      </c>
      <c r="V3197" s="11">
        <f t="shared" si="509"/>
        <v>-6700.9500000000007</v>
      </c>
    </row>
    <row r="3198" spans="1:22" x14ac:dyDescent="0.25">
      <c r="A3198" s="6" t="s">
        <v>351</v>
      </c>
      <c r="B3198" s="6" t="s">
        <v>23</v>
      </c>
      <c r="C3198" s="25" t="s">
        <v>2566</v>
      </c>
      <c r="D3198" s="25" t="s">
        <v>2566</v>
      </c>
      <c r="E3198" s="38" t="s">
        <v>2567</v>
      </c>
      <c r="F3198" s="38" t="s">
        <v>2563</v>
      </c>
      <c r="G3198" s="25" t="s">
        <v>2565</v>
      </c>
      <c r="H3198" s="25" t="s">
        <v>2564</v>
      </c>
      <c r="I3198" s="25" t="s">
        <v>2562</v>
      </c>
      <c r="J3198" s="6" t="s">
        <v>2570</v>
      </c>
      <c r="K3198" s="11">
        <v>12.5</v>
      </c>
      <c r="L3198" s="9">
        <v>23.08</v>
      </c>
      <c r="M3198" s="11">
        <f t="shared" si="510"/>
        <v>288.5</v>
      </c>
      <c r="O3198" s="10">
        <f t="shared" si="502"/>
        <v>12.500000000000002</v>
      </c>
      <c r="P3198" s="11">
        <f t="shared" si="503"/>
        <v>0</v>
      </c>
      <c r="Q3198" s="11">
        <f t="shared" si="504"/>
        <v>12.500000000000002</v>
      </c>
      <c r="R3198" s="6" t="str">
        <f t="shared" si="505"/>
        <v>YES</v>
      </c>
      <c r="S3198" s="6" t="str">
        <f t="shared" si="506"/>
        <v>YES</v>
      </c>
      <c r="T3198" s="11">
        <f t="shared" si="507"/>
        <v>288.5</v>
      </c>
      <c r="U3198" s="11">
        <f t="shared" si="508"/>
        <v>288.5</v>
      </c>
      <c r="V3198" s="11">
        <f t="shared" si="509"/>
        <v>0</v>
      </c>
    </row>
    <row r="3199" spans="1:22" x14ac:dyDescent="0.25">
      <c r="A3199" s="6" t="s">
        <v>351</v>
      </c>
      <c r="B3199" s="6" t="s">
        <v>23</v>
      </c>
      <c r="C3199" s="25" t="s">
        <v>2566</v>
      </c>
      <c r="D3199" s="25" t="s">
        <v>2566</v>
      </c>
      <c r="E3199" s="38" t="s">
        <v>2567</v>
      </c>
      <c r="F3199" s="38" t="s">
        <v>2563</v>
      </c>
      <c r="G3199" s="25" t="s">
        <v>2565</v>
      </c>
      <c r="H3199" s="25" t="s">
        <v>2564</v>
      </c>
      <c r="I3199" s="25" t="s">
        <v>2562</v>
      </c>
      <c r="J3199" s="6" t="s">
        <v>2570</v>
      </c>
      <c r="K3199" s="11">
        <v>15</v>
      </c>
      <c r="L3199" s="9">
        <v>5.88</v>
      </c>
      <c r="M3199" s="11">
        <f t="shared" si="510"/>
        <v>88.2</v>
      </c>
      <c r="O3199" s="10">
        <f t="shared" si="502"/>
        <v>15</v>
      </c>
      <c r="P3199" s="11">
        <f t="shared" si="503"/>
        <v>0</v>
      </c>
      <c r="Q3199" s="11">
        <f t="shared" si="504"/>
        <v>15</v>
      </c>
      <c r="R3199" s="6" t="str">
        <f t="shared" si="505"/>
        <v>YES</v>
      </c>
      <c r="S3199" s="6" t="str">
        <f t="shared" si="506"/>
        <v>YES</v>
      </c>
      <c r="T3199" s="11">
        <f t="shared" si="507"/>
        <v>73.5</v>
      </c>
      <c r="U3199" s="11">
        <f t="shared" si="508"/>
        <v>88.2</v>
      </c>
      <c r="V3199" s="11">
        <f t="shared" si="509"/>
        <v>-14.700000000000003</v>
      </c>
    </row>
    <row r="3200" spans="1:22" x14ac:dyDescent="0.25">
      <c r="A3200" s="6" t="s">
        <v>351</v>
      </c>
      <c r="B3200" s="6" t="s">
        <v>23</v>
      </c>
      <c r="C3200" s="25" t="s">
        <v>2566</v>
      </c>
      <c r="D3200" s="25" t="s">
        <v>2566</v>
      </c>
      <c r="E3200" s="38" t="s">
        <v>2567</v>
      </c>
      <c r="F3200" s="38" t="s">
        <v>2563</v>
      </c>
      <c r="G3200" s="25" t="s">
        <v>2565</v>
      </c>
      <c r="H3200" s="25" t="s">
        <v>2564</v>
      </c>
      <c r="I3200" s="25" t="s">
        <v>2562</v>
      </c>
      <c r="J3200" s="6" t="s">
        <v>2571</v>
      </c>
      <c r="K3200" s="11">
        <v>5</v>
      </c>
      <c r="L3200" s="9">
        <v>290.5</v>
      </c>
      <c r="M3200" s="11">
        <f t="shared" si="510"/>
        <v>1452.5</v>
      </c>
      <c r="N3200" s="11">
        <v>9323.48</v>
      </c>
      <c r="O3200" s="10">
        <f t="shared" si="502"/>
        <v>5</v>
      </c>
      <c r="P3200" s="11">
        <f t="shared" si="503"/>
        <v>32.094595524956972</v>
      </c>
      <c r="Q3200" s="11">
        <f t="shared" si="504"/>
        <v>37.094595524956972</v>
      </c>
      <c r="R3200" s="6" t="str">
        <f t="shared" si="505"/>
        <v>YES</v>
      </c>
      <c r="S3200" s="6" t="str">
        <f t="shared" si="506"/>
        <v>YES</v>
      </c>
      <c r="T3200" s="11">
        <f t="shared" si="507"/>
        <v>3631.25</v>
      </c>
      <c r="U3200" s="11">
        <f t="shared" si="508"/>
        <v>10775.98</v>
      </c>
      <c r="V3200" s="11">
        <f t="shared" si="509"/>
        <v>-7144.73</v>
      </c>
    </row>
    <row r="3201" spans="1:22" x14ac:dyDescent="0.25">
      <c r="A3201" s="6" t="s">
        <v>351</v>
      </c>
      <c r="B3201" s="6" t="s">
        <v>23</v>
      </c>
      <c r="C3201" s="25" t="s">
        <v>2566</v>
      </c>
      <c r="D3201" s="25" t="s">
        <v>2566</v>
      </c>
      <c r="E3201" s="38" t="s">
        <v>2567</v>
      </c>
      <c r="F3201" s="38" t="s">
        <v>2563</v>
      </c>
      <c r="G3201" s="25" t="s">
        <v>2565</v>
      </c>
      <c r="H3201" s="25" t="s">
        <v>2564</v>
      </c>
      <c r="I3201" s="25" t="s">
        <v>2562</v>
      </c>
      <c r="J3201" s="6" t="s">
        <v>2571</v>
      </c>
      <c r="K3201" s="11">
        <v>12.5</v>
      </c>
      <c r="L3201" s="9">
        <v>13.74</v>
      </c>
      <c r="M3201" s="11">
        <f t="shared" si="510"/>
        <v>171.75</v>
      </c>
      <c r="O3201" s="10">
        <f t="shared" si="502"/>
        <v>12.5</v>
      </c>
      <c r="P3201" s="11">
        <f t="shared" si="503"/>
        <v>0</v>
      </c>
      <c r="Q3201" s="11">
        <f t="shared" si="504"/>
        <v>12.5</v>
      </c>
      <c r="R3201" s="6" t="str">
        <f t="shared" si="505"/>
        <v>YES</v>
      </c>
      <c r="S3201" s="6" t="str">
        <f t="shared" si="506"/>
        <v>YES</v>
      </c>
      <c r="T3201" s="11">
        <f t="shared" si="507"/>
        <v>171.75</v>
      </c>
      <c r="U3201" s="11">
        <f t="shared" si="508"/>
        <v>171.75</v>
      </c>
      <c r="V3201" s="11">
        <f t="shared" si="509"/>
        <v>0</v>
      </c>
    </row>
    <row r="3202" spans="1:22" x14ac:dyDescent="0.25">
      <c r="A3202" s="6" t="s">
        <v>351</v>
      </c>
      <c r="B3202" s="6" t="s">
        <v>23</v>
      </c>
      <c r="C3202" s="25" t="s">
        <v>2566</v>
      </c>
      <c r="D3202" s="25" t="s">
        <v>2566</v>
      </c>
      <c r="E3202" s="38" t="s">
        <v>2567</v>
      </c>
      <c r="F3202" s="38" t="s">
        <v>2563</v>
      </c>
      <c r="G3202" s="25" t="s">
        <v>2565</v>
      </c>
      <c r="H3202" s="25" t="s">
        <v>2564</v>
      </c>
      <c r="I3202" s="25" t="s">
        <v>2562</v>
      </c>
      <c r="J3202" s="6" t="s">
        <v>2571</v>
      </c>
      <c r="K3202" s="11">
        <v>15</v>
      </c>
      <c r="L3202" s="9">
        <v>11.73</v>
      </c>
      <c r="M3202" s="11">
        <f t="shared" si="510"/>
        <v>175.95000000000002</v>
      </c>
      <c r="O3202" s="10">
        <f t="shared" si="502"/>
        <v>15.000000000000002</v>
      </c>
      <c r="P3202" s="11">
        <f t="shared" si="503"/>
        <v>0</v>
      </c>
      <c r="Q3202" s="11">
        <f t="shared" si="504"/>
        <v>15.000000000000002</v>
      </c>
      <c r="R3202" s="6" t="str">
        <f t="shared" si="505"/>
        <v>YES</v>
      </c>
      <c r="S3202" s="6" t="str">
        <f t="shared" si="506"/>
        <v>YES</v>
      </c>
      <c r="T3202" s="11">
        <f t="shared" si="507"/>
        <v>146.625</v>
      </c>
      <c r="U3202" s="11">
        <f t="shared" si="508"/>
        <v>175.95000000000002</v>
      </c>
      <c r="V3202" s="11">
        <f t="shared" si="509"/>
        <v>-29.325000000000017</v>
      </c>
    </row>
    <row r="3203" spans="1:22" x14ac:dyDescent="0.25">
      <c r="A3203" s="6" t="s">
        <v>351</v>
      </c>
      <c r="B3203" s="6" t="s">
        <v>23</v>
      </c>
      <c r="C3203" s="25" t="s">
        <v>2566</v>
      </c>
      <c r="D3203" s="25" t="s">
        <v>2566</v>
      </c>
      <c r="E3203" s="38" t="s">
        <v>2567</v>
      </c>
      <c r="F3203" s="38" t="s">
        <v>2563</v>
      </c>
      <c r="G3203" s="25" t="s">
        <v>2565</v>
      </c>
      <c r="H3203" s="25" t="s">
        <v>2564</v>
      </c>
      <c r="I3203" s="25" t="s">
        <v>2562</v>
      </c>
      <c r="J3203" s="6" t="s">
        <v>2572</v>
      </c>
      <c r="K3203" s="11">
        <v>5</v>
      </c>
      <c r="L3203" s="9">
        <v>254.65</v>
      </c>
      <c r="M3203" s="11">
        <f t="shared" si="510"/>
        <v>1273.25</v>
      </c>
      <c r="N3203" s="11">
        <v>9018.7099999999991</v>
      </c>
      <c r="O3203" s="10">
        <f t="shared" si="502"/>
        <v>5</v>
      </c>
      <c r="P3203" s="11">
        <f t="shared" si="503"/>
        <v>35.416100530139403</v>
      </c>
      <c r="Q3203" s="11">
        <f t="shared" si="504"/>
        <v>40.416100530139403</v>
      </c>
      <c r="R3203" s="6" t="str">
        <f t="shared" si="505"/>
        <v>YES</v>
      </c>
      <c r="S3203" s="6" t="str">
        <f t="shared" si="506"/>
        <v>YES</v>
      </c>
      <c r="T3203" s="11">
        <f t="shared" si="507"/>
        <v>3183.125</v>
      </c>
      <c r="U3203" s="11">
        <f t="shared" si="508"/>
        <v>10291.959999999999</v>
      </c>
      <c r="V3203" s="11">
        <f t="shared" si="509"/>
        <v>-7108.8349999999991</v>
      </c>
    </row>
    <row r="3204" spans="1:22" x14ac:dyDescent="0.25">
      <c r="A3204" s="6" t="s">
        <v>351</v>
      </c>
      <c r="B3204" s="6" t="s">
        <v>23</v>
      </c>
      <c r="C3204" s="25" t="s">
        <v>2566</v>
      </c>
      <c r="D3204" s="25" t="s">
        <v>2566</v>
      </c>
      <c r="E3204" s="38" t="s">
        <v>2567</v>
      </c>
      <c r="F3204" s="38" t="s">
        <v>2563</v>
      </c>
      <c r="G3204" s="25" t="s">
        <v>2565</v>
      </c>
      <c r="H3204" s="25" t="s">
        <v>2564</v>
      </c>
      <c r="I3204" s="25" t="s">
        <v>2562</v>
      </c>
      <c r="J3204" s="6" t="s">
        <v>2572</v>
      </c>
      <c r="K3204" s="11">
        <v>12.5</v>
      </c>
      <c r="L3204" s="9">
        <v>10.210000000000001</v>
      </c>
      <c r="M3204" s="11">
        <f t="shared" si="510"/>
        <v>127.62500000000001</v>
      </c>
      <c r="O3204" s="10">
        <f t="shared" si="502"/>
        <v>12.5</v>
      </c>
      <c r="P3204" s="11">
        <f t="shared" si="503"/>
        <v>0</v>
      </c>
      <c r="Q3204" s="11">
        <f t="shared" si="504"/>
        <v>12.5</v>
      </c>
      <c r="R3204" s="6" t="str">
        <f t="shared" si="505"/>
        <v>YES</v>
      </c>
      <c r="S3204" s="6" t="str">
        <f t="shared" si="506"/>
        <v>YES</v>
      </c>
      <c r="T3204" s="11">
        <f t="shared" si="507"/>
        <v>127.62500000000001</v>
      </c>
      <c r="U3204" s="11">
        <f t="shared" si="508"/>
        <v>127.62500000000001</v>
      </c>
      <c r="V3204" s="11">
        <f t="shared" si="509"/>
        <v>0</v>
      </c>
    </row>
    <row r="3205" spans="1:22" x14ac:dyDescent="0.25">
      <c r="A3205" s="6" t="s">
        <v>351</v>
      </c>
      <c r="B3205" s="6" t="s">
        <v>23</v>
      </c>
      <c r="C3205" s="25" t="s">
        <v>2566</v>
      </c>
      <c r="D3205" s="25" t="s">
        <v>2566</v>
      </c>
      <c r="E3205" s="38" t="s">
        <v>2567</v>
      </c>
      <c r="F3205" s="38" t="s">
        <v>2563</v>
      </c>
      <c r="G3205" s="25" t="s">
        <v>2565</v>
      </c>
      <c r="H3205" s="25" t="s">
        <v>2564</v>
      </c>
      <c r="I3205" s="25" t="s">
        <v>2562</v>
      </c>
      <c r="J3205" s="6" t="s">
        <v>2572</v>
      </c>
      <c r="K3205" s="11">
        <v>15</v>
      </c>
      <c r="L3205" s="9">
        <v>36</v>
      </c>
      <c r="M3205" s="11">
        <f t="shared" si="510"/>
        <v>540</v>
      </c>
      <c r="O3205" s="10">
        <f t="shared" si="502"/>
        <v>15</v>
      </c>
      <c r="P3205" s="11">
        <f t="shared" si="503"/>
        <v>0</v>
      </c>
      <c r="Q3205" s="11">
        <f t="shared" si="504"/>
        <v>15</v>
      </c>
      <c r="R3205" s="6" t="str">
        <f t="shared" si="505"/>
        <v>YES</v>
      </c>
      <c r="S3205" s="6" t="str">
        <f t="shared" si="506"/>
        <v>YES</v>
      </c>
      <c r="T3205" s="11">
        <f t="shared" si="507"/>
        <v>450</v>
      </c>
      <c r="U3205" s="11">
        <f t="shared" si="508"/>
        <v>540</v>
      </c>
      <c r="V3205" s="11">
        <f t="shared" si="509"/>
        <v>-90</v>
      </c>
    </row>
    <row r="3206" spans="1:22" x14ac:dyDescent="0.25">
      <c r="A3206" s="6" t="s">
        <v>351</v>
      </c>
      <c r="B3206" s="6" t="s">
        <v>23</v>
      </c>
      <c r="C3206" s="25" t="s">
        <v>2566</v>
      </c>
      <c r="D3206" s="25" t="s">
        <v>2566</v>
      </c>
      <c r="E3206" s="38" t="s">
        <v>2567</v>
      </c>
      <c r="F3206" s="38" t="s">
        <v>2563</v>
      </c>
      <c r="G3206" s="25" t="s">
        <v>2565</v>
      </c>
      <c r="H3206" s="25" t="s">
        <v>2564</v>
      </c>
      <c r="I3206" s="25" t="s">
        <v>2562</v>
      </c>
      <c r="J3206" s="6" t="s">
        <v>2573</v>
      </c>
      <c r="K3206" s="11">
        <v>5</v>
      </c>
      <c r="L3206" s="9">
        <v>426.74</v>
      </c>
      <c r="M3206" s="11">
        <f t="shared" si="510"/>
        <v>2133.6999999999998</v>
      </c>
      <c r="N3206" s="11">
        <v>14845.02</v>
      </c>
      <c r="O3206" s="10">
        <f t="shared" si="502"/>
        <v>4.9999999999999991</v>
      </c>
      <c r="P3206" s="11">
        <f t="shared" si="503"/>
        <v>34.787036603083848</v>
      </c>
      <c r="Q3206" s="11">
        <f t="shared" si="504"/>
        <v>39.787036603083848</v>
      </c>
      <c r="R3206" s="6" t="str">
        <f t="shared" si="505"/>
        <v>YES</v>
      </c>
      <c r="S3206" s="6" t="str">
        <f t="shared" si="506"/>
        <v>YES</v>
      </c>
      <c r="T3206" s="11">
        <f t="shared" si="507"/>
        <v>5334.25</v>
      </c>
      <c r="U3206" s="11">
        <f t="shared" si="508"/>
        <v>16978.72</v>
      </c>
      <c r="V3206" s="11">
        <f t="shared" si="509"/>
        <v>-11644.470000000001</v>
      </c>
    </row>
    <row r="3207" spans="1:22" x14ac:dyDescent="0.25">
      <c r="A3207" s="6" t="s">
        <v>351</v>
      </c>
      <c r="B3207" s="6" t="s">
        <v>23</v>
      </c>
      <c r="C3207" s="25" t="s">
        <v>2566</v>
      </c>
      <c r="D3207" s="25" t="s">
        <v>2566</v>
      </c>
      <c r="E3207" s="38" t="s">
        <v>2567</v>
      </c>
      <c r="F3207" s="38" t="s">
        <v>2563</v>
      </c>
      <c r="G3207" s="25" t="s">
        <v>2565</v>
      </c>
      <c r="H3207" s="25" t="s">
        <v>2564</v>
      </c>
      <c r="I3207" s="25" t="s">
        <v>2562</v>
      </c>
      <c r="J3207" s="6" t="s">
        <v>2573</v>
      </c>
      <c r="K3207" s="11">
        <v>12.5</v>
      </c>
      <c r="L3207" s="9">
        <v>62.3</v>
      </c>
      <c r="M3207" s="11">
        <f t="shared" si="510"/>
        <v>778.75</v>
      </c>
      <c r="O3207" s="10">
        <f t="shared" si="502"/>
        <v>12.5</v>
      </c>
      <c r="P3207" s="11">
        <f t="shared" si="503"/>
        <v>0</v>
      </c>
      <c r="Q3207" s="11">
        <f t="shared" si="504"/>
        <v>12.5</v>
      </c>
      <c r="R3207" s="6" t="str">
        <f t="shared" si="505"/>
        <v>YES</v>
      </c>
      <c r="S3207" s="6" t="str">
        <f t="shared" si="506"/>
        <v>YES</v>
      </c>
      <c r="T3207" s="11">
        <f t="shared" si="507"/>
        <v>778.75</v>
      </c>
      <c r="U3207" s="11">
        <f t="shared" si="508"/>
        <v>778.75</v>
      </c>
      <c r="V3207" s="11">
        <f t="shared" si="509"/>
        <v>0</v>
      </c>
    </row>
    <row r="3208" spans="1:22" x14ac:dyDescent="0.25">
      <c r="A3208" s="6" t="s">
        <v>351</v>
      </c>
      <c r="B3208" s="6" t="s">
        <v>23</v>
      </c>
      <c r="C3208" s="25" t="s">
        <v>2566</v>
      </c>
      <c r="D3208" s="25" t="s">
        <v>2566</v>
      </c>
      <c r="E3208" s="38" t="s">
        <v>2567</v>
      </c>
      <c r="F3208" s="38" t="s">
        <v>2563</v>
      </c>
      <c r="G3208" s="25" t="s">
        <v>2565</v>
      </c>
      <c r="H3208" s="25" t="s">
        <v>2564</v>
      </c>
      <c r="I3208" s="25" t="s">
        <v>2562</v>
      </c>
      <c r="J3208" s="6" t="s">
        <v>2573</v>
      </c>
      <c r="K3208" s="11">
        <v>15</v>
      </c>
      <c r="L3208" s="9">
        <v>12.33</v>
      </c>
      <c r="M3208" s="11">
        <f t="shared" si="510"/>
        <v>184.95</v>
      </c>
      <c r="O3208" s="10">
        <f t="shared" si="502"/>
        <v>14.999999999999998</v>
      </c>
      <c r="P3208" s="11">
        <f t="shared" si="503"/>
        <v>0</v>
      </c>
      <c r="Q3208" s="11">
        <f t="shared" si="504"/>
        <v>14.999999999999998</v>
      </c>
      <c r="R3208" s="6" t="str">
        <f t="shared" si="505"/>
        <v>YES</v>
      </c>
      <c r="S3208" s="6" t="str">
        <f t="shared" si="506"/>
        <v>YES</v>
      </c>
      <c r="T3208" s="11">
        <f t="shared" si="507"/>
        <v>154.125</v>
      </c>
      <c r="U3208" s="11">
        <f t="shared" si="508"/>
        <v>184.95</v>
      </c>
      <c r="V3208" s="11">
        <f t="shared" si="509"/>
        <v>-30.824999999999989</v>
      </c>
    </row>
    <row r="3209" spans="1:22" x14ac:dyDescent="0.25">
      <c r="A3209" s="6" t="s">
        <v>351</v>
      </c>
      <c r="B3209" s="6" t="s">
        <v>23</v>
      </c>
      <c r="C3209" s="25" t="s">
        <v>2566</v>
      </c>
      <c r="D3209" s="25" t="s">
        <v>2566</v>
      </c>
      <c r="E3209" s="38" t="s">
        <v>2567</v>
      </c>
      <c r="F3209" s="38" t="s">
        <v>2563</v>
      </c>
      <c r="G3209" s="25" t="s">
        <v>2565</v>
      </c>
      <c r="H3209" s="25" t="s">
        <v>2564</v>
      </c>
      <c r="I3209" s="25" t="s">
        <v>2562</v>
      </c>
      <c r="J3209" s="6" t="s">
        <v>2574</v>
      </c>
      <c r="K3209" s="11">
        <v>5</v>
      </c>
      <c r="L3209" s="9">
        <v>363.93</v>
      </c>
      <c r="M3209" s="11">
        <f t="shared" si="510"/>
        <v>1819.65</v>
      </c>
      <c r="N3209" s="11">
        <v>12597.72</v>
      </c>
      <c r="O3209" s="10">
        <f t="shared" si="502"/>
        <v>5</v>
      </c>
      <c r="P3209" s="11">
        <f t="shared" si="503"/>
        <v>34.615777759459235</v>
      </c>
      <c r="Q3209" s="11">
        <f t="shared" si="504"/>
        <v>39.615777759459235</v>
      </c>
      <c r="R3209" s="6" t="str">
        <f t="shared" si="505"/>
        <v>YES</v>
      </c>
      <c r="S3209" s="6" t="str">
        <f t="shared" si="506"/>
        <v>YES</v>
      </c>
      <c r="T3209" s="11">
        <f t="shared" si="507"/>
        <v>4549.125</v>
      </c>
      <c r="U3209" s="11">
        <f t="shared" si="508"/>
        <v>14417.369999999999</v>
      </c>
      <c r="V3209" s="11">
        <f t="shared" si="509"/>
        <v>-9868.244999999999</v>
      </c>
    </row>
    <row r="3210" spans="1:22" x14ac:dyDescent="0.25">
      <c r="A3210" s="6" t="s">
        <v>351</v>
      </c>
      <c r="B3210" s="6" t="s">
        <v>23</v>
      </c>
      <c r="C3210" s="25" t="s">
        <v>2566</v>
      </c>
      <c r="D3210" s="25" t="s">
        <v>2566</v>
      </c>
      <c r="E3210" s="38" t="s">
        <v>2567</v>
      </c>
      <c r="F3210" s="38" t="s">
        <v>2563</v>
      </c>
      <c r="G3210" s="25" t="s">
        <v>2565</v>
      </c>
      <c r="H3210" s="25" t="s">
        <v>2564</v>
      </c>
      <c r="I3210" s="25" t="s">
        <v>2562</v>
      </c>
      <c r="J3210" s="6" t="s">
        <v>2574</v>
      </c>
      <c r="K3210" s="11">
        <v>12.5</v>
      </c>
      <c r="L3210" s="9">
        <v>41.95</v>
      </c>
      <c r="M3210" s="11">
        <f t="shared" si="510"/>
        <v>524.375</v>
      </c>
      <c r="O3210" s="10">
        <f t="shared" si="502"/>
        <v>12.5</v>
      </c>
      <c r="P3210" s="11">
        <f t="shared" si="503"/>
        <v>0</v>
      </c>
      <c r="Q3210" s="11">
        <f t="shared" si="504"/>
        <v>12.5</v>
      </c>
      <c r="R3210" s="6" t="str">
        <f t="shared" si="505"/>
        <v>YES</v>
      </c>
      <c r="S3210" s="6" t="str">
        <f t="shared" si="506"/>
        <v>YES</v>
      </c>
      <c r="T3210" s="11">
        <f t="shared" si="507"/>
        <v>524.375</v>
      </c>
      <c r="U3210" s="11">
        <f t="shared" si="508"/>
        <v>524.375</v>
      </c>
      <c r="V3210" s="11">
        <f t="shared" si="509"/>
        <v>0</v>
      </c>
    </row>
    <row r="3211" spans="1:22" x14ac:dyDescent="0.25">
      <c r="A3211" s="6" t="s">
        <v>351</v>
      </c>
      <c r="B3211" s="6" t="s">
        <v>23</v>
      </c>
      <c r="C3211" s="25" t="s">
        <v>2566</v>
      </c>
      <c r="D3211" s="25" t="s">
        <v>2566</v>
      </c>
      <c r="E3211" s="38" t="s">
        <v>2567</v>
      </c>
      <c r="F3211" s="38" t="s">
        <v>2563</v>
      </c>
      <c r="G3211" s="25" t="s">
        <v>2565</v>
      </c>
      <c r="H3211" s="25" t="s">
        <v>2564</v>
      </c>
      <c r="I3211" s="25" t="s">
        <v>2562</v>
      </c>
      <c r="J3211" s="6" t="s">
        <v>2574</v>
      </c>
      <c r="K3211" s="11">
        <v>15</v>
      </c>
      <c r="L3211" s="9">
        <v>7.95</v>
      </c>
      <c r="M3211" s="11">
        <f t="shared" si="510"/>
        <v>119.25</v>
      </c>
      <c r="O3211" s="10">
        <f t="shared" si="502"/>
        <v>15</v>
      </c>
      <c r="P3211" s="11">
        <f t="shared" si="503"/>
        <v>0</v>
      </c>
      <c r="Q3211" s="11">
        <f t="shared" si="504"/>
        <v>15</v>
      </c>
      <c r="R3211" s="6" t="str">
        <f t="shared" si="505"/>
        <v>YES</v>
      </c>
      <c r="S3211" s="6" t="str">
        <f t="shared" si="506"/>
        <v>YES</v>
      </c>
      <c r="T3211" s="11">
        <f t="shared" si="507"/>
        <v>99.375</v>
      </c>
      <c r="U3211" s="11">
        <f t="shared" si="508"/>
        <v>119.25</v>
      </c>
      <c r="V3211" s="11">
        <f t="shared" si="509"/>
        <v>-19.875</v>
      </c>
    </row>
    <row r="3212" spans="1:22" x14ac:dyDescent="0.25">
      <c r="A3212" s="6" t="s">
        <v>351</v>
      </c>
      <c r="B3212" s="6" t="s">
        <v>23</v>
      </c>
      <c r="C3212" s="25" t="s">
        <v>2566</v>
      </c>
      <c r="D3212" s="25" t="s">
        <v>2566</v>
      </c>
      <c r="E3212" s="38" t="s">
        <v>2567</v>
      </c>
      <c r="F3212" s="38" t="s">
        <v>2563</v>
      </c>
      <c r="G3212" s="25" t="s">
        <v>2565</v>
      </c>
      <c r="H3212" s="25" t="s">
        <v>2564</v>
      </c>
      <c r="I3212" s="25" t="s">
        <v>2562</v>
      </c>
      <c r="J3212" s="6" t="s">
        <v>2575</v>
      </c>
      <c r="K3212" s="11">
        <v>5</v>
      </c>
      <c r="L3212" s="9">
        <v>188.59</v>
      </c>
      <c r="M3212" s="11">
        <f t="shared" si="510"/>
        <v>942.95</v>
      </c>
      <c r="N3212" s="11">
        <v>8229.68</v>
      </c>
      <c r="O3212" s="10">
        <f t="shared" si="502"/>
        <v>5</v>
      </c>
      <c r="P3212" s="11">
        <f t="shared" si="503"/>
        <v>43.637944747865738</v>
      </c>
      <c r="Q3212" s="11">
        <f t="shared" si="504"/>
        <v>48.637944747865745</v>
      </c>
      <c r="R3212" s="6" t="str">
        <f t="shared" si="505"/>
        <v>YES</v>
      </c>
      <c r="S3212" s="6" t="str">
        <f t="shared" si="506"/>
        <v>YES</v>
      </c>
      <c r="T3212" s="11">
        <f t="shared" si="507"/>
        <v>2357.375</v>
      </c>
      <c r="U3212" s="11">
        <f t="shared" si="508"/>
        <v>9172.630000000001</v>
      </c>
      <c r="V3212" s="11">
        <f t="shared" si="509"/>
        <v>-6815.255000000001</v>
      </c>
    </row>
    <row r="3213" spans="1:22" x14ac:dyDescent="0.25">
      <c r="A3213" s="6" t="s">
        <v>351</v>
      </c>
      <c r="B3213" s="6" t="s">
        <v>23</v>
      </c>
      <c r="C3213" s="25" t="s">
        <v>2566</v>
      </c>
      <c r="D3213" s="25" t="s">
        <v>2566</v>
      </c>
      <c r="E3213" s="38" t="s">
        <v>2567</v>
      </c>
      <c r="F3213" s="38" t="s">
        <v>2563</v>
      </c>
      <c r="G3213" s="25" t="s">
        <v>2565</v>
      </c>
      <c r="H3213" s="25" t="s">
        <v>2564</v>
      </c>
      <c r="I3213" s="25" t="s">
        <v>2562</v>
      </c>
      <c r="J3213" s="6" t="s">
        <v>2575</v>
      </c>
      <c r="K3213" s="11">
        <v>12.5</v>
      </c>
      <c r="L3213" s="9">
        <v>66.13</v>
      </c>
      <c r="M3213" s="11">
        <f t="shared" si="510"/>
        <v>826.625</v>
      </c>
      <c r="O3213" s="10">
        <f t="shared" si="502"/>
        <v>12.5</v>
      </c>
      <c r="P3213" s="11">
        <f t="shared" si="503"/>
        <v>0</v>
      </c>
      <c r="Q3213" s="11">
        <f t="shared" si="504"/>
        <v>12.5</v>
      </c>
      <c r="R3213" s="6" t="str">
        <f t="shared" si="505"/>
        <v>YES</v>
      </c>
      <c r="S3213" s="6" t="str">
        <f t="shared" si="506"/>
        <v>YES</v>
      </c>
      <c r="T3213" s="11">
        <f t="shared" si="507"/>
        <v>826.625</v>
      </c>
      <c r="U3213" s="11">
        <f t="shared" si="508"/>
        <v>826.625</v>
      </c>
      <c r="V3213" s="11">
        <f t="shared" si="509"/>
        <v>0</v>
      </c>
    </row>
    <row r="3214" spans="1:22" x14ac:dyDescent="0.25">
      <c r="A3214" s="6" t="s">
        <v>351</v>
      </c>
      <c r="B3214" s="6" t="s">
        <v>23</v>
      </c>
      <c r="C3214" s="25" t="s">
        <v>2566</v>
      </c>
      <c r="D3214" s="25" t="s">
        <v>2566</v>
      </c>
      <c r="E3214" s="38" t="s">
        <v>2567</v>
      </c>
      <c r="F3214" s="38" t="s">
        <v>2563</v>
      </c>
      <c r="G3214" s="25" t="s">
        <v>2565</v>
      </c>
      <c r="H3214" s="25" t="s">
        <v>2564</v>
      </c>
      <c r="I3214" s="25" t="s">
        <v>2562</v>
      </c>
      <c r="J3214" s="6" t="s">
        <v>2575</v>
      </c>
      <c r="K3214" s="11">
        <v>15</v>
      </c>
      <c r="L3214" s="9">
        <v>38.35</v>
      </c>
      <c r="M3214" s="11">
        <f t="shared" si="510"/>
        <v>575.25</v>
      </c>
      <c r="O3214" s="10">
        <f t="shared" si="502"/>
        <v>15</v>
      </c>
      <c r="P3214" s="11">
        <f t="shared" si="503"/>
        <v>0</v>
      </c>
      <c r="Q3214" s="11">
        <f t="shared" si="504"/>
        <v>15</v>
      </c>
      <c r="R3214" s="6" t="str">
        <f t="shared" si="505"/>
        <v>YES</v>
      </c>
      <c r="S3214" s="6" t="str">
        <f t="shared" si="506"/>
        <v>YES</v>
      </c>
      <c r="T3214" s="11">
        <f t="shared" si="507"/>
        <v>479.375</v>
      </c>
      <c r="U3214" s="11">
        <f t="shared" si="508"/>
        <v>575.25</v>
      </c>
      <c r="V3214" s="11">
        <f t="shared" si="509"/>
        <v>-95.875</v>
      </c>
    </row>
    <row r="3215" spans="1:22" x14ac:dyDescent="0.25">
      <c r="A3215" s="6" t="s">
        <v>351</v>
      </c>
      <c r="B3215" s="6" t="s">
        <v>23</v>
      </c>
      <c r="C3215" s="25" t="s">
        <v>2566</v>
      </c>
      <c r="D3215" s="25" t="s">
        <v>2566</v>
      </c>
      <c r="E3215" s="38" t="s">
        <v>2567</v>
      </c>
      <c r="F3215" s="38" t="s">
        <v>2563</v>
      </c>
      <c r="G3215" s="25" t="s">
        <v>2565</v>
      </c>
      <c r="H3215" s="25" t="s">
        <v>2564</v>
      </c>
      <c r="I3215" s="25" t="s">
        <v>2562</v>
      </c>
      <c r="J3215" s="6" t="s">
        <v>2576</v>
      </c>
      <c r="K3215" s="11">
        <v>5</v>
      </c>
      <c r="L3215" s="9">
        <v>453.69</v>
      </c>
      <c r="M3215" s="11">
        <f t="shared" si="510"/>
        <v>2268.4499999999998</v>
      </c>
      <c r="N3215" s="11">
        <v>18084.25</v>
      </c>
      <c r="O3215" s="10">
        <f t="shared" si="502"/>
        <v>5</v>
      </c>
      <c r="P3215" s="11">
        <f t="shared" si="503"/>
        <v>39.860367211091273</v>
      </c>
      <c r="Q3215" s="11">
        <f t="shared" si="504"/>
        <v>44.860367211091273</v>
      </c>
      <c r="R3215" s="6" t="str">
        <f t="shared" si="505"/>
        <v>YES</v>
      </c>
      <c r="S3215" s="6" t="str">
        <f t="shared" si="506"/>
        <v>YES</v>
      </c>
      <c r="T3215" s="11">
        <f t="shared" si="507"/>
        <v>5671.125</v>
      </c>
      <c r="U3215" s="11">
        <f t="shared" si="508"/>
        <v>20352.7</v>
      </c>
      <c r="V3215" s="11">
        <f t="shared" si="509"/>
        <v>-14681.575000000001</v>
      </c>
    </row>
    <row r="3216" spans="1:22" x14ac:dyDescent="0.25">
      <c r="A3216" s="6" t="s">
        <v>351</v>
      </c>
      <c r="B3216" s="6" t="s">
        <v>23</v>
      </c>
      <c r="C3216" s="25" t="s">
        <v>2566</v>
      </c>
      <c r="D3216" s="25" t="s">
        <v>2566</v>
      </c>
      <c r="E3216" s="38" t="s">
        <v>2567</v>
      </c>
      <c r="F3216" s="38" t="s">
        <v>2563</v>
      </c>
      <c r="G3216" s="25" t="s">
        <v>2565</v>
      </c>
      <c r="H3216" s="25" t="s">
        <v>2564</v>
      </c>
      <c r="I3216" s="25" t="s">
        <v>2562</v>
      </c>
      <c r="J3216" s="6" t="s">
        <v>2576</v>
      </c>
      <c r="K3216" s="11">
        <v>12.5</v>
      </c>
      <c r="L3216" s="9">
        <v>137.49</v>
      </c>
      <c r="M3216" s="11">
        <f t="shared" si="510"/>
        <v>1718.625</v>
      </c>
      <c r="O3216" s="10">
        <f t="shared" si="502"/>
        <v>12.5</v>
      </c>
      <c r="P3216" s="11">
        <f t="shared" si="503"/>
        <v>0</v>
      </c>
      <c r="Q3216" s="11">
        <f t="shared" si="504"/>
        <v>12.5</v>
      </c>
      <c r="R3216" s="6" t="str">
        <f t="shared" si="505"/>
        <v>YES</v>
      </c>
      <c r="S3216" s="6" t="str">
        <f t="shared" si="506"/>
        <v>YES</v>
      </c>
      <c r="T3216" s="11">
        <f t="shared" si="507"/>
        <v>1718.625</v>
      </c>
      <c r="U3216" s="11">
        <f t="shared" si="508"/>
        <v>1718.625</v>
      </c>
      <c r="V3216" s="11">
        <f t="shared" si="509"/>
        <v>0</v>
      </c>
    </row>
    <row r="3217" spans="1:22" x14ac:dyDescent="0.25">
      <c r="A3217" s="6" t="s">
        <v>351</v>
      </c>
      <c r="B3217" s="6" t="s">
        <v>23</v>
      </c>
      <c r="C3217" s="25" t="s">
        <v>2566</v>
      </c>
      <c r="D3217" s="25" t="s">
        <v>2566</v>
      </c>
      <c r="E3217" s="38" t="s">
        <v>2567</v>
      </c>
      <c r="F3217" s="38" t="s">
        <v>2563</v>
      </c>
      <c r="G3217" s="25" t="s">
        <v>2565</v>
      </c>
      <c r="H3217" s="25" t="s">
        <v>2564</v>
      </c>
      <c r="I3217" s="25" t="s">
        <v>2562</v>
      </c>
      <c r="J3217" s="6" t="s">
        <v>2576</v>
      </c>
      <c r="K3217" s="11">
        <v>15</v>
      </c>
      <c r="L3217" s="9">
        <v>12.6</v>
      </c>
      <c r="M3217" s="11">
        <f t="shared" si="510"/>
        <v>189</v>
      </c>
      <c r="O3217" s="10">
        <f t="shared" si="502"/>
        <v>15</v>
      </c>
      <c r="P3217" s="11">
        <f t="shared" si="503"/>
        <v>0</v>
      </c>
      <c r="Q3217" s="11">
        <f t="shared" si="504"/>
        <v>15</v>
      </c>
      <c r="R3217" s="6" t="str">
        <f t="shared" si="505"/>
        <v>YES</v>
      </c>
      <c r="S3217" s="6" t="str">
        <f t="shared" si="506"/>
        <v>YES</v>
      </c>
      <c r="T3217" s="11">
        <f t="shared" si="507"/>
        <v>157.5</v>
      </c>
      <c r="U3217" s="11">
        <f t="shared" si="508"/>
        <v>189</v>
      </c>
      <c r="V3217" s="11">
        <f t="shared" si="509"/>
        <v>-31.5</v>
      </c>
    </row>
    <row r="3218" spans="1:22" x14ac:dyDescent="0.25">
      <c r="A3218" s="6" t="s">
        <v>351</v>
      </c>
      <c r="B3218" s="6" t="s">
        <v>23</v>
      </c>
      <c r="C3218" s="25" t="s">
        <v>2566</v>
      </c>
      <c r="D3218" s="25" t="s">
        <v>2566</v>
      </c>
      <c r="E3218" s="38" t="s">
        <v>2567</v>
      </c>
      <c r="F3218" s="38" t="s">
        <v>2563</v>
      </c>
      <c r="G3218" s="25" t="s">
        <v>2565</v>
      </c>
      <c r="H3218" s="25" t="s">
        <v>2564</v>
      </c>
      <c r="I3218" s="25" t="s">
        <v>2562</v>
      </c>
      <c r="J3218" s="6" t="s">
        <v>2577</v>
      </c>
      <c r="K3218" s="11">
        <v>5</v>
      </c>
      <c r="L3218" s="9">
        <v>409.88</v>
      </c>
      <c r="M3218" s="11">
        <f t="shared" si="510"/>
        <v>2049.4</v>
      </c>
      <c r="N3218" s="11">
        <v>14603.07</v>
      </c>
      <c r="O3218" s="10">
        <f t="shared" si="502"/>
        <v>5</v>
      </c>
      <c r="P3218" s="11">
        <f t="shared" si="503"/>
        <v>35.627671513613741</v>
      </c>
      <c r="Q3218" s="11">
        <f t="shared" si="504"/>
        <v>40.627671513613741</v>
      </c>
      <c r="R3218" s="6" t="str">
        <f t="shared" si="505"/>
        <v>YES</v>
      </c>
      <c r="S3218" s="6" t="str">
        <f t="shared" si="506"/>
        <v>YES</v>
      </c>
      <c r="T3218" s="11">
        <f t="shared" si="507"/>
        <v>5123.5</v>
      </c>
      <c r="U3218" s="11">
        <f t="shared" si="508"/>
        <v>16652.47</v>
      </c>
      <c r="V3218" s="11">
        <f t="shared" si="509"/>
        <v>-11528.970000000001</v>
      </c>
    </row>
    <row r="3219" spans="1:22" x14ac:dyDescent="0.25">
      <c r="A3219" s="6" t="s">
        <v>351</v>
      </c>
      <c r="B3219" s="6" t="s">
        <v>23</v>
      </c>
      <c r="C3219" s="25" t="s">
        <v>2566</v>
      </c>
      <c r="D3219" s="25" t="s">
        <v>2566</v>
      </c>
      <c r="E3219" s="38" t="s">
        <v>2567</v>
      </c>
      <c r="F3219" s="38" t="s">
        <v>2563</v>
      </c>
      <c r="G3219" s="25" t="s">
        <v>2565</v>
      </c>
      <c r="H3219" s="25" t="s">
        <v>2564</v>
      </c>
      <c r="I3219" s="25" t="s">
        <v>2562</v>
      </c>
      <c r="J3219" s="6" t="s">
        <v>2578</v>
      </c>
      <c r="K3219" s="11">
        <v>12.5</v>
      </c>
      <c r="L3219" s="9">
        <v>74.680000000000007</v>
      </c>
      <c r="M3219" s="11">
        <f t="shared" si="510"/>
        <v>933.50000000000011</v>
      </c>
      <c r="O3219" s="10">
        <f t="shared" si="502"/>
        <v>12.5</v>
      </c>
      <c r="P3219" s="11">
        <f t="shared" si="503"/>
        <v>0</v>
      </c>
      <c r="Q3219" s="11">
        <f t="shared" si="504"/>
        <v>12.5</v>
      </c>
      <c r="R3219" s="6" t="str">
        <f t="shared" si="505"/>
        <v>YES</v>
      </c>
      <c r="S3219" s="6" t="str">
        <f t="shared" si="506"/>
        <v>YES</v>
      </c>
      <c r="T3219" s="11">
        <f t="shared" si="507"/>
        <v>933.50000000000011</v>
      </c>
      <c r="U3219" s="11">
        <f t="shared" si="508"/>
        <v>933.50000000000011</v>
      </c>
      <c r="V3219" s="11">
        <f t="shared" si="509"/>
        <v>0</v>
      </c>
    </row>
    <row r="3220" spans="1:22" x14ac:dyDescent="0.25">
      <c r="A3220" s="6" t="s">
        <v>351</v>
      </c>
      <c r="B3220" s="6" t="s">
        <v>23</v>
      </c>
      <c r="C3220" s="25" t="s">
        <v>2566</v>
      </c>
      <c r="D3220" s="25" t="s">
        <v>2566</v>
      </c>
      <c r="E3220" s="38" t="s">
        <v>2567</v>
      </c>
      <c r="F3220" s="38" t="s">
        <v>2563</v>
      </c>
      <c r="G3220" s="25" t="s">
        <v>2565</v>
      </c>
      <c r="H3220" s="25" t="s">
        <v>2564</v>
      </c>
      <c r="I3220" s="25" t="s">
        <v>2562</v>
      </c>
      <c r="J3220" s="6" t="s">
        <v>2577</v>
      </c>
      <c r="K3220" s="11">
        <v>15</v>
      </c>
      <c r="L3220" s="9">
        <v>19.63</v>
      </c>
      <c r="M3220" s="11">
        <f t="shared" si="510"/>
        <v>294.45</v>
      </c>
      <c r="O3220" s="10">
        <f t="shared" si="502"/>
        <v>15</v>
      </c>
      <c r="P3220" s="11">
        <f t="shared" si="503"/>
        <v>0</v>
      </c>
      <c r="Q3220" s="11">
        <f t="shared" si="504"/>
        <v>15</v>
      </c>
      <c r="R3220" s="6" t="str">
        <f t="shared" si="505"/>
        <v>YES</v>
      </c>
      <c r="S3220" s="6" t="str">
        <f t="shared" si="506"/>
        <v>YES</v>
      </c>
      <c r="T3220" s="11">
        <f t="shared" si="507"/>
        <v>245.375</v>
      </c>
      <c r="U3220" s="11">
        <f t="shared" si="508"/>
        <v>294.45</v>
      </c>
      <c r="V3220" s="11">
        <f t="shared" si="509"/>
        <v>-49.074999999999989</v>
      </c>
    </row>
    <row r="3221" spans="1:22" x14ac:dyDescent="0.25">
      <c r="A3221" s="6" t="s">
        <v>351</v>
      </c>
      <c r="B3221" s="6" t="s">
        <v>23</v>
      </c>
      <c r="C3221" s="25" t="s">
        <v>2566</v>
      </c>
      <c r="D3221" s="25" t="s">
        <v>2566</v>
      </c>
      <c r="E3221" s="38" t="s">
        <v>2567</v>
      </c>
      <c r="F3221" s="38" t="s">
        <v>2563</v>
      </c>
      <c r="G3221" s="25" t="s">
        <v>2565</v>
      </c>
      <c r="H3221" s="25" t="s">
        <v>2564</v>
      </c>
      <c r="I3221" s="25" t="s">
        <v>2562</v>
      </c>
      <c r="J3221" s="6" t="s">
        <v>2579</v>
      </c>
      <c r="K3221" s="11">
        <v>5</v>
      </c>
      <c r="L3221" s="9">
        <v>301.08999999999997</v>
      </c>
      <c r="M3221" s="11">
        <f t="shared" si="510"/>
        <v>1505.4499999999998</v>
      </c>
      <c r="N3221" s="11">
        <v>10222.68</v>
      </c>
      <c r="O3221" s="10">
        <f t="shared" ref="O3221:O3284" si="511">M3221/L3221</f>
        <v>5</v>
      </c>
      <c r="P3221" s="11">
        <f t="shared" ref="P3221:P3284" si="512">N3221/L3221</f>
        <v>33.952240193961941</v>
      </c>
      <c r="Q3221" s="11">
        <f t="shared" ref="Q3221:Q3284" si="513">(M3221+N3221)/L3221</f>
        <v>38.952240193961941</v>
      </c>
      <c r="R3221" s="6" t="str">
        <f t="shared" ref="R3221:R3284" si="514">IF(Q3221&gt;12.49,"YES","NO")</f>
        <v>YES</v>
      </c>
      <c r="S3221" s="6" t="str">
        <f t="shared" ref="S3221:S3284" si="515">IF(O3221&gt;3.32,"YES","NO")</f>
        <v>YES</v>
      </c>
      <c r="T3221" s="11">
        <f t="shared" ref="T3221:T3284" si="516">L3221*12.5</f>
        <v>3763.6249999999995</v>
      </c>
      <c r="U3221" s="11">
        <f t="shared" ref="U3221:U3284" si="517">M3221+N3221</f>
        <v>11728.130000000001</v>
      </c>
      <c r="V3221" s="11">
        <f t="shared" ref="V3221:V3284" si="518">T3221-U3221</f>
        <v>-7964.505000000001</v>
      </c>
    </row>
    <row r="3222" spans="1:22" x14ac:dyDescent="0.25">
      <c r="A3222" s="6" t="s">
        <v>351</v>
      </c>
      <c r="B3222" s="6" t="s">
        <v>23</v>
      </c>
      <c r="C3222" s="25" t="s">
        <v>2566</v>
      </c>
      <c r="D3222" s="25" t="s">
        <v>2566</v>
      </c>
      <c r="E3222" s="38" t="s">
        <v>2567</v>
      </c>
      <c r="F3222" s="38" t="s">
        <v>2563</v>
      </c>
      <c r="G3222" s="25" t="s">
        <v>2565</v>
      </c>
      <c r="H3222" s="25" t="s">
        <v>2564</v>
      </c>
      <c r="I3222" s="25" t="s">
        <v>2562</v>
      </c>
      <c r="J3222" s="6" t="s">
        <v>2579</v>
      </c>
      <c r="K3222" s="11">
        <v>15</v>
      </c>
      <c r="L3222" s="9">
        <v>11.89</v>
      </c>
      <c r="M3222" s="11">
        <f t="shared" si="510"/>
        <v>178.35000000000002</v>
      </c>
      <c r="O3222" s="10">
        <f t="shared" si="511"/>
        <v>15.000000000000002</v>
      </c>
      <c r="P3222" s="11">
        <f t="shared" si="512"/>
        <v>0</v>
      </c>
      <c r="Q3222" s="11">
        <f t="shared" si="513"/>
        <v>15.000000000000002</v>
      </c>
      <c r="R3222" s="6" t="str">
        <f t="shared" si="514"/>
        <v>YES</v>
      </c>
      <c r="S3222" s="6" t="str">
        <f t="shared" si="515"/>
        <v>YES</v>
      </c>
      <c r="T3222" s="11">
        <f t="shared" si="516"/>
        <v>148.625</v>
      </c>
      <c r="U3222" s="11">
        <f t="shared" si="517"/>
        <v>178.35000000000002</v>
      </c>
      <c r="V3222" s="11">
        <f t="shared" si="518"/>
        <v>-29.725000000000023</v>
      </c>
    </row>
    <row r="3223" spans="1:22" x14ac:dyDescent="0.25">
      <c r="A3223" s="6" t="s">
        <v>351</v>
      </c>
      <c r="B3223" s="6" t="s">
        <v>23</v>
      </c>
      <c r="C3223" s="25" t="s">
        <v>2566</v>
      </c>
      <c r="D3223" s="25" t="s">
        <v>2566</v>
      </c>
      <c r="E3223" s="38" t="s">
        <v>2567</v>
      </c>
      <c r="F3223" s="38" t="s">
        <v>2563</v>
      </c>
      <c r="G3223" s="25" t="s">
        <v>2565</v>
      </c>
      <c r="H3223" s="25" t="s">
        <v>2564</v>
      </c>
      <c r="I3223" s="25" t="s">
        <v>2562</v>
      </c>
      <c r="J3223" s="6" t="s">
        <v>2580</v>
      </c>
      <c r="K3223" s="11">
        <v>5</v>
      </c>
      <c r="L3223" s="9">
        <v>139.63</v>
      </c>
      <c r="M3223" s="11">
        <f t="shared" si="510"/>
        <v>698.15</v>
      </c>
      <c r="N3223" s="11">
        <v>3741.23</v>
      </c>
      <c r="O3223" s="10">
        <f t="shared" si="511"/>
        <v>5</v>
      </c>
      <c r="P3223" s="11">
        <f t="shared" si="512"/>
        <v>26.793883835851894</v>
      </c>
      <c r="Q3223" s="11">
        <f t="shared" si="513"/>
        <v>31.793883835851897</v>
      </c>
      <c r="R3223" s="6" t="str">
        <f t="shared" si="514"/>
        <v>YES</v>
      </c>
      <c r="S3223" s="6" t="str">
        <f t="shared" si="515"/>
        <v>YES</v>
      </c>
      <c r="T3223" s="11">
        <f t="shared" si="516"/>
        <v>1745.375</v>
      </c>
      <c r="U3223" s="11">
        <f t="shared" si="517"/>
        <v>4439.38</v>
      </c>
      <c r="V3223" s="11">
        <f t="shared" si="518"/>
        <v>-2694.0050000000001</v>
      </c>
    </row>
    <row r="3224" spans="1:22" x14ac:dyDescent="0.25">
      <c r="A3224" s="6" t="s">
        <v>351</v>
      </c>
      <c r="B3224" s="6" t="s">
        <v>23</v>
      </c>
      <c r="C3224" s="25" t="s">
        <v>2566</v>
      </c>
      <c r="D3224" s="25" t="s">
        <v>2566</v>
      </c>
      <c r="E3224" s="38" t="s">
        <v>2567</v>
      </c>
      <c r="F3224" s="38" t="s">
        <v>2563</v>
      </c>
      <c r="G3224" s="25" t="s">
        <v>2565</v>
      </c>
      <c r="H3224" s="25" t="s">
        <v>2564</v>
      </c>
      <c r="I3224" s="25" t="s">
        <v>2562</v>
      </c>
      <c r="J3224" s="6" t="s">
        <v>2581</v>
      </c>
      <c r="K3224" s="11">
        <v>5</v>
      </c>
      <c r="L3224" s="9">
        <v>86.12</v>
      </c>
      <c r="M3224" s="11">
        <f t="shared" si="510"/>
        <v>430.6</v>
      </c>
      <c r="N3224" s="11">
        <v>4916.7299999999996</v>
      </c>
      <c r="O3224" s="10">
        <f t="shared" si="511"/>
        <v>5</v>
      </c>
      <c r="P3224" s="11">
        <f t="shared" si="512"/>
        <v>57.091616349280066</v>
      </c>
      <c r="Q3224" s="11">
        <f t="shared" si="513"/>
        <v>62.091616349280073</v>
      </c>
      <c r="R3224" s="6" t="str">
        <f t="shared" si="514"/>
        <v>YES</v>
      </c>
      <c r="S3224" s="6" t="str">
        <f t="shared" si="515"/>
        <v>YES</v>
      </c>
      <c r="T3224" s="11">
        <f t="shared" si="516"/>
        <v>1076.5</v>
      </c>
      <c r="U3224" s="11">
        <f t="shared" si="517"/>
        <v>5347.33</v>
      </c>
      <c r="V3224" s="11">
        <f t="shared" si="518"/>
        <v>-4270.83</v>
      </c>
    </row>
    <row r="3225" spans="1:22" x14ac:dyDescent="0.25">
      <c r="A3225" s="6" t="s">
        <v>351</v>
      </c>
      <c r="B3225" s="6" t="s">
        <v>23</v>
      </c>
      <c r="C3225" s="25" t="s">
        <v>2566</v>
      </c>
      <c r="D3225" s="25" t="s">
        <v>2566</v>
      </c>
      <c r="E3225" s="38" t="s">
        <v>2567</v>
      </c>
      <c r="F3225" s="38" t="s">
        <v>2563</v>
      </c>
      <c r="G3225" s="25" t="s">
        <v>2565</v>
      </c>
      <c r="H3225" s="25" t="s">
        <v>2564</v>
      </c>
      <c r="I3225" s="25" t="s">
        <v>2562</v>
      </c>
      <c r="J3225" s="6" t="s">
        <v>2581</v>
      </c>
      <c r="K3225" s="11">
        <v>15</v>
      </c>
      <c r="L3225" s="9">
        <v>1.95</v>
      </c>
      <c r="M3225" s="11">
        <f t="shared" si="510"/>
        <v>29.25</v>
      </c>
      <c r="O3225" s="10">
        <f t="shared" si="511"/>
        <v>15</v>
      </c>
      <c r="P3225" s="11">
        <f t="shared" si="512"/>
        <v>0</v>
      </c>
      <c r="Q3225" s="11">
        <f t="shared" si="513"/>
        <v>15</v>
      </c>
      <c r="R3225" s="6" t="str">
        <f t="shared" si="514"/>
        <v>YES</v>
      </c>
      <c r="S3225" s="6" t="str">
        <f t="shared" si="515"/>
        <v>YES</v>
      </c>
      <c r="T3225" s="11">
        <f t="shared" si="516"/>
        <v>24.375</v>
      </c>
      <c r="U3225" s="11">
        <f t="shared" si="517"/>
        <v>29.25</v>
      </c>
      <c r="V3225" s="11">
        <f t="shared" si="518"/>
        <v>-4.875</v>
      </c>
    </row>
    <row r="3226" spans="1:22" x14ac:dyDescent="0.25">
      <c r="A3226" s="6" t="s">
        <v>351</v>
      </c>
      <c r="B3226" s="6" t="s">
        <v>23</v>
      </c>
      <c r="C3226" s="25" t="s">
        <v>2566</v>
      </c>
      <c r="D3226" s="25" t="s">
        <v>2566</v>
      </c>
      <c r="E3226" s="38" t="s">
        <v>2567</v>
      </c>
      <c r="F3226" s="38" t="s">
        <v>2563</v>
      </c>
      <c r="G3226" s="25" t="s">
        <v>2565</v>
      </c>
      <c r="H3226" s="25" t="s">
        <v>2564</v>
      </c>
      <c r="I3226" s="25" t="s">
        <v>2562</v>
      </c>
      <c r="J3226" s="6" t="s">
        <v>2582</v>
      </c>
      <c r="K3226" s="11">
        <v>5</v>
      </c>
      <c r="L3226" s="9">
        <v>424.74</v>
      </c>
      <c r="M3226" s="11">
        <f t="shared" si="510"/>
        <v>2123.6999999999998</v>
      </c>
      <c r="N3226" s="11">
        <v>15208.99</v>
      </c>
      <c r="O3226" s="10">
        <f t="shared" si="511"/>
        <v>4.9999999999999991</v>
      </c>
      <c r="P3226" s="11">
        <f t="shared" si="512"/>
        <v>35.807764750200121</v>
      </c>
      <c r="Q3226" s="11">
        <f t="shared" si="513"/>
        <v>40.807764750200121</v>
      </c>
      <c r="R3226" s="6" t="str">
        <f t="shared" si="514"/>
        <v>YES</v>
      </c>
      <c r="S3226" s="6" t="str">
        <f t="shared" si="515"/>
        <v>YES</v>
      </c>
      <c r="T3226" s="11">
        <f t="shared" si="516"/>
        <v>5309.25</v>
      </c>
      <c r="U3226" s="11">
        <f t="shared" si="517"/>
        <v>17332.689999999999</v>
      </c>
      <c r="V3226" s="11">
        <f t="shared" si="518"/>
        <v>-12023.439999999999</v>
      </c>
    </row>
    <row r="3227" spans="1:22" x14ac:dyDescent="0.25">
      <c r="A3227" s="6" t="s">
        <v>351</v>
      </c>
      <c r="B3227" s="6" t="s">
        <v>23</v>
      </c>
      <c r="C3227" s="25" t="s">
        <v>2566</v>
      </c>
      <c r="D3227" s="25" t="s">
        <v>2566</v>
      </c>
      <c r="E3227" s="38" t="s">
        <v>2567</v>
      </c>
      <c r="F3227" s="38" t="s">
        <v>2563</v>
      </c>
      <c r="G3227" s="25" t="s">
        <v>2565</v>
      </c>
      <c r="H3227" s="25" t="s">
        <v>2564</v>
      </c>
      <c r="I3227" s="25" t="s">
        <v>2562</v>
      </c>
      <c r="J3227" s="6" t="s">
        <v>2582</v>
      </c>
      <c r="K3227" s="11">
        <v>12.5</v>
      </c>
      <c r="L3227" s="9">
        <v>72.989999999999995</v>
      </c>
      <c r="M3227" s="11">
        <f t="shared" si="510"/>
        <v>912.37499999999989</v>
      </c>
      <c r="O3227" s="10">
        <f t="shared" si="511"/>
        <v>12.5</v>
      </c>
      <c r="P3227" s="11">
        <f t="shared" si="512"/>
        <v>0</v>
      </c>
      <c r="Q3227" s="11">
        <f t="shared" si="513"/>
        <v>12.5</v>
      </c>
      <c r="R3227" s="6" t="str">
        <f t="shared" si="514"/>
        <v>YES</v>
      </c>
      <c r="S3227" s="6" t="str">
        <f t="shared" si="515"/>
        <v>YES</v>
      </c>
      <c r="T3227" s="11">
        <f t="shared" si="516"/>
        <v>912.37499999999989</v>
      </c>
      <c r="U3227" s="11">
        <f t="shared" si="517"/>
        <v>912.37499999999989</v>
      </c>
      <c r="V3227" s="11">
        <f t="shared" si="518"/>
        <v>0</v>
      </c>
    </row>
    <row r="3228" spans="1:22" x14ac:dyDescent="0.25">
      <c r="A3228" s="6" t="s">
        <v>351</v>
      </c>
      <c r="B3228" s="6" t="s">
        <v>23</v>
      </c>
      <c r="C3228" s="25" t="s">
        <v>2566</v>
      </c>
      <c r="D3228" s="25" t="s">
        <v>2566</v>
      </c>
      <c r="E3228" s="38" t="s">
        <v>2567</v>
      </c>
      <c r="F3228" s="38" t="s">
        <v>2563</v>
      </c>
      <c r="G3228" s="25" t="s">
        <v>2565</v>
      </c>
      <c r="H3228" s="25" t="s">
        <v>2564</v>
      </c>
      <c r="I3228" s="25" t="s">
        <v>2562</v>
      </c>
      <c r="J3228" s="6" t="s">
        <v>2582</v>
      </c>
      <c r="K3228" s="11">
        <v>15</v>
      </c>
      <c r="L3228" s="9">
        <v>14.42</v>
      </c>
      <c r="M3228" s="11">
        <f t="shared" si="510"/>
        <v>216.3</v>
      </c>
      <c r="O3228" s="10">
        <f t="shared" si="511"/>
        <v>15</v>
      </c>
      <c r="P3228" s="11">
        <f t="shared" si="512"/>
        <v>0</v>
      </c>
      <c r="Q3228" s="11">
        <f t="shared" si="513"/>
        <v>15</v>
      </c>
      <c r="R3228" s="6" t="str">
        <f t="shared" si="514"/>
        <v>YES</v>
      </c>
      <c r="S3228" s="6" t="str">
        <f t="shared" si="515"/>
        <v>YES</v>
      </c>
      <c r="T3228" s="11">
        <f t="shared" si="516"/>
        <v>180.25</v>
      </c>
      <c r="U3228" s="11">
        <f t="shared" si="517"/>
        <v>216.3</v>
      </c>
      <c r="V3228" s="11">
        <f t="shared" si="518"/>
        <v>-36.050000000000011</v>
      </c>
    </row>
    <row r="3229" spans="1:22" x14ac:dyDescent="0.25">
      <c r="A3229" s="6" t="s">
        <v>351</v>
      </c>
      <c r="B3229" s="6" t="s">
        <v>23</v>
      </c>
      <c r="C3229" s="25" t="s">
        <v>2566</v>
      </c>
      <c r="D3229" s="25" t="s">
        <v>2566</v>
      </c>
      <c r="E3229" s="38" t="s">
        <v>2567</v>
      </c>
      <c r="F3229" s="38" t="s">
        <v>2563</v>
      </c>
      <c r="G3229" s="25" t="s">
        <v>2565</v>
      </c>
      <c r="H3229" s="25" t="s">
        <v>2564</v>
      </c>
      <c r="I3229" s="25" t="s">
        <v>2562</v>
      </c>
      <c r="J3229" s="6" t="s">
        <v>2583</v>
      </c>
      <c r="K3229" s="11">
        <v>5</v>
      </c>
      <c r="L3229" s="9">
        <v>45.8</v>
      </c>
      <c r="M3229" s="11">
        <f t="shared" si="510"/>
        <v>229</v>
      </c>
      <c r="N3229" s="11">
        <v>1970.29</v>
      </c>
      <c r="O3229" s="10">
        <f t="shared" si="511"/>
        <v>5</v>
      </c>
      <c r="P3229" s="11">
        <f t="shared" si="512"/>
        <v>43.01943231441048</v>
      </c>
      <c r="Q3229" s="11">
        <f t="shared" si="513"/>
        <v>48.01943231441048</v>
      </c>
      <c r="R3229" s="6" t="str">
        <f t="shared" si="514"/>
        <v>YES</v>
      </c>
      <c r="S3229" s="6" t="str">
        <f t="shared" si="515"/>
        <v>YES</v>
      </c>
      <c r="T3229" s="11">
        <f t="shared" si="516"/>
        <v>572.5</v>
      </c>
      <c r="U3229" s="11">
        <f t="shared" si="517"/>
        <v>2199.29</v>
      </c>
      <c r="V3229" s="11">
        <f t="shared" si="518"/>
        <v>-1626.79</v>
      </c>
    </row>
    <row r="3230" spans="1:22" x14ac:dyDescent="0.25">
      <c r="A3230" s="6" t="s">
        <v>351</v>
      </c>
      <c r="B3230" s="6" t="s">
        <v>23</v>
      </c>
      <c r="C3230" s="25" t="s">
        <v>2566</v>
      </c>
      <c r="D3230" s="25" t="s">
        <v>2566</v>
      </c>
      <c r="E3230" s="38" t="s">
        <v>2567</v>
      </c>
      <c r="F3230" s="38" t="s">
        <v>2563</v>
      </c>
      <c r="G3230" s="25" t="s">
        <v>2565</v>
      </c>
      <c r="H3230" s="25" t="s">
        <v>2564</v>
      </c>
      <c r="I3230" s="25" t="s">
        <v>2562</v>
      </c>
      <c r="J3230" s="6" t="s">
        <v>2583</v>
      </c>
      <c r="K3230" s="11">
        <v>12.5</v>
      </c>
      <c r="L3230" s="9">
        <v>10.83</v>
      </c>
      <c r="M3230" s="11">
        <f t="shared" si="510"/>
        <v>135.375</v>
      </c>
      <c r="O3230" s="10">
        <f t="shared" si="511"/>
        <v>12.5</v>
      </c>
      <c r="P3230" s="11">
        <f t="shared" si="512"/>
        <v>0</v>
      </c>
      <c r="Q3230" s="11">
        <f t="shared" si="513"/>
        <v>12.5</v>
      </c>
      <c r="R3230" s="6" t="str">
        <f t="shared" si="514"/>
        <v>YES</v>
      </c>
      <c r="S3230" s="6" t="str">
        <f t="shared" si="515"/>
        <v>YES</v>
      </c>
      <c r="T3230" s="11">
        <f t="shared" si="516"/>
        <v>135.375</v>
      </c>
      <c r="U3230" s="11">
        <f t="shared" si="517"/>
        <v>135.375</v>
      </c>
      <c r="V3230" s="11">
        <f t="shared" si="518"/>
        <v>0</v>
      </c>
    </row>
    <row r="3231" spans="1:22" x14ac:dyDescent="0.25">
      <c r="A3231" s="6" t="s">
        <v>351</v>
      </c>
      <c r="B3231" s="6" t="s">
        <v>23</v>
      </c>
      <c r="C3231" s="25" t="s">
        <v>2566</v>
      </c>
      <c r="D3231" s="25" t="s">
        <v>2566</v>
      </c>
      <c r="E3231" s="38" t="s">
        <v>2567</v>
      </c>
      <c r="F3231" s="38" t="s">
        <v>2563</v>
      </c>
      <c r="G3231" s="25" t="s">
        <v>2565</v>
      </c>
      <c r="H3231" s="25" t="s">
        <v>2564</v>
      </c>
      <c r="I3231" s="25" t="s">
        <v>2562</v>
      </c>
      <c r="J3231" s="6" t="s">
        <v>2583</v>
      </c>
      <c r="K3231" s="11">
        <v>15</v>
      </c>
      <c r="L3231" s="9">
        <v>82.48</v>
      </c>
      <c r="M3231" s="11">
        <f t="shared" si="510"/>
        <v>1237.2</v>
      </c>
      <c r="O3231" s="10">
        <f t="shared" si="511"/>
        <v>15</v>
      </c>
      <c r="P3231" s="11">
        <f t="shared" si="512"/>
        <v>0</v>
      </c>
      <c r="Q3231" s="11">
        <f t="shared" si="513"/>
        <v>15</v>
      </c>
      <c r="R3231" s="6" t="str">
        <f t="shared" si="514"/>
        <v>YES</v>
      </c>
      <c r="S3231" s="6" t="str">
        <f t="shared" si="515"/>
        <v>YES</v>
      </c>
      <c r="T3231" s="11">
        <f t="shared" si="516"/>
        <v>1031</v>
      </c>
      <c r="U3231" s="11">
        <f t="shared" si="517"/>
        <v>1237.2</v>
      </c>
      <c r="V3231" s="11">
        <f t="shared" si="518"/>
        <v>-206.20000000000005</v>
      </c>
    </row>
    <row r="3232" spans="1:22" x14ac:dyDescent="0.25">
      <c r="A3232" s="6" t="s">
        <v>351</v>
      </c>
      <c r="B3232" s="6" t="s">
        <v>23</v>
      </c>
      <c r="C3232" s="25" t="s">
        <v>2566</v>
      </c>
      <c r="D3232" s="25" t="s">
        <v>2566</v>
      </c>
      <c r="E3232" s="38" t="s">
        <v>2567</v>
      </c>
      <c r="F3232" s="38" t="s">
        <v>2563</v>
      </c>
      <c r="G3232" s="25" t="s">
        <v>2565</v>
      </c>
      <c r="H3232" s="25" t="s">
        <v>2564</v>
      </c>
      <c r="I3232" s="25" t="s">
        <v>2562</v>
      </c>
      <c r="J3232" s="6" t="s">
        <v>2584</v>
      </c>
      <c r="K3232" s="11">
        <v>5</v>
      </c>
      <c r="L3232" s="9">
        <v>345.87</v>
      </c>
      <c r="M3232" s="11">
        <f t="shared" si="510"/>
        <v>1729.35</v>
      </c>
      <c r="N3232" s="11">
        <v>12908.04</v>
      </c>
      <c r="O3232" s="10">
        <f t="shared" si="511"/>
        <v>5</v>
      </c>
      <c r="P3232" s="11">
        <f t="shared" si="512"/>
        <v>37.320496140168274</v>
      </c>
      <c r="Q3232" s="11">
        <f t="shared" si="513"/>
        <v>42.320496140168274</v>
      </c>
      <c r="R3232" s="6" t="str">
        <f t="shared" si="514"/>
        <v>YES</v>
      </c>
      <c r="S3232" s="6" t="str">
        <f t="shared" si="515"/>
        <v>YES</v>
      </c>
      <c r="T3232" s="11">
        <f t="shared" si="516"/>
        <v>4323.375</v>
      </c>
      <c r="U3232" s="11">
        <f t="shared" si="517"/>
        <v>14637.390000000001</v>
      </c>
      <c r="V3232" s="11">
        <f t="shared" si="518"/>
        <v>-10314.015000000001</v>
      </c>
    </row>
    <row r="3233" spans="1:22" x14ac:dyDescent="0.25">
      <c r="A3233" s="6" t="s">
        <v>351</v>
      </c>
      <c r="B3233" s="6" t="s">
        <v>23</v>
      </c>
      <c r="C3233" s="25" t="s">
        <v>2566</v>
      </c>
      <c r="D3233" s="25" t="s">
        <v>2566</v>
      </c>
      <c r="E3233" s="38" t="s">
        <v>2567</v>
      </c>
      <c r="F3233" s="38" t="s">
        <v>2563</v>
      </c>
      <c r="G3233" s="25" t="s">
        <v>2565</v>
      </c>
      <c r="H3233" s="25" t="s">
        <v>2564</v>
      </c>
      <c r="I3233" s="25" t="s">
        <v>2562</v>
      </c>
      <c r="J3233" s="6" t="s">
        <v>2584</v>
      </c>
      <c r="K3233" s="11">
        <v>12.5</v>
      </c>
      <c r="L3233" s="9">
        <v>66.819999999999993</v>
      </c>
      <c r="M3233" s="11">
        <f t="shared" si="510"/>
        <v>835.24999999999989</v>
      </c>
      <c r="O3233" s="10">
        <f t="shared" si="511"/>
        <v>12.5</v>
      </c>
      <c r="P3233" s="11">
        <f t="shared" si="512"/>
        <v>0</v>
      </c>
      <c r="Q3233" s="11">
        <f t="shared" si="513"/>
        <v>12.5</v>
      </c>
      <c r="R3233" s="6" t="str">
        <f t="shared" si="514"/>
        <v>YES</v>
      </c>
      <c r="S3233" s="6" t="str">
        <f t="shared" si="515"/>
        <v>YES</v>
      </c>
      <c r="T3233" s="11">
        <f t="shared" si="516"/>
        <v>835.24999999999989</v>
      </c>
      <c r="U3233" s="11">
        <f t="shared" si="517"/>
        <v>835.24999999999989</v>
      </c>
      <c r="V3233" s="11">
        <f t="shared" si="518"/>
        <v>0</v>
      </c>
    </row>
    <row r="3234" spans="1:22" x14ac:dyDescent="0.25">
      <c r="A3234" s="6" t="s">
        <v>351</v>
      </c>
      <c r="B3234" s="6" t="s">
        <v>23</v>
      </c>
      <c r="C3234" s="25" t="s">
        <v>2566</v>
      </c>
      <c r="D3234" s="25" t="s">
        <v>2566</v>
      </c>
      <c r="E3234" s="38" t="s">
        <v>2567</v>
      </c>
      <c r="F3234" s="38" t="s">
        <v>2563</v>
      </c>
      <c r="G3234" s="25" t="s">
        <v>2565</v>
      </c>
      <c r="H3234" s="25" t="s">
        <v>2564</v>
      </c>
      <c r="I3234" s="25" t="s">
        <v>2562</v>
      </c>
      <c r="J3234" s="6" t="s">
        <v>2584</v>
      </c>
      <c r="K3234" s="11">
        <v>15</v>
      </c>
      <c r="L3234" s="9">
        <v>14.19</v>
      </c>
      <c r="M3234" s="11">
        <f t="shared" si="510"/>
        <v>212.85</v>
      </c>
      <c r="O3234" s="10">
        <f t="shared" si="511"/>
        <v>15</v>
      </c>
      <c r="P3234" s="11">
        <f t="shared" si="512"/>
        <v>0</v>
      </c>
      <c r="Q3234" s="11">
        <f t="shared" si="513"/>
        <v>15</v>
      </c>
      <c r="R3234" s="6" t="str">
        <f t="shared" si="514"/>
        <v>YES</v>
      </c>
      <c r="S3234" s="6" t="str">
        <f t="shared" si="515"/>
        <v>YES</v>
      </c>
      <c r="T3234" s="11">
        <f t="shared" si="516"/>
        <v>177.375</v>
      </c>
      <c r="U3234" s="11">
        <f t="shared" si="517"/>
        <v>212.85</v>
      </c>
      <c r="V3234" s="11">
        <f t="shared" si="518"/>
        <v>-35.474999999999994</v>
      </c>
    </row>
    <row r="3235" spans="1:22" x14ac:dyDescent="0.25">
      <c r="A3235" s="6" t="s">
        <v>351</v>
      </c>
      <c r="B3235" s="6" t="s">
        <v>23</v>
      </c>
      <c r="C3235" s="25" t="s">
        <v>2566</v>
      </c>
      <c r="D3235" s="25" t="s">
        <v>2566</v>
      </c>
      <c r="E3235" s="38" t="s">
        <v>2567</v>
      </c>
      <c r="F3235" s="38" t="s">
        <v>2563</v>
      </c>
      <c r="G3235" s="25" t="s">
        <v>2565</v>
      </c>
      <c r="H3235" s="25" t="s">
        <v>2564</v>
      </c>
      <c r="I3235" s="25" t="s">
        <v>2562</v>
      </c>
      <c r="J3235" s="6" t="s">
        <v>2585</v>
      </c>
      <c r="K3235" s="11">
        <v>5</v>
      </c>
      <c r="L3235" s="9">
        <v>189.61</v>
      </c>
      <c r="M3235" s="11">
        <f t="shared" si="510"/>
        <v>948.05000000000007</v>
      </c>
      <c r="N3235" s="11">
        <v>5715.37</v>
      </c>
      <c r="O3235" s="10">
        <f t="shared" si="511"/>
        <v>5</v>
      </c>
      <c r="P3235" s="11">
        <f t="shared" si="512"/>
        <v>30.142766731712459</v>
      </c>
      <c r="Q3235" s="11">
        <f t="shared" si="513"/>
        <v>35.142766731712463</v>
      </c>
      <c r="R3235" s="6" t="str">
        <f t="shared" si="514"/>
        <v>YES</v>
      </c>
      <c r="S3235" s="6" t="str">
        <f t="shared" si="515"/>
        <v>YES</v>
      </c>
      <c r="T3235" s="11">
        <f t="shared" si="516"/>
        <v>2370.125</v>
      </c>
      <c r="U3235" s="11">
        <f t="shared" si="517"/>
        <v>6663.42</v>
      </c>
      <c r="V3235" s="11">
        <f t="shared" si="518"/>
        <v>-4293.2950000000001</v>
      </c>
    </row>
    <row r="3236" spans="1:22" x14ac:dyDescent="0.25">
      <c r="A3236" s="6" t="s">
        <v>351</v>
      </c>
      <c r="B3236" s="6" t="s">
        <v>23</v>
      </c>
      <c r="C3236" s="25" t="s">
        <v>2566</v>
      </c>
      <c r="D3236" s="25" t="s">
        <v>2566</v>
      </c>
      <c r="E3236" s="38" t="s">
        <v>2567</v>
      </c>
      <c r="F3236" s="38" t="s">
        <v>2563</v>
      </c>
      <c r="G3236" s="25" t="s">
        <v>2565</v>
      </c>
      <c r="H3236" s="25" t="s">
        <v>2564</v>
      </c>
      <c r="I3236" s="25" t="s">
        <v>2562</v>
      </c>
      <c r="J3236" s="6" t="s">
        <v>2585</v>
      </c>
      <c r="K3236" s="11">
        <v>12.5</v>
      </c>
      <c r="L3236" s="9">
        <v>11.06</v>
      </c>
      <c r="M3236" s="11">
        <f t="shared" si="510"/>
        <v>138.25</v>
      </c>
      <c r="O3236" s="10">
        <f t="shared" si="511"/>
        <v>12.5</v>
      </c>
      <c r="P3236" s="11">
        <f t="shared" si="512"/>
        <v>0</v>
      </c>
      <c r="Q3236" s="11">
        <f t="shared" si="513"/>
        <v>12.5</v>
      </c>
      <c r="R3236" s="6" t="str">
        <f t="shared" si="514"/>
        <v>YES</v>
      </c>
      <c r="S3236" s="6" t="str">
        <f t="shared" si="515"/>
        <v>YES</v>
      </c>
      <c r="T3236" s="11">
        <f t="shared" si="516"/>
        <v>138.25</v>
      </c>
      <c r="U3236" s="11">
        <f t="shared" si="517"/>
        <v>138.25</v>
      </c>
      <c r="V3236" s="11">
        <f t="shared" si="518"/>
        <v>0</v>
      </c>
    </row>
    <row r="3237" spans="1:22" x14ac:dyDescent="0.25">
      <c r="A3237" s="6" t="s">
        <v>351</v>
      </c>
      <c r="B3237" s="6" t="s">
        <v>23</v>
      </c>
      <c r="C3237" s="25" t="s">
        <v>2566</v>
      </c>
      <c r="D3237" s="25" t="s">
        <v>2566</v>
      </c>
      <c r="E3237" s="38" t="s">
        <v>2567</v>
      </c>
      <c r="F3237" s="38" t="s">
        <v>2563</v>
      </c>
      <c r="G3237" s="25" t="s">
        <v>2565</v>
      </c>
      <c r="H3237" s="25" t="s">
        <v>2564</v>
      </c>
      <c r="I3237" s="25" t="s">
        <v>2562</v>
      </c>
      <c r="J3237" s="6" t="s">
        <v>2585</v>
      </c>
      <c r="K3237" s="11">
        <v>15</v>
      </c>
      <c r="L3237" s="9">
        <v>8.59</v>
      </c>
      <c r="M3237" s="11">
        <f t="shared" si="510"/>
        <v>128.85</v>
      </c>
      <c r="O3237" s="10">
        <f t="shared" si="511"/>
        <v>15</v>
      </c>
      <c r="P3237" s="11">
        <f t="shared" si="512"/>
        <v>0</v>
      </c>
      <c r="Q3237" s="11">
        <f t="shared" si="513"/>
        <v>15</v>
      </c>
      <c r="R3237" s="6" t="str">
        <f t="shared" si="514"/>
        <v>YES</v>
      </c>
      <c r="S3237" s="6" t="str">
        <f t="shared" si="515"/>
        <v>YES</v>
      </c>
      <c r="T3237" s="11">
        <f t="shared" si="516"/>
        <v>107.375</v>
      </c>
      <c r="U3237" s="11">
        <f t="shared" si="517"/>
        <v>128.85</v>
      </c>
      <c r="V3237" s="11">
        <f t="shared" si="518"/>
        <v>-21.474999999999994</v>
      </c>
    </row>
    <row r="3238" spans="1:22" x14ac:dyDescent="0.25">
      <c r="A3238" s="6" t="s">
        <v>351</v>
      </c>
      <c r="B3238" s="6" t="s">
        <v>23</v>
      </c>
      <c r="C3238" s="25" t="s">
        <v>2566</v>
      </c>
      <c r="D3238" s="25" t="s">
        <v>2566</v>
      </c>
      <c r="E3238" s="38" t="s">
        <v>2567</v>
      </c>
      <c r="F3238" s="38" t="s">
        <v>2563</v>
      </c>
      <c r="G3238" s="25" t="s">
        <v>2565</v>
      </c>
      <c r="H3238" s="25" t="s">
        <v>2564</v>
      </c>
      <c r="I3238" s="25" t="s">
        <v>2562</v>
      </c>
      <c r="J3238" s="6" t="s">
        <v>2586</v>
      </c>
      <c r="K3238" s="11">
        <v>5</v>
      </c>
      <c r="L3238" s="9">
        <v>76.28</v>
      </c>
      <c r="M3238" s="11">
        <f t="shared" si="510"/>
        <v>381.4</v>
      </c>
      <c r="N3238" s="11">
        <v>2297.29</v>
      </c>
      <c r="O3238" s="10">
        <f t="shared" si="511"/>
        <v>5</v>
      </c>
      <c r="P3238" s="11">
        <f t="shared" si="512"/>
        <v>30.116544310435238</v>
      </c>
      <c r="Q3238" s="11">
        <f t="shared" si="513"/>
        <v>35.116544310435238</v>
      </c>
      <c r="R3238" s="6" t="str">
        <f t="shared" si="514"/>
        <v>YES</v>
      </c>
      <c r="S3238" s="6" t="str">
        <f t="shared" si="515"/>
        <v>YES</v>
      </c>
      <c r="T3238" s="11">
        <f t="shared" si="516"/>
        <v>953.5</v>
      </c>
      <c r="U3238" s="11">
        <f t="shared" si="517"/>
        <v>2678.69</v>
      </c>
      <c r="V3238" s="11">
        <f t="shared" si="518"/>
        <v>-1725.19</v>
      </c>
    </row>
    <row r="3239" spans="1:22" x14ac:dyDescent="0.25">
      <c r="A3239" s="6" t="s">
        <v>351</v>
      </c>
      <c r="B3239" s="6" t="s">
        <v>23</v>
      </c>
      <c r="C3239" s="25" t="s">
        <v>2566</v>
      </c>
      <c r="D3239" s="25" t="s">
        <v>2566</v>
      </c>
      <c r="E3239" s="38" t="s">
        <v>2567</v>
      </c>
      <c r="F3239" s="38" t="s">
        <v>2563</v>
      </c>
      <c r="G3239" s="25" t="s">
        <v>2565</v>
      </c>
      <c r="H3239" s="25" t="s">
        <v>2564</v>
      </c>
      <c r="I3239" s="25" t="s">
        <v>2562</v>
      </c>
      <c r="J3239" s="6" t="s">
        <v>2587</v>
      </c>
      <c r="K3239" s="11">
        <v>12</v>
      </c>
      <c r="L3239" s="9">
        <v>331.05</v>
      </c>
      <c r="M3239" s="11">
        <f t="shared" si="510"/>
        <v>3972.6000000000004</v>
      </c>
      <c r="N3239" s="11">
        <v>9661.84</v>
      </c>
      <c r="O3239" s="10">
        <f t="shared" si="511"/>
        <v>12</v>
      </c>
      <c r="P3239" s="11">
        <f t="shared" si="512"/>
        <v>29.185440265820873</v>
      </c>
      <c r="Q3239" s="11">
        <f t="shared" si="513"/>
        <v>41.185440265820873</v>
      </c>
      <c r="R3239" s="6" t="str">
        <f t="shared" si="514"/>
        <v>YES</v>
      </c>
      <c r="S3239" s="6" t="str">
        <f t="shared" si="515"/>
        <v>YES</v>
      </c>
      <c r="T3239" s="11">
        <f t="shared" si="516"/>
        <v>4138.125</v>
      </c>
      <c r="U3239" s="11">
        <f t="shared" si="517"/>
        <v>13634.44</v>
      </c>
      <c r="V3239" s="11">
        <f t="shared" si="518"/>
        <v>-9496.3150000000005</v>
      </c>
    </row>
    <row r="3240" spans="1:22" x14ac:dyDescent="0.25">
      <c r="A3240" s="6" t="s">
        <v>351</v>
      </c>
      <c r="B3240" s="6" t="s">
        <v>23</v>
      </c>
      <c r="C3240" s="25" t="s">
        <v>2566</v>
      </c>
      <c r="D3240" s="25" t="s">
        <v>2566</v>
      </c>
      <c r="E3240" s="38" t="s">
        <v>2567</v>
      </c>
      <c r="F3240" s="38" t="s">
        <v>2563</v>
      </c>
      <c r="G3240" s="25" t="s">
        <v>2565</v>
      </c>
      <c r="H3240" s="25" t="s">
        <v>2564</v>
      </c>
      <c r="I3240" s="25" t="s">
        <v>2562</v>
      </c>
      <c r="J3240" s="6" t="s">
        <v>2587</v>
      </c>
      <c r="K3240" s="11">
        <v>15</v>
      </c>
      <c r="L3240" s="9">
        <v>16.920000000000002</v>
      </c>
      <c r="M3240" s="11">
        <f t="shared" si="510"/>
        <v>253.8</v>
      </c>
      <c r="O3240" s="10">
        <f t="shared" si="511"/>
        <v>15</v>
      </c>
      <c r="P3240" s="11">
        <f t="shared" si="512"/>
        <v>0</v>
      </c>
      <c r="Q3240" s="11">
        <f t="shared" si="513"/>
        <v>15</v>
      </c>
      <c r="R3240" s="6" t="str">
        <f t="shared" si="514"/>
        <v>YES</v>
      </c>
      <c r="S3240" s="6" t="str">
        <f t="shared" si="515"/>
        <v>YES</v>
      </c>
      <c r="T3240" s="11">
        <f t="shared" si="516"/>
        <v>211.50000000000003</v>
      </c>
      <c r="U3240" s="11">
        <f t="shared" si="517"/>
        <v>253.8</v>
      </c>
      <c r="V3240" s="11">
        <f t="shared" si="518"/>
        <v>-42.299999999999983</v>
      </c>
    </row>
    <row r="3241" spans="1:22" x14ac:dyDescent="0.25">
      <c r="A3241" s="6" t="s">
        <v>351</v>
      </c>
      <c r="B3241" s="6" t="s">
        <v>23</v>
      </c>
      <c r="C3241" s="25" t="s">
        <v>2566</v>
      </c>
      <c r="D3241" s="25" t="s">
        <v>2566</v>
      </c>
      <c r="E3241" s="38" t="s">
        <v>2567</v>
      </c>
      <c r="F3241" s="38" t="s">
        <v>2563</v>
      </c>
      <c r="G3241" s="25" t="s">
        <v>2565</v>
      </c>
      <c r="H3241" s="25" t="s">
        <v>2564</v>
      </c>
      <c r="I3241" s="25" t="s">
        <v>2562</v>
      </c>
      <c r="J3241" s="6" t="s">
        <v>2587</v>
      </c>
      <c r="K3241" s="11">
        <v>5</v>
      </c>
      <c r="L3241" s="9">
        <v>3.05</v>
      </c>
      <c r="M3241" s="11">
        <f t="shared" si="510"/>
        <v>15.25</v>
      </c>
      <c r="O3241" s="10">
        <f t="shared" si="511"/>
        <v>5</v>
      </c>
      <c r="P3241" s="11">
        <f t="shared" si="512"/>
        <v>0</v>
      </c>
      <c r="Q3241" s="11">
        <f t="shared" si="513"/>
        <v>5</v>
      </c>
      <c r="R3241" s="6" t="str">
        <f t="shared" si="514"/>
        <v>NO</v>
      </c>
      <c r="S3241" s="6" t="str">
        <f t="shared" si="515"/>
        <v>YES</v>
      </c>
      <c r="T3241" s="11">
        <f t="shared" si="516"/>
        <v>38.125</v>
      </c>
      <c r="U3241" s="11">
        <f t="shared" si="517"/>
        <v>15.25</v>
      </c>
      <c r="V3241" s="11">
        <f t="shared" si="518"/>
        <v>22.875</v>
      </c>
    </row>
    <row r="3242" spans="1:22" x14ac:dyDescent="0.25">
      <c r="A3242" s="6" t="s">
        <v>351</v>
      </c>
      <c r="B3242" s="6" t="s">
        <v>23</v>
      </c>
      <c r="C3242" s="25" t="s">
        <v>2566</v>
      </c>
      <c r="D3242" s="25" t="s">
        <v>2566</v>
      </c>
      <c r="E3242" s="38" t="s">
        <v>2567</v>
      </c>
      <c r="F3242" s="38" t="s">
        <v>2563</v>
      </c>
      <c r="G3242" s="25" t="s">
        <v>2565</v>
      </c>
      <c r="H3242" s="25" t="s">
        <v>2564</v>
      </c>
      <c r="I3242" s="25" t="s">
        <v>2562</v>
      </c>
      <c r="J3242" s="6" t="s">
        <v>2587</v>
      </c>
      <c r="K3242" s="11">
        <v>19.5</v>
      </c>
      <c r="L3242" s="9">
        <v>16.920000000000002</v>
      </c>
      <c r="M3242" s="11">
        <f t="shared" si="510"/>
        <v>329.94000000000005</v>
      </c>
      <c r="O3242" s="10">
        <f t="shared" si="511"/>
        <v>19.5</v>
      </c>
      <c r="P3242" s="11">
        <f t="shared" si="512"/>
        <v>0</v>
      </c>
      <c r="Q3242" s="11">
        <f t="shared" si="513"/>
        <v>19.5</v>
      </c>
      <c r="R3242" s="6" t="str">
        <f t="shared" si="514"/>
        <v>YES</v>
      </c>
      <c r="S3242" s="6" t="str">
        <f t="shared" si="515"/>
        <v>YES</v>
      </c>
      <c r="T3242" s="11">
        <f t="shared" si="516"/>
        <v>211.50000000000003</v>
      </c>
      <c r="U3242" s="11">
        <f t="shared" si="517"/>
        <v>329.94000000000005</v>
      </c>
      <c r="V3242" s="11">
        <f t="shared" si="518"/>
        <v>-118.44000000000003</v>
      </c>
    </row>
    <row r="3243" spans="1:22" x14ac:dyDescent="0.25">
      <c r="A3243" s="6" t="s">
        <v>351</v>
      </c>
      <c r="B3243" s="6" t="s">
        <v>23</v>
      </c>
      <c r="C3243" s="25" t="s">
        <v>2566</v>
      </c>
      <c r="D3243" s="25" t="s">
        <v>2566</v>
      </c>
      <c r="E3243" s="38" t="s">
        <v>2567</v>
      </c>
      <c r="F3243" s="38" t="s">
        <v>2563</v>
      </c>
      <c r="G3243" s="25" t="s">
        <v>2565</v>
      </c>
      <c r="H3243" s="25" t="s">
        <v>2564</v>
      </c>
      <c r="I3243" s="25" t="s">
        <v>2562</v>
      </c>
      <c r="J3243" s="6" t="s">
        <v>2588</v>
      </c>
      <c r="K3243" s="11">
        <v>5</v>
      </c>
      <c r="L3243" s="9">
        <v>453.17</v>
      </c>
      <c r="M3243" s="11">
        <f t="shared" si="510"/>
        <v>2265.85</v>
      </c>
      <c r="N3243" s="11">
        <v>7460.02</v>
      </c>
      <c r="O3243" s="10">
        <f t="shared" si="511"/>
        <v>5</v>
      </c>
      <c r="P3243" s="11">
        <f t="shared" si="512"/>
        <v>16.461857581040228</v>
      </c>
      <c r="Q3243" s="11">
        <f t="shared" si="513"/>
        <v>21.461857581040228</v>
      </c>
      <c r="R3243" s="6" t="str">
        <f t="shared" si="514"/>
        <v>YES</v>
      </c>
      <c r="S3243" s="6" t="str">
        <f t="shared" si="515"/>
        <v>YES</v>
      </c>
      <c r="T3243" s="11">
        <f t="shared" si="516"/>
        <v>5664.625</v>
      </c>
      <c r="U3243" s="11">
        <f t="shared" si="517"/>
        <v>9725.8700000000008</v>
      </c>
      <c r="V3243" s="11">
        <f t="shared" si="518"/>
        <v>-4061.2450000000008</v>
      </c>
    </row>
    <row r="3244" spans="1:22" x14ac:dyDescent="0.25">
      <c r="A3244" s="6" t="s">
        <v>351</v>
      </c>
      <c r="B3244" s="6" t="s">
        <v>23</v>
      </c>
      <c r="C3244" s="25" t="s">
        <v>2566</v>
      </c>
      <c r="D3244" s="25" t="s">
        <v>2566</v>
      </c>
      <c r="E3244" s="38" t="s">
        <v>2567</v>
      </c>
      <c r="F3244" s="38" t="s">
        <v>2563</v>
      </c>
      <c r="G3244" s="25" t="s">
        <v>2565</v>
      </c>
      <c r="H3244" s="25" t="s">
        <v>2564</v>
      </c>
      <c r="I3244" s="25" t="s">
        <v>2562</v>
      </c>
      <c r="J3244" s="6" t="s">
        <v>2588</v>
      </c>
      <c r="K3244" s="11">
        <v>12.5</v>
      </c>
      <c r="L3244" s="9">
        <v>42.86</v>
      </c>
      <c r="M3244" s="11">
        <f t="shared" si="510"/>
        <v>535.75</v>
      </c>
      <c r="O3244" s="10">
        <f t="shared" si="511"/>
        <v>12.5</v>
      </c>
      <c r="P3244" s="11">
        <f t="shared" si="512"/>
        <v>0</v>
      </c>
      <c r="Q3244" s="11">
        <f t="shared" si="513"/>
        <v>12.5</v>
      </c>
      <c r="R3244" s="6" t="str">
        <f t="shared" si="514"/>
        <v>YES</v>
      </c>
      <c r="S3244" s="6" t="str">
        <f t="shared" si="515"/>
        <v>YES</v>
      </c>
      <c r="T3244" s="11">
        <f t="shared" si="516"/>
        <v>535.75</v>
      </c>
      <c r="U3244" s="11">
        <f t="shared" si="517"/>
        <v>535.75</v>
      </c>
      <c r="V3244" s="11">
        <f t="shared" si="518"/>
        <v>0</v>
      </c>
    </row>
    <row r="3245" spans="1:22" x14ac:dyDescent="0.25">
      <c r="A3245" s="6" t="s">
        <v>351</v>
      </c>
      <c r="B3245" s="6" t="s">
        <v>23</v>
      </c>
      <c r="C3245" s="25" t="s">
        <v>2566</v>
      </c>
      <c r="D3245" s="25" t="s">
        <v>2566</v>
      </c>
      <c r="E3245" s="38" t="s">
        <v>2567</v>
      </c>
      <c r="F3245" s="38" t="s">
        <v>2563</v>
      </c>
      <c r="G3245" s="25" t="s">
        <v>2565</v>
      </c>
      <c r="H3245" s="25" t="s">
        <v>2564</v>
      </c>
      <c r="I3245" s="25" t="s">
        <v>2562</v>
      </c>
      <c r="J3245" s="6" t="s">
        <v>2588</v>
      </c>
      <c r="K3245" s="11">
        <v>15</v>
      </c>
      <c r="L3245" s="9">
        <v>1.87</v>
      </c>
      <c r="M3245" s="11">
        <f t="shared" si="510"/>
        <v>28.05</v>
      </c>
      <c r="O3245" s="10">
        <f t="shared" si="511"/>
        <v>15</v>
      </c>
      <c r="P3245" s="11">
        <f t="shared" si="512"/>
        <v>0</v>
      </c>
      <c r="Q3245" s="11">
        <f t="shared" si="513"/>
        <v>15</v>
      </c>
      <c r="R3245" s="6" t="str">
        <f t="shared" si="514"/>
        <v>YES</v>
      </c>
      <c r="S3245" s="6" t="str">
        <f t="shared" si="515"/>
        <v>YES</v>
      </c>
      <c r="T3245" s="11">
        <f t="shared" si="516"/>
        <v>23.375</v>
      </c>
      <c r="U3245" s="11">
        <f t="shared" si="517"/>
        <v>28.05</v>
      </c>
      <c r="V3245" s="11">
        <f t="shared" si="518"/>
        <v>-4.6750000000000007</v>
      </c>
    </row>
    <row r="3246" spans="1:22" x14ac:dyDescent="0.25">
      <c r="A3246" s="6" t="s">
        <v>351</v>
      </c>
      <c r="B3246" s="6" t="s">
        <v>23</v>
      </c>
      <c r="C3246" s="25" t="s">
        <v>2566</v>
      </c>
      <c r="D3246" s="25" t="s">
        <v>2566</v>
      </c>
      <c r="E3246" s="38" t="s">
        <v>2567</v>
      </c>
      <c r="F3246" s="38" t="s">
        <v>2563</v>
      </c>
      <c r="G3246" s="25" t="s">
        <v>2565</v>
      </c>
      <c r="H3246" s="25" t="s">
        <v>2564</v>
      </c>
      <c r="I3246" s="25" t="s">
        <v>2562</v>
      </c>
      <c r="J3246" s="6" t="s">
        <v>2589</v>
      </c>
      <c r="K3246" s="11">
        <v>5</v>
      </c>
      <c r="L3246" s="9">
        <v>260.31</v>
      </c>
      <c r="M3246" s="11">
        <f t="shared" si="510"/>
        <v>1301.55</v>
      </c>
      <c r="N3246" s="11">
        <v>4266.53</v>
      </c>
      <c r="O3246" s="10">
        <f t="shared" si="511"/>
        <v>5</v>
      </c>
      <c r="P3246" s="11">
        <f t="shared" si="512"/>
        <v>16.390188621259266</v>
      </c>
      <c r="Q3246" s="11">
        <f t="shared" si="513"/>
        <v>21.390188621259266</v>
      </c>
      <c r="R3246" s="6" t="str">
        <f t="shared" si="514"/>
        <v>YES</v>
      </c>
      <c r="S3246" s="6" t="str">
        <f t="shared" si="515"/>
        <v>YES</v>
      </c>
      <c r="T3246" s="11">
        <f t="shared" si="516"/>
        <v>3253.875</v>
      </c>
      <c r="U3246" s="11">
        <f t="shared" si="517"/>
        <v>5568.08</v>
      </c>
      <c r="V3246" s="11">
        <f t="shared" si="518"/>
        <v>-2314.2049999999999</v>
      </c>
    </row>
    <row r="3247" spans="1:22" x14ac:dyDescent="0.25">
      <c r="A3247" s="6" t="s">
        <v>351</v>
      </c>
      <c r="B3247" s="6" t="s">
        <v>23</v>
      </c>
      <c r="C3247" s="25" t="s">
        <v>2566</v>
      </c>
      <c r="D3247" s="25" t="s">
        <v>2566</v>
      </c>
      <c r="E3247" s="38" t="s">
        <v>2567</v>
      </c>
      <c r="F3247" s="38" t="s">
        <v>2563</v>
      </c>
      <c r="G3247" s="25" t="s">
        <v>2565</v>
      </c>
      <c r="H3247" s="25" t="s">
        <v>2564</v>
      </c>
      <c r="I3247" s="25" t="s">
        <v>2562</v>
      </c>
      <c r="J3247" s="6" t="s">
        <v>2589</v>
      </c>
      <c r="K3247" s="11">
        <v>12.5</v>
      </c>
      <c r="L3247" s="9">
        <v>2.63</v>
      </c>
      <c r="M3247" s="11">
        <f t="shared" si="510"/>
        <v>32.875</v>
      </c>
      <c r="O3247" s="10">
        <f t="shared" si="511"/>
        <v>12.5</v>
      </c>
      <c r="P3247" s="11">
        <f t="shared" si="512"/>
        <v>0</v>
      </c>
      <c r="Q3247" s="11">
        <f t="shared" si="513"/>
        <v>12.5</v>
      </c>
      <c r="R3247" s="6" t="str">
        <f t="shared" si="514"/>
        <v>YES</v>
      </c>
      <c r="S3247" s="6" t="str">
        <f t="shared" si="515"/>
        <v>YES</v>
      </c>
      <c r="T3247" s="11">
        <f t="shared" si="516"/>
        <v>32.875</v>
      </c>
      <c r="U3247" s="11">
        <f t="shared" si="517"/>
        <v>32.875</v>
      </c>
      <c r="V3247" s="11">
        <f t="shared" si="518"/>
        <v>0</v>
      </c>
    </row>
    <row r="3248" spans="1:22" x14ac:dyDescent="0.25">
      <c r="A3248" s="6" t="s">
        <v>351</v>
      </c>
      <c r="B3248" s="6" t="s">
        <v>23</v>
      </c>
      <c r="C3248" s="25" t="s">
        <v>2566</v>
      </c>
      <c r="D3248" s="25" t="s">
        <v>2566</v>
      </c>
      <c r="E3248" s="38" t="s">
        <v>2567</v>
      </c>
      <c r="F3248" s="38" t="s">
        <v>2563</v>
      </c>
      <c r="G3248" s="25" t="s">
        <v>2565</v>
      </c>
      <c r="H3248" s="25" t="s">
        <v>2564</v>
      </c>
      <c r="I3248" s="25" t="s">
        <v>2562</v>
      </c>
      <c r="J3248" s="6" t="s">
        <v>2589</v>
      </c>
      <c r="K3248" s="11">
        <v>15</v>
      </c>
      <c r="L3248" s="9">
        <v>1.23</v>
      </c>
      <c r="M3248" s="11">
        <f t="shared" si="510"/>
        <v>18.45</v>
      </c>
      <c r="O3248" s="10">
        <f t="shared" si="511"/>
        <v>15</v>
      </c>
      <c r="P3248" s="11">
        <f t="shared" si="512"/>
        <v>0</v>
      </c>
      <c r="Q3248" s="11">
        <f t="shared" si="513"/>
        <v>15</v>
      </c>
      <c r="R3248" s="6" t="str">
        <f t="shared" si="514"/>
        <v>YES</v>
      </c>
      <c r="S3248" s="6" t="str">
        <f t="shared" si="515"/>
        <v>YES</v>
      </c>
      <c r="T3248" s="11">
        <f t="shared" si="516"/>
        <v>15.375</v>
      </c>
      <c r="U3248" s="11">
        <f t="shared" si="517"/>
        <v>18.45</v>
      </c>
      <c r="V3248" s="11">
        <f t="shared" si="518"/>
        <v>-3.0749999999999993</v>
      </c>
    </row>
    <row r="3249" spans="1:22" x14ac:dyDescent="0.25">
      <c r="A3249" s="6" t="s">
        <v>351</v>
      </c>
      <c r="B3249" s="6" t="s">
        <v>23</v>
      </c>
      <c r="C3249" s="25" t="s">
        <v>2566</v>
      </c>
      <c r="D3249" s="25" t="s">
        <v>2566</v>
      </c>
      <c r="E3249" s="38" t="s">
        <v>2567</v>
      </c>
      <c r="F3249" s="38" t="s">
        <v>2563</v>
      </c>
      <c r="G3249" s="25" t="s">
        <v>2565</v>
      </c>
      <c r="H3249" s="25" t="s">
        <v>2564</v>
      </c>
      <c r="I3249" s="25" t="s">
        <v>2562</v>
      </c>
      <c r="J3249" s="6" t="s">
        <v>2590</v>
      </c>
      <c r="K3249" s="11">
        <v>5</v>
      </c>
      <c r="L3249" s="9">
        <v>146.66</v>
      </c>
      <c r="M3249" s="11">
        <f t="shared" si="510"/>
        <v>733.3</v>
      </c>
      <c r="N3249" s="11">
        <v>2496.3000000000002</v>
      </c>
      <c r="O3249" s="10">
        <f t="shared" si="511"/>
        <v>5</v>
      </c>
      <c r="P3249" s="11">
        <f t="shared" si="512"/>
        <v>17.021000954588846</v>
      </c>
      <c r="Q3249" s="11">
        <f t="shared" si="513"/>
        <v>22.02100095458885</v>
      </c>
      <c r="R3249" s="6" t="str">
        <f t="shared" si="514"/>
        <v>YES</v>
      </c>
      <c r="S3249" s="6" t="str">
        <f t="shared" si="515"/>
        <v>YES</v>
      </c>
      <c r="T3249" s="11">
        <f t="shared" si="516"/>
        <v>1833.25</v>
      </c>
      <c r="U3249" s="11">
        <f t="shared" si="517"/>
        <v>3229.6000000000004</v>
      </c>
      <c r="V3249" s="11">
        <f t="shared" si="518"/>
        <v>-1396.3500000000004</v>
      </c>
    </row>
    <row r="3250" spans="1:22" x14ac:dyDescent="0.25">
      <c r="A3250" s="6" t="s">
        <v>351</v>
      </c>
      <c r="B3250" s="6" t="s">
        <v>23</v>
      </c>
      <c r="C3250" s="25" t="s">
        <v>2566</v>
      </c>
      <c r="D3250" s="25" t="s">
        <v>2566</v>
      </c>
      <c r="E3250" s="38" t="s">
        <v>2567</v>
      </c>
      <c r="F3250" s="38" t="s">
        <v>2563</v>
      </c>
      <c r="G3250" s="25" t="s">
        <v>2565</v>
      </c>
      <c r="H3250" s="25" t="s">
        <v>2564</v>
      </c>
      <c r="I3250" s="25" t="s">
        <v>2562</v>
      </c>
      <c r="J3250" s="6" t="s">
        <v>2591</v>
      </c>
      <c r="K3250" s="11">
        <v>5</v>
      </c>
      <c r="L3250" s="9">
        <f>40.71+178.05</f>
        <v>218.76000000000002</v>
      </c>
      <c r="M3250" s="11">
        <f t="shared" si="510"/>
        <v>1093.8000000000002</v>
      </c>
      <c r="N3250" s="11">
        <f>1292.84+5717.07</f>
        <v>7009.91</v>
      </c>
      <c r="O3250" s="10">
        <f t="shared" si="511"/>
        <v>5</v>
      </c>
      <c r="P3250" s="11">
        <f t="shared" si="512"/>
        <v>32.04383799597732</v>
      </c>
      <c r="Q3250" s="11">
        <f t="shared" si="513"/>
        <v>37.043837995977327</v>
      </c>
      <c r="R3250" s="6" t="str">
        <f t="shared" si="514"/>
        <v>YES</v>
      </c>
      <c r="S3250" s="6" t="str">
        <f t="shared" si="515"/>
        <v>YES</v>
      </c>
      <c r="T3250" s="11">
        <f t="shared" si="516"/>
        <v>2734.5000000000005</v>
      </c>
      <c r="U3250" s="11">
        <f t="shared" si="517"/>
        <v>8103.71</v>
      </c>
      <c r="V3250" s="11">
        <f t="shared" si="518"/>
        <v>-5369.2099999999991</v>
      </c>
    </row>
    <row r="3251" spans="1:22" x14ac:dyDescent="0.25">
      <c r="A3251" s="6" t="s">
        <v>351</v>
      </c>
      <c r="B3251" s="6" t="s">
        <v>23</v>
      </c>
      <c r="C3251" s="25" t="s">
        <v>2566</v>
      </c>
      <c r="D3251" s="25" t="s">
        <v>2566</v>
      </c>
      <c r="E3251" s="38" t="s">
        <v>2567</v>
      </c>
      <c r="F3251" s="38" t="s">
        <v>2563</v>
      </c>
      <c r="G3251" s="25" t="s">
        <v>2565</v>
      </c>
      <c r="H3251" s="25" t="s">
        <v>2564</v>
      </c>
      <c r="I3251" s="25" t="s">
        <v>2562</v>
      </c>
      <c r="J3251" s="6" t="s">
        <v>2591</v>
      </c>
      <c r="K3251" s="11">
        <v>15</v>
      </c>
      <c r="L3251" s="9">
        <v>0.87</v>
      </c>
      <c r="M3251" s="11">
        <f t="shared" si="510"/>
        <v>13.05</v>
      </c>
      <c r="O3251" s="10">
        <f t="shared" si="511"/>
        <v>15.000000000000002</v>
      </c>
      <c r="P3251" s="11">
        <f t="shared" si="512"/>
        <v>0</v>
      </c>
      <c r="Q3251" s="11">
        <f t="shared" si="513"/>
        <v>15.000000000000002</v>
      </c>
      <c r="R3251" s="6" t="str">
        <f t="shared" si="514"/>
        <v>YES</v>
      </c>
      <c r="S3251" s="6" t="str">
        <f t="shared" si="515"/>
        <v>YES</v>
      </c>
      <c r="T3251" s="11">
        <f t="shared" si="516"/>
        <v>10.875</v>
      </c>
      <c r="U3251" s="11">
        <f t="shared" si="517"/>
        <v>13.05</v>
      </c>
      <c r="V3251" s="11">
        <f t="shared" si="518"/>
        <v>-2.1750000000000007</v>
      </c>
    </row>
    <row r="3252" spans="1:22" x14ac:dyDescent="0.25">
      <c r="A3252" s="6" t="s">
        <v>351</v>
      </c>
      <c r="B3252" s="6" t="s">
        <v>23</v>
      </c>
      <c r="C3252" s="25" t="s">
        <v>2566</v>
      </c>
      <c r="D3252" s="25" t="s">
        <v>2566</v>
      </c>
      <c r="E3252" s="38" t="s">
        <v>2567</v>
      </c>
      <c r="F3252" s="38" t="s">
        <v>2563</v>
      </c>
      <c r="G3252" s="25" t="s">
        <v>2565</v>
      </c>
      <c r="H3252" s="25" t="s">
        <v>2564</v>
      </c>
      <c r="I3252" s="25" t="s">
        <v>2562</v>
      </c>
      <c r="J3252" s="6" t="s">
        <v>2592</v>
      </c>
      <c r="K3252" s="11">
        <v>5</v>
      </c>
      <c r="L3252" s="9">
        <v>389.85</v>
      </c>
      <c r="M3252" s="11">
        <f t="shared" si="510"/>
        <v>1949.25</v>
      </c>
      <c r="N3252" s="11">
        <v>8936.75</v>
      </c>
      <c r="O3252" s="10">
        <f t="shared" si="511"/>
        <v>5</v>
      </c>
      <c r="P3252" s="11">
        <f t="shared" si="512"/>
        <v>22.923560343721942</v>
      </c>
      <c r="Q3252" s="11">
        <f t="shared" si="513"/>
        <v>27.923560343721942</v>
      </c>
      <c r="R3252" s="6" t="str">
        <f t="shared" si="514"/>
        <v>YES</v>
      </c>
      <c r="S3252" s="6" t="str">
        <f t="shared" si="515"/>
        <v>YES</v>
      </c>
      <c r="T3252" s="11">
        <f t="shared" si="516"/>
        <v>4873.125</v>
      </c>
      <c r="U3252" s="11">
        <f t="shared" si="517"/>
        <v>10886</v>
      </c>
      <c r="V3252" s="11">
        <f t="shared" si="518"/>
        <v>-6012.875</v>
      </c>
    </row>
    <row r="3253" spans="1:22" x14ac:dyDescent="0.25">
      <c r="A3253" s="6" t="s">
        <v>351</v>
      </c>
      <c r="B3253" s="6" t="s">
        <v>23</v>
      </c>
      <c r="C3253" s="25" t="s">
        <v>2566</v>
      </c>
      <c r="D3253" s="25" t="s">
        <v>2566</v>
      </c>
      <c r="E3253" s="38" t="s">
        <v>2567</v>
      </c>
      <c r="F3253" s="38" t="s">
        <v>2563</v>
      </c>
      <c r="G3253" s="25" t="s">
        <v>2565</v>
      </c>
      <c r="H3253" s="25" t="s">
        <v>2564</v>
      </c>
      <c r="I3253" s="25" t="s">
        <v>2562</v>
      </c>
      <c r="J3253" s="6" t="s">
        <v>2592</v>
      </c>
      <c r="K3253" s="11">
        <v>12.5</v>
      </c>
      <c r="L3253" s="9">
        <v>29.83</v>
      </c>
      <c r="M3253" s="11">
        <f t="shared" si="510"/>
        <v>372.875</v>
      </c>
      <c r="O3253" s="10">
        <f t="shared" si="511"/>
        <v>12.5</v>
      </c>
      <c r="P3253" s="11">
        <f t="shared" si="512"/>
        <v>0</v>
      </c>
      <c r="Q3253" s="11">
        <f t="shared" si="513"/>
        <v>12.5</v>
      </c>
      <c r="R3253" s="6" t="str">
        <f t="shared" si="514"/>
        <v>YES</v>
      </c>
      <c r="S3253" s="6" t="str">
        <f t="shared" si="515"/>
        <v>YES</v>
      </c>
      <c r="T3253" s="11">
        <f t="shared" si="516"/>
        <v>372.875</v>
      </c>
      <c r="U3253" s="11">
        <f t="shared" si="517"/>
        <v>372.875</v>
      </c>
      <c r="V3253" s="11">
        <f t="shared" si="518"/>
        <v>0</v>
      </c>
    </row>
    <row r="3254" spans="1:22" x14ac:dyDescent="0.25">
      <c r="A3254" s="6" t="s">
        <v>351</v>
      </c>
      <c r="B3254" s="6" t="s">
        <v>23</v>
      </c>
      <c r="C3254" s="25" t="s">
        <v>2566</v>
      </c>
      <c r="D3254" s="25" t="s">
        <v>2566</v>
      </c>
      <c r="E3254" s="38" t="s">
        <v>2567</v>
      </c>
      <c r="F3254" s="38" t="s">
        <v>2563</v>
      </c>
      <c r="G3254" s="25" t="s">
        <v>2565</v>
      </c>
      <c r="H3254" s="25" t="s">
        <v>2564</v>
      </c>
      <c r="I3254" s="25" t="s">
        <v>2562</v>
      </c>
      <c r="J3254" s="6" t="s">
        <v>2592</v>
      </c>
      <c r="K3254" s="11">
        <v>15</v>
      </c>
      <c r="L3254" s="9">
        <v>7.16</v>
      </c>
      <c r="M3254" s="11">
        <f t="shared" ref="M3254:M3286" si="519">+K3254*L3254</f>
        <v>107.4</v>
      </c>
      <c r="O3254" s="10">
        <f t="shared" si="511"/>
        <v>15</v>
      </c>
      <c r="P3254" s="11">
        <f t="shared" si="512"/>
        <v>0</v>
      </c>
      <c r="Q3254" s="11">
        <f t="shared" si="513"/>
        <v>15</v>
      </c>
      <c r="R3254" s="6" t="str">
        <f t="shared" si="514"/>
        <v>YES</v>
      </c>
      <c r="S3254" s="6" t="str">
        <f t="shared" si="515"/>
        <v>YES</v>
      </c>
      <c r="T3254" s="11">
        <f t="shared" si="516"/>
        <v>89.5</v>
      </c>
      <c r="U3254" s="11">
        <f t="shared" si="517"/>
        <v>107.4</v>
      </c>
      <c r="V3254" s="11">
        <f t="shared" si="518"/>
        <v>-17.900000000000006</v>
      </c>
    </row>
    <row r="3255" spans="1:22" x14ac:dyDescent="0.25">
      <c r="A3255" s="6" t="s">
        <v>351</v>
      </c>
      <c r="B3255" s="6" t="s">
        <v>23</v>
      </c>
      <c r="C3255" s="25" t="s">
        <v>2566</v>
      </c>
      <c r="D3255" s="25" t="s">
        <v>2566</v>
      </c>
      <c r="E3255" s="38" t="s">
        <v>2567</v>
      </c>
      <c r="F3255" s="38" t="s">
        <v>2563</v>
      </c>
      <c r="G3255" s="25" t="s">
        <v>2565</v>
      </c>
      <c r="H3255" s="25" t="s">
        <v>2564</v>
      </c>
      <c r="I3255" s="25" t="s">
        <v>2562</v>
      </c>
      <c r="J3255" s="6" t="s">
        <v>2593</v>
      </c>
      <c r="K3255" s="11">
        <v>5</v>
      </c>
      <c r="L3255" s="9">
        <v>420.59</v>
      </c>
      <c r="M3255" s="11">
        <f t="shared" si="519"/>
        <v>2102.9499999999998</v>
      </c>
      <c r="N3255" s="11">
        <v>9737.1200000000008</v>
      </c>
      <c r="O3255" s="10">
        <f t="shared" si="511"/>
        <v>5</v>
      </c>
      <c r="P3255" s="11">
        <f t="shared" si="512"/>
        <v>23.151097268123355</v>
      </c>
      <c r="Q3255" s="11">
        <f t="shared" si="513"/>
        <v>28.151097268123351</v>
      </c>
      <c r="R3255" s="6" t="str">
        <f t="shared" si="514"/>
        <v>YES</v>
      </c>
      <c r="S3255" s="6" t="str">
        <f t="shared" si="515"/>
        <v>YES</v>
      </c>
      <c r="T3255" s="11">
        <f t="shared" si="516"/>
        <v>5257.375</v>
      </c>
      <c r="U3255" s="11">
        <f t="shared" si="517"/>
        <v>11840.07</v>
      </c>
      <c r="V3255" s="11">
        <f t="shared" si="518"/>
        <v>-6582.6949999999997</v>
      </c>
    </row>
    <row r="3256" spans="1:22" x14ac:dyDescent="0.25">
      <c r="A3256" s="6" t="s">
        <v>351</v>
      </c>
      <c r="B3256" s="6" t="s">
        <v>23</v>
      </c>
      <c r="C3256" s="25" t="s">
        <v>2566</v>
      </c>
      <c r="D3256" s="25" t="s">
        <v>2566</v>
      </c>
      <c r="E3256" s="38" t="s">
        <v>2567</v>
      </c>
      <c r="F3256" s="38" t="s">
        <v>2563</v>
      </c>
      <c r="G3256" s="25" t="s">
        <v>2565</v>
      </c>
      <c r="H3256" s="25" t="s">
        <v>2564</v>
      </c>
      <c r="I3256" s="25" t="s">
        <v>2562</v>
      </c>
      <c r="J3256" s="6" t="s">
        <v>2593</v>
      </c>
      <c r="K3256" s="11">
        <v>12.5</v>
      </c>
      <c r="L3256" s="9">
        <v>47.17</v>
      </c>
      <c r="M3256" s="11">
        <f t="shared" si="519"/>
        <v>589.625</v>
      </c>
      <c r="O3256" s="10">
        <f t="shared" si="511"/>
        <v>12.5</v>
      </c>
      <c r="P3256" s="11">
        <f t="shared" si="512"/>
        <v>0</v>
      </c>
      <c r="Q3256" s="11">
        <f t="shared" si="513"/>
        <v>12.5</v>
      </c>
      <c r="R3256" s="6" t="str">
        <f t="shared" si="514"/>
        <v>YES</v>
      </c>
      <c r="S3256" s="6" t="str">
        <f t="shared" si="515"/>
        <v>YES</v>
      </c>
      <c r="T3256" s="11">
        <f t="shared" si="516"/>
        <v>589.625</v>
      </c>
      <c r="U3256" s="11">
        <f t="shared" si="517"/>
        <v>589.625</v>
      </c>
      <c r="V3256" s="11">
        <f t="shared" si="518"/>
        <v>0</v>
      </c>
    </row>
    <row r="3257" spans="1:22" x14ac:dyDescent="0.25">
      <c r="A3257" s="6" t="s">
        <v>351</v>
      </c>
      <c r="B3257" s="6" t="s">
        <v>23</v>
      </c>
      <c r="C3257" s="25" t="s">
        <v>2566</v>
      </c>
      <c r="D3257" s="25" t="s">
        <v>2566</v>
      </c>
      <c r="E3257" s="38" t="s">
        <v>2567</v>
      </c>
      <c r="F3257" s="38" t="s">
        <v>2563</v>
      </c>
      <c r="G3257" s="25" t="s">
        <v>2565</v>
      </c>
      <c r="H3257" s="25" t="s">
        <v>2564</v>
      </c>
      <c r="I3257" s="25" t="s">
        <v>2562</v>
      </c>
      <c r="J3257" s="6" t="s">
        <v>2593</v>
      </c>
      <c r="K3257" s="11">
        <v>15</v>
      </c>
      <c r="L3257" s="9">
        <v>7.14</v>
      </c>
      <c r="M3257" s="11">
        <f t="shared" si="519"/>
        <v>107.1</v>
      </c>
      <c r="O3257" s="10">
        <f t="shared" si="511"/>
        <v>15</v>
      </c>
      <c r="P3257" s="11">
        <f t="shared" si="512"/>
        <v>0</v>
      </c>
      <c r="Q3257" s="11">
        <f t="shared" si="513"/>
        <v>15</v>
      </c>
      <c r="R3257" s="6" t="str">
        <f t="shared" si="514"/>
        <v>YES</v>
      </c>
      <c r="S3257" s="6" t="str">
        <f t="shared" si="515"/>
        <v>YES</v>
      </c>
      <c r="T3257" s="11">
        <f t="shared" si="516"/>
        <v>89.25</v>
      </c>
      <c r="U3257" s="11">
        <f t="shared" si="517"/>
        <v>107.1</v>
      </c>
      <c r="V3257" s="11">
        <f t="shared" si="518"/>
        <v>-17.849999999999994</v>
      </c>
    </row>
    <row r="3258" spans="1:22" x14ac:dyDescent="0.25">
      <c r="A3258" s="6" t="s">
        <v>351</v>
      </c>
      <c r="B3258" s="6" t="s">
        <v>23</v>
      </c>
      <c r="C3258" s="25" t="s">
        <v>2566</v>
      </c>
      <c r="D3258" s="25" t="s">
        <v>2566</v>
      </c>
      <c r="E3258" s="38" t="s">
        <v>2567</v>
      </c>
      <c r="F3258" s="38" t="s">
        <v>2563</v>
      </c>
      <c r="G3258" s="25" t="s">
        <v>2565</v>
      </c>
      <c r="H3258" s="25" t="s">
        <v>2564</v>
      </c>
      <c r="I3258" s="25" t="s">
        <v>2562</v>
      </c>
      <c r="J3258" s="6" t="s">
        <v>2594</v>
      </c>
      <c r="K3258" s="11">
        <v>5</v>
      </c>
      <c r="L3258" s="9">
        <v>414.56</v>
      </c>
      <c r="M3258" s="11">
        <f t="shared" si="519"/>
        <v>2072.8000000000002</v>
      </c>
      <c r="N3258" s="11">
        <v>18139.09</v>
      </c>
      <c r="O3258" s="10">
        <f t="shared" si="511"/>
        <v>5</v>
      </c>
      <c r="P3258" s="11">
        <f t="shared" si="512"/>
        <v>43.755041489772289</v>
      </c>
      <c r="Q3258" s="11">
        <f t="shared" si="513"/>
        <v>48.755041489772289</v>
      </c>
      <c r="R3258" s="6" t="str">
        <f t="shared" si="514"/>
        <v>YES</v>
      </c>
      <c r="S3258" s="6" t="str">
        <f t="shared" si="515"/>
        <v>YES</v>
      </c>
      <c r="T3258" s="11">
        <f t="shared" si="516"/>
        <v>5182</v>
      </c>
      <c r="U3258" s="11">
        <f t="shared" si="517"/>
        <v>20211.89</v>
      </c>
      <c r="V3258" s="11">
        <f t="shared" si="518"/>
        <v>-15029.89</v>
      </c>
    </row>
    <row r="3259" spans="1:22" x14ac:dyDescent="0.25">
      <c r="A3259" s="6" t="s">
        <v>351</v>
      </c>
      <c r="B3259" s="6" t="s">
        <v>23</v>
      </c>
      <c r="C3259" s="25" t="s">
        <v>2566</v>
      </c>
      <c r="D3259" s="25" t="s">
        <v>2566</v>
      </c>
      <c r="E3259" s="38" t="s">
        <v>2567</v>
      </c>
      <c r="F3259" s="38" t="s">
        <v>2563</v>
      </c>
      <c r="G3259" s="25" t="s">
        <v>2565</v>
      </c>
      <c r="H3259" s="25" t="s">
        <v>2564</v>
      </c>
      <c r="I3259" s="25" t="s">
        <v>2562</v>
      </c>
      <c r="J3259" s="6" t="s">
        <v>2594</v>
      </c>
      <c r="K3259" s="11">
        <v>12.5</v>
      </c>
      <c r="L3259" s="9">
        <v>17.43</v>
      </c>
      <c r="M3259" s="11">
        <f t="shared" si="519"/>
        <v>217.875</v>
      </c>
      <c r="O3259" s="10">
        <f t="shared" si="511"/>
        <v>12.5</v>
      </c>
      <c r="P3259" s="11">
        <f t="shared" si="512"/>
        <v>0</v>
      </c>
      <c r="Q3259" s="11">
        <f t="shared" si="513"/>
        <v>12.5</v>
      </c>
      <c r="R3259" s="6" t="str">
        <f t="shared" si="514"/>
        <v>YES</v>
      </c>
      <c r="S3259" s="6" t="str">
        <f t="shared" si="515"/>
        <v>YES</v>
      </c>
      <c r="T3259" s="11">
        <f t="shared" si="516"/>
        <v>217.875</v>
      </c>
      <c r="U3259" s="11">
        <f t="shared" si="517"/>
        <v>217.875</v>
      </c>
      <c r="V3259" s="11">
        <f t="shared" si="518"/>
        <v>0</v>
      </c>
    </row>
    <row r="3260" spans="1:22" x14ac:dyDescent="0.25">
      <c r="A3260" s="6" t="s">
        <v>351</v>
      </c>
      <c r="B3260" s="6" t="s">
        <v>23</v>
      </c>
      <c r="C3260" s="25" t="s">
        <v>2566</v>
      </c>
      <c r="D3260" s="25" t="s">
        <v>2566</v>
      </c>
      <c r="E3260" s="38" t="s">
        <v>2567</v>
      </c>
      <c r="F3260" s="38" t="s">
        <v>2563</v>
      </c>
      <c r="G3260" s="25" t="s">
        <v>2565</v>
      </c>
      <c r="H3260" s="25" t="s">
        <v>2564</v>
      </c>
      <c r="I3260" s="25" t="s">
        <v>2562</v>
      </c>
      <c r="J3260" s="6" t="s">
        <v>2594</v>
      </c>
      <c r="K3260" s="11">
        <v>15</v>
      </c>
      <c r="L3260" s="9">
        <v>4.6500000000000004</v>
      </c>
      <c r="M3260" s="11">
        <f t="shared" si="519"/>
        <v>69.75</v>
      </c>
      <c r="O3260" s="10">
        <f t="shared" si="511"/>
        <v>14.999999999999998</v>
      </c>
      <c r="P3260" s="11">
        <f t="shared" si="512"/>
        <v>0</v>
      </c>
      <c r="Q3260" s="11">
        <f t="shared" si="513"/>
        <v>14.999999999999998</v>
      </c>
      <c r="R3260" s="6" t="str">
        <f t="shared" si="514"/>
        <v>YES</v>
      </c>
      <c r="S3260" s="6" t="str">
        <f t="shared" si="515"/>
        <v>YES</v>
      </c>
      <c r="T3260" s="11">
        <f t="shared" si="516"/>
        <v>58.125000000000007</v>
      </c>
      <c r="U3260" s="11">
        <f t="shared" si="517"/>
        <v>69.75</v>
      </c>
      <c r="V3260" s="11">
        <f t="shared" si="518"/>
        <v>-11.624999999999993</v>
      </c>
    </row>
    <row r="3261" spans="1:22" x14ac:dyDescent="0.25">
      <c r="A3261" s="6" t="s">
        <v>351</v>
      </c>
      <c r="B3261" s="6" t="s">
        <v>23</v>
      </c>
      <c r="C3261" s="25" t="s">
        <v>2566</v>
      </c>
      <c r="D3261" s="25" t="s">
        <v>2566</v>
      </c>
      <c r="E3261" s="38" t="s">
        <v>2567</v>
      </c>
      <c r="F3261" s="38" t="s">
        <v>2563</v>
      </c>
      <c r="G3261" s="25" t="s">
        <v>2565</v>
      </c>
      <c r="H3261" s="25" t="s">
        <v>2564</v>
      </c>
      <c r="I3261" s="25" t="s">
        <v>2562</v>
      </c>
      <c r="J3261" s="6" t="s">
        <v>2595</v>
      </c>
      <c r="K3261" s="11">
        <v>5</v>
      </c>
      <c r="L3261" s="9">
        <v>363.73</v>
      </c>
      <c r="M3261" s="11">
        <f t="shared" si="519"/>
        <v>1818.65</v>
      </c>
      <c r="N3261" s="11">
        <v>8540.25</v>
      </c>
      <c r="O3261" s="10">
        <f t="shared" si="511"/>
        <v>5</v>
      </c>
      <c r="P3261" s="11">
        <f t="shared" si="512"/>
        <v>23.479641492315729</v>
      </c>
      <c r="Q3261" s="11">
        <f t="shared" si="513"/>
        <v>28.479641492315725</v>
      </c>
      <c r="R3261" s="6" t="str">
        <f t="shared" si="514"/>
        <v>YES</v>
      </c>
      <c r="S3261" s="6" t="str">
        <f t="shared" si="515"/>
        <v>YES</v>
      </c>
      <c r="T3261" s="11">
        <f t="shared" si="516"/>
        <v>4546.625</v>
      </c>
      <c r="U3261" s="11">
        <f t="shared" si="517"/>
        <v>10358.9</v>
      </c>
      <c r="V3261" s="11">
        <f t="shared" si="518"/>
        <v>-5812.2749999999996</v>
      </c>
    </row>
    <row r="3262" spans="1:22" x14ac:dyDescent="0.25">
      <c r="A3262" s="6" t="s">
        <v>351</v>
      </c>
      <c r="B3262" s="6" t="s">
        <v>23</v>
      </c>
      <c r="C3262" s="25" t="s">
        <v>2566</v>
      </c>
      <c r="D3262" s="25" t="s">
        <v>2566</v>
      </c>
      <c r="E3262" s="38" t="s">
        <v>2567</v>
      </c>
      <c r="F3262" s="38" t="s">
        <v>2563</v>
      </c>
      <c r="G3262" s="25" t="s">
        <v>2565</v>
      </c>
      <c r="H3262" s="25" t="s">
        <v>2564</v>
      </c>
      <c r="I3262" s="25" t="s">
        <v>2562</v>
      </c>
      <c r="J3262" s="6" t="s">
        <v>2595</v>
      </c>
      <c r="K3262" s="11">
        <v>12.5</v>
      </c>
      <c r="L3262" s="9">
        <v>29.47</v>
      </c>
      <c r="M3262" s="11">
        <f t="shared" si="519"/>
        <v>368.375</v>
      </c>
      <c r="O3262" s="10">
        <f t="shared" si="511"/>
        <v>12.5</v>
      </c>
      <c r="P3262" s="11">
        <f t="shared" si="512"/>
        <v>0</v>
      </c>
      <c r="Q3262" s="11">
        <f t="shared" si="513"/>
        <v>12.5</v>
      </c>
      <c r="R3262" s="6" t="str">
        <f t="shared" si="514"/>
        <v>YES</v>
      </c>
      <c r="S3262" s="6" t="str">
        <f t="shared" si="515"/>
        <v>YES</v>
      </c>
      <c r="T3262" s="11">
        <f t="shared" si="516"/>
        <v>368.375</v>
      </c>
      <c r="U3262" s="11">
        <f t="shared" si="517"/>
        <v>368.375</v>
      </c>
      <c r="V3262" s="11">
        <f t="shared" si="518"/>
        <v>0</v>
      </c>
    </row>
    <row r="3263" spans="1:22" x14ac:dyDescent="0.25">
      <c r="A3263" s="6" t="s">
        <v>351</v>
      </c>
      <c r="B3263" s="6" t="s">
        <v>23</v>
      </c>
      <c r="C3263" s="25" t="s">
        <v>2566</v>
      </c>
      <c r="D3263" s="25" t="s">
        <v>2566</v>
      </c>
      <c r="E3263" s="38" t="s">
        <v>2567</v>
      </c>
      <c r="F3263" s="38" t="s">
        <v>2563</v>
      </c>
      <c r="G3263" s="25" t="s">
        <v>2565</v>
      </c>
      <c r="H3263" s="25" t="s">
        <v>2564</v>
      </c>
      <c r="I3263" s="25" t="s">
        <v>2562</v>
      </c>
      <c r="J3263" s="6" t="s">
        <v>2595</v>
      </c>
      <c r="K3263" s="11">
        <v>15</v>
      </c>
      <c r="L3263" s="9">
        <v>5.0599999999999996</v>
      </c>
      <c r="M3263" s="11">
        <f t="shared" si="519"/>
        <v>75.899999999999991</v>
      </c>
      <c r="O3263" s="10">
        <f t="shared" si="511"/>
        <v>15</v>
      </c>
      <c r="P3263" s="11">
        <f t="shared" si="512"/>
        <v>0</v>
      </c>
      <c r="Q3263" s="11">
        <f t="shared" si="513"/>
        <v>15</v>
      </c>
      <c r="R3263" s="6" t="str">
        <f t="shared" si="514"/>
        <v>YES</v>
      </c>
      <c r="S3263" s="6" t="str">
        <f t="shared" si="515"/>
        <v>YES</v>
      </c>
      <c r="T3263" s="11">
        <f t="shared" si="516"/>
        <v>63.249999999999993</v>
      </c>
      <c r="U3263" s="11">
        <f t="shared" si="517"/>
        <v>75.899999999999991</v>
      </c>
      <c r="V3263" s="11">
        <f t="shared" si="518"/>
        <v>-12.649999999999999</v>
      </c>
    </row>
    <row r="3264" spans="1:22" x14ac:dyDescent="0.25">
      <c r="A3264" s="6" t="s">
        <v>351</v>
      </c>
      <c r="B3264" s="6" t="s">
        <v>23</v>
      </c>
      <c r="C3264" s="25" t="s">
        <v>2566</v>
      </c>
      <c r="D3264" s="25" t="s">
        <v>2566</v>
      </c>
      <c r="E3264" s="38" t="s">
        <v>2567</v>
      </c>
      <c r="F3264" s="38" t="s">
        <v>2563</v>
      </c>
      <c r="G3264" s="25" t="s">
        <v>2565</v>
      </c>
      <c r="H3264" s="25" t="s">
        <v>2564</v>
      </c>
      <c r="I3264" s="25" t="s">
        <v>2562</v>
      </c>
      <c r="J3264" s="6" t="s">
        <v>2596</v>
      </c>
      <c r="K3264" s="11">
        <v>5</v>
      </c>
      <c r="L3264" s="9">
        <v>420.61</v>
      </c>
      <c r="M3264" s="11">
        <f t="shared" si="519"/>
        <v>2103.0500000000002</v>
      </c>
      <c r="N3264" s="11">
        <v>9212.09</v>
      </c>
      <c r="O3264" s="10">
        <f t="shared" si="511"/>
        <v>5</v>
      </c>
      <c r="P3264" s="11">
        <f t="shared" si="512"/>
        <v>21.901737952022064</v>
      </c>
      <c r="Q3264" s="11">
        <f t="shared" si="513"/>
        <v>26.90173795202206</v>
      </c>
      <c r="R3264" s="6" t="str">
        <f t="shared" si="514"/>
        <v>YES</v>
      </c>
      <c r="S3264" s="6" t="str">
        <f t="shared" si="515"/>
        <v>YES</v>
      </c>
      <c r="T3264" s="11">
        <f t="shared" si="516"/>
        <v>5257.625</v>
      </c>
      <c r="U3264" s="11">
        <f t="shared" si="517"/>
        <v>11315.14</v>
      </c>
      <c r="V3264" s="11">
        <f t="shared" si="518"/>
        <v>-6057.5149999999994</v>
      </c>
    </row>
    <row r="3265" spans="1:22" x14ac:dyDescent="0.25">
      <c r="A3265" s="6" t="s">
        <v>351</v>
      </c>
      <c r="B3265" s="6" t="s">
        <v>23</v>
      </c>
      <c r="C3265" s="25" t="s">
        <v>2566</v>
      </c>
      <c r="D3265" s="25" t="s">
        <v>2566</v>
      </c>
      <c r="E3265" s="38" t="s">
        <v>2567</v>
      </c>
      <c r="F3265" s="38" t="s">
        <v>2563</v>
      </c>
      <c r="G3265" s="25" t="s">
        <v>2565</v>
      </c>
      <c r="H3265" s="25" t="s">
        <v>2564</v>
      </c>
      <c r="I3265" s="25" t="s">
        <v>2562</v>
      </c>
      <c r="J3265" s="6" t="s">
        <v>2596</v>
      </c>
      <c r="K3265" s="11">
        <v>12.5</v>
      </c>
      <c r="L3265" s="9">
        <v>9.39</v>
      </c>
      <c r="M3265" s="11">
        <f t="shared" si="519"/>
        <v>117.375</v>
      </c>
      <c r="O3265" s="10">
        <f t="shared" si="511"/>
        <v>12.5</v>
      </c>
      <c r="P3265" s="11">
        <f t="shared" si="512"/>
        <v>0</v>
      </c>
      <c r="Q3265" s="11">
        <f t="shared" si="513"/>
        <v>12.5</v>
      </c>
      <c r="R3265" s="6" t="str">
        <f t="shared" si="514"/>
        <v>YES</v>
      </c>
      <c r="S3265" s="6" t="str">
        <f t="shared" si="515"/>
        <v>YES</v>
      </c>
      <c r="T3265" s="11">
        <f t="shared" si="516"/>
        <v>117.375</v>
      </c>
      <c r="U3265" s="11">
        <f t="shared" si="517"/>
        <v>117.375</v>
      </c>
      <c r="V3265" s="11">
        <f t="shared" si="518"/>
        <v>0</v>
      </c>
    </row>
    <row r="3266" spans="1:22" x14ac:dyDescent="0.25">
      <c r="A3266" s="6" t="s">
        <v>351</v>
      </c>
      <c r="B3266" s="6" t="s">
        <v>23</v>
      </c>
      <c r="C3266" s="25" t="s">
        <v>2566</v>
      </c>
      <c r="D3266" s="25" t="s">
        <v>2566</v>
      </c>
      <c r="E3266" s="38" t="s">
        <v>2567</v>
      </c>
      <c r="F3266" s="38" t="s">
        <v>2563</v>
      </c>
      <c r="G3266" s="25" t="s">
        <v>2565</v>
      </c>
      <c r="H3266" s="25" t="s">
        <v>2564</v>
      </c>
      <c r="I3266" s="25" t="s">
        <v>2562</v>
      </c>
      <c r="J3266" s="6" t="s">
        <v>2596</v>
      </c>
      <c r="K3266" s="11">
        <v>15</v>
      </c>
      <c r="L3266" s="9">
        <v>1.47</v>
      </c>
      <c r="M3266" s="11">
        <f t="shared" si="519"/>
        <v>22.05</v>
      </c>
      <c r="O3266" s="10">
        <f t="shared" si="511"/>
        <v>15</v>
      </c>
      <c r="P3266" s="11">
        <f t="shared" si="512"/>
        <v>0</v>
      </c>
      <c r="Q3266" s="11">
        <f t="shared" si="513"/>
        <v>15</v>
      </c>
      <c r="R3266" s="6" t="str">
        <f t="shared" si="514"/>
        <v>YES</v>
      </c>
      <c r="S3266" s="6" t="str">
        <f t="shared" si="515"/>
        <v>YES</v>
      </c>
      <c r="T3266" s="11">
        <f t="shared" si="516"/>
        <v>18.375</v>
      </c>
      <c r="U3266" s="11">
        <f t="shared" si="517"/>
        <v>22.05</v>
      </c>
      <c r="V3266" s="11">
        <f t="shared" si="518"/>
        <v>-3.6750000000000007</v>
      </c>
    </row>
    <row r="3267" spans="1:22" x14ac:dyDescent="0.25">
      <c r="A3267" s="6" t="s">
        <v>351</v>
      </c>
      <c r="B3267" s="6" t="s">
        <v>23</v>
      </c>
      <c r="C3267" s="25" t="s">
        <v>2566</v>
      </c>
      <c r="D3267" s="25" t="s">
        <v>2566</v>
      </c>
      <c r="E3267" s="38" t="s">
        <v>2567</v>
      </c>
      <c r="F3267" s="38" t="s">
        <v>2563</v>
      </c>
      <c r="G3267" s="25" t="s">
        <v>2565</v>
      </c>
      <c r="H3267" s="25" t="s">
        <v>2564</v>
      </c>
      <c r="I3267" s="25" t="s">
        <v>2562</v>
      </c>
      <c r="J3267" s="6" t="s">
        <v>2597</v>
      </c>
      <c r="K3267" s="11">
        <v>5</v>
      </c>
      <c r="L3267" s="9">
        <v>226.58</v>
      </c>
      <c r="M3267" s="11">
        <f t="shared" si="519"/>
        <v>1132.9000000000001</v>
      </c>
      <c r="N3267" s="11">
        <v>7374.5</v>
      </c>
      <c r="O3267" s="10">
        <f t="shared" si="511"/>
        <v>5</v>
      </c>
      <c r="P3267" s="11">
        <f t="shared" si="512"/>
        <v>32.547003265954629</v>
      </c>
      <c r="Q3267" s="11">
        <f t="shared" si="513"/>
        <v>37.547003265954629</v>
      </c>
      <c r="R3267" s="6" t="str">
        <f t="shared" si="514"/>
        <v>YES</v>
      </c>
      <c r="S3267" s="6" t="str">
        <f t="shared" si="515"/>
        <v>YES</v>
      </c>
      <c r="T3267" s="11">
        <f t="shared" si="516"/>
        <v>2832.25</v>
      </c>
      <c r="U3267" s="11">
        <f t="shared" si="517"/>
        <v>8507.4</v>
      </c>
      <c r="V3267" s="11">
        <f t="shared" si="518"/>
        <v>-5675.15</v>
      </c>
    </row>
    <row r="3268" spans="1:22" x14ac:dyDescent="0.25">
      <c r="A3268" s="6" t="s">
        <v>351</v>
      </c>
      <c r="B3268" s="6" t="s">
        <v>23</v>
      </c>
      <c r="C3268" s="25" t="s">
        <v>2566</v>
      </c>
      <c r="D3268" s="25" t="s">
        <v>2566</v>
      </c>
      <c r="E3268" s="38" t="s">
        <v>2567</v>
      </c>
      <c r="F3268" s="38" t="s">
        <v>2563</v>
      </c>
      <c r="G3268" s="25" t="s">
        <v>2565</v>
      </c>
      <c r="H3268" s="25" t="s">
        <v>2564</v>
      </c>
      <c r="I3268" s="25" t="s">
        <v>2562</v>
      </c>
      <c r="J3268" s="6" t="s">
        <v>2597</v>
      </c>
      <c r="K3268" s="11">
        <v>12.5</v>
      </c>
      <c r="L3268" s="9">
        <v>14.97</v>
      </c>
      <c r="M3268" s="11">
        <f t="shared" si="519"/>
        <v>187.125</v>
      </c>
      <c r="O3268" s="10">
        <f t="shared" si="511"/>
        <v>12.5</v>
      </c>
      <c r="P3268" s="11">
        <f t="shared" si="512"/>
        <v>0</v>
      </c>
      <c r="Q3268" s="11">
        <f t="shared" si="513"/>
        <v>12.5</v>
      </c>
      <c r="R3268" s="6" t="str">
        <f t="shared" si="514"/>
        <v>YES</v>
      </c>
      <c r="S3268" s="6" t="str">
        <f t="shared" si="515"/>
        <v>YES</v>
      </c>
      <c r="T3268" s="11">
        <f t="shared" si="516"/>
        <v>187.125</v>
      </c>
      <c r="U3268" s="11">
        <f t="shared" si="517"/>
        <v>187.125</v>
      </c>
      <c r="V3268" s="11">
        <f t="shared" si="518"/>
        <v>0</v>
      </c>
    </row>
    <row r="3269" spans="1:22" x14ac:dyDescent="0.25">
      <c r="A3269" s="6" t="s">
        <v>351</v>
      </c>
      <c r="B3269" s="6" t="s">
        <v>23</v>
      </c>
      <c r="C3269" s="25" t="s">
        <v>2566</v>
      </c>
      <c r="D3269" s="25" t="s">
        <v>2566</v>
      </c>
      <c r="E3269" s="38" t="s">
        <v>2567</v>
      </c>
      <c r="F3269" s="38" t="s">
        <v>2563</v>
      </c>
      <c r="G3269" s="25" t="s">
        <v>2565</v>
      </c>
      <c r="H3269" s="25" t="s">
        <v>2564</v>
      </c>
      <c r="I3269" s="25" t="s">
        <v>2562</v>
      </c>
      <c r="J3269" s="6" t="s">
        <v>2597</v>
      </c>
      <c r="K3269" s="11">
        <v>15</v>
      </c>
      <c r="L3269" s="9">
        <v>10.87</v>
      </c>
      <c r="M3269" s="11">
        <f t="shared" si="519"/>
        <v>163.04999999999998</v>
      </c>
      <c r="O3269" s="10">
        <f t="shared" si="511"/>
        <v>15</v>
      </c>
      <c r="P3269" s="11">
        <f t="shared" si="512"/>
        <v>0</v>
      </c>
      <c r="Q3269" s="11">
        <f t="shared" si="513"/>
        <v>15</v>
      </c>
      <c r="R3269" s="6" t="str">
        <f t="shared" si="514"/>
        <v>YES</v>
      </c>
      <c r="S3269" s="6" t="str">
        <f t="shared" si="515"/>
        <v>YES</v>
      </c>
      <c r="T3269" s="11">
        <f t="shared" si="516"/>
        <v>135.875</v>
      </c>
      <c r="U3269" s="11">
        <f t="shared" si="517"/>
        <v>163.04999999999998</v>
      </c>
      <c r="V3269" s="11">
        <f t="shared" si="518"/>
        <v>-27.174999999999983</v>
      </c>
    </row>
    <row r="3270" spans="1:22" x14ac:dyDescent="0.25">
      <c r="A3270" s="6" t="s">
        <v>351</v>
      </c>
      <c r="B3270" s="6" t="s">
        <v>23</v>
      </c>
      <c r="C3270" s="25" t="s">
        <v>2566</v>
      </c>
      <c r="D3270" s="25" t="s">
        <v>2566</v>
      </c>
      <c r="E3270" s="38" t="s">
        <v>2567</v>
      </c>
      <c r="F3270" s="38" t="s">
        <v>2563</v>
      </c>
      <c r="G3270" s="25" t="s">
        <v>2565</v>
      </c>
      <c r="H3270" s="25" t="s">
        <v>2564</v>
      </c>
      <c r="I3270" s="25" t="s">
        <v>2562</v>
      </c>
      <c r="J3270" s="6" t="s">
        <v>2598</v>
      </c>
      <c r="K3270" s="11">
        <v>5</v>
      </c>
      <c r="L3270" s="9">
        <v>293.37</v>
      </c>
      <c r="M3270" s="11">
        <f t="shared" si="519"/>
        <v>1466.85</v>
      </c>
      <c r="N3270" s="11">
        <v>9939.49</v>
      </c>
      <c r="O3270" s="10">
        <f t="shared" si="511"/>
        <v>5</v>
      </c>
      <c r="P3270" s="11">
        <f t="shared" si="512"/>
        <v>33.880389951256092</v>
      </c>
      <c r="Q3270" s="11">
        <f t="shared" si="513"/>
        <v>38.880389951256092</v>
      </c>
      <c r="R3270" s="6" t="str">
        <f t="shared" si="514"/>
        <v>YES</v>
      </c>
      <c r="S3270" s="6" t="str">
        <f t="shared" si="515"/>
        <v>YES</v>
      </c>
      <c r="T3270" s="11">
        <f t="shared" si="516"/>
        <v>3667.125</v>
      </c>
      <c r="U3270" s="11">
        <f t="shared" si="517"/>
        <v>11406.34</v>
      </c>
      <c r="V3270" s="11">
        <f t="shared" si="518"/>
        <v>-7739.2150000000001</v>
      </c>
    </row>
    <row r="3271" spans="1:22" x14ac:dyDescent="0.25">
      <c r="A3271" s="6" t="s">
        <v>351</v>
      </c>
      <c r="B3271" s="6" t="s">
        <v>23</v>
      </c>
      <c r="C3271" s="25" t="s">
        <v>2566</v>
      </c>
      <c r="D3271" s="25" t="s">
        <v>2566</v>
      </c>
      <c r="E3271" s="38" t="s">
        <v>2567</v>
      </c>
      <c r="F3271" s="38" t="s">
        <v>2563</v>
      </c>
      <c r="G3271" s="25" t="s">
        <v>2565</v>
      </c>
      <c r="H3271" s="25" t="s">
        <v>2564</v>
      </c>
      <c r="I3271" s="25" t="s">
        <v>2562</v>
      </c>
      <c r="J3271" s="6" t="s">
        <v>2598</v>
      </c>
      <c r="K3271" s="11">
        <v>12.5</v>
      </c>
      <c r="L3271" s="9">
        <v>12.07</v>
      </c>
      <c r="M3271" s="11">
        <f t="shared" si="519"/>
        <v>150.875</v>
      </c>
      <c r="O3271" s="10">
        <f t="shared" si="511"/>
        <v>12.5</v>
      </c>
      <c r="P3271" s="11">
        <f t="shared" si="512"/>
        <v>0</v>
      </c>
      <c r="Q3271" s="11">
        <f t="shared" si="513"/>
        <v>12.5</v>
      </c>
      <c r="R3271" s="6" t="str">
        <f t="shared" si="514"/>
        <v>YES</v>
      </c>
      <c r="S3271" s="6" t="str">
        <f t="shared" si="515"/>
        <v>YES</v>
      </c>
      <c r="T3271" s="11">
        <f t="shared" si="516"/>
        <v>150.875</v>
      </c>
      <c r="U3271" s="11">
        <f t="shared" si="517"/>
        <v>150.875</v>
      </c>
      <c r="V3271" s="11">
        <f t="shared" si="518"/>
        <v>0</v>
      </c>
    </row>
    <row r="3272" spans="1:22" x14ac:dyDescent="0.25">
      <c r="A3272" s="6" t="s">
        <v>351</v>
      </c>
      <c r="B3272" s="6" t="s">
        <v>23</v>
      </c>
      <c r="C3272" s="25" t="s">
        <v>2566</v>
      </c>
      <c r="D3272" s="25" t="s">
        <v>2566</v>
      </c>
      <c r="E3272" s="38" t="s">
        <v>2567</v>
      </c>
      <c r="F3272" s="38" t="s">
        <v>2563</v>
      </c>
      <c r="G3272" s="25" t="s">
        <v>2565</v>
      </c>
      <c r="H3272" s="25" t="s">
        <v>2564</v>
      </c>
      <c r="I3272" s="25" t="s">
        <v>2562</v>
      </c>
      <c r="J3272" s="6" t="s">
        <v>2598</v>
      </c>
      <c r="K3272" s="11">
        <v>15</v>
      </c>
      <c r="L3272" s="9">
        <v>14.62</v>
      </c>
      <c r="M3272" s="11">
        <f t="shared" si="519"/>
        <v>219.29999999999998</v>
      </c>
      <c r="O3272" s="10">
        <f t="shared" si="511"/>
        <v>15</v>
      </c>
      <c r="P3272" s="11">
        <f t="shared" si="512"/>
        <v>0</v>
      </c>
      <c r="Q3272" s="11">
        <f t="shared" si="513"/>
        <v>15</v>
      </c>
      <c r="R3272" s="6" t="str">
        <f t="shared" si="514"/>
        <v>YES</v>
      </c>
      <c r="S3272" s="6" t="str">
        <f t="shared" si="515"/>
        <v>YES</v>
      </c>
      <c r="T3272" s="11">
        <f t="shared" si="516"/>
        <v>182.75</v>
      </c>
      <c r="U3272" s="11">
        <f t="shared" si="517"/>
        <v>219.29999999999998</v>
      </c>
      <c r="V3272" s="11">
        <f t="shared" si="518"/>
        <v>-36.549999999999983</v>
      </c>
    </row>
    <row r="3273" spans="1:22" x14ac:dyDescent="0.25">
      <c r="A3273" s="6" t="s">
        <v>351</v>
      </c>
      <c r="B3273" s="6" t="s">
        <v>23</v>
      </c>
      <c r="C3273" s="25" t="s">
        <v>2566</v>
      </c>
      <c r="D3273" s="25" t="s">
        <v>2566</v>
      </c>
      <c r="E3273" s="38" t="s">
        <v>2567</v>
      </c>
      <c r="F3273" s="38" t="s">
        <v>2563</v>
      </c>
      <c r="G3273" s="25" t="s">
        <v>2565</v>
      </c>
      <c r="H3273" s="25" t="s">
        <v>2564</v>
      </c>
      <c r="I3273" s="25" t="s">
        <v>2562</v>
      </c>
      <c r="J3273" s="6" t="s">
        <v>2599</v>
      </c>
      <c r="K3273" s="11">
        <v>5</v>
      </c>
      <c r="L3273" s="9">
        <v>446.45</v>
      </c>
      <c r="M3273" s="11">
        <f t="shared" si="519"/>
        <v>2232.25</v>
      </c>
      <c r="N3273" s="11">
        <v>14090.78</v>
      </c>
      <c r="O3273" s="10">
        <f t="shared" si="511"/>
        <v>5</v>
      </c>
      <c r="P3273" s="11">
        <f t="shared" si="512"/>
        <v>31.561832232052865</v>
      </c>
      <c r="Q3273" s="11">
        <f t="shared" si="513"/>
        <v>36.561832232052865</v>
      </c>
      <c r="R3273" s="6" t="str">
        <f t="shared" si="514"/>
        <v>YES</v>
      </c>
      <c r="S3273" s="6" t="str">
        <f t="shared" si="515"/>
        <v>YES</v>
      </c>
      <c r="T3273" s="11">
        <f t="shared" si="516"/>
        <v>5580.625</v>
      </c>
      <c r="U3273" s="11">
        <f t="shared" si="517"/>
        <v>16323.03</v>
      </c>
      <c r="V3273" s="11">
        <f t="shared" si="518"/>
        <v>-10742.405000000001</v>
      </c>
    </row>
    <row r="3274" spans="1:22" x14ac:dyDescent="0.25">
      <c r="A3274" s="6" t="s">
        <v>351</v>
      </c>
      <c r="B3274" s="6" t="s">
        <v>23</v>
      </c>
      <c r="C3274" s="25" t="s">
        <v>2566</v>
      </c>
      <c r="D3274" s="25" t="s">
        <v>2566</v>
      </c>
      <c r="E3274" s="38" t="s">
        <v>2567</v>
      </c>
      <c r="F3274" s="38" t="s">
        <v>2563</v>
      </c>
      <c r="G3274" s="25" t="s">
        <v>2565</v>
      </c>
      <c r="H3274" s="25" t="s">
        <v>2564</v>
      </c>
      <c r="I3274" s="25" t="s">
        <v>2562</v>
      </c>
      <c r="J3274" s="6" t="s">
        <v>2599</v>
      </c>
      <c r="K3274" s="11">
        <v>12.5</v>
      </c>
      <c r="L3274" s="9">
        <v>29.73</v>
      </c>
      <c r="M3274" s="11">
        <f t="shared" si="519"/>
        <v>371.625</v>
      </c>
      <c r="O3274" s="10">
        <f t="shared" si="511"/>
        <v>12.5</v>
      </c>
      <c r="P3274" s="11">
        <f t="shared" si="512"/>
        <v>0</v>
      </c>
      <c r="Q3274" s="11">
        <f t="shared" si="513"/>
        <v>12.5</v>
      </c>
      <c r="R3274" s="6" t="str">
        <f t="shared" si="514"/>
        <v>YES</v>
      </c>
      <c r="S3274" s="6" t="str">
        <f t="shared" si="515"/>
        <v>YES</v>
      </c>
      <c r="T3274" s="11">
        <f t="shared" si="516"/>
        <v>371.625</v>
      </c>
      <c r="U3274" s="11">
        <f t="shared" si="517"/>
        <v>371.625</v>
      </c>
      <c r="V3274" s="11">
        <f t="shared" si="518"/>
        <v>0</v>
      </c>
    </row>
    <row r="3275" spans="1:22" x14ac:dyDescent="0.25">
      <c r="A3275" s="6" t="s">
        <v>351</v>
      </c>
      <c r="B3275" s="6" t="s">
        <v>23</v>
      </c>
      <c r="C3275" s="25" t="s">
        <v>2566</v>
      </c>
      <c r="D3275" s="25" t="s">
        <v>2566</v>
      </c>
      <c r="E3275" s="38" t="s">
        <v>2567</v>
      </c>
      <c r="F3275" s="38" t="s">
        <v>2563</v>
      </c>
      <c r="G3275" s="25" t="s">
        <v>2565</v>
      </c>
      <c r="H3275" s="25" t="s">
        <v>2564</v>
      </c>
      <c r="I3275" s="25" t="s">
        <v>2562</v>
      </c>
      <c r="J3275" s="6" t="s">
        <v>2599</v>
      </c>
      <c r="K3275" s="11">
        <v>15</v>
      </c>
      <c r="L3275" s="9">
        <v>14.62</v>
      </c>
      <c r="M3275" s="11">
        <f t="shared" si="519"/>
        <v>219.29999999999998</v>
      </c>
      <c r="O3275" s="10">
        <f t="shared" si="511"/>
        <v>15</v>
      </c>
      <c r="P3275" s="11">
        <f t="shared" si="512"/>
        <v>0</v>
      </c>
      <c r="Q3275" s="11">
        <f t="shared" si="513"/>
        <v>15</v>
      </c>
      <c r="R3275" s="6" t="str">
        <f t="shared" si="514"/>
        <v>YES</v>
      </c>
      <c r="S3275" s="6" t="str">
        <f t="shared" si="515"/>
        <v>YES</v>
      </c>
      <c r="T3275" s="11">
        <f t="shared" si="516"/>
        <v>182.75</v>
      </c>
      <c r="U3275" s="11">
        <f t="shared" si="517"/>
        <v>219.29999999999998</v>
      </c>
      <c r="V3275" s="11">
        <f t="shared" si="518"/>
        <v>-36.549999999999983</v>
      </c>
    </row>
    <row r="3276" spans="1:22" x14ac:dyDescent="0.25">
      <c r="A3276" s="6" t="s">
        <v>351</v>
      </c>
      <c r="B3276" s="6" t="s">
        <v>23</v>
      </c>
      <c r="C3276" s="6" t="s">
        <v>2614</v>
      </c>
      <c r="D3276" s="6" t="s">
        <v>2614</v>
      </c>
      <c r="E3276" s="38" t="s">
        <v>2567</v>
      </c>
      <c r="F3276" s="38" t="s">
        <v>2563</v>
      </c>
      <c r="G3276" s="25" t="s">
        <v>2565</v>
      </c>
      <c r="H3276" s="6" t="s">
        <v>2615</v>
      </c>
      <c r="I3276" s="6" t="s">
        <v>2207</v>
      </c>
      <c r="J3276" s="6" t="s">
        <v>2600</v>
      </c>
      <c r="K3276" s="11">
        <v>5</v>
      </c>
      <c r="L3276" s="9">
        <v>216.36</v>
      </c>
      <c r="M3276" s="11">
        <f t="shared" si="519"/>
        <v>1081.8000000000002</v>
      </c>
      <c r="N3276" s="11">
        <v>5244.74</v>
      </c>
      <c r="O3276" s="10">
        <f t="shared" si="511"/>
        <v>5.0000000000000009</v>
      </c>
      <c r="P3276" s="11">
        <f t="shared" si="512"/>
        <v>24.240802366426323</v>
      </c>
      <c r="Q3276" s="11">
        <f t="shared" si="513"/>
        <v>29.240802366426326</v>
      </c>
      <c r="R3276" s="6" t="str">
        <f t="shared" si="514"/>
        <v>YES</v>
      </c>
      <c r="S3276" s="6" t="str">
        <f t="shared" si="515"/>
        <v>YES</v>
      </c>
      <c r="T3276" s="11">
        <f t="shared" si="516"/>
        <v>2704.5</v>
      </c>
      <c r="U3276" s="11">
        <f t="shared" si="517"/>
        <v>6326.54</v>
      </c>
      <c r="V3276" s="11">
        <f t="shared" si="518"/>
        <v>-3622.04</v>
      </c>
    </row>
    <row r="3277" spans="1:22" x14ac:dyDescent="0.25">
      <c r="A3277" s="6" t="s">
        <v>351</v>
      </c>
      <c r="B3277" s="6" t="s">
        <v>23</v>
      </c>
      <c r="C3277" s="6" t="s">
        <v>2614</v>
      </c>
      <c r="D3277" s="6" t="s">
        <v>2614</v>
      </c>
      <c r="E3277" s="38" t="s">
        <v>2567</v>
      </c>
      <c r="F3277" s="38" t="s">
        <v>2563</v>
      </c>
      <c r="G3277" s="25" t="s">
        <v>2565</v>
      </c>
      <c r="H3277" s="6" t="s">
        <v>2615</v>
      </c>
      <c r="I3277" s="6" t="s">
        <v>2207</v>
      </c>
      <c r="J3277" s="6" t="s">
        <v>2600</v>
      </c>
      <c r="K3277" s="11">
        <v>15</v>
      </c>
      <c r="L3277" s="9">
        <v>2.2200000000000002</v>
      </c>
      <c r="M3277" s="11">
        <f t="shared" si="519"/>
        <v>33.300000000000004</v>
      </c>
      <c r="O3277" s="10">
        <f t="shared" si="511"/>
        <v>15</v>
      </c>
      <c r="P3277" s="11">
        <f t="shared" si="512"/>
        <v>0</v>
      </c>
      <c r="Q3277" s="11">
        <f t="shared" si="513"/>
        <v>15</v>
      </c>
      <c r="R3277" s="6" t="str">
        <f t="shared" si="514"/>
        <v>YES</v>
      </c>
      <c r="S3277" s="6" t="str">
        <f t="shared" si="515"/>
        <v>YES</v>
      </c>
      <c r="T3277" s="11">
        <f t="shared" si="516"/>
        <v>27.750000000000004</v>
      </c>
      <c r="U3277" s="11">
        <f t="shared" si="517"/>
        <v>33.300000000000004</v>
      </c>
      <c r="V3277" s="11">
        <f t="shared" si="518"/>
        <v>-5.5500000000000007</v>
      </c>
    </row>
    <row r="3278" spans="1:22" x14ac:dyDescent="0.25">
      <c r="A3278" s="6" t="s">
        <v>351</v>
      </c>
      <c r="B3278" s="6" t="s">
        <v>23</v>
      </c>
      <c r="C3278" s="6" t="s">
        <v>2614</v>
      </c>
      <c r="D3278" s="6" t="s">
        <v>2614</v>
      </c>
      <c r="E3278" s="38" t="s">
        <v>2567</v>
      </c>
      <c r="F3278" s="38" t="s">
        <v>2563</v>
      </c>
      <c r="G3278" s="25" t="s">
        <v>2565</v>
      </c>
      <c r="H3278" s="6" t="s">
        <v>2615</v>
      </c>
      <c r="I3278" s="6" t="s">
        <v>2207</v>
      </c>
      <c r="J3278" s="6" t="s">
        <v>2601</v>
      </c>
      <c r="K3278" s="11">
        <v>5</v>
      </c>
      <c r="L3278" s="9">
        <v>222.5</v>
      </c>
      <c r="M3278" s="11">
        <f t="shared" si="519"/>
        <v>1112.5</v>
      </c>
      <c r="N3278" s="11">
        <v>56546.25</v>
      </c>
      <c r="O3278" s="10">
        <f t="shared" si="511"/>
        <v>5</v>
      </c>
      <c r="P3278" s="11">
        <f t="shared" si="512"/>
        <v>254.14044943820224</v>
      </c>
      <c r="Q3278" s="11">
        <f t="shared" si="513"/>
        <v>259.14044943820227</v>
      </c>
      <c r="R3278" s="6" t="str">
        <f t="shared" si="514"/>
        <v>YES</v>
      </c>
      <c r="S3278" s="6" t="str">
        <f t="shared" si="515"/>
        <v>YES</v>
      </c>
      <c r="T3278" s="11">
        <f t="shared" si="516"/>
        <v>2781.25</v>
      </c>
      <c r="U3278" s="11">
        <f t="shared" si="517"/>
        <v>57658.75</v>
      </c>
      <c r="V3278" s="11">
        <f t="shared" si="518"/>
        <v>-54877.5</v>
      </c>
    </row>
    <row r="3279" spans="1:22" x14ac:dyDescent="0.25">
      <c r="A3279" s="6" t="s">
        <v>351</v>
      </c>
      <c r="B3279" s="6" t="s">
        <v>23</v>
      </c>
      <c r="C3279" s="6" t="s">
        <v>2614</v>
      </c>
      <c r="D3279" s="6" t="s">
        <v>2614</v>
      </c>
      <c r="E3279" s="38" t="s">
        <v>2567</v>
      </c>
      <c r="F3279" s="38" t="s">
        <v>2563</v>
      </c>
      <c r="G3279" s="25" t="s">
        <v>2565</v>
      </c>
      <c r="H3279" s="6" t="s">
        <v>2615</v>
      </c>
      <c r="I3279" s="6" t="s">
        <v>2207</v>
      </c>
      <c r="J3279" s="6" t="s">
        <v>2601</v>
      </c>
      <c r="K3279" s="11">
        <v>15</v>
      </c>
      <c r="L3279" s="9">
        <v>24.81</v>
      </c>
      <c r="M3279" s="11">
        <f t="shared" si="519"/>
        <v>372.15</v>
      </c>
      <c r="O3279" s="10">
        <f t="shared" si="511"/>
        <v>15</v>
      </c>
      <c r="P3279" s="11">
        <f t="shared" si="512"/>
        <v>0</v>
      </c>
      <c r="Q3279" s="11">
        <f t="shared" si="513"/>
        <v>15</v>
      </c>
      <c r="R3279" s="6" t="str">
        <f t="shared" si="514"/>
        <v>YES</v>
      </c>
      <c r="S3279" s="6" t="str">
        <f t="shared" si="515"/>
        <v>YES</v>
      </c>
      <c r="T3279" s="11">
        <f t="shared" si="516"/>
        <v>310.125</v>
      </c>
      <c r="U3279" s="11">
        <f t="shared" si="517"/>
        <v>372.15</v>
      </c>
      <c r="V3279" s="11">
        <f t="shared" si="518"/>
        <v>-62.024999999999977</v>
      </c>
    </row>
    <row r="3280" spans="1:22" x14ac:dyDescent="0.25">
      <c r="A3280" s="6" t="s">
        <v>351</v>
      </c>
      <c r="B3280" s="6" t="s">
        <v>23</v>
      </c>
      <c r="C3280" s="6" t="s">
        <v>2614</v>
      </c>
      <c r="D3280" s="6" t="s">
        <v>2614</v>
      </c>
      <c r="E3280" s="38" t="s">
        <v>2567</v>
      </c>
      <c r="F3280" s="38" t="s">
        <v>2563</v>
      </c>
      <c r="G3280" s="25" t="s">
        <v>2565</v>
      </c>
      <c r="H3280" s="6" t="s">
        <v>2615</v>
      </c>
      <c r="I3280" s="6" t="s">
        <v>2207</v>
      </c>
      <c r="J3280" s="6" t="s">
        <v>2602</v>
      </c>
      <c r="K3280" s="11">
        <v>5</v>
      </c>
      <c r="L3280" s="9">
        <v>288.18</v>
      </c>
      <c r="M3280" s="11">
        <f t="shared" si="519"/>
        <v>1440.9</v>
      </c>
      <c r="N3280" s="11">
        <v>8597.8799999999992</v>
      </c>
      <c r="O3280" s="10">
        <f t="shared" si="511"/>
        <v>5</v>
      </c>
      <c r="P3280" s="11">
        <f t="shared" si="512"/>
        <v>29.83510306058713</v>
      </c>
      <c r="Q3280" s="11">
        <f t="shared" si="513"/>
        <v>34.83510306058713</v>
      </c>
      <c r="R3280" s="6" t="str">
        <f t="shared" si="514"/>
        <v>YES</v>
      </c>
      <c r="S3280" s="6" t="str">
        <f t="shared" si="515"/>
        <v>YES</v>
      </c>
      <c r="T3280" s="11">
        <f t="shared" si="516"/>
        <v>3602.25</v>
      </c>
      <c r="U3280" s="11">
        <f t="shared" si="517"/>
        <v>10038.779999999999</v>
      </c>
      <c r="V3280" s="11">
        <f t="shared" si="518"/>
        <v>-6436.5299999999988</v>
      </c>
    </row>
    <row r="3281" spans="1:22" x14ac:dyDescent="0.25">
      <c r="A3281" s="6" t="s">
        <v>351</v>
      </c>
      <c r="B3281" s="6" t="s">
        <v>23</v>
      </c>
      <c r="C3281" s="6" t="s">
        <v>2614</v>
      </c>
      <c r="D3281" s="6" t="s">
        <v>2614</v>
      </c>
      <c r="E3281" s="38" t="s">
        <v>2567</v>
      </c>
      <c r="F3281" s="38" t="s">
        <v>2563</v>
      </c>
      <c r="G3281" s="25" t="s">
        <v>2565</v>
      </c>
      <c r="H3281" s="6" t="s">
        <v>2615</v>
      </c>
      <c r="I3281" s="6" t="s">
        <v>2207</v>
      </c>
      <c r="J3281" s="6" t="s">
        <v>2602</v>
      </c>
      <c r="K3281" s="11">
        <v>12</v>
      </c>
      <c r="L3281" s="9">
        <v>7.05</v>
      </c>
      <c r="M3281" s="11">
        <f t="shared" si="519"/>
        <v>84.6</v>
      </c>
      <c r="O3281" s="10">
        <f t="shared" si="511"/>
        <v>12</v>
      </c>
      <c r="P3281" s="11">
        <f t="shared" si="512"/>
        <v>0</v>
      </c>
      <c r="Q3281" s="11">
        <f t="shared" si="513"/>
        <v>12</v>
      </c>
      <c r="R3281" s="6" t="str">
        <f t="shared" si="514"/>
        <v>NO</v>
      </c>
      <c r="S3281" s="6" t="str">
        <f t="shared" si="515"/>
        <v>YES</v>
      </c>
      <c r="T3281" s="11">
        <f t="shared" si="516"/>
        <v>88.125</v>
      </c>
      <c r="U3281" s="11">
        <f t="shared" si="517"/>
        <v>84.6</v>
      </c>
      <c r="V3281" s="11">
        <f t="shared" si="518"/>
        <v>3.5250000000000057</v>
      </c>
    </row>
    <row r="3282" spans="1:22" x14ac:dyDescent="0.25">
      <c r="A3282" s="6" t="s">
        <v>351</v>
      </c>
      <c r="B3282" s="6" t="s">
        <v>23</v>
      </c>
      <c r="C3282" s="6" t="s">
        <v>2614</v>
      </c>
      <c r="D3282" s="6" t="s">
        <v>2614</v>
      </c>
      <c r="E3282" s="38" t="s">
        <v>2567</v>
      </c>
      <c r="F3282" s="38" t="s">
        <v>2563</v>
      </c>
      <c r="G3282" s="25" t="s">
        <v>2565</v>
      </c>
      <c r="H3282" s="6" t="s">
        <v>2615</v>
      </c>
      <c r="I3282" s="6" t="s">
        <v>2207</v>
      </c>
      <c r="J3282" s="6" t="s">
        <v>2602</v>
      </c>
      <c r="K3282" s="11">
        <v>15</v>
      </c>
      <c r="L3282" s="9">
        <v>1.75</v>
      </c>
      <c r="M3282" s="11">
        <f t="shared" si="519"/>
        <v>26.25</v>
      </c>
      <c r="O3282" s="10">
        <f t="shared" si="511"/>
        <v>15</v>
      </c>
      <c r="P3282" s="11">
        <f t="shared" si="512"/>
        <v>0</v>
      </c>
      <c r="Q3282" s="11">
        <f t="shared" si="513"/>
        <v>15</v>
      </c>
      <c r="R3282" s="6" t="str">
        <f t="shared" si="514"/>
        <v>YES</v>
      </c>
      <c r="S3282" s="6" t="str">
        <f t="shared" si="515"/>
        <v>YES</v>
      </c>
      <c r="T3282" s="11">
        <f t="shared" si="516"/>
        <v>21.875</v>
      </c>
      <c r="U3282" s="11">
        <f t="shared" si="517"/>
        <v>26.25</v>
      </c>
      <c r="V3282" s="11">
        <f t="shared" si="518"/>
        <v>-4.375</v>
      </c>
    </row>
    <row r="3283" spans="1:22" x14ac:dyDescent="0.25">
      <c r="A3283" s="6" t="s">
        <v>351</v>
      </c>
      <c r="B3283" s="6" t="s">
        <v>23</v>
      </c>
      <c r="C3283" s="6" t="s">
        <v>2614</v>
      </c>
      <c r="D3283" s="6" t="s">
        <v>2614</v>
      </c>
      <c r="E3283" s="38" t="s">
        <v>2567</v>
      </c>
      <c r="F3283" s="38" t="s">
        <v>2563</v>
      </c>
      <c r="G3283" s="25" t="s">
        <v>2565</v>
      </c>
      <c r="H3283" s="6" t="s">
        <v>2615</v>
      </c>
      <c r="I3283" s="6" t="s">
        <v>2207</v>
      </c>
      <c r="J3283" s="6" t="s">
        <v>2602</v>
      </c>
      <c r="K3283" s="11">
        <v>16</v>
      </c>
      <c r="L3283" s="9">
        <v>8.5</v>
      </c>
      <c r="M3283" s="11">
        <f t="shared" si="519"/>
        <v>136</v>
      </c>
      <c r="O3283" s="10">
        <f t="shared" si="511"/>
        <v>16</v>
      </c>
      <c r="P3283" s="11">
        <f t="shared" si="512"/>
        <v>0</v>
      </c>
      <c r="Q3283" s="11">
        <f t="shared" si="513"/>
        <v>16</v>
      </c>
      <c r="R3283" s="6" t="str">
        <f t="shared" si="514"/>
        <v>YES</v>
      </c>
      <c r="S3283" s="6" t="str">
        <f t="shared" si="515"/>
        <v>YES</v>
      </c>
      <c r="T3283" s="11">
        <f t="shared" si="516"/>
        <v>106.25</v>
      </c>
      <c r="U3283" s="11">
        <f t="shared" si="517"/>
        <v>136</v>
      </c>
      <c r="V3283" s="11">
        <f t="shared" si="518"/>
        <v>-29.75</v>
      </c>
    </row>
    <row r="3284" spans="1:22" x14ac:dyDescent="0.25">
      <c r="A3284" s="6" t="s">
        <v>351</v>
      </c>
      <c r="B3284" s="6" t="s">
        <v>23</v>
      </c>
      <c r="C3284" s="6" t="s">
        <v>2614</v>
      </c>
      <c r="D3284" s="6" t="s">
        <v>2614</v>
      </c>
      <c r="E3284" s="38" t="s">
        <v>2567</v>
      </c>
      <c r="F3284" s="38" t="s">
        <v>2563</v>
      </c>
      <c r="G3284" s="25" t="s">
        <v>2565</v>
      </c>
      <c r="H3284" s="6" t="s">
        <v>2615</v>
      </c>
      <c r="I3284" s="6" t="s">
        <v>2207</v>
      </c>
      <c r="J3284" s="6" t="s">
        <v>2603</v>
      </c>
      <c r="K3284" s="11">
        <v>5</v>
      </c>
      <c r="L3284" s="9">
        <v>182.63</v>
      </c>
      <c r="M3284" s="11">
        <f t="shared" si="519"/>
        <v>913.15</v>
      </c>
      <c r="N3284" s="11">
        <v>5646.47</v>
      </c>
      <c r="O3284" s="10">
        <f t="shared" si="511"/>
        <v>5</v>
      </c>
      <c r="P3284" s="11">
        <f t="shared" si="512"/>
        <v>30.917538191972845</v>
      </c>
      <c r="Q3284" s="11">
        <f t="shared" si="513"/>
        <v>35.917538191972838</v>
      </c>
      <c r="R3284" s="6" t="str">
        <f t="shared" si="514"/>
        <v>YES</v>
      </c>
      <c r="S3284" s="6" t="str">
        <f t="shared" si="515"/>
        <v>YES</v>
      </c>
      <c r="T3284" s="11">
        <f t="shared" si="516"/>
        <v>2282.875</v>
      </c>
      <c r="U3284" s="11">
        <f t="shared" si="517"/>
        <v>6559.62</v>
      </c>
      <c r="V3284" s="11">
        <f t="shared" si="518"/>
        <v>-4276.7449999999999</v>
      </c>
    </row>
    <row r="3285" spans="1:22" x14ac:dyDescent="0.25">
      <c r="A3285" s="6" t="s">
        <v>351</v>
      </c>
      <c r="B3285" s="6" t="s">
        <v>23</v>
      </c>
      <c r="C3285" s="6" t="s">
        <v>2614</v>
      </c>
      <c r="D3285" s="6" t="s">
        <v>2614</v>
      </c>
      <c r="E3285" s="38" t="s">
        <v>2567</v>
      </c>
      <c r="F3285" s="38" t="s">
        <v>2563</v>
      </c>
      <c r="G3285" s="25" t="s">
        <v>2565</v>
      </c>
      <c r="H3285" s="6" t="s">
        <v>2615</v>
      </c>
      <c r="I3285" s="6" t="s">
        <v>2207</v>
      </c>
      <c r="J3285" s="6" t="s">
        <v>2604</v>
      </c>
      <c r="K3285" s="11">
        <v>5</v>
      </c>
      <c r="L3285" s="9">
        <v>67.150000000000006</v>
      </c>
      <c r="M3285" s="11">
        <f t="shared" si="519"/>
        <v>335.75</v>
      </c>
      <c r="N3285" s="11">
        <v>1967.43</v>
      </c>
      <c r="O3285" s="10">
        <f t="shared" ref="O3285:O3348" si="520">M3285/L3285</f>
        <v>5</v>
      </c>
      <c r="P3285" s="11">
        <f t="shared" ref="P3285:P3348" si="521">N3285/L3285</f>
        <v>29.299032017870438</v>
      </c>
      <c r="Q3285" s="11">
        <f t="shared" ref="Q3285:Q3348" si="522">(M3285+N3285)/L3285</f>
        <v>34.299032017870438</v>
      </c>
      <c r="R3285" s="6" t="str">
        <f t="shared" ref="R3285:R3348" si="523">IF(Q3285&gt;12.49,"YES","NO")</f>
        <v>YES</v>
      </c>
      <c r="S3285" s="6" t="str">
        <f t="shared" ref="S3285:S3348" si="524">IF(O3285&gt;3.32,"YES","NO")</f>
        <v>YES</v>
      </c>
      <c r="T3285" s="11">
        <f t="shared" ref="T3285:T3348" si="525">L3285*12.5</f>
        <v>839.37500000000011</v>
      </c>
      <c r="U3285" s="11">
        <f t="shared" ref="U3285:U3348" si="526">M3285+N3285</f>
        <v>2303.1800000000003</v>
      </c>
      <c r="V3285" s="11">
        <f t="shared" ref="V3285:V3348" si="527">T3285-U3285</f>
        <v>-1463.8050000000003</v>
      </c>
    </row>
    <row r="3286" spans="1:22" x14ac:dyDescent="0.25">
      <c r="A3286" s="6" t="s">
        <v>351</v>
      </c>
      <c r="B3286" s="6" t="s">
        <v>23</v>
      </c>
      <c r="C3286" s="6" t="s">
        <v>2614</v>
      </c>
      <c r="D3286" s="6" t="s">
        <v>2614</v>
      </c>
      <c r="E3286" s="38" t="s">
        <v>2567</v>
      </c>
      <c r="F3286" s="38" t="s">
        <v>2563</v>
      </c>
      <c r="G3286" s="25" t="s">
        <v>2565</v>
      </c>
      <c r="H3286" s="6" t="s">
        <v>2615</v>
      </c>
      <c r="I3286" s="6" t="s">
        <v>2207</v>
      </c>
      <c r="J3286" s="6" t="s">
        <v>2605</v>
      </c>
      <c r="K3286" s="11">
        <v>5</v>
      </c>
      <c r="L3286" s="9">
        <v>37.65</v>
      </c>
      <c r="M3286" s="11">
        <f t="shared" si="519"/>
        <v>188.25</v>
      </c>
      <c r="N3286" s="11">
        <v>1327.13</v>
      </c>
      <c r="O3286" s="10">
        <f t="shared" si="520"/>
        <v>5</v>
      </c>
      <c r="P3286" s="11">
        <f t="shared" si="521"/>
        <v>35.249136786188586</v>
      </c>
      <c r="Q3286" s="11">
        <f t="shared" si="522"/>
        <v>40.249136786188586</v>
      </c>
      <c r="R3286" s="6" t="str">
        <f t="shared" si="523"/>
        <v>YES</v>
      </c>
      <c r="S3286" s="6" t="str">
        <f t="shared" si="524"/>
        <v>YES</v>
      </c>
      <c r="T3286" s="11">
        <f t="shared" si="525"/>
        <v>470.625</v>
      </c>
      <c r="U3286" s="11">
        <f t="shared" si="526"/>
        <v>1515.38</v>
      </c>
      <c r="V3286" s="11">
        <f t="shared" si="527"/>
        <v>-1044.7550000000001</v>
      </c>
    </row>
    <row r="3287" spans="1:22" x14ac:dyDescent="0.25">
      <c r="A3287" s="6" t="s">
        <v>351</v>
      </c>
      <c r="B3287" s="6" t="s">
        <v>23</v>
      </c>
      <c r="C3287" s="6" t="s">
        <v>2614</v>
      </c>
      <c r="D3287" s="6" t="s">
        <v>2614</v>
      </c>
      <c r="E3287" s="38" t="s">
        <v>2567</v>
      </c>
      <c r="F3287" s="38" t="s">
        <v>2563</v>
      </c>
      <c r="G3287" s="25" t="s">
        <v>2565</v>
      </c>
      <c r="H3287" s="6" t="s">
        <v>2615</v>
      </c>
      <c r="I3287" s="6" t="s">
        <v>2207</v>
      </c>
      <c r="J3287" s="6" t="s">
        <v>2606</v>
      </c>
      <c r="K3287" s="11">
        <v>5</v>
      </c>
      <c r="L3287" s="9">
        <v>31.46</v>
      </c>
      <c r="M3287" s="11">
        <f>+K3287*L3287</f>
        <v>157.30000000000001</v>
      </c>
      <c r="N3287" s="11">
        <v>683.69</v>
      </c>
      <c r="O3287" s="10">
        <f t="shared" si="520"/>
        <v>5</v>
      </c>
      <c r="P3287" s="11">
        <f t="shared" si="521"/>
        <v>21.732040686586142</v>
      </c>
      <c r="Q3287" s="11">
        <f t="shared" si="522"/>
        <v>26.732040686586142</v>
      </c>
      <c r="R3287" s="6" t="str">
        <f t="shared" si="523"/>
        <v>YES</v>
      </c>
      <c r="S3287" s="6" t="str">
        <f t="shared" si="524"/>
        <v>YES</v>
      </c>
      <c r="T3287" s="11">
        <f t="shared" si="525"/>
        <v>393.25</v>
      </c>
      <c r="U3287" s="11">
        <f t="shared" si="526"/>
        <v>840.99</v>
      </c>
      <c r="V3287" s="11">
        <f t="shared" si="527"/>
        <v>-447.74</v>
      </c>
    </row>
    <row r="3288" spans="1:22" x14ac:dyDescent="0.25">
      <c r="A3288" s="6" t="s">
        <v>351</v>
      </c>
      <c r="B3288" s="6" t="s">
        <v>23</v>
      </c>
      <c r="C3288" s="6" t="s">
        <v>2614</v>
      </c>
      <c r="D3288" s="6" t="s">
        <v>2614</v>
      </c>
      <c r="E3288" s="38" t="s">
        <v>2567</v>
      </c>
      <c r="F3288" s="38" t="s">
        <v>2563</v>
      </c>
      <c r="G3288" s="25" t="s">
        <v>2565</v>
      </c>
      <c r="H3288" s="6" t="s">
        <v>2615</v>
      </c>
      <c r="I3288" s="6" t="s">
        <v>2207</v>
      </c>
      <c r="J3288" s="6" t="s">
        <v>2607</v>
      </c>
      <c r="K3288" s="11">
        <v>5</v>
      </c>
      <c r="L3288" s="9">
        <v>222.94</v>
      </c>
      <c r="M3288" s="11">
        <f t="shared" ref="M3288:M3299" si="528">+K3288*L3288</f>
        <v>1114.7</v>
      </c>
      <c r="N3288" s="11">
        <v>7435.41</v>
      </c>
      <c r="O3288" s="10">
        <f t="shared" si="520"/>
        <v>5</v>
      </c>
      <c r="P3288" s="11">
        <f t="shared" si="521"/>
        <v>33.351619269758679</v>
      </c>
      <c r="Q3288" s="11">
        <f t="shared" si="522"/>
        <v>38.351619269758686</v>
      </c>
      <c r="R3288" s="6" t="str">
        <f t="shared" si="523"/>
        <v>YES</v>
      </c>
      <c r="S3288" s="6" t="str">
        <f t="shared" si="524"/>
        <v>YES</v>
      </c>
      <c r="T3288" s="11">
        <f t="shared" si="525"/>
        <v>2786.75</v>
      </c>
      <c r="U3288" s="11">
        <f t="shared" si="526"/>
        <v>8550.11</v>
      </c>
      <c r="V3288" s="11">
        <f t="shared" si="527"/>
        <v>-5763.3600000000006</v>
      </c>
    </row>
    <row r="3289" spans="1:22" x14ac:dyDescent="0.25">
      <c r="A3289" s="6" t="s">
        <v>351</v>
      </c>
      <c r="B3289" s="6" t="s">
        <v>23</v>
      </c>
      <c r="C3289" s="6" t="s">
        <v>2614</v>
      </c>
      <c r="D3289" s="6" t="s">
        <v>2614</v>
      </c>
      <c r="E3289" s="38" t="s">
        <v>2567</v>
      </c>
      <c r="F3289" s="38" t="s">
        <v>2563</v>
      </c>
      <c r="G3289" s="25" t="s">
        <v>2565</v>
      </c>
      <c r="H3289" s="6" t="s">
        <v>2615</v>
      </c>
      <c r="I3289" s="6" t="s">
        <v>2207</v>
      </c>
      <c r="J3289" s="6" t="s">
        <v>2608</v>
      </c>
      <c r="K3289" s="11">
        <v>5</v>
      </c>
      <c r="L3289" s="9">
        <v>320.73</v>
      </c>
      <c r="M3289" s="11">
        <f t="shared" si="528"/>
        <v>1603.65</v>
      </c>
      <c r="N3289" s="11">
        <v>10279.049999999999</v>
      </c>
      <c r="O3289" s="10">
        <f t="shared" si="520"/>
        <v>5</v>
      </c>
      <c r="P3289" s="11">
        <f t="shared" si="521"/>
        <v>32.048919652043772</v>
      </c>
      <c r="Q3289" s="11">
        <f t="shared" si="522"/>
        <v>37.048919652043772</v>
      </c>
      <c r="R3289" s="6" t="str">
        <f t="shared" si="523"/>
        <v>YES</v>
      </c>
      <c r="S3289" s="6" t="str">
        <f t="shared" si="524"/>
        <v>YES</v>
      </c>
      <c r="T3289" s="11">
        <f t="shared" si="525"/>
        <v>4009.125</v>
      </c>
      <c r="U3289" s="11">
        <f t="shared" si="526"/>
        <v>11882.699999999999</v>
      </c>
      <c r="V3289" s="11">
        <f t="shared" si="527"/>
        <v>-7873.5749999999989</v>
      </c>
    </row>
    <row r="3290" spans="1:22" x14ac:dyDescent="0.25">
      <c r="A3290" s="6" t="s">
        <v>351</v>
      </c>
      <c r="B3290" s="6" t="s">
        <v>23</v>
      </c>
      <c r="C3290" s="6" t="s">
        <v>2614</v>
      </c>
      <c r="D3290" s="6" t="s">
        <v>2614</v>
      </c>
      <c r="E3290" s="38" t="s">
        <v>2567</v>
      </c>
      <c r="F3290" s="38" t="s">
        <v>2563</v>
      </c>
      <c r="G3290" s="25" t="s">
        <v>2565</v>
      </c>
      <c r="H3290" s="6" t="s">
        <v>2615</v>
      </c>
      <c r="I3290" s="6" t="s">
        <v>2207</v>
      </c>
      <c r="J3290" s="6" t="s">
        <v>2608</v>
      </c>
      <c r="K3290" s="11">
        <v>15</v>
      </c>
      <c r="L3290" s="9">
        <v>2.2000000000000002</v>
      </c>
      <c r="M3290" s="11">
        <f t="shared" si="528"/>
        <v>33</v>
      </c>
      <c r="O3290" s="10">
        <f t="shared" si="520"/>
        <v>14.999999999999998</v>
      </c>
      <c r="P3290" s="11">
        <f t="shared" si="521"/>
        <v>0</v>
      </c>
      <c r="Q3290" s="11">
        <f t="shared" si="522"/>
        <v>14.999999999999998</v>
      </c>
      <c r="R3290" s="6" t="str">
        <f t="shared" si="523"/>
        <v>YES</v>
      </c>
      <c r="S3290" s="6" t="str">
        <f t="shared" si="524"/>
        <v>YES</v>
      </c>
      <c r="T3290" s="11">
        <f t="shared" si="525"/>
        <v>27.500000000000004</v>
      </c>
      <c r="U3290" s="11">
        <f t="shared" si="526"/>
        <v>33</v>
      </c>
      <c r="V3290" s="11">
        <f t="shared" si="527"/>
        <v>-5.4999999999999964</v>
      </c>
    </row>
    <row r="3291" spans="1:22" x14ac:dyDescent="0.25">
      <c r="A3291" s="6" t="s">
        <v>351</v>
      </c>
      <c r="B3291" s="6" t="s">
        <v>23</v>
      </c>
      <c r="C3291" s="6" t="s">
        <v>2614</v>
      </c>
      <c r="D3291" s="6" t="s">
        <v>2614</v>
      </c>
      <c r="E3291" s="38" t="s">
        <v>2567</v>
      </c>
      <c r="F3291" s="38" t="s">
        <v>2563</v>
      </c>
      <c r="G3291" s="25" t="s">
        <v>2565</v>
      </c>
      <c r="H3291" s="6" t="s">
        <v>2615</v>
      </c>
      <c r="I3291" s="6" t="s">
        <v>2207</v>
      </c>
      <c r="J3291" s="6" t="s">
        <v>2609</v>
      </c>
      <c r="K3291" s="11">
        <v>5</v>
      </c>
      <c r="L3291" s="9">
        <f>33.57+4.58</f>
        <v>38.15</v>
      </c>
      <c r="M3291" s="11">
        <f t="shared" si="528"/>
        <v>190.75</v>
      </c>
      <c r="N3291" s="11">
        <v>981.24</v>
      </c>
      <c r="O3291" s="10">
        <f t="shared" si="520"/>
        <v>5</v>
      </c>
      <c r="P3291" s="11">
        <f t="shared" si="521"/>
        <v>25.720576671035388</v>
      </c>
      <c r="Q3291" s="11">
        <f t="shared" si="522"/>
        <v>30.720576671035388</v>
      </c>
      <c r="R3291" s="6" t="str">
        <f t="shared" si="523"/>
        <v>YES</v>
      </c>
      <c r="S3291" s="6" t="str">
        <f t="shared" si="524"/>
        <v>YES</v>
      </c>
      <c r="T3291" s="11">
        <f t="shared" si="525"/>
        <v>476.875</v>
      </c>
      <c r="U3291" s="11">
        <f t="shared" si="526"/>
        <v>1171.99</v>
      </c>
      <c r="V3291" s="11">
        <f t="shared" si="527"/>
        <v>-695.11500000000001</v>
      </c>
    </row>
    <row r="3292" spans="1:22" x14ac:dyDescent="0.25">
      <c r="A3292" s="6" t="s">
        <v>351</v>
      </c>
      <c r="B3292" s="6" t="s">
        <v>23</v>
      </c>
      <c r="C3292" s="6" t="s">
        <v>2614</v>
      </c>
      <c r="D3292" s="6" t="s">
        <v>2614</v>
      </c>
      <c r="E3292" s="38" t="s">
        <v>2567</v>
      </c>
      <c r="F3292" s="38" t="s">
        <v>2563</v>
      </c>
      <c r="G3292" s="25" t="s">
        <v>2565</v>
      </c>
      <c r="H3292" s="6" t="s">
        <v>2615</v>
      </c>
      <c r="I3292" s="6" t="s">
        <v>2207</v>
      </c>
      <c r="J3292" s="6" t="s">
        <v>2610</v>
      </c>
      <c r="K3292" s="11">
        <v>5</v>
      </c>
      <c r="L3292" s="9">
        <v>101.11</v>
      </c>
      <c r="M3292" s="11">
        <f t="shared" si="528"/>
        <v>505.55</v>
      </c>
      <c r="N3292" s="11">
        <v>3103.48</v>
      </c>
      <c r="O3292" s="10">
        <f t="shared" si="520"/>
        <v>5</v>
      </c>
      <c r="P3292" s="11">
        <f t="shared" si="521"/>
        <v>30.694095539511423</v>
      </c>
      <c r="Q3292" s="11">
        <f t="shared" si="522"/>
        <v>35.694095539511423</v>
      </c>
      <c r="R3292" s="6" t="str">
        <f t="shared" si="523"/>
        <v>YES</v>
      </c>
      <c r="S3292" s="6" t="str">
        <f t="shared" si="524"/>
        <v>YES</v>
      </c>
      <c r="T3292" s="11">
        <f t="shared" si="525"/>
        <v>1263.875</v>
      </c>
      <c r="U3292" s="11">
        <f t="shared" si="526"/>
        <v>3609.03</v>
      </c>
      <c r="V3292" s="11">
        <f t="shared" si="527"/>
        <v>-2345.1550000000002</v>
      </c>
    </row>
    <row r="3293" spans="1:22" x14ac:dyDescent="0.25">
      <c r="A3293" s="6" t="s">
        <v>351</v>
      </c>
      <c r="B3293" s="6" t="s">
        <v>23</v>
      </c>
      <c r="C3293" s="6" t="s">
        <v>2614</v>
      </c>
      <c r="D3293" s="6" t="s">
        <v>2614</v>
      </c>
      <c r="E3293" s="38" t="s">
        <v>2567</v>
      </c>
      <c r="F3293" s="38" t="s">
        <v>2563</v>
      </c>
      <c r="G3293" s="25" t="s">
        <v>2565</v>
      </c>
      <c r="H3293" s="6" t="s">
        <v>2615</v>
      </c>
      <c r="I3293" s="6" t="s">
        <v>2207</v>
      </c>
      <c r="J3293" s="6" t="s">
        <v>2610</v>
      </c>
      <c r="K3293" s="11">
        <v>15</v>
      </c>
      <c r="L3293" s="9">
        <v>1.7</v>
      </c>
      <c r="M3293" s="11">
        <f t="shared" si="528"/>
        <v>25.5</v>
      </c>
      <c r="O3293" s="10">
        <f t="shared" si="520"/>
        <v>15</v>
      </c>
      <c r="P3293" s="11">
        <f t="shared" si="521"/>
        <v>0</v>
      </c>
      <c r="Q3293" s="11">
        <f t="shared" si="522"/>
        <v>15</v>
      </c>
      <c r="R3293" s="6" t="str">
        <f t="shared" si="523"/>
        <v>YES</v>
      </c>
      <c r="S3293" s="6" t="str">
        <f t="shared" si="524"/>
        <v>YES</v>
      </c>
      <c r="T3293" s="11">
        <f t="shared" si="525"/>
        <v>21.25</v>
      </c>
      <c r="U3293" s="11">
        <f t="shared" si="526"/>
        <v>25.5</v>
      </c>
      <c r="V3293" s="11">
        <f t="shared" si="527"/>
        <v>-4.25</v>
      </c>
    </row>
    <row r="3294" spans="1:22" x14ac:dyDescent="0.25">
      <c r="A3294" s="6" t="s">
        <v>351</v>
      </c>
      <c r="B3294" s="6" t="s">
        <v>23</v>
      </c>
      <c r="C3294" s="6" t="s">
        <v>2614</v>
      </c>
      <c r="D3294" s="6" t="s">
        <v>2614</v>
      </c>
      <c r="E3294" s="38" t="s">
        <v>2567</v>
      </c>
      <c r="F3294" s="38" t="s">
        <v>2563</v>
      </c>
      <c r="G3294" s="25" t="s">
        <v>2565</v>
      </c>
      <c r="H3294" s="6" t="s">
        <v>2615</v>
      </c>
      <c r="I3294" s="6" t="s">
        <v>2207</v>
      </c>
      <c r="J3294" s="6" t="s">
        <v>2611</v>
      </c>
      <c r="K3294" s="11">
        <v>5</v>
      </c>
      <c r="L3294" s="9">
        <v>129.4</v>
      </c>
      <c r="M3294" s="11">
        <f t="shared" si="528"/>
        <v>647</v>
      </c>
      <c r="N3294" s="11">
        <v>3772.08</v>
      </c>
      <c r="O3294" s="10">
        <f t="shared" si="520"/>
        <v>5</v>
      </c>
      <c r="P3294" s="11">
        <f t="shared" si="521"/>
        <v>29.15054095826893</v>
      </c>
      <c r="Q3294" s="11">
        <f t="shared" si="522"/>
        <v>34.150540958268934</v>
      </c>
      <c r="R3294" s="6" t="str">
        <f t="shared" si="523"/>
        <v>YES</v>
      </c>
      <c r="S3294" s="6" t="str">
        <f t="shared" si="524"/>
        <v>YES</v>
      </c>
      <c r="T3294" s="11">
        <f t="shared" si="525"/>
        <v>1617.5</v>
      </c>
      <c r="U3294" s="11">
        <f t="shared" si="526"/>
        <v>4419.08</v>
      </c>
      <c r="V3294" s="11">
        <f t="shared" si="527"/>
        <v>-2801.58</v>
      </c>
    </row>
    <row r="3295" spans="1:22" x14ac:dyDescent="0.25">
      <c r="A3295" s="6" t="s">
        <v>351</v>
      </c>
      <c r="B3295" s="6" t="s">
        <v>23</v>
      </c>
      <c r="C3295" s="6" t="s">
        <v>2614</v>
      </c>
      <c r="D3295" s="6" t="s">
        <v>2614</v>
      </c>
      <c r="E3295" s="38" t="s">
        <v>2567</v>
      </c>
      <c r="F3295" s="38" t="s">
        <v>2563</v>
      </c>
      <c r="G3295" s="25" t="s">
        <v>2565</v>
      </c>
      <c r="H3295" s="6" t="s">
        <v>2615</v>
      </c>
      <c r="I3295" s="6" t="s">
        <v>2207</v>
      </c>
      <c r="J3295" s="6" t="s">
        <v>2611</v>
      </c>
      <c r="K3295" s="11">
        <v>15</v>
      </c>
      <c r="L3295" s="9">
        <v>3</v>
      </c>
      <c r="M3295" s="11">
        <f t="shared" si="528"/>
        <v>45</v>
      </c>
      <c r="O3295" s="10">
        <f t="shared" si="520"/>
        <v>15</v>
      </c>
      <c r="P3295" s="11">
        <f t="shared" si="521"/>
        <v>0</v>
      </c>
      <c r="Q3295" s="11">
        <f t="shared" si="522"/>
        <v>15</v>
      </c>
      <c r="R3295" s="6" t="str">
        <f t="shared" si="523"/>
        <v>YES</v>
      </c>
      <c r="S3295" s="6" t="str">
        <f t="shared" si="524"/>
        <v>YES</v>
      </c>
      <c r="T3295" s="11">
        <f t="shared" si="525"/>
        <v>37.5</v>
      </c>
      <c r="U3295" s="11">
        <f t="shared" si="526"/>
        <v>45</v>
      </c>
      <c r="V3295" s="11">
        <f t="shared" si="527"/>
        <v>-7.5</v>
      </c>
    </row>
    <row r="3296" spans="1:22" x14ac:dyDescent="0.25">
      <c r="A3296" s="6" t="s">
        <v>351</v>
      </c>
      <c r="B3296" s="6" t="s">
        <v>23</v>
      </c>
      <c r="C3296" s="6" t="s">
        <v>2614</v>
      </c>
      <c r="D3296" s="6" t="s">
        <v>2614</v>
      </c>
      <c r="E3296" s="38" t="s">
        <v>2567</v>
      </c>
      <c r="F3296" s="38" t="s">
        <v>2563</v>
      </c>
      <c r="G3296" s="25" t="s">
        <v>2565</v>
      </c>
      <c r="H3296" s="6" t="s">
        <v>2615</v>
      </c>
      <c r="I3296" s="6" t="s">
        <v>2207</v>
      </c>
      <c r="J3296" s="6" t="s">
        <v>2612</v>
      </c>
      <c r="K3296" s="11">
        <v>5</v>
      </c>
      <c r="L3296" s="9">
        <v>228.84</v>
      </c>
      <c r="M3296" s="11">
        <f t="shared" si="528"/>
        <v>1144.2</v>
      </c>
      <c r="N3296" s="11">
        <v>5938.74</v>
      </c>
      <c r="O3296" s="10">
        <f t="shared" si="520"/>
        <v>5</v>
      </c>
      <c r="P3296" s="11">
        <f t="shared" si="521"/>
        <v>25.951494493969584</v>
      </c>
      <c r="Q3296" s="11">
        <f t="shared" si="522"/>
        <v>30.951494493969584</v>
      </c>
      <c r="R3296" s="6" t="str">
        <f t="shared" si="523"/>
        <v>YES</v>
      </c>
      <c r="S3296" s="6" t="str">
        <f t="shared" si="524"/>
        <v>YES</v>
      </c>
      <c r="T3296" s="11">
        <f t="shared" si="525"/>
        <v>2860.5</v>
      </c>
      <c r="U3296" s="11">
        <f t="shared" si="526"/>
        <v>7082.94</v>
      </c>
      <c r="V3296" s="11">
        <f t="shared" si="527"/>
        <v>-4222.4399999999996</v>
      </c>
    </row>
    <row r="3297" spans="1:22" x14ac:dyDescent="0.25">
      <c r="A3297" s="6" t="s">
        <v>351</v>
      </c>
      <c r="B3297" s="6" t="s">
        <v>23</v>
      </c>
      <c r="C3297" s="6" t="s">
        <v>2614</v>
      </c>
      <c r="D3297" s="6" t="s">
        <v>2614</v>
      </c>
      <c r="E3297" s="38" t="s">
        <v>2567</v>
      </c>
      <c r="F3297" s="38" t="s">
        <v>2563</v>
      </c>
      <c r="G3297" s="25" t="s">
        <v>2565</v>
      </c>
      <c r="H3297" s="6" t="s">
        <v>2615</v>
      </c>
      <c r="I3297" s="6" t="s">
        <v>2207</v>
      </c>
      <c r="J3297" s="6" t="s">
        <v>2612</v>
      </c>
      <c r="K3297" s="11">
        <v>15</v>
      </c>
      <c r="L3297" s="9">
        <v>2.2200000000000002</v>
      </c>
      <c r="M3297" s="11">
        <f t="shared" si="528"/>
        <v>33.300000000000004</v>
      </c>
      <c r="O3297" s="10">
        <f t="shared" si="520"/>
        <v>15</v>
      </c>
      <c r="P3297" s="11">
        <f t="shared" si="521"/>
        <v>0</v>
      </c>
      <c r="Q3297" s="11">
        <f t="shared" si="522"/>
        <v>15</v>
      </c>
      <c r="R3297" s="6" t="str">
        <f t="shared" si="523"/>
        <v>YES</v>
      </c>
      <c r="S3297" s="6" t="str">
        <f t="shared" si="524"/>
        <v>YES</v>
      </c>
      <c r="T3297" s="11">
        <f t="shared" si="525"/>
        <v>27.750000000000004</v>
      </c>
      <c r="U3297" s="11">
        <f t="shared" si="526"/>
        <v>33.300000000000004</v>
      </c>
      <c r="V3297" s="11">
        <f t="shared" si="527"/>
        <v>-5.5500000000000007</v>
      </c>
    </row>
    <row r="3298" spans="1:22" x14ac:dyDescent="0.25">
      <c r="A3298" s="6" t="s">
        <v>351</v>
      </c>
      <c r="B3298" s="6" t="s">
        <v>23</v>
      </c>
      <c r="C3298" s="6" t="s">
        <v>2614</v>
      </c>
      <c r="D3298" s="6" t="s">
        <v>2614</v>
      </c>
      <c r="E3298" s="38" t="s">
        <v>2567</v>
      </c>
      <c r="F3298" s="38" t="s">
        <v>2563</v>
      </c>
      <c r="G3298" s="25" t="s">
        <v>2565</v>
      </c>
      <c r="H3298" s="6" t="s">
        <v>2615</v>
      </c>
      <c r="I3298" s="6" t="s">
        <v>2207</v>
      </c>
      <c r="J3298" s="6" t="s">
        <v>2613</v>
      </c>
      <c r="K3298" s="11">
        <v>5</v>
      </c>
      <c r="L3298" s="9">
        <v>232.34</v>
      </c>
      <c r="M3298" s="11">
        <f t="shared" si="528"/>
        <v>1161.7</v>
      </c>
      <c r="N3298" s="11">
        <v>5721.81</v>
      </c>
      <c r="O3298" s="10">
        <f t="shared" si="520"/>
        <v>5</v>
      </c>
      <c r="P3298" s="11">
        <f t="shared" si="521"/>
        <v>24.626883016269261</v>
      </c>
      <c r="Q3298" s="11">
        <f t="shared" si="522"/>
        <v>29.626883016269261</v>
      </c>
      <c r="R3298" s="6" t="str">
        <f t="shared" si="523"/>
        <v>YES</v>
      </c>
      <c r="S3298" s="6" t="str">
        <f t="shared" si="524"/>
        <v>YES</v>
      </c>
      <c r="T3298" s="11">
        <f t="shared" si="525"/>
        <v>2904.25</v>
      </c>
      <c r="U3298" s="11">
        <f t="shared" si="526"/>
        <v>6883.51</v>
      </c>
      <c r="V3298" s="11">
        <f t="shared" si="527"/>
        <v>-3979.26</v>
      </c>
    </row>
    <row r="3299" spans="1:22" x14ac:dyDescent="0.25">
      <c r="A3299" s="6" t="s">
        <v>351</v>
      </c>
      <c r="B3299" s="6" t="s">
        <v>23</v>
      </c>
      <c r="C3299" s="6" t="s">
        <v>2614</v>
      </c>
      <c r="D3299" s="6" t="s">
        <v>2614</v>
      </c>
      <c r="E3299" s="38" t="s">
        <v>2567</v>
      </c>
      <c r="F3299" s="38" t="s">
        <v>2563</v>
      </c>
      <c r="G3299" s="25" t="s">
        <v>2565</v>
      </c>
      <c r="H3299" s="6" t="s">
        <v>2615</v>
      </c>
      <c r="I3299" s="6" t="s">
        <v>2207</v>
      </c>
      <c r="J3299" s="6" t="s">
        <v>2613</v>
      </c>
      <c r="K3299" s="11">
        <v>15</v>
      </c>
      <c r="L3299" s="9">
        <v>2.1800000000000002</v>
      </c>
      <c r="M3299" s="11">
        <f t="shared" si="528"/>
        <v>32.700000000000003</v>
      </c>
      <c r="O3299" s="10">
        <f t="shared" si="520"/>
        <v>15</v>
      </c>
      <c r="P3299" s="11">
        <f t="shared" si="521"/>
        <v>0</v>
      </c>
      <c r="Q3299" s="11">
        <f t="shared" si="522"/>
        <v>15</v>
      </c>
      <c r="R3299" s="6" t="str">
        <f t="shared" si="523"/>
        <v>YES</v>
      </c>
      <c r="S3299" s="6" t="str">
        <f t="shared" si="524"/>
        <v>YES</v>
      </c>
      <c r="T3299" s="11">
        <f t="shared" si="525"/>
        <v>27.250000000000004</v>
      </c>
      <c r="U3299" s="11">
        <f t="shared" si="526"/>
        <v>32.700000000000003</v>
      </c>
      <c r="V3299" s="11">
        <f t="shared" si="527"/>
        <v>-5.4499999999999993</v>
      </c>
    </row>
    <row r="3300" spans="1:22" x14ac:dyDescent="0.25">
      <c r="A3300" s="6" t="s">
        <v>351</v>
      </c>
      <c r="B3300" s="6" t="s">
        <v>23</v>
      </c>
      <c r="C3300" s="6" t="s">
        <v>2632</v>
      </c>
      <c r="D3300" s="6" t="s">
        <v>2632</v>
      </c>
      <c r="E3300" s="38" t="s">
        <v>2567</v>
      </c>
      <c r="F3300" s="38" t="s">
        <v>2563</v>
      </c>
      <c r="G3300" s="25" t="s">
        <v>2565</v>
      </c>
      <c r="H3300" s="25" t="s">
        <v>2633</v>
      </c>
      <c r="I3300" s="25" t="s">
        <v>2634</v>
      </c>
      <c r="J3300" s="6" t="s">
        <v>2616</v>
      </c>
      <c r="K3300" s="40">
        <v>5</v>
      </c>
      <c r="L3300" s="9">
        <v>197.24</v>
      </c>
      <c r="M3300" s="40">
        <v>986.2</v>
      </c>
      <c r="N3300" s="40">
        <v>7070</v>
      </c>
      <c r="O3300" s="10">
        <f t="shared" si="520"/>
        <v>5</v>
      </c>
      <c r="P3300" s="11">
        <f t="shared" si="521"/>
        <v>35.844656256337458</v>
      </c>
      <c r="Q3300" s="11">
        <f t="shared" si="522"/>
        <v>40.844656256337451</v>
      </c>
      <c r="R3300" s="6" t="str">
        <f t="shared" si="523"/>
        <v>YES</v>
      </c>
      <c r="S3300" s="6" t="str">
        <f t="shared" si="524"/>
        <v>YES</v>
      </c>
      <c r="T3300" s="11">
        <f t="shared" si="525"/>
        <v>2465.5</v>
      </c>
      <c r="U3300" s="11">
        <f t="shared" si="526"/>
        <v>8056.2</v>
      </c>
      <c r="V3300" s="11">
        <f t="shared" si="527"/>
        <v>-5590.7</v>
      </c>
    </row>
    <row r="3301" spans="1:22" x14ac:dyDescent="0.25">
      <c r="A3301" s="6" t="s">
        <v>351</v>
      </c>
      <c r="B3301" s="6" t="s">
        <v>23</v>
      </c>
      <c r="C3301" s="6" t="s">
        <v>2632</v>
      </c>
      <c r="D3301" s="6" t="s">
        <v>2632</v>
      </c>
      <c r="E3301" s="38" t="s">
        <v>2567</v>
      </c>
      <c r="F3301" s="38" t="s">
        <v>2563</v>
      </c>
      <c r="G3301" s="25" t="s">
        <v>2565</v>
      </c>
      <c r="H3301" s="25" t="s">
        <v>2633</v>
      </c>
      <c r="I3301" s="25" t="s">
        <v>2634</v>
      </c>
      <c r="J3301" s="6" t="s">
        <v>2616</v>
      </c>
      <c r="K3301" s="40">
        <v>12.5</v>
      </c>
      <c r="L3301" s="9">
        <v>3.93</v>
      </c>
      <c r="M3301" s="40">
        <v>49.13</v>
      </c>
      <c r="O3301" s="10">
        <f t="shared" si="520"/>
        <v>12.501272264631043</v>
      </c>
      <c r="P3301" s="11">
        <f t="shared" si="521"/>
        <v>0</v>
      </c>
      <c r="Q3301" s="11">
        <f t="shared" si="522"/>
        <v>12.501272264631043</v>
      </c>
      <c r="R3301" s="6" t="str">
        <f t="shared" si="523"/>
        <v>YES</v>
      </c>
      <c r="S3301" s="6" t="str">
        <f t="shared" si="524"/>
        <v>YES</v>
      </c>
      <c r="T3301" s="11">
        <f t="shared" si="525"/>
        <v>49.125</v>
      </c>
      <c r="U3301" s="11">
        <f t="shared" si="526"/>
        <v>49.13</v>
      </c>
      <c r="V3301" s="11">
        <f t="shared" si="527"/>
        <v>-5.000000000002558E-3</v>
      </c>
    </row>
    <row r="3302" spans="1:22" x14ac:dyDescent="0.25">
      <c r="A3302" s="6" t="s">
        <v>351</v>
      </c>
      <c r="B3302" s="6" t="s">
        <v>23</v>
      </c>
      <c r="C3302" s="6" t="s">
        <v>2632</v>
      </c>
      <c r="D3302" s="6" t="s">
        <v>2632</v>
      </c>
      <c r="E3302" s="38" t="s">
        <v>2567</v>
      </c>
      <c r="F3302" s="38" t="s">
        <v>2563</v>
      </c>
      <c r="G3302" s="25" t="s">
        <v>2565</v>
      </c>
      <c r="H3302" s="25" t="s">
        <v>2633</v>
      </c>
      <c r="I3302" s="25" t="s">
        <v>2634</v>
      </c>
      <c r="J3302" s="6" t="s">
        <v>2616</v>
      </c>
      <c r="K3302" s="40">
        <v>15</v>
      </c>
      <c r="L3302" s="9">
        <v>93.13</v>
      </c>
      <c r="M3302" s="40">
        <v>1396.95</v>
      </c>
      <c r="O3302" s="10">
        <f t="shared" si="520"/>
        <v>15.000000000000002</v>
      </c>
      <c r="P3302" s="11">
        <f t="shared" si="521"/>
        <v>0</v>
      </c>
      <c r="Q3302" s="11">
        <f t="shared" si="522"/>
        <v>15.000000000000002</v>
      </c>
      <c r="R3302" s="6" t="str">
        <f t="shared" si="523"/>
        <v>YES</v>
      </c>
      <c r="S3302" s="6" t="str">
        <f t="shared" si="524"/>
        <v>YES</v>
      </c>
      <c r="T3302" s="11">
        <f t="shared" si="525"/>
        <v>1164.125</v>
      </c>
      <c r="U3302" s="11">
        <f t="shared" si="526"/>
        <v>1396.95</v>
      </c>
      <c r="V3302" s="11">
        <f t="shared" si="527"/>
        <v>-232.82500000000005</v>
      </c>
    </row>
    <row r="3303" spans="1:22" x14ac:dyDescent="0.25">
      <c r="A3303" s="6" t="s">
        <v>351</v>
      </c>
      <c r="B3303" s="6" t="s">
        <v>23</v>
      </c>
      <c r="C3303" s="6" t="s">
        <v>2632</v>
      </c>
      <c r="D3303" s="6" t="s">
        <v>2632</v>
      </c>
      <c r="E3303" s="38" t="s">
        <v>2567</v>
      </c>
      <c r="F3303" s="38" t="s">
        <v>2563</v>
      </c>
      <c r="G3303" s="25" t="s">
        <v>2565</v>
      </c>
      <c r="H3303" s="25" t="s">
        <v>2633</v>
      </c>
      <c r="I3303" s="25" t="s">
        <v>2634</v>
      </c>
      <c r="J3303" s="6" t="s">
        <v>2617</v>
      </c>
      <c r="K3303" s="40">
        <v>5</v>
      </c>
      <c r="L3303" s="9">
        <v>91.35</v>
      </c>
      <c r="M3303" s="40">
        <v>456.75</v>
      </c>
      <c r="N3303" s="40">
        <v>3104.2</v>
      </c>
      <c r="O3303" s="10">
        <f t="shared" si="520"/>
        <v>5</v>
      </c>
      <c r="P3303" s="11">
        <f t="shared" si="521"/>
        <v>33.981390257252329</v>
      </c>
      <c r="Q3303" s="11">
        <f t="shared" si="522"/>
        <v>38.981390257252329</v>
      </c>
      <c r="R3303" s="6" t="str">
        <f t="shared" si="523"/>
        <v>YES</v>
      </c>
      <c r="S3303" s="6" t="str">
        <f t="shared" si="524"/>
        <v>YES</v>
      </c>
      <c r="T3303" s="11">
        <f t="shared" si="525"/>
        <v>1141.875</v>
      </c>
      <c r="U3303" s="11">
        <f t="shared" si="526"/>
        <v>3560.95</v>
      </c>
      <c r="V3303" s="11">
        <f t="shared" si="527"/>
        <v>-2419.0749999999998</v>
      </c>
    </row>
    <row r="3304" spans="1:22" x14ac:dyDescent="0.25">
      <c r="A3304" s="6" t="s">
        <v>351</v>
      </c>
      <c r="B3304" s="6" t="s">
        <v>23</v>
      </c>
      <c r="C3304" s="6" t="s">
        <v>2632</v>
      </c>
      <c r="D3304" s="6" t="s">
        <v>2632</v>
      </c>
      <c r="E3304" s="38" t="s">
        <v>2567</v>
      </c>
      <c r="F3304" s="38" t="s">
        <v>2563</v>
      </c>
      <c r="G3304" s="25" t="s">
        <v>2565</v>
      </c>
      <c r="H3304" s="25" t="s">
        <v>2633</v>
      </c>
      <c r="I3304" s="25" t="s">
        <v>2634</v>
      </c>
      <c r="J3304" s="6" t="s">
        <v>2617</v>
      </c>
      <c r="K3304" s="40">
        <v>15</v>
      </c>
      <c r="L3304" s="9">
        <v>87.49</v>
      </c>
      <c r="M3304" s="40">
        <v>1312.35</v>
      </c>
      <c r="O3304" s="10">
        <f t="shared" si="520"/>
        <v>15</v>
      </c>
      <c r="P3304" s="11">
        <f t="shared" si="521"/>
        <v>0</v>
      </c>
      <c r="Q3304" s="11">
        <f t="shared" si="522"/>
        <v>15</v>
      </c>
      <c r="R3304" s="6" t="str">
        <f t="shared" si="523"/>
        <v>YES</v>
      </c>
      <c r="S3304" s="6" t="str">
        <f t="shared" si="524"/>
        <v>YES</v>
      </c>
      <c r="T3304" s="11">
        <f t="shared" si="525"/>
        <v>1093.625</v>
      </c>
      <c r="U3304" s="11">
        <f t="shared" si="526"/>
        <v>1312.35</v>
      </c>
      <c r="V3304" s="11">
        <f t="shared" si="527"/>
        <v>-218.72499999999991</v>
      </c>
    </row>
    <row r="3305" spans="1:22" x14ac:dyDescent="0.25">
      <c r="A3305" s="6" t="s">
        <v>351</v>
      </c>
      <c r="B3305" s="6" t="s">
        <v>23</v>
      </c>
      <c r="C3305" s="6" t="s">
        <v>2632</v>
      </c>
      <c r="D3305" s="6" t="s">
        <v>2632</v>
      </c>
      <c r="E3305" s="38" t="s">
        <v>2567</v>
      </c>
      <c r="F3305" s="38" t="s">
        <v>2563</v>
      </c>
      <c r="G3305" s="25" t="s">
        <v>2565</v>
      </c>
      <c r="H3305" s="25" t="s">
        <v>2633</v>
      </c>
      <c r="I3305" s="25" t="s">
        <v>2634</v>
      </c>
      <c r="J3305" s="6" t="s">
        <v>2617</v>
      </c>
      <c r="K3305" s="40">
        <v>22.5</v>
      </c>
      <c r="L3305" s="9">
        <v>8.6</v>
      </c>
      <c r="M3305" s="40">
        <v>193.5</v>
      </c>
      <c r="O3305" s="10">
        <f t="shared" si="520"/>
        <v>22.5</v>
      </c>
      <c r="P3305" s="11">
        <f t="shared" si="521"/>
        <v>0</v>
      </c>
      <c r="Q3305" s="11">
        <f t="shared" si="522"/>
        <v>22.5</v>
      </c>
      <c r="R3305" s="6" t="str">
        <f t="shared" si="523"/>
        <v>YES</v>
      </c>
      <c r="S3305" s="6" t="str">
        <f t="shared" si="524"/>
        <v>YES</v>
      </c>
      <c r="T3305" s="11">
        <f t="shared" si="525"/>
        <v>107.5</v>
      </c>
      <c r="U3305" s="11">
        <f t="shared" si="526"/>
        <v>193.5</v>
      </c>
      <c r="V3305" s="11">
        <f t="shared" si="527"/>
        <v>-86</v>
      </c>
    </row>
    <row r="3306" spans="1:22" x14ac:dyDescent="0.25">
      <c r="A3306" s="6" t="s">
        <v>351</v>
      </c>
      <c r="B3306" s="6" t="s">
        <v>23</v>
      </c>
      <c r="C3306" s="6" t="s">
        <v>2632</v>
      </c>
      <c r="D3306" s="6" t="s">
        <v>2632</v>
      </c>
      <c r="E3306" s="38" t="s">
        <v>2567</v>
      </c>
      <c r="F3306" s="38" t="s">
        <v>2563</v>
      </c>
      <c r="G3306" s="25" t="s">
        <v>2565</v>
      </c>
      <c r="H3306" s="25" t="s">
        <v>2633</v>
      </c>
      <c r="I3306" s="25" t="s">
        <v>2634</v>
      </c>
      <c r="J3306" s="6" t="s">
        <v>2618</v>
      </c>
      <c r="K3306" s="40">
        <v>5</v>
      </c>
      <c r="L3306" s="9">
        <v>111.3</v>
      </c>
      <c r="M3306" s="40">
        <v>556.5</v>
      </c>
      <c r="N3306" s="40">
        <v>3634.78</v>
      </c>
      <c r="O3306" s="10">
        <f t="shared" si="520"/>
        <v>5</v>
      </c>
      <c r="P3306" s="11">
        <f t="shared" si="521"/>
        <v>32.657502246181494</v>
      </c>
      <c r="Q3306" s="11">
        <f t="shared" si="522"/>
        <v>37.657502246181501</v>
      </c>
      <c r="R3306" s="6" t="str">
        <f t="shared" si="523"/>
        <v>YES</v>
      </c>
      <c r="S3306" s="6" t="str">
        <f t="shared" si="524"/>
        <v>YES</v>
      </c>
      <c r="T3306" s="11">
        <f t="shared" si="525"/>
        <v>1391.25</v>
      </c>
      <c r="U3306" s="11">
        <f t="shared" si="526"/>
        <v>4191.2800000000007</v>
      </c>
      <c r="V3306" s="11">
        <f t="shared" si="527"/>
        <v>-2800.0300000000007</v>
      </c>
    </row>
    <row r="3307" spans="1:22" x14ac:dyDescent="0.25">
      <c r="A3307" s="6" t="s">
        <v>351</v>
      </c>
      <c r="B3307" s="6" t="s">
        <v>23</v>
      </c>
      <c r="C3307" s="6" t="s">
        <v>2632</v>
      </c>
      <c r="D3307" s="6" t="s">
        <v>2632</v>
      </c>
      <c r="E3307" s="38" t="s">
        <v>2567</v>
      </c>
      <c r="F3307" s="38" t="s">
        <v>2563</v>
      </c>
      <c r="G3307" s="25" t="s">
        <v>2565</v>
      </c>
      <c r="H3307" s="25" t="s">
        <v>2633</v>
      </c>
      <c r="I3307" s="25" t="s">
        <v>2634</v>
      </c>
      <c r="J3307" s="6" t="s">
        <v>2618</v>
      </c>
      <c r="K3307" s="40">
        <v>15</v>
      </c>
      <c r="L3307" s="9">
        <v>8.06</v>
      </c>
      <c r="M3307" s="40">
        <v>120.9</v>
      </c>
      <c r="O3307" s="10">
        <f t="shared" si="520"/>
        <v>15</v>
      </c>
      <c r="P3307" s="11">
        <f t="shared" si="521"/>
        <v>0</v>
      </c>
      <c r="Q3307" s="11">
        <f t="shared" si="522"/>
        <v>15</v>
      </c>
      <c r="R3307" s="6" t="str">
        <f t="shared" si="523"/>
        <v>YES</v>
      </c>
      <c r="S3307" s="6" t="str">
        <f t="shared" si="524"/>
        <v>YES</v>
      </c>
      <c r="T3307" s="11">
        <f t="shared" si="525"/>
        <v>100.75</v>
      </c>
      <c r="U3307" s="11">
        <f t="shared" si="526"/>
        <v>120.9</v>
      </c>
      <c r="V3307" s="11">
        <f t="shared" si="527"/>
        <v>-20.150000000000006</v>
      </c>
    </row>
    <row r="3308" spans="1:22" x14ac:dyDescent="0.25">
      <c r="A3308" s="6" t="s">
        <v>351</v>
      </c>
      <c r="B3308" s="6" t="s">
        <v>23</v>
      </c>
      <c r="C3308" s="6" t="s">
        <v>2632</v>
      </c>
      <c r="D3308" s="6" t="s">
        <v>2632</v>
      </c>
      <c r="E3308" s="38" t="s">
        <v>2567</v>
      </c>
      <c r="F3308" s="38" t="s">
        <v>2563</v>
      </c>
      <c r="G3308" s="25" t="s">
        <v>2565</v>
      </c>
      <c r="H3308" s="25" t="s">
        <v>2633</v>
      </c>
      <c r="I3308" s="25" t="s">
        <v>2634</v>
      </c>
      <c r="J3308" s="6" t="s">
        <v>2619</v>
      </c>
      <c r="K3308" s="40">
        <v>5</v>
      </c>
      <c r="L3308" s="9">
        <v>262.8</v>
      </c>
      <c r="M3308" s="40">
        <v>1314</v>
      </c>
      <c r="N3308" s="40">
        <v>8900.81</v>
      </c>
      <c r="O3308" s="10">
        <f t="shared" si="520"/>
        <v>5</v>
      </c>
      <c r="P3308" s="11">
        <f t="shared" si="521"/>
        <v>33.8691400304414</v>
      </c>
      <c r="Q3308" s="11">
        <f t="shared" si="522"/>
        <v>38.869140030441393</v>
      </c>
      <c r="R3308" s="6" t="str">
        <f t="shared" si="523"/>
        <v>YES</v>
      </c>
      <c r="S3308" s="6" t="str">
        <f t="shared" si="524"/>
        <v>YES</v>
      </c>
      <c r="T3308" s="11">
        <f t="shared" si="525"/>
        <v>3285</v>
      </c>
      <c r="U3308" s="11">
        <f t="shared" si="526"/>
        <v>10214.81</v>
      </c>
      <c r="V3308" s="11">
        <f t="shared" si="527"/>
        <v>-6929.8099999999995</v>
      </c>
    </row>
    <row r="3309" spans="1:22" x14ac:dyDescent="0.25">
      <c r="A3309" s="6" t="s">
        <v>351</v>
      </c>
      <c r="B3309" s="6" t="s">
        <v>23</v>
      </c>
      <c r="C3309" s="6" t="s">
        <v>2632</v>
      </c>
      <c r="D3309" s="6" t="s">
        <v>2632</v>
      </c>
      <c r="E3309" s="38" t="s">
        <v>2567</v>
      </c>
      <c r="F3309" s="38" t="s">
        <v>2563</v>
      </c>
      <c r="G3309" s="25" t="s">
        <v>2565</v>
      </c>
      <c r="H3309" s="25" t="s">
        <v>2633</v>
      </c>
      <c r="I3309" s="25" t="s">
        <v>2634</v>
      </c>
      <c r="J3309" s="6" t="s">
        <v>2619</v>
      </c>
      <c r="K3309" s="40">
        <v>15</v>
      </c>
      <c r="L3309" s="9">
        <v>19.649999999999999</v>
      </c>
      <c r="M3309" s="40">
        <v>294.75</v>
      </c>
      <c r="O3309" s="10">
        <f t="shared" si="520"/>
        <v>15.000000000000002</v>
      </c>
      <c r="P3309" s="11">
        <f t="shared" si="521"/>
        <v>0</v>
      </c>
      <c r="Q3309" s="11">
        <f t="shared" si="522"/>
        <v>15.000000000000002</v>
      </c>
      <c r="R3309" s="6" t="str">
        <f t="shared" si="523"/>
        <v>YES</v>
      </c>
      <c r="S3309" s="6" t="str">
        <f t="shared" si="524"/>
        <v>YES</v>
      </c>
      <c r="T3309" s="11">
        <f t="shared" si="525"/>
        <v>245.62499999999997</v>
      </c>
      <c r="U3309" s="11">
        <f t="shared" si="526"/>
        <v>294.75</v>
      </c>
      <c r="V3309" s="11">
        <f t="shared" si="527"/>
        <v>-49.125000000000028</v>
      </c>
    </row>
    <row r="3310" spans="1:22" x14ac:dyDescent="0.25">
      <c r="A3310" s="6" t="s">
        <v>351</v>
      </c>
      <c r="B3310" s="6" t="s">
        <v>23</v>
      </c>
      <c r="C3310" s="6" t="s">
        <v>2632</v>
      </c>
      <c r="D3310" s="6" t="s">
        <v>2632</v>
      </c>
      <c r="E3310" s="38" t="s">
        <v>2567</v>
      </c>
      <c r="F3310" s="38" t="s">
        <v>2563</v>
      </c>
      <c r="G3310" s="25" t="s">
        <v>2565</v>
      </c>
      <c r="H3310" s="25" t="s">
        <v>2633</v>
      </c>
      <c r="I3310" s="25" t="s">
        <v>2634</v>
      </c>
      <c r="J3310" s="6" t="s">
        <v>2620</v>
      </c>
      <c r="K3310" s="40">
        <v>5</v>
      </c>
      <c r="L3310" s="9">
        <v>270.61</v>
      </c>
      <c r="M3310" s="40">
        <v>1353.05</v>
      </c>
      <c r="N3310" s="40">
        <v>9593.93</v>
      </c>
      <c r="O3310" s="10">
        <f t="shared" si="520"/>
        <v>5</v>
      </c>
      <c r="P3310" s="11">
        <f t="shared" si="521"/>
        <v>35.452976608403233</v>
      </c>
      <c r="Q3310" s="11">
        <f t="shared" si="522"/>
        <v>40.452976608403233</v>
      </c>
      <c r="R3310" s="6" t="str">
        <f t="shared" si="523"/>
        <v>YES</v>
      </c>
      <c r="S3310" s="6" t="str">
        <f t="shared" si="524"/>
        <v>YES</v>
      </c>
      <c r="T3310" s="11">
        <f t="shared" si="525"/>
        <v>3382.625</v>
      </c>
      <c r="U3310" s="11">
        <f t="shared" si="526"/>
        <v>10946.98</v>
      </c>
      <c r="V3310" s="11">
        <f t="shared" si="527"/>
        <v>-7564.3549999999996</v>
      </c>
    </row>
    <row r="3311" spans="1:22" x14ac:dyDescent="0.25">
      <c r="A3311" s="6" t="s">
        <v>351</v>
      </c>
      <c r="B3311" s="6" t="s">
        <v>23</v>
      </c>
      <c r="C3311" s="6" t="s">
        <v>2632</v>
      </c>
      <c r="D3311" s="6" t="s">
        <v>2632</v>
      </c>
      <c r="E3311" s="38" t="s">
        <v>2567</v>
      </c>
      <c r="F3311" s="38" t="s">
        <v>2563</v>
      </c>
      <c r="G3311" s="25" t="s">
        <v>2565</v>
      </c>
      <c r="H3311" s="25" t="s">
        <v>2633</v>
      </c>
      <c r="I3311" s="25" t="s">
        <v>2634</v>
      </c>
      <c r="J3311" s="6" t="s">
        <v>2620</v>
      </c>
      <c r="K3311" s="40">
        <v>12.5</v>
      </c>
      <c r="L3311" s="9">
        <v>2.17</v>
      </c>
      <c r="M3311" s="40">
        <v>27.13</v>
      </c>
      <c r="O3311" s="10">
        <f t="shared" si="520"/>
        <v>12.502304147465438</v>
      </c>
      <c r="P3311" s="11">
        <f t="shared" si="521"/>
        <v>0</v>
      </c>
      <c r="Q3311" s="11">
        <f t="shared" si="522"/>
        <v>12.502304147465438</v>
      </c>
      <c r="R3311" s="6" t="str">
        <f t="shared" si="523"/>
        <v>YES</v>
      </c>
      <c r="S3311" s="6" t="str">
        <f t="shared" si="524"/>
        <v>YES</v>
      </c>
      <c r="T3311" s="11">
        <f t="shared" si="525"/>
        <v>27.125</v>
      </c>
      <c r="U3311" s="11">
        <f t="shared" si="526"/>
        <v>27.13</v>
      </c>
      <c r="V3311" s="11">
        <f t="shared" si="527"/>
        <v>-4.9999999999990052E-3</v>
      </c>
    </row>
    <row r="3312" spans="1:22" x14ac:dyDescent="0.25">
      <c r="A3312" s="6" t="s">
        <v>351</v>
      </c>
      <c r="B3312" s="6" t="s">
        <v>23</v>
      </c>
      <c r="C3312" s="6" t="s">
        <v>2632</v>
      </c>
      <c r="D3312" s="6" t="s">
        <v>2632</v>
      </c>
      <c r="E3312" s="38" t="s">
        <v>2567</v>
      </c>
      <c r="F3312" s="38" t="s">
        <v>2563</v>
      </c>
      <c r="G3312" s="25" t="s">
        <v>2565</v>
      </c>
      <c r="H3312" s="25" t="s">
        <v>2633</v>
      </c>
      <c r="I3312" s="25" t="s">
        <v>2634</v>
      </c>
      <c r="J3312" s="6" t="s">
        <v>2620</v>
      </c>
      <c r="K3312" s="40">
        <v>15</v>
      </c>
      <c r="L3312" s="9">
        <v>17.75</v>
      </c>
      <c r="M3312" s="40">
        <v>266.25</v>
      </c>
      <c r="O3312" s="10">
        <f t="shared" si="520"/>
        <v>15</v>
      </c>
      <c r="P3312" s="11">
        <f t="shared" si="521"/>
        <v>0</v>
      </c>
      <c r="Q3312" s="11">
        <f t="shared" si="522"/>
        <v>15</v>
      </c>
      <c r="R3312" s="6" t="str">
        <f t="shared" si="523"/>
        <v>YES</v>
      </c>
      <c r="S3312" s="6" t="str">
        <f t="shared" si="524"/>
        <v>YES</v>
      </c>
      <c r="T3312" s="11">
        <f t="shared" si="525"/>
        <v>221.875</v>
      </c>
      <c r="U3312" s="11">
        <f t="shared" si="526"/>
        <v>266.25</v>
      </c>
      <c r="V3312" s="11">
        <f t="shared" si="527"/>
        <v>-44.375</v>
      </c>
    </row>
    <row r="3313" spans="1:22" x14ac:dyDescent="0.25">
      <c r="A3313" s="6" t="s">
        <v>351</v>
      </c>
      <c r="B3313" s="6" t="s">
        <v>23</v>
      </c>
      <c r="C3313" s="6" t="s">
        <v>2632</v>
      </c>
      <c r="D3313" s="6" t="s">
        <v>2632</v>
      </c>
      <c r="E3313" s="38" t="s">
        <v>2567</v>
      </c>
      <c r="F3313" s="38" t="s">
        <v>2563</v>
      </c>
      <c r="G3313" s="25" t="s">
        <v>2565</v>
      </c>
      <c r="H3313" s="25" t="s">
        <v>2633</v>
      </c>
      <c r="I3313" s="25" t="s">
        <v>2634</v>
      </c>
      <c r="J3313" s="6" t="s">
        <v>2621</v>
      </c>
      <c r="K3313" s="40">
        <v>5</v>
      </c>
      <c r="L3313" s="9">
        <v>280.32</v>
      </c>
      <c r="M3313" s="40">
        <v>1401.6</v>
      </c>
      <c r="N3313" s="40">
        <v>4632.3500000000004</v>
      </c>
      <c r="O3313" s="10">
        <f t="shared" si="520"/>
        <v>5</v>
      </c>
      <c r="P3313" s="11">
        <f t="shared" si="521"/>
        <v>16.525221175799089</v>
      </c>
      <c r="Q3313" s="11">
        <f t="shared" si="522"/>
        <v>21.525221175799089</v>
      </c>
      <c r="R3313" s="6" t="str">
        <f t="shared" si="523"/>
        <v>YES</v>
      </c>
      <c r="S3313" s="6" t="str">
        <f t="shared" si="524"/>
        <v>YES</v>
      </c>
      <c r="T3313" s="11">
        <f t="shared" si="525"/>
        <v>3504</v>
      </c>
      <c r="U3313" s="11">
        <f t="shared" si="526"/>
        <v>6033.9500000000007</v>
      </c>
      <c r="V3313" s="11">
        <f t="shared" si="527"/>
        <v>-2529.9500000000007</v>
      </c>
    </row>
    <row r="3314" spans="1:22" x14ac:dyDescent="0.25">
      <c r="A3314" s="6" t="s">
        <v>351</v>
      </c>
      <c r="B3314" s="6" t="s">
        <v>23</v>
      </c>
      <c r="C3314" s="6" t="s">
        <v>2632</v>
      </c>
      <c r="D3314" s="6" t="s">
        <v>2632</v>
      </c>
      <c r="E3314" s="38" t="s">
        <v>2567</v>
      </c>
      <c r="F3314" s="38" t="s">
        <v>2563</v>
      </c>
      <c r="G3314" s="25" t="s">
        <v>2565</v>
      </c>
      <c r="H3314" s="25" t="s">
        <v>2633</v>
      </c>
      <c r="I3314" s="25" t="s">
        <v>2634</v>
      </c>
      <c r="J3314" s="6" t="s">
        <v>2621</v>
      </c>
      <c r="K3314" s="40">
        <v>12.5</v>
      </c>
      <c r="L3314" s="9">
        <v>1.99</v>
      </c>
      <c r="M3314" s="40">
        <v>24.88</v>
      </c>
      <c r="O3314" s="10">
        <f t="shared" si="520"/>
        <v>12.50251256281407</v>
      </c>
      <c r="P3314" s="11">
        <f t="shared" si="521"/>
        <v>0</v>
      </c>
      <c r="Q3314" s="11">
        <f t="shared" si="522"/>
        <v>12.50251256281407</v>
      </c>
      <c r="R3314" s="6" t="str">
        <f t="shared" si="523"/>
        <v>YES</v>
      </c>
      <c r="S3314" s="6" t="str">
        <f t="shared" si="524"/>
        <v>YES</v>
      </c>
      <c r="T3314" s="11">
        <f t="shared" si="525"/>
        <v>24.875</v>
      </c>
      <c r="U3314" s="11">
        <f t="shared" si="526"/>
        <v>24.88</v>
      </c>
      <c r="V3314" s="11">
        <f t="shared" si="527"/>
        <v>-4.9999999999990052E-3</v>
      </c>
    </row>
    <row r="3315" spans="1:22" x14ac:dyDescent="0.25">
      <c r="A3315" s="6" t="s">
        <v>351</v>
      </c>
      <c r="B3315" s="6" t="s">
        <v>23</v>
      </c>
      <c r="C3315" s="6" t="s">
        <v>2632</v>
      </c>
      <c r="D3315" s="6" t="s">
        <v>2632</v>
      </c>
      <c r="E3315" s="38" t="s">
        <v>2567</v>
      </c>
      <c r="F3315" s="38" t="s">
        <v>2563</v>
      </c>
      <c r="G3315" s="25" t="s">
        <v>2565</v>
      </c>
      <c r="H3315" s="25" t="s">
        <v>2633</v>
      </c>
      <c r="I3315" s="25" t="s">
        <v>2634</v>
      </c>
      <c r="J3315" s="6" t="s">
        <v>2621</v>
      </c>
      <c r="K3315" s="40">
        <v>15</v>
      </c>
      <c r="L3315" s="9">
        <v>1.53</v>
      </c>
      <c r="M3315" s="40">
        <v>22.95</v>
      </c>
      <c r="O3315" s="10">
        <f t="shared" si="520"/>
        <v>15</v>
      </c>
      <c r="P3315" s="11">
        <f t="shared" si="521"/>
        <v>0</v>
      </c>
      <c r="Q3315" s="11">
        <f t="shared" si="522"/>
        <v>15</v>
      </c>
      <c r="R3315" s="6" t="str">
        <f t="shared" si="523"/>
        <v>YES</v>
      </c>
      <c r="S3315" s="6" t="str">
        <f t="shared" si="524"/>
        <v>YES</v>
      </c>
      <c r="T3315" s="11">
        <f t="shared" si="525"/>
        <v>19.125</v>
      </c>
      <c r="U3315" s="11">
        <f t="shared" si="526"/>
        <v>22.95</v>
      </c>
      <c r="V3315" s="11">
        <f t="shared" si="527"/>
        <v>-3.8249999999999993</v>
      </c>
    </row>
    <row r="3316" spans="1:22" x14ac:dyDescent="0.25">
      <c r="A3316" s="6" t="s">
        <v>351</v>
      </c>
      <c r="B3316" s="6" t="s">
        <v>23</v>
      </c>
      <c r="C3316" s="6" t="s">
        <v>2632</v>
      </c>
      <c r="D3316" s="6" t="s">
        <v>2632</v>
      </c>
      <c r="E3316" s="38" t="s">
        <v>2567</v>
      </c>
      <c r="F3316" s="38" t="s">
        <v>2563</v>
      </c>
      <c r="G3316" s="25" t="s">
        <v>2565</v>
      </c>
      <c r="H3316" s="25" t="s">
        <v>2633</v>
      </c>
      <c r="I3316" s="25" t="s">
        <v>2634</v>
      </c>
      <c r="J3316" s="6" t="s">
        <v>2622</v>
      </c>
      <c r="K3316" s="40">
        <v>5</v>
      </c>
      <c r="L3316" s="9">
        <v>271.55</v>
      </c>
      <c r="M3316" s="40">
        <v>1357.75</v>
      </c>
      <c r="N3316" s="40">
        <v>6192.59</v>
      </c>
      <c r="O3316" s="10">
        <f t="shared" si="520"/>
        <v>5</v>
      </c>
      <c r="P3316" s="11">
        <f t="shared" si="521"/>
        <v>22.804603203829867</v>
      </c>
      <c r="Q3316" s="11">
        <f t="shared" si="522"/>
        <v>27.804603203829863</v>
      </c>
      <c r="R3316" s="6" t="str">
        <f t="shared" si="523"/>
        <v>YES</v>
      </c>
      <c r="S3316" s="6" t="str">
        <f t="shared" si="524"/>
        <v>YES</v>
      </c>
      <c r="T3316" s="11">
        <f t="shared" si="525"/>
        <v>3394.375</v>
      </c>
      <c r="U3316" s="11">
        <f t="shared" si="526"/>
        <v>7550.34</v>
      </c>
      <c r="V3316" s="11">
        <f t="shared" si="527"/>
        <v>-4155.9650000000001</v>
      </c>
    </row>
    <row r="3317" spans="1:22" x14ac:dyDescent="0.25">
      <c r="A3317" s="6" t="s">
        <v>351</v>
      </c>
      <c r="B3317" s="6" t="s">
        <v>23</v>
      </c>
      <c r="C3317" s="6" t="s">
        <v>2632</v>
      </c>
      <c r="D3317" s="6" t="s">
        <v>2632</v>
      </c>
      <c r="E3317" s="38" t="s">
        <v>2567</v>
      </c>
      <c r="F3317" s="38" t="s">
        <v>2563</v>
      </c>
      <c r="G3317" s="25" t="s">
        <v>2565</v>
      </c>
      <c r="H3317" s="25" t="s">
        <v>2633</v>
      </c>
      <c r="I3317" s="25" t="s">
        <v>2634</v>
      </c>
      <c r="J3317" s="6" t="s">
        <v>2622</v>
      </c>
      <c r="K3317" s="40">
        <v>15</v>
      </c>
      <c r="L3317" s="9">
        <v>5.5</v>
      </c>
      <c r="M3317" s="40">
        <v>82.5</v>
      </c>
      <c r="O3317" s="10">
        <f t="shared" si="520"/>
        <v>15</v>
      </c>
      <c r="P3317" s="11">
        <f t="shared" si="521"/>
        <v>0</v>
      </c>
      <c r="Q3317" s="11">
        <f t="shared" si="522"/>
        <v>15</v>
      </c>
      <c r="R3317" s="6" t="str">
        <f t="shared" si="523"/>
        <v>YES</v>
      </c>
      <c r="S3317" s="6" t="str">
        <f t="shared" si="524"/>
        <v>YES</v>
      </c>
      <c r="T3317" s="11">
        <f t="shared" si="525"/>
        <v>68.75</v>
      </c>
      <c r="U3317" s="11">
        <f t="shared" si="526"/>
        <v>82.5</v>
      </c>
      <c r="V3317" s="11">
        <f t="shared" si="527"/>
        <v>-13.75</v>
      </c>
    </row>
    <row r="3318" spans="1:22" x14ac:dyDescent="0.25">
      <c r="A3318" s="6" t="s">
        <v>351</v>
      </c>
      <c r="B3318" s="6" t="s">
        <v>23</v>
      </c>
      <c r="C3318" s="6" t="s">
        <v>2632</v>
      </c>
      <c r="D3318" s="6" t="s">
        <v>2632</v>
      </c>
      <c r="E3318" s="38" t="s">
        <v>2567</v>
      </c>
      <c r="F3318" s="38" t="s">
        <v>2563</v>
      </c>
      <c r="G3318" s="25" t="s">
        <v>2565</v>
      </c>
      <c r="H3318" s="25" t="s">
        <v>2633</v>
      </c>
      <c r="I3318" s="25" t="s">
        <v>2634</v>
      </c>
      <c r="J3318" s="6" t="s">
        <v>2623</v>
      </c>
      <c r="K3318" s="40">
        <v>5</v>
      </c>
      <c r="L3318" s="9">
        <v>265.55</v>
      </c>
      <c r="M3318" s="40">
        <v>1327.75</v>
      </c>
      <c r="N3318" s="40">
        <v>5948.6</v>
      </c>
      <c r="O3318" s="10">
        <f t="shared" si="520"/>
        <v>5</v>
      </c>
      <c r="P3318" s="11">
        <f t="shared" si="521"/>
        <v>22.401054415364339</v>
      </c>
      <c r="Q3318" s="11">
        <f t="shared" si="522"/>
        <v>27.401054415364339</v>
      </c>
      <c r="R3318" s="6" t="str">
        <f t="shared" si="523"/>
        <v>YES</v>
      </c>
      <c r="S3318" s="6" t="str">
        <f t="shared" si="524"/>
        <v>YES</v>
      </c>
      <c r="T3318" s="11">
        <f t="shared" si="525"/>
        <v>3319.375</v>
      </c>
      <c r="U3318" s="11">
        <f t="shared" si="526"/>
        <v>7276.35</v>
      </c>
      <c r="V3318" s="11">
        <f t="shared" si="527"/>
        <v>-3956.9750000000004</v>
      </c>
    </row>
    <row r="3319" spans="1:22" x14ac:dyDescent="0.25">
      <c r="A3319" s="6" t="s">
        <v>351</v>
      </c>
      <c r="B3319" s="6" t="s">
        <v>23</v>
      </c>
      <c r="C3319" s="6" t="s">
        <v>2632</v>
      </c>
      <c r="D3319" s="6" t="s">
        <v>2632</v>
      </c>
      <c r="E3319" s="38" t="s">
        <v>2567</v>
      </c>
      <c r="F3319" s="38" t="s">
        <v>2563</v>
      </c>
      <c r="G3319" s="25" t="s">
        <v>2565</v>
      </c>
      <c r="H3319" s="25" t="s">
        <v>2633</v>
      </c>
      <c r="I3319" s="25" t="s">
        <v>2634</v>
      </c>
      <c r="J3319" s="6" t="s">
        <v>2623</v>
      </c>
      <c r="K3319" s="40">
        <v>15</v>
      </c>
      <c r="L3319" s="9">
        <v>2.23</v>
      </c>
      <c r="M3319" s="40">
        <v>33.450000000000003</v>
      </c>
      <c r="O3319" s="10">
        <f t="shared" si="520"/>
        <v>15.000000000000002</v>
      </c>
      <c r="P3319" s="11">
        <f t="shared" si="521"/>
        <v>0</v>
      </c>
      <c r="Q3319" s="11">
        <f t="shared" si="522"/>
        <v>15.000000000000002</v>
      </c>
      <c r="R3319" s="6" t="str">
        <f t="shared" si="523"/>
        <v>YES</v>
      </c>
      <c r="S3319" s="6" t="str">
        <f t="shared" si="524"/>
        <v>YES</v>
      </c>
      <c r="T3319" s="11">
        <f t="shared" si="525"/>
        <v>27.875</v>
      </c>
      <c r="U3319" s="11">
        <f t="shared" si="526"/>
        <v>33.450000000000003</v>
      </c>
      <c r="V3319" s="11">
        <f t="shared" si="527"/>
        <v>-5.5750000000000028</v>
      </c>
    </row>
    <row r="3320" spans="1:22" x14ac:dyDescent="0.25">
      <c r="A3320" s="6" t="s">
        <v>351</v>
      </c>
      <c r="B3320" s="6" t="s">
        <v>23</v>
      </c>
      <c r="C3320" s="6" t="s">
        <v>2632</v>
      </c>
      <c r="D3320" s="6" t="s">
        <v>2632</v>
      </c>
      <c r="E3320" s="38" t="s">
        <v>2567</v>
      </c>
      <c r="F3320" s="38" t="s">
        <v>2563</v>
      </c>
      <c r="G3320" s="25" t="s">
        <v>2565</v>
      </c>
      <c r="H3320" s="25" t="s">
        <v>2633</v>
      </c>
      <c r="I3320" s="25" t="s">
        <v>2634</v>
      </c>
      <c r="J3320" s="6" t="s">
        <v>2624</v>
      </c>
      <c r="K3320" s="40">
        <v>5</v>
      </c>
      <c r="L3320" s="9">
        <v>351.3</v>
      </c>
      <c r="M3320" s="40">
        <v>1756.5</v>
      </c>
      <c r="N3320" s="40">
        <v>5756.68</v>
      </c>
      <c r="O3320" s="10">
        <f t="shared" si="520"/>
        <v>5</v>
      </c>
      <c r="P3320" s="11">
        <f t="shared" si="521"/>
        <v>16.386791915741533</v>
      </c>
      <c r="Q3320" s="11">
        <f t="shared" si="522"/>
        <v>21.386791915741533</v>
      </c>
      <c r="R3320" s="6" t="str">
        <f t="shared" si="523"/>
        <v>YES</v>
      </c>
      <c r="S3320" s="6" t="str">
        <f t="shared" si="524"/>
        <v>YES</v>
      </c>
      <c r="T3320" s="11">
        <f t="shared" si="525"/>
        <v>4391.25</v>
      </c>
      <c r="U3320" s="11">
        <f t="shared" si="526"/>
        <v>7513.18</v>
      </c>
      <c r="V3320" s="11">
        <f t="shared" si="527"/>
        <v>-3121.9300000000003</v>
      </c>
    </row>
    <row r="3321" spans="1:22" x14ac:dyDescent="0.25">
      <c r="A3321" s="6" t="s">
        <v>351</v>
      </c>
      <c r="B3321" s="6" t="s">
        <v>23</v>
      </c>
      <c r="C3321" s="6" t="s">
        <v>2632</v>
      </c>
      <c r="D3321" s="6" t="s">
        <v>2632</v>
      </c>
      <c r="E3321" s="38" t="s">
        <v>2567</v>
      </c>
      <c r="F3321" s="38" t="s">
        <v>2563</v>
      </c>
      <c r="G3321" s="25" t="s">
        <v>2565</v>
      </c>
      <c r="H3321" s="25" t="s">
        <v>2633</v>
      </c>
      <c r="I3321" s="25" t="s">
        <v>2634</v>
      </c>
      <c r="J3321" s="6" t="s">
        <v>2624</v>
      </c>
      <c r="K3321" s="40">
        <v>12.5</v>
      </c>
      <c r="L3321" s="9">
        <v>2.56</v>
      </c>
      <c r="M3321" s="40">
        <v>32</v>
      </c>
      <c r="O3321" s="10">
        <f t="shared" si="520"/>
        <v>12.5</v>
      </c>
      <c r="P3321" s="11">
        <f t="shared" si="521"/>
        <v>0</v>
      </c>
      <c r="Q3321" s="11">
        <f t="shared" si="522"/>
        <v>12.5</v>
      </c>
      <c r="R3321" s="6" t="str">
        <f t="shared" si="523"/>
        <v>YES</v>
      </c>
      <c r="S3321" s="6" t="str">
        <f t="shared" si="524"/>
        <v>YES</v>
      </c>
      <c r="T3321" s="11">
        <f t="shared" si="525"/>
        <v>32</v>
      </c>
      <c r="U3321" s="11">
        <f t="shared" si="526"/>
        <v>32</v>
      </c>
      <c r="V3321" s="11">
        <f t="shared" si="527"/>
        <v>0</v>
      </c>
    </row>
    <row r="3322" spans="1:22" x14ac:dyDescent="0.25">
      <c r="A3322" s="6" t="s">
        <v>351</v>
      </c>
      <c r="B3322" s="6" t="s">
        <v>23</v>
      </c>
      <c r="C3322" s="6" t="s">
        <v>2632</v>
      </c>
      <c r="D3322" s="6" t="s">
        <v>2632</v>
      </c>
      <c r="E3322" s="38" t="s">
        <v>2567</v>
      </c>
      <c r="F3322" s="38" t="s">
        <v>2563</v>
      </c>
      <c r="G3322" s="25" t="s">
        <v>2565</v>
      </c>
      <c r="H3322" s="25" t="s">
        <v>2633</v>
      </c>
      <c r="I3322" s="25" t="s">
        <v>2634</v>
      </c>
      <c r="J3322" s="6" t="s">
        <v>2624</v>
      </c>
      <c r="K3322" s="40">
        <v>15</v>
      </c>
      <c r="L3322" s="9">
        <v>4.3</v>
      </c>
      <c r="M3322" s="40">
        <v>64.5</v>
      </c>
      <c r="O3322" s="10">
        <f t="shared" si="520"/>
        <v>15</v>
      </c>
      <c r="P3322" s="11">
        <f t="shared" si="521"/>
        <v>0</v>
      </c>
      <c r="Q3322" s="11">
        <f t="shared" si="522"/>
        <v>15</v>
      </c>
      <c r="R3322" s="6" t="str">
        <f t="shared" si="523"/>
        <v>YES</v>
      </c>
      <c r="S3322" s="6" t="str">
        <f t="shared" si="524"/>
        <v>YES</v>
      </c>
      <c r="T3322" s="11">
        <f t="shared" si="525"/>
        <v>53.75</v>
      </c>
      <c r="U3322" s="11">
        <f t="shared" si="526"/>
        <v>64.5</v>
      </c>
      <c r="V3322" s="11">
        <f t="shared" si="527"/>
        <v>-10.75</v>
      </c>
    </row>
    <row r="3323" spans="1:22" x14ac:dyDescent="0.25">
      <c r="A3323" s="6" t="s">
        <v>351</v>
      </c>
      <c r="B3323" s="6" t="s">
        <v>23</v>
      </c>
      <c r="C3323" s="6" t="s">
        <v>2632</v>
      </c>
      <c r="D3323" s="6" t="s">
        <v>2632</v>
      </c>
      <c r="E3323" s="38" t="s">
        <v>2567</v>
      </c>
      <c r="F3323" s="38" t="s">
        <v>2563</v>
      </c>
      <c r="G3323" s="25" t="s">
        <v>2565</v>
      </c>
      <c r="H3323" s="25" t="s">
        <v>2633</v>
      </c>
      <c r="I3323" s="25" t="s">
        <v>2634</v>
      </c>
      <c r="J3323" s="6" t="s">
        <v>2625</v>
      </c>
      <c r="K3323" s="40">
        <v>5</v>
      </c>
      <c r="L3323" s="9">
        <v>87.32</v>
      </c>
      <c r="M3323" s="40">
        <v>436.6</v>
      </c>
      <c r="N3323" s="40">
        <v>1941.98</v>
      </c>
      <c r="O3323" s="10">
        <f t="shared" si="520"/>
        <v>5.0000000000000009</v>
      </c>
      <c r="P3323" s="11">
        <f t="shared" si="521"/>
        <v>22.239807604214384</v>
      </c>
      <c r="Q3323" s="11">
        <f t="shared" si="522"/>
        <v>27.239807604214384</v>
      </c>
      <c r="R3323" s="6" t="str">
        <f t="shared" si="523"/>
        <v>YES</v>
      </c>
      <c r="S3323" s="6" t="str">
        <f t="shared" si="524"/>
        <v>YES</v>
      </c>
      <c r="T3323" s="11">
        <f t="shared" si="525"/>
        <v>1091.5</v>
      </c>
      <c r="U3323" s="11">
        <f t="shared" si="526"/>
        <v>2378.58</v>
      </c>
      <c r="V3323" s="11">
        <f t="shared" si="527"/>
        <v>-1287.08</v>
      </c>
    </row>
    <row r="3324" spans="1:22" x14ac:dyDescent="0.25">
      <c r="A3324" s="6" t="s">
        <v>351</v>
      </c>
      <c r="B3324" s="6" t="s">
        <v>23</v>
      </c>
      <c r="C3324" s="6" t="s">
        <v>2632</v>
      </c>
      <c r="D3324" s="6" t="s">
        <v>2632</v>
      </c>
      <c r="E3324" s="38" t="s">
        <v>2567</v>
      </c>
      <c r="F3324" s="38" t="s">
        <v>2563</v>
      </c>
      <c r="G3324" s="25" t="s">
        <v>2565</v>
      </c>
      <c r="H3324" s="25" t="s">
        <v>2633</v>
      </c>
      <c r="I3324" s="25" t="s">
        <v>2634</v>
      </c>
      <c r="J3324" s="6" t="s">
        <v>2626</v>
      </c>
      <c r="K3324" s="40">
        <v>5</v>
      </c>
      <c r="L3324" s="9">
        <v>302.75</v>
      </c>
      <c r="M3324" s="40">
        <v>1513.75</v>
      </c>
      <c r="N3324" s="40">
        <v>6914.09</v>
      </c>
      <c r="O3324" s="10">
        <f t="shared" si="520"/>
        <v>5</v>
      </c>
      <c r="P3324" s="11">
        <f t="shared" si="521"/>
        <v>22.837621800165152</v>
      </c>
      <c r="Q3324" s="11">
        <f t="shared" si="522"/>
        <v>27.837621800165152</v>
      </c>
      <c r="R3324" s="6" t="str">
        <f t="shared" si="523"/>
        <v>YES</v>
      </c>
      <c r="S3324" s="6" t="str">
        <f t="shared" si="524"/>
        <v>YES</v>
      </c>
      <c r="T3324" s="11">
        <f t="shared" si="525"/>
        <v>3784.375</v>
      </c>
      <c r="U3324" s="11">
        <f t="shared" si="526"/>
        <v>8427.84</v>
      </c>
      <c r="V3324" s="11">
        <f t="shared" si="527"/>
        <v>-4643.4650000000001</v>
      </c>
    </row>
    <row r="3325" spans="1:22" x14ac:dyDescent="0.25">
      <c r="A3325" s="6" t="s">
        <v>351</v>
      </c>
      <c r="B3325" s="6" t="s">
        <v>23</v>
      </c>
      <c r="C3325" s="6" t="s">
        <v>2632</v>
      </c>
      <c r="D3325" s="6" t="s">
        <v>2632</v>
      </c>
      <c r="E3325" s="38" t="s">
        <v>2567</v>
      </c>
      <c r="F3325" s="38" t="s">
        <v>2563</v>
      </c>
      <c r="G3325" s="25" t="s">
        <v>2565</v>
      </c>
      <c r="H3325" s="25" t="s">
        <v>2633</v>
      </c>
      <c r="I3325" s="25" t="s">
        <v>2634</v>
      </c>
      <c r="J3325" s="6" t="s">
        <v>2626</v>
      </c>
      <c r="K3325" s="40">
        <v>15</v>
      </c>
      <c r="L3325" s="9">
        <v>1.43</v>
      </c>
      <c r="M3325" s="40">
        <v>21.45</v>
      </c>
      <c r="O3325" s="10">
        <f t="shared" si="520"/>
        <v>15</v>
      </c>
      <c r="P3325" s="11">
        <f t="shared" si="521"/>
        <v>0</v>
      </c>
      <c r="Q3325" s="11">
        <f t="shared" si="522"/>
        <v>15</v>
      </c>
      <c r="R3325" s="6" t="str">
        <f t="shared" si="523"/>
        <v>YES</v>
      </c>
      <c r="S3325" s="6" t="str">
        <f t="shared" si="524"/>
        <v>YES</v>
      </c>
      <c r="T3325" s="11">
        <f t="shared" si="525"/>
        <v>17.875</v>
      </c>
      <c r="U3325" s="11">
        <f t="shared" si="526"/>
        <v>21.45</v>
      </c>
      <c r="V3325" s="11">
        <f t="shared" si="527"/>
        <v>-3.5749999999999993</v>
      </c>
    </row>
    <row r="3326" spans="1:22" x14ac:dyDescent="0.25">
      <c r="A3326" s="6" t="s">
        <v>351</v>
      </c>
      <c r="B3326" s="6" t="s">
        <v>23</v>
      </c>
      <c r="C3326" s="6" t="s">
        <v>2632</v>
      </c>
      <c r="D3326" s="6" t="s">
        <v>2632</v>
      </c>
      <c r="E3326" s="38" t="s">
        <v>2567</v>
      </c>
      <c r="F3326" s="38" t="s">
        <v>2563</v>
      </c>
      <c r="G3326" s="25" t="s">
        <v>2565</v>
      </c>
      <c r="H3326" s="25" t="s">
        <v>2633</v>
      </c>
      <c r="I3326" s="25" t="s">
        <v>2634</v>
      </c>
      <c r="J3326" s="6" t="s">
        <v>2627</v>
      </c>
      <c r="K3326" s="40">
        <v>5</v>
      </c>
      <c r="L3326" s="9">
        <v>291.66000000000003</v>
      </c>
      <c r="M3326" s="40">
        <v>1458.3</v>
      </c>
      <c r="N3326" s="40">
        <v>6831.59</v>
      </c>
      <c r="O3326" s="10">
        <f t="shared" si="520"/>
        <v>4.9999999999999991</v>
      </c>
      <c r="P3326" s="11">
        <f t="shared" si="521"/>
        <v>23.423129671535349</v>
      </c>
      <c r="Q3326" s="11">
        <f t="shared" si="522"/>
        <v>28.423129671535346</v>
      </c>
      <c r="R3326" s="6" t="str">
        <f t="shared" si="523"/>
        <v>YES</v>
      </c>
      <c r="S3326" s="6" t="str">
        <f t="shared" si="524"/>
        <v>YES</v>
      </c>
      <c r="T3326" s="11">
        <f t="shared" si="525"/>
        <v>3645.7500000000005</v>
      </c>
      <c r="U3326" s="11">
        <f t="shared" si="526"/>
        <v>8289.89</v>
      </c>
      <c r="V3326" s="11">
        <f t="shared" si="527"/>
        <v>-4644.1399999999994</v>
      </c>
    </row>
    <row r="3327" spans="1:22" x14ac:dyDescent="0.25">
      <c r="A3327" s="6" t="s">
        <v>351</v>
      </c>
      <c r="B3327" s="6" t="s">
        <v>23</v>
      </c>
      <c r="C3327" s="6" t="s">
        <v>2632</v>
      </c>
      <c r="D3327" s="6" t="s">
        <v>2632</v>
      </c>
      <c r="E3327" s="38" t="s">
        <v>2567</v>
      </c>
      <c r="F3327" s="38" t="s">
        <v>2563</v>
      </c>
      <c r="G3327" s="25" t="s">
        <v>2565</v>
      </c>
      <c r="H3327" s="25" t="s">
        <v>2633</v>
      </c>
      <c r="I3327" s="25" t="s">
        <v>2634</v>
      </c>
      <c r="J3327" s="6" t="s">
        <v>2627</v>
      </c>
      <c r="K3327" s="40">
        <v>15</v>
      </c>
      <c r="L3327" s="9">
        <v>2.12</v>
      </c>
      <c r="M3327" s="40">
        <v>31.8</v>
      </c>
      <c r="O3327" s="10">
        <f t="shared" si="520"/>
        <v>15</v>
      </c>
      <c r="P3327" s="11">
        <f t="shared" si="521"/>
        <v>0</v>
      </c>
      <c r="Q3327" s="11">
        <f t="shared" si="522"/>
        <v>15</v>
      </c>
      <c r="R3327" s="6" t="str">
        <f t="shared" si="523"/>
        <v>YES</v>
      </c>
      <c r="S3327" s="6" t="str">
        <f t="shared" si="524"/>
        <v>YES</v>
      </c>
      <c r="T3327" s="11">
        <f t="shared" si="525"/>
        <v>26.5</v>
      </c>
      <c r="U3327" s="11">
        <f t="shared" si="526"/>
        <v>31.8</v>
      </c>
      <c r="V3327" s="11">
        <f t="shared" si="527"/>
        <v>-5.3000000000000007</v>
      </c>
    </row>
    <row r="3328" spans="1:22" x14ac:dyDescent="0.25">
      <c r="A3328" s="6" t="s">
        <v>351</v>
      </c>
      <c r="B3328" s="6" t="s">
        <v>23</v>
      </c>
      <c r="C3328" s="6" t="s">
        <v>2632</v>
      </c>
      <c r="D3328" s="6" t="s">
        <v>2632</v>
      </c>
      <c r="E3328" s="38" t="s">
        <v>2567</v>
      </c>
      <c r="F3328" s="38" t="s">
        <v>2563</v>
      </c>
      <c r="G3328" s="25" t="s">
        <v>2565</v>
      </c>
      <c r="H3328" s="25" t="s">
        <v>2633</v>
      </c>
      <c r="I3328" s="25" t="s">
        <v>2634</v>
      </c>
      <c r="J3328" s="6" t="s">
        <v>2628</v>
      </c>
      <c r="K3328" s="40">
        <v>5</v>
      </c>
      <c r="L3328" s="9">
        <v>294.10000000000002</v>
      </c>
      <c r="M3328" s="40">
        <v>1470.5</v>
      </c>
      <c r="N3328" s="40">
        <v>6734.8</v>
      </c>
      <c r="O3328" s="10">
        <f t="shared" si="520"/>
        <v>5</v>
      </c>
      <c r="P3328" s="11">
        <f t="shared" si="521"/>
        <v>22.899693981638897</v>
      </c>
      <c r="Q3328" s="11">
        <f t="shared" si="522"/>
        <v>27.899693981638894</v>
      </c>
      <c r="R3328" s="6" t="str">
        <f t="shared" si="523"/>
        <v>YES</v>
      </c>
      <c r="S3328" s="6" t="str">
        <f t="shared" si="524"/>
        <v>YES</v>
      </c>
      <c r="T3328" s="11">
        <f t="shared" si="525"/>
        <v>3676.2500000000005</v>
      </c>
      <c r="U3328" s="11">
        <f t="shared" si="526"/>
        <v>8205.2999999999993</v>
      </c>
      <c r="V3328" s="11">
        <f t="shared" si="527"/>
        <v>-4529.0499999999993</v>
      </c>
    </row>
    <row r="3329" spans="1:22" x14ac:dyDescent="0.25">
      <c r="A3329" s="6" t="s">
        <v>351</v>
      </c>
      <c r="B3329" s="6" t="s">
        <v>23</v>
      </c>
      <c r="C3329" s="6" t="s">
        <v>2632</v>
      </c>
      <c r="D3329" s="6" t="s">
        <v>2632</v>
      </c>
      <c r="E3329" s="38" t="s">
        <v>2567</v>
      </c>
      <c r="F3329" s="38" t="s">
        <v>2563</v>
      </c>
      <c r="G3329" s="25" t="s">
        <v>2565</v>
      </c>
      <c r="H3329" s="25" t="s">
        <v>2633</v>
      </c>
      <c r="I3329" s="25" t="s">
        <v>2634</v>
      </c>
      <c r="J3329" s="6" t="s">
        <v>2628</v>
      </c>
      <c r="K3329" s="40">
        <v>15</v>
      </c>
      <c r="L3329" s="9">
        <v>5.47</v>
      </c>
      <c r="M3329" s="40">
        <v>82.05</v>
      </c>
      <c r="O3329" s="10">
        <f t="shared" si="520"/>
        <v>15</v>
      </c>
      <c r="P3329" s="11">
        <f t="shared" si="521"/>
        <v>0</v>
      </c>
      <c r="Q3329" s="11">
        <f t="shared" si="522"/>
        <v>15</v>
      </c>
      <c r="R3329" s="6" t="str">
        <f t="shared" si="523"/>
        <v>YES</v>
      </c>
      <c r="S3329" s="6" t="str">
        <f t="shared" si="524"/>
        <v>YES</v>
      </c>
      <c r="T3329" s="11">
        <f t="shared" si="525"/>
        <v>68.375</v>
      </c>
      <c r="U3329" s="11">
        <f t="shared" si="526"/>
        <v>82.05</v>
      </c>
      <c r="V3329" s="11">
        <f t="shared" si="527"/>
        <v>-13.674999999999997</v>
      </c>
    </row>
    <row r="3330" spans="1:22" x14ac:dyDescent="0.25">
      <c r="A3330" s="6" t="s">
        <v>351</v>
      </c>
      <c r="B3330" s="6" t="s">
        <v>23</v>
      </c>
      <c r="C3330" s="6" t="s">
        <v>2632</v>
      </c>
      <c r="D3330" s="6" t="s">
        <v>2632</v>
      </c>
      <c r="E3330" s="38" t="s">
        <v>2567</v>
      </c>
      <c r="F3330" s="38" t="s">
        <v>2563</v>
      </c>
      <c r="G3330" s="25" t="s">
        <v>2565</v>
      </c>
      <c r="H3330" s="25" t="s">
        <v>2633</v>
      </c>
      <c r="I3330" s="25" t="s">
        <v>2634</v>
      </c>
      <c r="J3330" s="6" t="s">
        <v>2629</v>
      </c>
      <c r="K3330" s="40">
        <v>5</v>
      </c>
      <c r="L3330" s="9">
        <v>316.31</v>
      </c>
      <c r="M3330" s="40">
        <v>1581.55</v>
      </c>
      <c r="N3330" s="40">
        <v>10791.77</v>
      </c>
      <c r="O3330" s="10">
        <f t="shared" si="520"/>
        <v>5</v>
      </c>
      <c r="P3330" s="11">
        <f t="shared" si="521"/>
        <v>34.117700989535585</v>
      </c>
      <c r="Q3330" s="11">
        <f t="shared" si="522"/>
        <v>39.117700989535578</v>
      </c>
      <c r="R3330" s="6" t="str">
        <f t="shared" si="523"/>
        <v>YES</v>
      </c>
      <c r="S3330" s="6" t="str">
        <f t="shared" si="524"/>
        <v>YES</v>
      </c>
      <c r="T3330" s="11">
        <f t="shared" si="525"/>
        <v>3953.875</v>
      </c>
      <c r="U3330" s="11">
        <f t="shared" si="526"/>
        <v>12373.32</v>
      </c>
      <c r="V3330" s="11">
        <f t="shared" si="527"/>
        <v>-8419.4449999999997</v>
      </c>
    </row>
    <row r="3331" spans="1:22" x14ac:dyDescent="0.25">
      <c r="A3331" s="6" t="s">
        <v>351</v>
      </c>
      <c r="B3331" s="6" t="s">
        <v>23</v>
      </c>
      <c r="C3331" s="6" t="s">
        <v>2632</v>
      </c>
      <c r="D3331" s="6" t="s">
        <v>2632</v>
      </c>
      <c r="E3331" s="38" t="s">
        <v>2567</v>
      </c>
      <c r="F3331" s="38" t="s">
        <v>2563</v>
      </c>
      <c r="G3331" s="25" t="s">
        <v>2565</v>
      </c>
      <c r="H3331" s="25" t="s">
        <v>2633</v>
      </c>
      <c r="I3331" s="25" t="s">
        <v>2634</v>
      </c>
      <c r="J3331" s="6" t="s">
        <v>2629</v>
      </c>
      <c r="K3331" s="40">
        <v>12.5</v>
      </c>
      <c r="L3331" s="9">
        <v>7</v>
      </c>
      <c r="M3331" s="40">
        <v>87.5</v>
      </c>
      <c r="O3331" s="10">
        <f t="shared" si="520"/>
        <v>12.5</v>
      </c>
      <c r="P3331" s="11">
        <f t="shared" si="521"/>
        <v>0</v>
      </c>
      <c r="Q3331" s="11">
        <f t="shared" si="522"/>
        <v>12.5</v>
      </c>
      <c r="R3331" s="6" t="str">
        <f t="shared" si="523"/>
        <v>YES</v>
      </c>
      <c r="S3331" s="6" t="str">
        <f t="shared" si="524"/>
        <v>YES</v>
      </c>
      <c r="T3331" s="11">
        <f t="shared" si="525"/>
        <v>87.5</v>
      </c>
      <c r="U3331" s="11">
        <f t="shared" si="526"/>
        <v>87.5</v>
      </c>
      <c r="V3331" s="11">
        <f t="shared" si="527"/>
        <v>0</v>
      </c>
    </row>
    <row r="3332" spans="1:22" x14ac:dyDescent="0.25">
      <c r="A3332" s="6" t="s">
        <v>351</v>
      </c>
      <c r="B3332" s="6" t="s">
        <v>23</v>
      </c>
      <c r="C3332" s="6" t="s">
        <v>2632</v>
      </c>
      <c r="D3332" s="6" t="s">
        <v>2632</v>
      </c>
      <c r="E3332" s="38" t="s">
        <v>2567</v>
      </c>
      <c r="F3332" s="38" t="s">
        <v>2563</v>
      </c>
      <c r="G3332" s="25" t="s">
        <v>2565</v>
      </c>
      <c r="H3332" s="25" t="s">
        <v>2633</v>
      </c>
      <c r="I3332" s="25" t="s">
        <v>2634</v>
      </c>
      <c r="J3332" s="6" t="s">
        <v>2629</v>
      </c>
      <c r="K3332" s="40">
        <v>15</v>
      </c>
      <c r="L3332" s="9">
        <v>58.41</v>
      </c>
      <c r="M3332" s="40">
        <v>876.15</v>
      </c>
      <c r="O3332" s="10">
        <f t="shared" si="520"/>
        <v>15</v>
      </c>
      <c r="P3332" s="11">
        <f t="shared" si="521"/>
        <v>0</v>
      </c>
      <c r="Q3332" s="11">
        <f t="shared" si="522"/>
        <v>15</v>
      </c>
      <c r="R3332" s="6" t="str">
        <f t="shared" si="523"/>
        <v>YES</v>
      </c>
      <c r="S3332" s="6" t="str">
        <f t="shared" si="524"/>
        <v>YES</v>
      </c>
      <c r="T3332" s="11">
        <f t="shared" si="525"/>
        <v>730.125</v>
      </c>
      <c r="U3332" s="11">
        <f t="shared" si="526"/>
        <v>876.15</v>
      </c>
      <c r="V3332" s="11">
        <f t="shared" si="527"/>
        <v>-146.02499999999998</v>
      </c>
    </row>
    <row r="3333" spans="1:22" x14ac:dyDescent="0.25">
      <c r="A3333" s="6" t="s">
        <v>351</v>
      </c>
      <c r="B3333" s="6" t="s">
        <v>23</v>
      </c>
      <c r="C3333" s="6" t="s">
        <v>2632</v>
      </c>
      <c r="D3333" s="6" t="s">
        <v>2632</v>
      </c>
      <c r="E3333" s="38" t="s">
        <v>2567</v>
      </c>
      <c r="F3333" s="38" t="s">
        <v>2563</v>
      </c>
      <c r="G3333" s="25" t="s">
        <v>2565</v>
      </c>
      <c r="H3333" s="25" t="s">
        <v>2633</v>
      </c>
      <c r="I3333" s="25" t="s">
        <v>2634</v>
      </c>
      <c r="J3333" s="6" t="s">
        <v>2630</v>
      </c>
      <c r="K3333" s="40">
        <v>5</v>
      </c>
      <c r="L3333" s="9">
        <v>267.77999999999997</v>
      </c>
      <c r="M3333" s="40">
        <v>1338.9</v>
      </c>
      <c r="N3333" s="40">
        <v>9759.25</v>
      </c>
      <c r="O3333" s="10">
        <f t="shared" si="520"/>
        <v>5.0000000000000009</v>
      </c>
      <c r="P3333" s="11">
        <f t="shared" si="521"/>
        <v>36.445029501829865</v>
      </c>
      <c r="Q3333" s="11">
        <f t="shared" si="522"/>
        <v>41.445029501829865</v>
      </c>
      <c r="R3333" s="6" t="str">
        <f t="shared" si="523"/>
        <v>YES</v>
      </c>
      <c r="S3333" s="6" t="str">
        <f t="shared" si="524"/>
        <v>YES</v>
      </c>
      <c r="T3333" s="11">
        <f t="shared" si="525"/>
        <v>3347.2499999999995</v>
      </c>
      <c r="U3333" s="11">
        <f t="shared" si="526"/>
        <v>11098.15</v>
      </c>
      <c r="V3333" s="11">
        <f t="shared" si="527"/>
        <v>-7750.9</v>
      </c>
    </row>
    <row r="3334" spans="1:22" x14ac:dyDescent="0.25">
      <c r="A3334" s="6" t="s">
        <v>351</v>
      </c>
      <c r="B3334" s="6" t="s">
        <v>23</v>
      </c>
      <c r="C3334" s="6" t="s">
        <v>2632</v>
      </c>
      <c r="D3334" s="6" t="s">
        <v>2632</v>
      </c>
      <c r="E3334" s="38" t="s">
        <v>2567</v>
      </c>
      <c r="F3334" s="38" t="s">
        <v>2563</v>
      </c>
      <c r="G3334" s="25" t="s">
        <v>2565</v>
      </c>
      <c r="H3334" s="25" t="s">
        <v>2633</v>
      </c>
      <c r="I3334" s="25" t="s">
        <v>2634</v>
      </c>
      <c r="J3334" s="6" t="s">
        <v>2630</v>
      </c>
      <c r="K3334" s="40">
        <v>12.5</v>
      </c>
      <c r="L3334" s="9">
        <v>11.58</v>
      </c>
      <c r="M3334" s="40">
        <v>144.75</v>
      </c>
      <c r="O3334" s="10">
        <f t="shared" si="520"/>
        <v>12.5</v>
      </c>
      <c r="P3334" s="11">
        <f t="shared" si="521"/>
        <v>0</v>
      </c>
      <c r="Q3334" s="11">
        <f t="shared" si="522"/>
        <v>12.5</v>
      </c>
      <c r="R3334" s="6" t="str">
        <f t="shared" si="523"/>
        <v>YES</v>
      </c>
      <c r="S3334" s="6" t="str">
        <f t="shared" si="524"/>
        <v>YES</v>
      </c>
      <c r="T3334" s="11">
        <f t="shared" si="525"/>
        <v>144.75</v>
      </c>
      <c r="U3334" s="11">
        <f t="shared" si="526"/>
        <v>144.75</v>
      </c>
      <c r="V3334" s="11">
        <f t="shared" si="527"/>
        <v>0</v>
      </c>
    </row>
    <row r="3335" spans="1:22" x14ac:dyDescent="0.25">
      <c r="A3335" s="6" t="s">
        <v>351</v>
      </c>
      <c r="B3335" s="6" t="s">
        <v>23</v>
      </c>
      <c r="C3335" s="6" t="s">
        <v>2632</v>
      </c>
      <c r="D3335" s="6" t="s">
        <v>2632</v>
      </c>
      <c r="E3335" s="38" t="s">
        <v>2567</v>
      </c>
      <c r="F3335" s="38" t="s">
        <v>2563</v>
      </c>
      <c r="G3335" s="25" t="s">
        <v>2565</v>
      </c>
      <c r="H3335" s="25" t="s">
        <v>2633</v>
      </c>
      <c r="I3335" s="25" t="s">
        <v>2634</v>
      </c>
      <c r="J3335" s="6" t="s">
        <v>2630</v>
      </c>
      <c r="K3335" s="40">
        <v>15</v>
      </c>
      <c r="L3335" s="9">
        <v>44.07</v>
      </c>
      <c r="M3335" s="40">
        <v>661.05</v>
      </c>
      <c r="O3335" s="10">
        <f t="shared" si="520"/>
        <v>14.999999999999998</v>
      </c>
      <c r="P3335" s="11">
        <f t="shared" si="521"/>
        <v>0</v>
      </c>
      <c r="Q3335" s="11">
        <f t="shared" si="522"/>
        <v>14.999999999999998</v>
      </c>
      <c r="R3335" s="6" t="str">
        <f t="shared" si="523"/>
        <v>YES</v>
      </c>
      <c r="S3335" s="6" t="str">
        <f t="shared" si="524"/>
        <v>YES</v>
      </c>
      <c r="T3335" s="11">
        <f t="shared" si="525"/>
        <v>550.875</v>
      </c>
      <c r="U3335" s="11">
        <f t="shared" si="526"/>
        <v>661.05</v>
      </c>
      <c r="V3335" s="11">
        <f t="shared" si="527"/>
        <v>-110.17499999999995</v>
      </c>
    </row>
    <row r="3336" spans="1:22" x14ac:dyDescent="0.25">
      <c r="A3336" s="6" t="s">
        <v>351</v>
      </c>
      <c r="B3336" s="6" t="s">
        <v>23</v>
      </c>
      <c r="C3336" s="6" t="s">
        <v>2632</v>
      </c>
      <c r="D3336" s="6" t="s">
        <v>2632</v>
      </c>
      <c r="E3336" s="38" t="s">
        <v>2567</v>
      </c>
      <c r="F3336" s="38" t="s">
        <v>2563</v>
      </c>
      <c r="G3336" s="25" t="s">
        <v>2565</v>
      </c>
      <c r="H3336" s="25" t="s">
        <v>2633</v>
      </c>
      <c r="I3336" s="25" t="s">
        <v>2634</v>
      </c>
      <c r="J3336" s="6" t="s">
        <v>2631</v>
      </c>
      <c r="K3336" s="40">
        <v>5</v>
      </c>
      <c r="L3336" s="9">
        <v>266.8</v>
      </c>
      <c r="M3336" s="40">
        <v>1334</v>
      </c>
      <c r="N3336" s="40">
        <v>9208.3799999999992</v>
      </c>
      <c r="O3336" s="10">
        <f t="shared" si="520"/>
        <v>5</v>
      </c>
      <c r="P3336" s="11">
        <f t="shared" si="521"/>
        <v>34.514167916041977</v>
      </c>
      <c r="Q3336" s="11">
        <f t="shared" si="522"/>
        <v>39.514167916041977</v>
      </c>
      <c r="R3336" s="6" t="str">
        <f t="shared" si="523"/>
        <v>YES</v>
      </c>
      <c r="S3336" s="6" t="str">
        <f t="shared" si="524"/>
        <v>YES</v>
      </c>
      <c r="T3336" s="11">
        <f t="shared" si="525"/>
        <v>3335</v>
      </c>
      <c r="U3336" s="11">
        <f t="shared" si="526"/>
        <v>10542.38</v>
      </c>
      <c r="V3336" s="11">
        <f t="shared" si="527"/>
        <v>-7207.3799999999992</v>
      </c>
    </row>
    <row r="3337" spans="1:22" x14ac:dyDescent="0.25">
      <c r="A3337" s="6" t="s">
        <v>351</v>
      </c>
      <c r="B3337" s="6" t="s">
        <v>23</v>
      </c>
      <c r="C3337" s="6" t="s">
        <v>2632</v>
      </c>
      <c r="D3337" s="6" t="s">
        <v>2632</v>
      </c>
      <c r="E3337" s="38" t="s">
        <v>2567</v>
      </c>
      <c r="F3337" s="38" t="s">
        <v>2563</v>
      </c>
      <c r="G3337" s="25" t="s">
        <v>2565</v>
      </c>
      <c r="H3337" s="25" t="s">
        <v>2633</v>
      </c>
      <c r="I3337" s="25" t="s">
        <v>2634</v>
      </c>
      <c r="J3337" s="6" t="s">
        <v>2631</v>
      </c>
      <c r="K3337" s="40">
        <v>12.5</v>
      </c>
      <c r="L3337" s="9">
        <v>2.61</v>
      </c>
      <c r="M3337" s="40">
        <v>32.630000000000003</v>
      </c>
      <c r="O3337" s="10">
        <f t="shared" si="520"/>
        <v>12.501915708812263</v>
      </c>
      <c r="P3337" s="11">
        <f t="shared" si="521"/>
        <v>0</v>
      </c>
      <c r="Q3337" s="11">
        <f t="shared" si="522"/>
        <v>12.501915708812263</v>
      </c>
      <c r="R3337" s="6" t="str">
        <f t="shared" si="523"/>
        <v>YES</v>
      </c>
      <c r="S3337" s="6" t="str">
        <f t="shared" si="524"/>
        <v>YES</v>
      </c>
      <c r="T3337" s="11">
        <f t="shared" si="525"/>
        <v>32.625</v>
      </c>
      <c r="U3337" s="11">
        <f t="shared" si="526"/>
        <v>32.630000000000003</v>
      </c>
      <c r="V3337" s="11">
        <f t="shared" si="527"/>
        <v>-5.000000000002558E-3</v>
      </c>
    </row>
    <row r="3338" spans="1:22" x14ac:dyDescent="0.25">
      <c r="A3338" s="6" t="s">
        <v>351</v>
      </c>
      <c r="B3338" s="6" t="s">
        <v>23</v>
      </c>
      <c r="C3338" s="6" t="s">
        <v>2632</v>
      </c>
      <c r="D3338" s="6" t="s">
        <v>2632</v>
      </c>
      <c r="E3338" s="38" t="s">
        <v>2567</v>
      </c>
      <c r="F3338" s="38" t="s">
        <v>2563</v>
      </c>
      <c r="G3338" s="25" t="s">
        <v>2565</v>
      </c>
      <c r="H3338" s="25" t="s">
        <v>2633</v>
      </c>
      <c r="I3338" s="25" t="s">
        <v>2634</v>
      </c>
      <c r="J3338" s="6" t="s">
        <v>2631</v>
      </c>
      <c r="K3338" s="40">
        <v>15</v>
      </c>
      <c r="L3338" s="9">
        <v>41.55</v>
      </c>
      <c r="M3338" s="40">
        <v>623.25</v>
      </c>
      <c r="O3338" s="10">
        <f t="shared" si="520"/>
        <v>15.000000000000002</v>
      </c>
      <c r="P3338" s="11">
        <f t="shared" si="521"/>
        <v>0</v>
      </c>
      <c r="Q3338" s="11">
        <f t="shared" si="522"/>
        <v>15.000000000000002</v>
      </c>
      <c r="R3338" s="6" t="str">
        <f t="shared" si="523"/>
        <v>YES</v>
      </c>
      <c r="S3338" s="6" t="str">
        <f t="shared" si="524"/>
        <v>YES</v>
      </c>
      <c r="T3338" s="11">
        <f t="shared" si="525"/>
        <v>519.375</v>
      </c>
      <c r="U3338" s="11">
        <f t="shared" si="526"/>
        <v>623.25</v>
      </c>
      <c r="V3338" s="11">
        <f t="shared" si="527"/>
        <v>-103.875</v>
      </c>
    </row>
    <row r="3339" spans="1:22" x14ac:dyDescent="0.25">
      <c r="A3339" s="6" t="s">
        <v>351</v>
      </c>
      <c r="B3339" s="6" t="s">
        <v>23</v>
      </c>
      <c r="C3339" s="6" t="s">
        <v>2661</v>
      </c>
      <c r="D3339" s="6" t="s">
        <v>2661</v>
      </c>
      <c r="E3339" s="38" t="s">
        <v>2567</v>
      </c>
      <c r="F3339" s="38" t="s">
        <v>2563</v>
      </c>
      <c r="G3339" s="25" t="s">
        <v>2565</v>
      </c>
      <c r="H3339" s="25" t="s">
        <v>2662</v>
      </c>
      <c r="I3339" s="25" t="s">
        <v>2157</v>
      </c>
      <c r="J3339" s="6" t="s">
        <v>2635</v>
      </c>
      <c r="K3339" s="11">
        <v>5</v>
      </c>
      <c r="L3339" s="9">
        <v>62.39</v>
      </c>
      <c r="M3339" s="11">
        <f t="shared" ref="M3339:M3394" si="529">+K3339*L3339</f>
        <v>311.95</v>
      </c>
      <c r="N3339" s="11">
        <v>2797.85</v>
      </c>
      <c r="O3339" s="10">
        <f t="shared" si="520"/>
        <v>5</v>
      </c>
      <c r="P3339" s="11">
        <f t="shared" si="521"/>
        <v>44.844526366404871</v>
      </c>
      <c r="Q3339" s="11">
        <f t="shared" si="522"/>
        <v>49.844526366404871</v>
      </c>
      <c r="R3339" s="6" t="str">
        <f t="shared" si="523"/>
        <v>YES</v>
      </c>
      <c r="S3339" s="6" t="str">
        <f t="shared" si="524"/>
        <v>YES</v>
      </c>
      <c r="T3339" s="11">
        <f t="shared" si="525"/>
        <v>779.875</v>
      </c>
      <c r="U3339" s="11">
        <f t="shared" si="526"/>
        <v>3109.7999999999997</v>
      </c>
      <c r="V3339" s="11">
        <f t="shared" si="527"/>
        <v>-2329.9249999999997</v>
      </c>
    </row>
    <row r="3340" spans="1:22" x14ac:dyDescent="0.25">
      <c r="A3340" s="6" t="s">
        <v>351</v>
      </c>
      <c r="B3340" s="6" t="s">
        <v>23</v>
      </c>
      <c r="C3340" s="6" t="s">
        <v>2661</v>
      </c>
      <c r="D3340" s="6" t="s">
        <v>2661</v>
      </c>
      <c r="E3340" s="38" t="s">
        <v>2567</v>
      </c>
      <c r="F3340" s="38" t="s">
        <v>2563</v>
      </c>
      <c r="G3340" s="25" t="s">
        <v>2565</v>
      </c>
      <c r="H3340" s="25" t="s">
        <v>2662</v>
      </c>
      <c r="I3340" s="25" t="s">
        <v>2157</v>
      </c>
      <c r="J3340" s="6" t="s">
        <v>2635</v>
      </c>
      <c r="K3340" s="11">
        <v>16</v>
      </c>
      <c r="L3340" s="9">
        <v>197.95</v>
      </c>
      <c r="M3340" s="11">
        <f t="shared" si="529"/>
        <v>3167.2</v>
      </c>
      <c r="O3340" s="10">
        <f t="shared" si="520"/>
        <v>16</v>
      </c>
      <c r="P3340" s="11">
        <f t="shared" si="521"/>
        <v>0</v>
      </c>
      <c r="Q3340" s="11">
        <f t="shared" si="522"/>
        <v>16</v>
      </c>
      <c r="R3340" s="6" t="str">
        <f t="shared" si="523"/>
        <v>YES</v>
      </c>
      <c r="S3340" s="6" t="str">
        <f t="shared" si="524"/>
        <v>YES</v>
      </c>
      <c r="T3340" s="11">
        <f t="shared" si="525"/>
        <v>2474.375</v>
      </c>
      <c r="U3340" s="11">
        <f t="shared" si="526"/>
        <v>3167.2</v>
      </c>
      <c r="V3340" s="11">
        <f t="shared" si="527"/>
        <v>-692.82499999999982</v>
      </c>
    </row>
    <row r="3341" spans="1:22" x14ac:dyDescent="0.25">
      <c r="A3341" s="6" t="s">
        <v>351</v>
      </c>
      <c r="B3341" s="6" t="s">
        <v>23</v>
      </c>
      <c r="C3341" s="6" t="s">
        <v>2661</v>
      </c>
      <c r="D3341" s="6" t="s">
        <v>2661</v>
      </c>
      <c r="E3341" s="38" t="s">
        <v>2567</v>
      </c>
      <c r="F3341" s="38" t="s">
        <v>2563</v>
      </c>
      <c r="G3341" s="25" t="s">
        <v>2565</v>
      </c>
      <c r="H3341" s="25" t="s">
        <v>2662</v>
      </c>
      <c r="I3341" s="25" t="s">
        <v>2157</v>
      </c>
      <c r="J3341" s="6" t="s">
        <v>2635</v>
      </c>
      <c r="K3341" s="11">
        <v>24</v>
      </c>
      <c r="L3341" s="9">
        <v>2.35</v>
      </c>
      <c r="M3341" s="11">
        <f t="shared" si="529"/>
        <v>56.400000000000006</v>
      </c>
      <c r="O3341" s="10">
        <f t="shared" si="520"/>
        <v>24</v>
      </c>
      <c r="P3341" s="11">
        <f t="shared" si="521"/>
        <v>0</v>
      </c>
      <c r="Q3341" s="11">
        <f t="shared" si="522"/>
        <v>24</v>
      </c>
      <c r="R3341" s="6" t="str">
        <f t="shared" si="523"/>
        <v>YES</v>
      </c>
      <c r="S3341" s="6" t="str">
        <f t="shared" si="524"/>
        <v>YES</v>
      </c>
      <c r="T3341" s="11">
        <f t="shared" si="525"/>
        <v>29.375</v>
      </c>
      <c r="U3341" s="11">
        <f t="shared" si="526"/>
        <v>56.400000000000006</v>
      </c>
      <c r="V3341" s="11">
        <f t="shared" si="527"/>
        <v>-27.025000000000006</v>
      </c>
    </row>
    <row r="3342" spans="1:22" x14ac:dyDescent="0.25">
      <c r="A3342" s="6" t="s">
        <v>351</v>
      </c>
      <c r="B3342" s="6" t="s">
        <v>23</v>
      </c>
      <c r="C3342" s="6" t="s">
        <v>2661</v>
      </c>
      <c r="D3342" s="6" t="s">
        <v>2661</v>
      </c>
      <c r="E3342" s="38" t="s">
        <v>2567</v>
      </c>
      <c r="F3342" s="38" t="s">
        <v>2563</v>
      </c>
      <c r="G3342" s="25" t="s">
        <v>2565</v>
      </c>
      <c r="H3342" s="25" t="s">
        <v>2662</v>
      </c>
      <c r="I3342" s="25" t="s">
        <v>2157</v>
      </c>
      <c r="J3342" s="6" t="s">
        <v>2636</v>
      </c>
      <c r="K3342" s="11">
        <v>5</v>
      </c>
      <c r="L3342" s="9">
        <v>165.84</v>
      </c>
      <c r="M3342" s="11">
        <f t="shared" si="529"/>
        <v>829.2</v>
      </c>
      <c r="N3342" s="11">
        <v>5184.21</v>
      </c>
      <c r="O3342" s="10">
        <f t="shared" si="520"/>
        <v>5</v>
      </c>
      <c r="P3342" s="11">
        <f t="shared" si="521"/>
        <v>31.260311143270624</v>
      </c>
      <c r="Q3342" s="11">
        <f t="shared" si="522"/>
        <v>36.26031114327062</v>
      </c>
      <c r="R3342" s="6" t="str">
        <f t="shared" si="523"/>
        <v>YES</v>
      </c>
      <c r="S3342" s="6" t="str">
        <f t="shared" si="524"/>
        <v>YES</v>
      </c>
      <c r="T3342" s="11">
        <f t="shared" si="525"/>
        <v>2073</v>
      </c>
      <c r="U3342" s="11">
        <f t="shared" si="526"/>
        <v>6013.41</v>
      </c>
      <c r="V3342" s="11">
        <f t="shared" si="527"/>
        <v>-3940.41</v>
      </c>
    </row>
    <row r="3343" spans="1:22" x14ac:dyDescent="0.25">
      <c r="A3343" s="6" t="s">
        <v>351</v>
      </c>
      <c r="B3343" s="6" t="s">
        <v>23</v>
      </c>
      <c r="C3343" s="6" t="s">
        <v>2661</v>
      </c>
      <c r="D3343" s="6" t="s">
        <v>2661</v>
      </c>
      <c r="E3343" s="38" t="s">
        <v>2567</v>
      </c>
      <c r="F3343" s="38" t="s">
        <v>2563</v>
      </c>
      <c r="G3343" s="25" t="s">
        <v>2565</v>
      </c>
      <c r="H3343" s="25" t="s">
        <v>2662</v>
      </c>
      <c r="I3343" s="25" t="s">
        <v>2157</v>
      </c>
      <c r="J3343" s="6" t="s">
        <v>2636</v>
      </c>
      <c r="K3343" s="11">
        <v>15</v>
      </c>
      <c r="L3343" s="9">
        <v>23.73</v>
      </c>
      <c r="M3343" s="11">
        <f t="shared" si="529"/>
        <v>355.95</v>
      </c>
      <c r="O3343" s="10">
        <f t="shared" si="520"/>
        <v>15</v>
      </c>
      <c r="P3343" s="11">
        <f t="shared" si="521"/>
        <v>0</v>
      </c>
      <c r="Q3343" s="11">
        <f t="shared" si="522"/>
        <v>15</v>
      </c>
      <c r="R3343" s="6" t="str">
        <f t="shared" si="523"/>
        <v>YES</v>
      </c>
      <c r="S3343" s="6" t="str">
        <f t="shared" si="524"/>
        <v>YES</v>
      </c>
      <c r="T3343" s="11">
        <f t="shared" si="525"/>
        <v>296.625</v>
      </c>
      <c r="U3343" s="11">
        <f t="shared" si="526"/>
        <v>355.95</v>
      </c>
      <c r="V3343" s="11">
        <f t="shared" si="527"/>
        <v>-59.324999999999989</v>
      </c>
    </row>
    <row r="3344" spans="1:22" x14ac:dyDescent="0.25">
      <c r="A3344" s="6" t="s">
        <v>351</v>
      </c>
      <c r="B3344" s="6" t="s">
        <v>23</v>
      </c>
      <c r="C3344" s="6" t="s">
        <v>2661</v>
      </c>
      <c r="D3344" s="6" t="s">
        <v>2661</v>
      </c>
      <c r="E3344" s="38" t="s">
        <v>2567</v>
      </c>
      <c r="F3344" s="38" t="s">
        <v>2563</v>
      </c>
      <c r="G3344" s="25" t="s">
        <v>2565</v>
      </c>
      <c r="H3344" s="25" t="s">
        <v>2662</v>
      </c>
      <c r="I3344" s="25" t="s">
        <v>2157</v>
      </c>
      <c r="J3344" s="6" t="s">
        <v>2637</v>
      </c>
      <c r="K3344" s="11">
        <v>5</v>
      </c>
      <c r="L3344" s="9">
        <v>152.88999999999999</v>
      </c>
      <c r="M3344" s="11">
        <f t="shared" si="529"/>
        <v>764.44999999999993</v>
      </c>
      <c r="N3344" s="11">
        <v>4468.4399999999996</v>
      </c>
      <c r="O3344" s="10">
        <f t="shared" si="520"/>
        <v>5</v>
      </c>
      <c r="P3344" s="11">
        <f t="shared" si="521"/>
        <v>29.226502714369808</v>
      </c>
      <c r="Q3344" s="11">
        <f t="shared" si="522"/>
        <v>34.226502714369808</v>
      </c>
      <c r="R3344" s="6" t="str">
        <f t="shared" si="523"/>
        <v>YES</v>
      </c>
      <c r="S3344" s="6" t="str">
        <f t="shared" si="524"/>
        <v>YES</v>
      </c>
      <c r="T3344" s="11">
        <f t="shared" si="525"/>
        <v>1911.1249999999998</v>
      </c>
      <c r="U3344" s="11">
        <f t="shared" si="526"/>
        <v>5232.8899999999994</v>
      </c>
      <c r="V3344" s="11">
        <f t="shared" si="527"/>
        <v>-3321.7649999999994</v>
      </c>
    </row>
    <row r="3345" spans="1:22" x14ac:dyDescent="0.25">
      <c r="A3345" s="6" t="s">
        <v>351</v>
      </c>
      <c r="B3345" s="6" t="s">
        <v>23</v>
      </c>
      <c r="C3345" s="6" t="s">
        <v>2661</v>
      </c>
      <c r="D3345" s="6" t="s">
        <v>2661</v>
      </c>
      <c r="E3345" s="38" t="s">
        <v>2567</v>
      </c>
      <c r="F3345" s="38" t="s">
        <v>2563</v>
      </c>
      <c r="G3345" s="25" t="s">
        <v>2565</v>
      </c>
      <c r="H3345" s="25" t="s">
        <v>2662</v>
      </c>
      <c r="I3345" s="25" t="s">
        <v>2157</v>
      </c>
      <c r="J3345" s="6" t="s">
        <v>2637</v>
      </c>
      <c r="K3345" s="11">
        <v>15</v>
      </c>
      <c r="L3345" s="9">
        <v>24.18</v>
      </c>
      <c r="M3345" s="11">
        <f t="shared" si="529"/>
        <v>362.7</v>
      </c>
      <c r="O3345" s="10">
        <f t="shared" si="520"/>
        <v>15</v>
      </c>
      <c r="P3345" s="11">
        <f t="shared" si="521"/>
        <v>0</v>
      </c>
      <c r="Q3345" s="11">
        <f t="shared" si="522"/>
        <v>15</v>
      </c>
      <c r="R3345" s="6" t="str">
        <f t="shared" si="523"/>
        <v>YES</v>
      </c>
      <c r="S3345" s="6" t="str">
        <f t="shared" si="524"/>
        <v>YES</v>
      </c>
      <c r="T3345" s="11">
        <f t="shared" si="525"/>
        <v>302.25</v>
      </c>
      <c r="U3345" s="11">
        <f t="shared" si="526"/>
        <v>362.7</v>
      </c>
      <c r="V3345" s="11">
        <f t="shared" si="527"/>
        <v>-60.449999999999989</v>
      </c>
    </row>
    <row r="3346" spans="1:22" x14ac:dyDescent="0.25">
      <c r="A3346" s="6" t="s">
        <v>351</v>
      </c>
      <c r="B3346" s="6" t="s">
        <v>23</v>
      </c>
      <c r="C3346" s="6" t="s">
        <v>2661</v>
      </c>
      <c r="D3346" s="6" t="s">
        <v>2661</v>
      </c>
      <c r="E3346" s="38" t="s">
        <v>2567</v>
      </c>
      <c r="F3346" s="38" t="s">
        <v>2563</v>
      </c>
      <c r="G3346" s="25" t="s">
        <v>2565</v>
      </c>
      <c r="H3346" s="25" t="s">
        <v>2662</v>
      </c>
      <c r="I3346" s="25" t="s">
        <v>2157</v>
      </c>
      <c r="J3346" s="6" t="s">
        <v>2638</v>
      </c>
      <c r="K3346" s="11">
        <v>5</v>
      </c>
      <c r="L3346" s="9">
        <v>146.66999999999999</v>
      </c>
      <c r="M3346" s="11">
        <f t="shared" si="529"/>
        <v>733.34999999999991</v>
      </c>
      <c r="N3346" s="11">
        <v>4375.68</v>
      </c>
      <c r="O3346" s="10">
        <f t="shared" si="520"/>
        <v>5</v>
      </c>
      <c r="P3346" s="11">
        <f t="shared" si="521"/>
        <v>29.833503784004915</v>
      </c>
      <c r="Q3346" s="11">
        <f t="shared" si="522"/>
        <v>34.833503784004918</v>
      </c>
      <c r="R3346" s="6" t="str">
        <f t="shared" si="523"/>
        <v>YES</v>
      </c>
      <c r="S3346" s="6" t="str">
        <f t="shared" si="524"/>
        <v>YES</v>
      </c>
      <c r="T3346" s="11">
        <f t="shared" si="525"/>
        <v>1833.3749999999998</v>
      </c>
      <c r="U3346" s="11">
        <f t="shared" si="526"/>
        <v>5109.0300000000007</v>
      </c>
      <c r="V3346" s="11">
        <f t="shared" si="527"/>
        <v>-3275.6550000000007</v>
      </c>
    </row>
    <row r="3347" spans="1:22" x14ac:dyDescent="0.25">
      <c r="A3347" s="6" t="s">
        <v>351</v>
      </c>
      <c r="B3347" s="6" t="s">
        <v>23</v>
      </c>
      <c r="C3347" s="6" t="s">
        <v>2661</v>
      </c>
      <c r="D3347" s="6" t="s">
        <v>2661</v>
      </c>
      <c r="E3347" s="38" t="s">
        <v>2567</v>
      </c>
      <c r="F3347" s="38" t="s">
        <v>2563</v>
      </c>
      <c r="G3347" s="25" t="s">
        <v>2565</v>
      </c>
      <c r="H3347" s="25" t="s">
        <v>2662</v>
      </c>
      <c r="I3347" s="25" t="s">
        <v>2157</v>
      </c>
      <c r="J3347" s="6" t="s">
        <v>2638</v>
      </c>
      <c r="K3347" s="11">
        <v>15</v>
      </c>
      <c r="L3347" s="9">
        <v>20.239999999999998</v>
      </c>
      <c r="M3347" s="11">
        <f t="shared" si="529"/>
        <v>303.59999999999997</v>
      </c>
      <c r="O3347" s="10">
        <f t="shared" si="520"/>
        <v>15</v>
      </c>
      <c r="P3347" s="11">
        <f t="shared" si="521"/>
        <v>0</v>
      </c>
      <c r="Q3347" s="11">
        <f t="shared" si="522"/>
        <v>15</v>
      </c>
      <c r="R3347" s="6" t="str">
        <f t="shared" si="523"/>
        <v>YES</v>
      </c>
      <c r="S3347" s="6" t="str">
        <f t="shared" si="524"/>
        <v>YES</v>
      </c>
      <c r="T3347" s="11">
        <f t="shared" si="525"/>
        <v>252.99999999999997</v>
      </c>
      <c r="U3347" s="11">
        <f t="shared" si="526"/>
        <v>303.59999999999997</v>
      </c>
      <c r="V3347" s="11">
        <f t="shared" si="527"/>
        <v>-50.599999999999994</v>
      </c>
    </row>
    <row r="3348" spans="1:22" x14ac:dyDescent="0.25">
      <c r="A3348" s="6" t="s">
        <v>351</v>
      </c>
      <c r="B3348" s="6" t="s">
        <v>23</v>
      </c>
      <c r="C3348" s="6" t="s">
        <v>2661</v>
      </c>
      <c r="D3348" s="6" t="s">
        <v>2661</v>
      </c>
      <c r="E3348" s="38" t="s">
        <v>2567</v>
      </c>
      <c r="F3348" s="38" t="s">
        <v>2563</v>
      </c>
      <c r="G3348" s="25" t="s">
        <v>2565</v>
      </c>
      <c r="H3348" s="25" t="s">
        <v>2662</v>
      </c>
      <c r="I3348" s="25" t="s">
        <v>2157</v>
      </c>
      <c r="J3348" s="6" t="s">
        <v>2639</v>
      </c>
      <c r="K3348" s="11">
        <v>5</v>
      </c>
      <c r="L3348" s="9">
        <v>186.91</v>
      </c>
      <c r="M3348" s="11">
        <f t="shared" si="529"/>
        <v>934.55</v>
      </c>
      <c r="N3348" s="11">
        <v>2691.55</v>
      </c>
      <c r="O3348" s="10">
        <f t="shared" si="520"/>
        <v>5</v>
      </c>
      <c r="P3348" s="11">
        <f t="shared" si="521"/>
        <v>14.400246107752395</v>
      </c>
      <c r="Q3348" s="11">
        <f t="shared" si="522"/>
        <v>19.400246107752398</v>
      </c>
      <c r="R3348" s="6" t="str">
        <f t="shared" si="523"/>
        <v>YES</v>
      </c>
      <c r="S3348" s="6" t="str">
        <f t="shared" si="524"/>
        <v>YES</v>
      </c>
      <c r="T3348" s="11">
        <f t="shared" si="525"/>
        <v>2336.375</v>
      </c>
      <c r="U3348" s="11">
        <f t="shared" si="526"/>
        <v>3626.1000000000004</v>
      </c>
      <c r="V3348" s="11">
        <f t="shared" si="527"/>
        <v>-1289.7250000000004</v>
      </c>
    </row>
    <row r="3349" spans="1:22" x14ac:dyDescent="0.25">
      <c r="A3349" s="6" t="s">
        <v>351</v>
      </c>
      <c r="B3349" s="6" t="s">
        <v>23</v>
      </c>
      <c r="C3349" s="6" t="s">
        <v>2661</v>
      </c>
      <c r="D3349" s="6" t="s">
        <v>2661</v>
      </c>
      <c r="E3349" s="38" t="s">
        <v>2567</v>
      </c>
      <c r="F3349" s="38" t="s">
        <v>2563</v>
      </c>
      <c r="G3349" s="25" t="s">
        <v>2565</v>
      </c>
      <c r="H3349" s="25" t="s">
        <v>2662</v>
      </c>
      <c r="I3349" s="25" t="s">
        <v>2157</v>
      </c>
      <c r="J3349" s="6" t="s">
        <v>2639</v>
      </c>
      <c r="K3349" s="11">
        <v>15</v>
      </c>
      <c r="L3349" s="9">
        <v>8.1999999999999993</v>
      </c>
      <c r="M3349" s="11">
        <f t="shared" si="529"/>
        <v>122.99999999999999</v>
      </c>
      <c r="O3349" s="10">
        <f t="shared" ref="O3349:O3412" si="530">M3349/L3349</f>
        <v>15</v>
      </c>
      <c r="P3349" s="11">
        <f t="shared" ref="P3349:P3412" si="531">N3349/L3349</f>
        <v>0</v>
      </c>
      <c r="Q3349" s="11">
        <f t="shared" ref="Q3349:Q3412" si="532">(M3349+N3349)/L3349</f>
        <v>15</v>
      </c>
      <c r="R3349" s="6" t="str">
        <f t="shared" ref="R3349:R3412" si="533">IF(Q3349&gt;12.49,"YES","NO")</f>
        <v>YES</v>
      </c>
      <c r="S3349" s="6" t="str">
        <f t="shared" ref="S3349:S3412" si="534">IF(O3349&gt;3.32,"YES","NO")</f>
        <v>YES</v>
      </c>
      <c r="T3349" s="11">
        <f t="shared" ref="T3349:T3412" si="535">L3349*12.5</f>
        <v>102.49999999999999</v>
      </c>
      <c r="U3349" s="11">
        <f t="shared" ref="U3349:U3412" si="536">M3349+N3349</f>
        <v>122.99999999999999</v>
      </c>
      <c r="V3349" s="11">
        <f t="shared" ref="V3349:V3412" si="537">T3349-U3349</f>
        <v>-20.5</v>
      </c>
    </row>
    <row r="3350" spans="1:22" x14ac:dyDescent="0.25">
      <c r="A3350" s="6" t="s">
        <v>351</v>
      </c>
      <c r="B3350" s="6" t="s">
        <v>23</v>
      </c>
      <c r="C3350" s="6" t="s">
        <v>2661</v>
      </c>
      <c r="D3350" s="6" t="s">
        <v>2661</v>
      </c>
      <c r="E3350" s="38" t="s">
        <v>2567</v>
      </c>
      <c r="F3350" s="38" t="s">
        <v>2563</v>
      </c>
      <c r="G3350" s="25" t="s">
        <v>2565</v>
      </c>
      <c r="H3350" s="25" t="s">
        <v>2662</v>
      </c>
      <c r="I3350" s="25" t="s">
        <v>2157</v>
      </c>
      <c r="J3350" s="6" t="s">
        <v>2640</v>
      </c>
      <c r="K3350" s="11">
        <v>5</v>
      </c>
      <c r="L3350" s="9">
        <v>161</v>
      </c>
      <c r="M3350" s="11">
        <f t="shared" si="529"/>
        <v>805</v>
      </c>
      <c r="N3350" s="11">
        <v>4910.55</v>
      </c>
      <c r="O3350" s="10">
        <f t="shared" si="530"/>
        <v>5</v>
      </c>
      <c r="P3350" s="11">
        <f t="shared" si="531"/>
        <v>30.500310559006213</v>
      </c>
      <c r="Q3350" s="11">
        <f t="shared" si="532"/>
        <v>35.500310559006209</v>
      </c>
      <c r="R3350" s="6" t="str">
        <f t="shared" si="533"/>
        <v>YES</v>
      </c>
      <c r="S3350" s="6" t="str">
        <f t="shared" si="534"/>
        <v>YES</v>
      </c>
      <c r="T3350" s="11">
        <f t="shared" si="535"/>
        <v>2012.5</v>
      </c>
      <c r="U3350" s="11">
        <f t="shared" si="536"/>
        <v>5715.55</v>
      </c>
      <c r="V3350" s="11">
        <f t="shared" si="537"/>
        <v>-3703.05</v>
      </c>
    </row>
    <row r="3351" spans="1:22" x14ac:dyDescent="0.25">
      <c r="A3351" s="6" t="s">
        <v>351</v>
      </c>
      <c r="B3351" s="6" t="s">
        <v>23</v>
      </c>
      <c r="C3351" s="6" t="s">
        <v>2661</v>
      </c>
      <c r="D3351" s="6" t="s">
        <v>2661</v>
      </c>
      <c r="E3351" s="38" t="s">
        <v>2567</v>
      </c>
      <c r="F3351" s="38" t="s">
        <v>2563</v>
      </c>
      <c r="G3351" s="25" t="s">
        <v>2565</v>
      </c>
      <c r="H3351" s="25" t="s">
        <v>2662</v>
      </c>
      <c r="I3351" s="25" t="s">
        <v>2157</v>
      </c>
      <c r="J3351" s="6" t="s">
        <v>2640</v>
      </c>
      <c r="K3351" s="11">
        <v>15</v>
      </c>
      <c r="L3351" s="9">
        <v>25.14</v>
      </c>
      <c r="M3351" s="11">
        <f t="shared" si="529"/>
        <v>377.1</v>
      </c>
      <c r="O3351" s="10">
        <f t="shared" si="530"/>
        <v>15</v>
      </c>
      <c r="P3351" s="11">
        <f t="shared" si="531"/>
        <v>0</v>
      </c>
      <c r="Q3351" s="11">
        <f t="shared" si="532"/>
        <v>15</v>
      </c>
      <c r="R3351" s="6" t="str">
        <f t="shared" si="533"/>
        <v>YES</v>
      </c>
      <c r="S3351" s="6" t="str">
        <f t="shared" si="534"/>
        <v>YES</v>
      </c>
      <c r="T3351" s="11">
        <f t="shared" si="535"/>
        <v>314.25</v>
      </c>
      <c r="U3351" s="11">
        <f t="shared" si="536"/>
        <v>377.1</v>
      </c>
      <c r="V3351" s="11">
        <f t="shared" si="537"/>
        <v>-62.850000000000023</v>
      </c>
    </row>
    <row r="3352" spans="1:22" x14ac:dyDescent="0.25">
      <c r="A3352" s="6" t="s">
        <v>351</v>
      </c>
      <c r="B3352" s="6" t="s">
        <v>23</v>
      </c>
      <c r="C3352" s="6" t="s">
        <v>2661</v>
      </c>
      <c r="D3352" s="6" t="s">
        <v>2661</v>
      </c>
      <c r="E3352" s="38" t="s">
        <v>2567</v>
      </c>
      <c r="F3352" s="38" t="s">
        <v>2563</v>
      </c>
      <c r="G3352" s="25" t="s">
        <v>2565</v>
      </c>
      <c r="H3352" s="25" t="s">
        <v>2662</v>
      </c>
      <c r="I3352" s="25" t="s">
        <v>2157</v>
      </c>
      <c r="J3352" s="6" t="s">
        <v>2641</v>
      </c>
      <c r="K3352" s="11">
        <v>5</v>
      </c>
      <c r="L3352" s="9">
        <v>152.74</v>
      </c>
      <c r="M3352" s="11">
        <f t="shared" si="529"/>
        <v>763.7</v>
      </c>
      <c r="N3352" s="11">
        <v>4530.97</v>
      </c>
      <c r="O3352" s="10">
        <f t="shared" si="530"/>
        <v>5</v>
      </c>
      <c r="P3352" s="11">
        <f t="shared" si="531"/>
        <v>29.664593426738247</v>
      </c>
      <c r="Q3352" s="11">
        <f t="shared" si="532"/>
        <v>34.664593426738243</v>
      </c>
      <c r="R3352" s="6" t="str">
        <f t="shared" si="533"/>
        <v>YES</v>
      </c>
      <c r="S3352" s="6" t="str">
        <f t="shared" si="534"/>
        <v>YES</v>
      </c>
      <c r="T3352" s="11">
        <f t="shared" si="535"/>
        <v>1909.25</v>
      </c>
      <c r="U3352" s="11">
        <f t="shared" si="536"/>
        <v>5294.67</v>
      </c>
      <c r="V3352" s="11">
        <f t="shared" si="537"/>
        <v>-3385.42</v>
      </c>
    </row>
    <row r="3353" spans="1:22" x14ac:dyDescent="0.25">
      <c r="A3353" s="6" t="s">
        <v>351</v>
      </c>
      <c r="B3353" s="6" t="s">
        <v>23</v>
      </c>
      <c r="C3353" s="6" t="s">
        <v>2661</v>
      </c>
      <c r="D3353" s="6" t="s">
        <v>2661</v>
      </c>
      <c r="E3353" s="38" t="s">
        <v>2567</v>
      </c>
      <c r="F3353" s="38" t="s">
        <v>2563</v>
      </c>
      <c r="G3353" s="25" t="s">
        <v>2565</v>
      </c>
      <c r="H3353" s="25" t="s">
        <v>2662</v>
      </c>
      <c r="I3353" s="25" t="s">
        <v>2157</v>
      </c>
      <c r="J3353" s="6" t="s">
        <v>2641</v>
      </c>
      <c r="K3353" s="11">
        <v>15</v>
      </c>
      <c r="L3353" s="9">
        <v>22.57</v>
      </c>
      <c r="M3353" s="11">
        <f t="shared" si="529"/>
        <v>338.55</v>
      </c>
      <c r="O3353" s="10">
        <f t="shared" si="530"/>
        <v>15</v>
      </c>
      <c r="P3353" s="11">
        <f t="shared" si="531"/>
        <v>0</v>
      </c>
      <c r="Q3353" s="11">
        <f t="shared" si="532"/>
        <v>15</v>
      </c>
      <c r="R3353" s="6" t="str">
        <f t="shared" si="533"/>
        <v>YES</v>
      </c>
      <c r="S3353" s="6" t="str">
        <f t="shared" si="534"/>
        <v>YES</v>
      </c>
      <c r="T3353" s="11">
        <f t="shared" si="535"/>
        <v>282.125</v>
      </c>
      <c r="U3353" s="11">
        <f t="shared" si="536"/>
        <v>338.55</v>
      </c>
      <c r="V3353" s="11">
        <f t="shared" si="537"/>
        <v>-56.425000000000011</v>
      </c>
    </row>
    <row r="3354" spans="1:22" x14ac:dyDescent="0.25">
      <c r="A3354" s="6" t="s">
        <v>351</v>
      </c>
      <c r="B3354" s="6" t="s">
        <v>23</v>
      </c>
      <c r="C3354" s="6" t="s">
        <v>2661</v>
      </c>
      <c r="D3354" s="6" t="s">
        <v>2661</v>
      </c>
      <c r="E3354" s="38" t="s">
        <v>2567</v>
      </c>
      <c r="F3354" s="38" t="s">
        <v>2563</v>
      </c>
      <c r="G3354" s="25" t="s">
        <v>2565</v>
      </c>
      <c r="H3354" s="25" t="s">
        <v>2662</v>
      </c>
      <c r="I3354" s="25" t="s">
        <v>2157</v>
      </c>
      <c r="J3354" s="6" t="s">
        <v>2642</v>
      </c>
      <c r="K3354" s="11">
        <v>5</v>
      </c>
      <c r="L3354" s="9">
        <v>13.88</v>
      </c>
      <c r="M3354" s="11">
        <f t="shared" si="529"/>
        <v>69.400000000000006</v>
      </c>
      <c r="N3354" s="11">
        <v>444.13</v>
      </c>
      <c r="O3354" s="10">
        <f t="shared" si="530"/>
        <v>5</v>
      </c>
      <c r="P3354" s="11">
        <f t="shared" si="531"/>
        <v>31.997838616714695</v>
      </c>
      <c r="Q3354" s="11">
        <f t="shared" si="532"/>
        <v>36.997838616714695</v>
      </c>
      <c r="R3354" s="6" t="str">
        <f t="shared" si="533"/>
        <v>YES</v>
      </c>
      <c r="S3354" s="6" t="str">
        <f t="shared" si="534"/>
        <v>YES</v>
      </c>
      <c r="T3354" s="11">
        <f t="shared" si="535"/>
        <v>173.5</v>
      </c>
      <c r="U3354" s="11">
        <f t="shared" si="536"/>
        <v>513.53</v>
      </c>
      <c r="V3354" s="11">
        <f t="shared" si="537"/>
        <v>-340.03</v>
      </c>
    </row>
    <row r="3355" spans="1:22" x14ac:dyDescent="0.25">
      <c r="A3355" s="6" t="s">
        <v>351</v>
      </c>
      <c r="B3355" s="6" t="s">
        <v>23</v>
      </c>
      <c r="C3355" s="6" t="s">
        <v>2661</v>
      </c>
      <c r="D3355" s="6" t="s">
        <v>2661</v>
      </c>
      <c r="E3355" s="38" t="s">
        <v>2567</v>
      </c>
      <c r="F3355" s="38" t="s">
        <v>2563</v>
      </c>
      <c r="G3355" s="25" t="s">
        <v>2565</v>
      </c>
      <c r="H3355" s="25" t="s">
        <v>2662</v>
      </c>
      <c r="I3355" s="25" t="s">
        <v>2157</v>
      </c>
      <c r="J3355" s="6" t="s">
        <v>2643</v>
      </c>
      <c r="K3355" s="11">
        <v>5</v>
      </c>
      <c r="L3355" s="9">
        <v>132.47</v>
      </c>
      <c r="M3355" s="11">
        <f t="shared" si="529"/>
        <v>662.35</v>
      </c>
      <c r="N3355" s="11">
        <v>3844.35</v>
      </c>
      <c r="O3355" s="10">
        <f t="shared" si="530"/>
        <v>5</v>
      </c>
      <c r="P3355" s="11">
        <f t="shared" si="531"/>
        <v>29.020532950856797</v>
      </c>
      <c r="Q3355" s="11">
        <f t="shared" si="532"/>
        <v>34.020532950856797</v>
      </c>
      <c r="R3355" s="6" t="str">
        <f t="shared" si="533"/>
        <v>YES</v>
      </c>
      <c r="S3355" s="6" t="str">
        <f t="shared" si="534"/>
        <v>YES</v>
      </c>
      <c r="T3355" s="11">
        <f t="shared" si="535"/>
        <v>1655.875</v>
      </c>
      <c r="U3355" s="11">
        <f t="shared" si="536"/>
        <v>4506.7</v>
      </c>
      <c r="V3355" s="11">
        <f t="shared" si="537"/>
        <v>-2850.8249999999998</v>
      </c>
    </row>
    <row r="3356" spans="1:22" x14ac:dyDescent="0.25">
      <c r="A3356" s="6" t="s">
        <v>351</v>
      </c>
      <c r="B3356" s="6" t="s">
        <v>23</v>
      </c>
      <c r="C3356" s="6" t="s">
        <v>2661</v>
      </c>
      <c r="D3356" s="6" t="s">
        <v>2661</v>
      </c>
      <c r="E3356" s="38" t="s">
        <v>2567</v>
      </c>
      <c r="F3356" s="38" t="s">
        <v>2563</v>
      </c>
      <c r="G3356" s="25" t="s">
        <v>2565</v>
      </c>
      <c r="H3356" s="25" t="s">
        <v>2662</v>
      </c>
      <c r="I3356" s="25" t="s">
        <v>2157</v>
      </c>
      <c r="J3356" s="6" t="s">
        <v>2643</v>
      </c>
      <c r="K3356" s="11">
        <v>15</v>
      </c>
      <c r="L3356" s="9">
        <v>24.75</v>
      </c>
      <c r="M3356" s="11">
        <f t="shared" si="529"/>
        <v>371.25</v>
      </c>
      <c r="O3356" s="10">
        <f t="shared" si="530"/>
        <v>15</v>
      </c>
      <c r="P3356" s="11">
        <f t="shared" si="531"/>
        <v>0</v>
      </c>
      <c r="Q3356" s="11">
        <f t="shared" si="532"/>
        <v>15</v>
      </c>
      <c r="R3356" s="6" t="str">
        <f t="shared" si="533"/>
        <v>YES</v>
      </c>
      <c r="S3356" s="6" t="str">
        <f t="shared" si="534"/>
        <v>YES</v>
      </c>
      <c r="T3356" s="11">
        <f t="shared" si="535"/>
        <v>309.375</v>
      </c>
      <c r="U3356" s="11">
        <f t="shared" si="536"/>
        <v>371.25</v>
      </c>
      <c r="V3356" s="11">
        <f t="shared" si="537"/>
        <v>-61.875</v>
      </c>
    </row>
    <row r="3357" spans="1:22" x14ac:dyDescent="0.25">
      <c r="A3357" s="6" t="s">
        <v>351</v>
      </c>
      <c r="B3357" s="6" t="s">
        <v>23</v>
      </c>
      <c r="C3357" s="6" t="s">
        <v>2661</v>
      </c>
      <c r="D3357" s="6" t="s">
        <v>2661</v>
      </c>
      <c r="E3357" s="38" t="s">
        <v>2567</v>
      </c>
      <c r="F3357" s="38" t="s">
        <v>2563</v>
      </c>
      <c r="G3357" s="25" t="s">
        <v>2565</v>
      </c>
      <c r="H3357" s="25" t="s">
        <v>2662</v>
      </c>
      <c r="I3357" s="25" t="s">
        <v>2157</v>
      </c>
      <c r="J3357" s="6" t="s">
        <v>2644</v>
      </c>
      <c r="K3357" s="11">
        <v>5</v>
      </c>
      <c r="L3357" s="9">
        <v>192.41</v>
      </c>
      <c r="M3357" s="11">
        <f t="shared" si="529"/>
        <v>962.05</v>
      </c>
      <c r="N3357" s="11">
        <v>6022.35</v>
      </c>
      <c r="O3357" s="10">
        <f t="shared" si="530"/>
        <v>5</v>
      </c>
      <c r="P3357" s="11">
        <f t="shared" si="531"/>
        <v>31.299568629489116</v>
      </c>
      <c r="Q3357" s="11">
        <f t="shared" si="532"/>
        <v>36.299568629489116</v>
      </c>
      <c r="R3357" s="6" t="str">
        <f t="shared" si="533"/>
        <v>YES</v>
      </c>
      <c r="S3357" s="6" t="str">
        <f t="shared" si="534"/>
        <v>YES</v>
      </c>
      <c r="T3357" s="11">
        <f t="shared" si="535"/>
        <v>2405.125</v>
      </c>
      <c r="U3357" s="11">
        <f t="shared" si="536"/>
        <v>6984.4000000000005</v>
      </c>
      <c r="V3357" s="11">
        <f t="shared" si="537"/>
        <v>-4579.2750000000005</v>
      </c>
    </row>
    <row r="3358" spans="1:22" x14ac:dyDescent="0.25">
      <c r="A3358" s="6" t="s">
        <v>351</v>
      </c>
      <c r="B3358" s="6" t="s">
        <v>23</v>
      </c>
      <c r="C3358" s="6" t="s">
        <v>2661</v>
      </c>
      <c r="D3358" s="6" t="s">
        <v>2661</v>
      </c>
      <c r="E3358" s="38" t="s">
        <v>2567</v>
      </c>
      <c r="F3358" s="38" t="s">
        <v>2563</v>
      </c>
      <c r="G3358" s="25" t="s">
        <v>2565</v>
      </c>
      <c r="H3358" s="25" t="s">
        <v>2662</v>
      </c>
      <c r="I3358" s="25" t="s">
        <v>2157</v>
      </c>
      <c r="J3358" s="6" t="s">
        <v>2644</v>
      </c>
      <c r="K3358" s="11">
        <v>15</v>
      </c>
      <c r="L3358" s="9">
        <v>25.19</v>
      </c>
      <c r="M3358" s="11">
        <f t="shared" si="529"/>
        <v>377.85</v>
      </c>
      <c r="O3358" s="10">
        <f t="shared" si="530"/>
        <v>15</v>
      </c>
      <c r="P3358" s="11">
        <f t="shared" si="531"/>
        <v>0</v>
      </c>
      <c r="Q3358" s="11">
        <f t="shared" si="532"/>
        <v>15</v>
      </c>
      <c r="R3358" s="6" t="str">
        <f t="shared" si="533"/>
        <v>YES</v>
      </c>
      <c r="S3358" s="6" t="str">
        <f t="shared" si="534"/>
        <v>YES</v>
      </c>
      <c r="T3358" s="11">
        <f t="shared" si="535"/>
        <v>314.875</v>
      </c>
      <c r="U3358" s="11">
        <f t="shared" si="536"/>
        <v>377.85</v>
      </c>
      <c r="V3358" s="11">
        <f t="shared" si="537"/>
        <v>-62.975000000000023</v>
      </c>
    </row>
    <row r="3359" spans="1:22" x14ac:dyDescent="0.25">
      <c r="A3359" s="6" t="s">
        <v>351</v>
      </c>
      <c r="B3359" s="6" t="s">
        <v>23</v>
      </c>
      <c r="C3359" s="6" t="s">
        <v>2661</v>
      </c>
      <c r="D3359" s="6" t="s">
        <v>2661</v>
      </c>
      <c r="E3359" s="38" t="s">
        <v>2567</v>
      </c>
      <c r="F3359" s="38" t="s">
        <v>2563</v>
      </c>
      <c r="G3359" s="25" t="s">
        <v>2565</v>
      </c>
      <c r="H3359" s="25" t="s">
        <v>2662</v>
      </c>
      <c r="I3359" s="25" t="s">
        <v>2157</v>
      </c>
      <c r="J3359" s="6" t="s">
        <v>2645</v>
      </c>
      <c r="K3359" s="11">
        <v>5</v>
      </c>
      <c r="L3359" s="9">
        <v>206.39</v>
      </c>
      <c r="M3359" s="11">
        <f t="shared" si="529"/>
        <v>1031.9499999999998</v>
      </c>
      <c r="N3359" s="11">
        <v>6321.09</v>
      </c>
      <c r="O3359" s="10">
        <f t="shared" si="530"/>
        <v>4.9999999999999991</v>
      </c>
      <c r="P3359" s="11">
        <f t="shared" si="531"/>
        <v>30.626919908910317</v>
      </c>
      <c r="Q3359" s="11">
        <f t="shared" si="532"/>
        <v>35.626919908910317</v>
      </c>
      <c r="R3359" s="6" t="str">
        <f t="shared" si="533"/>
        <v>YES</v>
      </c>
      <c r="S3359" s="6" t="str">
        <f t="shared" si="534"/>
        <v>YES</v>
      </c>
      <c r="T3359" s="11">
        <f t="shared" si="535"/>
        <v>2579.875</v>
      </c>
      <c r="U3359" s="11">
        <f t="shared" si="536"/>
        <v>7353.04</v>
      </c>
      <c r="V3359" s="11">
        <f t="shared" si="537"/>
        <v>-4773.165</v>
      </c>
    </row>
    <row r="3360" spans="1:22" x14ac:dyDescent="0.25">
      <c r="A3360" s="6" t="s">
        <v>351</v>
      </c>
      <c r="B3360" s="6" t="s">
        <v>23</v>
      </c>
      <c r="C3360" s="6" t="s">
        <v>2661</v>
      </c>
      <c r="D3360" s="6" t="s">
        <v>2661</v>
      </c>
      <c r="E3360" s="38" t="s">
        <v>2567</v>
      </c>
      <c r="F3360" s="38" t="s">
        <v>2563</v>
      </c>
      <c r="G3360" s="25" t="s">
        <v>2565</v>
      </c>
      <c r="H3360" s="25" t="s">
        <v>2662</v>
      </c>
      <c r="I3360" s="25" t="s">
        <v>2157</v>
      </c>
      <c r="J3360" s="6" t="s">
        <v>2645</v>
      </c>
      <c r="K3360" s="11">
        <v>12.5</v>
      </c>
      <c r="L3360" s="9">
        <v>1.53</v>
      </c>
      <c r="M3360" s="11">
        <f t="shared" si="529"/>
        <v>19.125</v>
      </c>
      <c r="O3360" s="10">
        <f t="shared" si="530"/>
        <v>12.5</v>
      </c>
      <c r="P3360" s="11">
        <f t="shared" si="531"/>
        <v>0</v>
      </c>
      <c r="Q3360" s="11">
        <f t="shared" si="532"/>
        <v>12.5</v>
      </c>
      <c r="R3360" s="6" t="str">
        <f t="shared" si="533"/>
        <v>YES</v>
      </c>
      <c r="S3360" s="6" t="str">
        <f t="shared" si="534"/>
        <v>YES</v>
      </c>
      <c r="T3360" s="11">
        <f t="shared" si="535"/>
        <v>19.125</v>
      </c>
      <c r="U3360" s="11">
        <f t="shared" si="536"/>
        <v>19.125</v>
      </c>
      <c r="V3360" s="11">
        <f t="shared" si="537"/>
        <v>0</v>
      </c>
    </row>
    <row r="3361" spans="1:22" x14ac:dyDescent="0.25">
      <c r="A3361" s="6" t="s">
        <v>351</v>
      </c>
      <c r="B3361" s="6" t="s">
        <v>23</v>
      </c>
      <c r="C3361" s="6" t="s">
        <v>2661</v>
      </c>
      <c r="D3361" s="6" t="s">
        <v>2661</v>
      </c>
      <c r="E3361" s="38" t="s">
        <v>2567</v>
      </c>
      <c r="F3361" s="38" t="s">
        <v>2563</v>
      </c>
      <c r="G3361" s="25" t="s">
        <v>2565</v>
      </c>
      <c r="H3361" s="25" t="s">
        <v>2662</v>
      </c>
      <c r="I3361" s="25" t="s">
        <v>2157</v>
      </c>
      <c r="J3361" s="6" t="s">
        <v>2645</v>
      </c>
      <c r="K3361" s="11">
        <v>15</v>
      </c>
      <c r="L3361" s="9">
        <v>23.01</v>
      </c>
      <c r="M3361" s="11">
        <f t="shared" si="529"/>
        <v>345.15000000000003</v>
      </c>
      <c r="O3361" s="10">
        <f t="shared" si="530"/>
        <v>15</v>
      </c>
      <c r="P3361" s="11">
        <f t="shared" si="531"/>
        <v>0</v>
      </c>
      <c r="Q3361" s="11">
        <f t="shared" si="532"/>
        <v>15</v>
      </c>
      <c r="R3361" s="6" t="str">
        <f t="shared" si="533"/>
        <v>YES</v>
      </c>
      <c r="S3361" s="6" t="str">
        <f t="shared" si="534"/>
        <v>YES</v>
      </c>
      <c r="T3361" s="11">
        <f t="shared" si="535"/>
        <v>287.625</v>
      </c>
      <c r="U3361" s="11">
        <f t="shared" si="536"/>
        <v>345.15000000000003</v>
      </c>
      <c r="V3361" s="11">
        <f t="shared" si="537"/>
        <v>-57.525000000000034</v>
      </c>
    </row>
    <row r="3362" spans="1:22" x14ac:dyDescent="0.25">
      <c r="A3362" s="6" t="s">
        <v>351</v>
      </c>
      <c r="B3362" s="6" t="s">
        <v>23</v>
      </c>
      <c r="C3362" s="6" t="s">
        <v>2661</v>
      </c>
      <c r="D3362" s="6" t="s">
        <v>2661</v>
      </c>
      <c r="E3362" s="38" t="s">
        <v>2567</v>
      </c>
      <c r="F3362" s="38" t="s">
        <v>2563</v>
      </c>
      <c r="G3362" s="25" t="s">
        <v>2565</v>
      </c>
      <c r="H3362" s="25" t="s">
        <v>2662</v>
      </c>
      <c r="I3362" s="25" t="s">
        <v>2157</v>
      </c>
      <c r="J3362" s="6" t="s">
        <v>2646</v>
      </c>
      <c r="K3362" s="11">
        <v>16</v>
      </c>
      <c r="L3362" s="9">
        <v>155.33000000000001</v>
      </c>
      <c r="M3362" s="11">
        <f t="shared" si="529"/>
        <v>2485.2800000000002</v>
      </c>
      <c r="N3362" s="11">
        <v>2337.66</v>
      </c>
      <c r="O3362" s="10">
        <f t="shared" si="530"/>
        <v>16</v>
      </c>
      <c r="P3362" s="11">
        <f t="shared" si="531"/>
        <v>15.049636258288801</v>
      </c>
      <c r="Q3362" s="11">
        <f t="shared" si="532"/>
        <v>31.049636258288807</v>
      </c>
      <c r="R3362" s="6" t="str">
        <f t="shared" si="533"/>
        <v>YES</v>
      </c>
      <c r="S3362" s="6" t="str">
        <f t="shared" si="534"/>
        <v>YES</v>
      </c>
      <c r="T3362" s="11">
        <f t="shared" si="535"/>
        <v>1941.6250000000002</v>
      </c>
      <c r="U3362" s="11">
        <f t="shared" si="536"/>
        <v>4822.9400000000005</v>
      </c>
      <c r="V3362" s="11">
        <f t="shared" si="537"/>
        <v>-2881.3150000000005</v>
      </c>
    </row>
    <row r="3363" spans="1:22" x14ac:dyDescent="0.25">
      <c r="A3363" s="6" t="s">
        <v>351</v>
      </c>
      <c r="B3363" s="6" t="s">
        <v>23</v>
      </c>
      <c r="C3363" s="6" t="s">
        <v>2661</v>
      </c>
      <c r="D3363" s="6" t="s">
        <v>2661</v>
      </c>
      <c r="E3363" s="38" t="s">
        <v>2567</v>
      </c>
      <c r="F3363" s="38" t="s">
        <v>2563</v>
      </c>
      <c r="G3363" s="25" t="s">
        <v>2565</v>
      </c>
      <c r="H3363" s="25" t="s">
        <v>2662</v>
      </c>
      <c r="I3363" s="25" t="s">
        <v>2157</v>
      </c>
      <c r="J3363" s="6" t="s">
        <v>2647</v>
      </c>
      <c r="K3363" s="11">
        <v>5</v>
      </c>
      <c r="L3363" s="9">
        <v>78.760000000000005</v>
      </c>
      <c r="M3363" s="11">
        <f t="shared" si="529"/>
        <v>393.8</v>
      </c>
      <c r="N3363" s="11">
        <v>1276.26</v>
      </c>
      <c r="O3363" s="10">
        <f t="shared" si="530"/>
        <v>5</v>
      </c>
      <c r="P3363" s="11">
        <f t="shared" si="531"/>
        <v>16.204418486541389</v>
      </c>
      <c r="Q3363" s="11">
        <f t="shared" si="532"/>
        <v>21.204418486541389</v>
      </c>
      <c r="R3363" s="6" t="str">
        <f t="shared" si="533"/>
        <v>YES</v>
      </c>
      <c r="S3363" s="6" t="str">
        <f t="shared" si="534"/>
        <v>YES</v>
      </c>
      <c r="T3363" s="11">
        <f t="shared" si="535"/>
        <v>984.50000000000011</v>
      </c>
      <c r="U3363" s="11">
        <f t="shared" si="536"/>
        <v>1670.06</v>
      </c>
      <c r="V3363" s="11">
        <f t="shared" si="537"/>
        <v>-685.55999999999983</v>
      </c>
    </row>
    <row r="3364" spans="1:22" x14ac:dyDescent="0.25">
      <c r="A3364" s="6" t="s">
        <v>351</v>
      </c>
      <c r="B3364" s="6" t="s">
        <v>23</v>
      </c>
      <c r="C3364" s="6" t="s">
        <v>2661</v>
      </c>
      <c r="D3364" s="6" t="s">
        <v>2661</v>
      </c>
      <c r="E3364" s="38" t="s">
        <v>2567</v>
      </c>
      <c r="F3364" s="38" t="s">
        <v>2563</v>
      </c>
      <c r="G3364" s="25" t="s">
        <v>2565</v>
      </c>
      <c r="H3364" s="25" t="s">
        <v>2662</v>
      </c>
      <c r="I3364" s="25" t="s">
        <v>2157</v>
      </c>
      <c r="J3364" s="6" t="s">
        <v>2647</v>
      </c>
      <c r="K3364" s="11">
        <v>15</v>
      </c>
      <c r="L3364" s="9">
        <v>3.93</v>
      </c>
      <c r="M3364" s="11">
        <f t="shared" si="529"/>
        <v>58.95</v>
      </c>
      <c r="O3364" s="10">
        <f t="shared" si="530"/>
        <v>15</v>
      </c>
      <c r="P3364" s="11">
        <f t="shared" si="531"/>
        <v>0</v>
      </c>
      <c r="Q3364" s="11">
        <f t="shared" si="532"/>
        <v>15</v>
      </c>
      <c r="R3364" s="6" t="str">
        <f t="shared" si="533"/>
        <v>YES</v>
      </c>
      <c r="S3364" s="6" t="str">
        <f t="shared" si="534"/>
        <v>YES</v>
      </c>
      <c r="T3364" s="11">
        <f t="shared" si="535"/>
        <v>49.125</v>
      </c>
      <c r="U3364" s="11">
        <f t="shared" si="536"/>
        <v>58.95</v>
      </c>
      <c r="V3364" s="11">
        <f t="shared" si="537"/>
        <v>-9.8250000000000028</v>
      </c>
    </row>
    <row r="3365" spans="1:22" x14ac:dyDescent="0.25">
      <c r="A3365" s="6" t="s">
        <v>351</v>
      </c>
      <c r="B3365" s="6" t="s">
        <v>23</v>
      </c>
      <c r="C3365" s="6" t="s">
        <v>2661</v>
      </c>
      <c r="D3365" s="6" t="s">
        <v>2661</v>
      </c>
      <c r="E3365" s="38" t="s">
        <v>2567</v>
      </c>
      <c r="F3365" s="38" t="s">
        <v>2563</v>
      </c>
      <c r="G3365" s="25" t="s">
        <v>2565</v>
      </c>
      <c r="H3365" s="25" t="s">
        <v>2662</v>
      </c>
      <c r="I3365" s="25" t="s">
        <v>2157</v>
      </c>
      <c r="J3365" s="6" t="s">
        <v>2648</v>
      </c>
      <c r="K3365" s="11">
        <v>5</v>
      </c>
      <c r="L3365" s="9">
        <v>137.16999999999999</v>
      </c>
      <c r="M3365" s="11">
        <f t="shared" si="529"/>
        <v>685.84999999999991</v>
      </c>
      <c r="N3365" s="11">
        <v>2898.23</v>
      </c>
      <c r="O3365" s="10">
        <f t="shared" si="530"/>
        <v>5</v>
      </c>
      <c r="P3365" s="11">
        <f t="shared" si="531"/>
        <v>21.128745352482323</v>
      </c>
      <c r="Q3365" s="11">
        <f t="shared" si="532"/>
        <v>26.128745352482323</v>
      </c>
      <c r="R3365" s="6" t="str">
        <f t="shared" si="533"/>
        <v>YES</v>
      </c>
      <c r="S3365" s="6" t="str">
        <f t="shared" si="534"/>
        <v>YES</v>
      </c>
      <c r="T3365" s="11">
        <f t="shared" si="535"/>
        <v>1714.6249999999998</v>
      </c>
      <c r="U3365" s="11">
        <f t="shared" si="536"/>
        <v>3584.08</v>
      </c>
      <c r="V3365" s="11">
        <f t="shared" si="537"/>
        <v>-1869.4550000000002</v>
      </c>
    </row>
    <row r="3366" spans="1:22" x14ac:dyDescent="0.25">
      <c r="A3366" s="6" t="s">
        <v>351</v>
      </c>
      <c r="B3366" s="6" t="s">
        <v>23</v>
      </c>
      <c r="C3366" s="6" t="s">
        <v>2661</v>
      </c>
      <c r="D3366" s="6" t="s">
        <v>2661</v>
      </c>
      <c r="E3366" s="38" t="s">
        <v>2567</v>
      </c>
      <c r="F3366" s="38" t="s">
        <v>2563</v>
      </c>
      <c r="G3366" s="25" t="s">
        <v>2565</v>
      </c>
      <c r="H3366" s="25" t="s">
        <v>2662</v>
      </c>
      <c r="I3366" s="25" t="s">
        <v>2157</v>
      </c>
      <c r="J3366" s="6" t="s">
        <v>2648</v>
      </c>
      <c r="K3366" s="11">
        <v>15</v>
      </c>
      <c r="L3366" s="9">
        <v>8.3699999999999992</v>
      </c>
      <c r="M3366" s="11">
        <f t="shared" si="529"/>
        <v>125.54999999999998</v>
      </c>
      <c r="O3366" s="10">
        <f t="shared" si="530"/>
        <v>15</v>
      </c>
      <c r="P3366" s="11">
        <f t="shared" si="531"/>
        <v>0</v>
      </c>
      <c r="Q3366" s="11">
        <f t="shared" si="532"/>
        <v>15</v>
      </c>
      <c r="R3366" s="6" t="str">
        <f t="shared" si="533"/>
        <v>YES</v>
      </c>
      <c r="S3366" s="6" t="str">
        <f t="shared" si="534"/>
        <v>YES</v>
      </c>
      <c r="T3366" s="11">
        <f t="shared" si="535"/>
        <v>104.62499999999999</v>
      </c>
      <c r="U3366" s="11">
        <f t="shared" si="536"/>
        <v>125.54999999999998</v>
      </c>
      <c r="V3366" s="11">
        <f t="shared" si="537"/>
        <v>-20.924999999999997</v>
      </c>
    </row>
    <row r="3367" spans="1:22" x14ac:dyDescent="0.25">
      <c r="A3367" s="6" t="s">
        <v>351</v>
      </c>
      <c r="B3367" s="6" t="s">
        <v>23</v>
      </c>
      <c r="C3367" s="6" t="s">
        <v>2661</v>
      </c>
      <c r="D3367" s="6" t="s">
        <v>2661</v>
      </c>
      <c r="E3367" s="38" t="s">
        <v>2567</v>
      </c>
      <c r="F3367" s="38" t="s">
        <v>2563</v>
      </c>
      <c r="G3367" s="25" t="s">
        <v>2565</v>
      </c>
      <c r="H3367" s="25" t="s">
        <v>2662</v>
      </c>
      <c r="I3367" s="25" t="s">
        <v>2157</v>
      </c>
      <c r="J3367" s="6" t="s">
        <v>2649</v>
      </c>
      <c r="K3367" s="11">
        <v>5</v>
      </c>
      <c r="L3367" s="9">
        <v>154.34</v>
      </c>
      <c r="M3367" s="11">
        <f t="shared" si="529"/>
        <v>771.7</v>
      </c>
      <c r="N3367" s="11">
        <v>2265.98</v>
      </c>
      <c r="O3367" s="10">
        <f t="shared" si="530"/>
        <v>5</v>
      </c>
      <c r="P3367" s="11">
        <f t="shared" si="531"/>
        <v>14.681741609433718</v>
      </c>
      <c r="Q3367" s="11">
        <f t="shared" si="532"/>
        <v>19.681741609433718</v>
      </c>
      <c r="R3367" s="6" t="str">
        <f t="shared" si="533"/>
        <v>YES</v>
      </c>
      <c r="S3367" s="6" t="str">
        <f t="shared" si="534"/>
        <v>YES</v>
      </c>
      <c r="T3367" s="11">
        <f t="shared" si="535"/>
        <v>1929.25</v>
      </c>
      <c r="U3367" s="11">
        <f t="shared" si="536"/>
        <v>3037.6800000000003</v>
      </c>
      <c r="V3367" s="11">
        <f t="shared" si="537"/>
        <v>-1108.4300000000003</v>
      </c>
    </row>
    <row r="3368" spans="1:22" x14ac:dyDescent="0.25">
      <c r="A3368" s="6" t="s">
        <v>351</v>
      </c>
      <c r="B3368" s="6" t="s">
        <v>23</v>
      </c>
      <c r="C3368" s="6" t="s">
        <v>2661</v>
      </c>
      <c r="D3368" s="6" t="s">
        <v>2661</v>
      </c>
      <c r="E3368" s="38" t="s">
        <v>2567</v>
      </c>
      <c r="F3368" s="38" t="s">
        <v>2563</v>
      </c>
      <c r="G3368" s="25" t="s">
        <v>2565</v>
      </c>
      <c r="H3368" s="25" t="s">
        <v>2662</v>
      </c>
      <c r="I3368" s="25" t="s">
        <v>2157</v>
      </c>
      <c r="J3368" s="6" t="s">
        <v>2649</v>
      </c>
      <c r="K3368" s="11">
        <v>15</v>
      </c>
      <c r="L3368" s="9">
        <v>13.28</v>
      </c>
      <c r="M3368" s="11">
        <f t="shared" si="529"/>
        <v>199.2</v>
      </c>
      <c r="O3368" s="10">
        <f t="shared" si="530"/>
        <v>15</v>
      </c>
      <c r="P3368" s="11">
        <f t="shared" si="531"/>
        <v>0</v>
      </c>
      <c r="Q3368" s="11">
        <f t="shared" si="532"/>
        <v>15</v>
      </c>
      <c r="R3368" s="6" t="str">
        <f t="shared" si="533"/>
        <v>YES</v>
      </c>
      <c r="S3368" s="6" t="str">
        <f t="shared" si="534"/>
        <v>YES</v>
      </c>
      <c r="T3368" s="11">
        <f t="shared" si="535"/>
        <v>166</v>
      </c>
      <c r="U3368" s="11">
        <f t="shared" si="536"/>
        <v>199.2</v>
      </c>
      <c r="V3368" s="11">
        <f t="shared" si="537"/>
        <v>-33.199999999999989</v>
      </c>
    </row>
    <row r="3369" spans="1:22" x14ac:dyDescent="0.25">
      <c r="A3369" s="6" t="s">
        <v>351</v>
      </c>
      <c r="B3369" s="6" t="s">
        <v>23</v>
      </c>
      <c r="C3369" s="6" t="s">
        <v>2661</v>
      </c>
      <c r="D3369" s="6" t="s">
        <v>2661</v>
      </c>
      <c r="E3369" s="38" t="s">
        <v>2567</v>
      </c>
      <c r="F3369" s="38" t="s">
        <v>2563</v>
      </c>
      <c r="G3369" s="25" t="s">
        <v>2565</v>
      </c>
      <c r="H3369" s="25" t="s">
        <v>2662</v>
      </c>
      <c r="I3369" s="25" t="s">
        <v>2157</v>
      </c>
      <c r="J3369" s="6" t="s">
        <v>2650</v>
      </c>
      <c r="K3369" s="11">
        <v>5</v>
      </c>
      <c r="L3369" s="9">
        <v>185.1</v>
      </c>
      <c r="M3369" s="11">
        <f t="shared" si="529"/>
        <v>925.5</v>
      </c>
      <c r="N3369" s="11">
        <v>2711.85</v>
      </c>
      <c r="O3369" s="10">
        <f t="shared" si="530"/>
        <v>5</v>
      </c>
      <c r="P3369" s="11">
        <f t="shared" si="531"/>
        <v>14.650729335494328</v>
      </c>
      <c r="Q3369" s="11">
        <f t="shared" si="532"/>
        <v>19.650729335494326</v>
      </c>
      <c r="R3369" s="6" t="str">
        <f t="shared" si="533"/>
        <v>YES</v>
      </c>
      <c r="S3369" s="6" t="str">
        <f t="shared" si="534"/>
        <v>YES</v>
      </c>
      <c r="T3369" s="11">
        <f t="shared" si="535"/>
        <v>2313.75</v>
      </c>
      <c r="U3369" s="11">
        <f t="shared" si="536"/>
        <v>3637.35</v>
      </c>
      <c r="V3369" s="11">
        <f t="shared" si="537"/>
        <v>-1323.6</v>
      </c>
    </row>
    <row r="3370" spans="1:22" x14ac:dyDescent="0.25">
      <c r="A3370" s="6" t="s">
        <v>351</v>
      </c>
      <c r="B3370" s="6" t="s">
        <v>23</v>
      </c>
      <c r="C3370" s="6" t="s">
        <v>2661</v>
      </c>
      <c r="D3370" s="6" t="s">
        <v>2661</v>
      </c>
      <c r="E3370" s="38" t="s">
        <v>2567</v>
      </c>
      <c r="F3370" s="38" t="s">
        <v>2563</v>
      </c>
      <c r="G3370" s="25" t="s">
        <v>2565</v>
      </c>
      <c r="H3370" s="25" t="s">
        <v>2662</v>
      </c>
      <c r="I3370" s="25" t="s">
        <v>2157</v>
      </c>
      <c r="J3370" s="6" t="s">
        <v>2650</v>
      </c>
      <c r="K3370" s="11">
        <v>12.5</v>
      </c>
      <c r="L3370" s="9">
        <v>0.61</v>
      </c>
      <c r="M3370" s="11">
        <f t="shared" si="529"/>
        <v>7.625</v>
      </c>
      <c r="O3370" s="10">
        <f t="shared" si="530"/>
        <v>12.5</v>
      </c>
      <c r="P3370" s="11">
        <f t="shared" si="531"/>
        <v>0</v>
      </c>
      <c r="Q3370" s="11">
        <f t="shared" si="532"/>
        <v>12.5</v>
      </c>
      <c r="R3370" s="6" t="str">
        <f t="shared" si="533"/>
        <v>YES</v>
      </c>
      <c r="S3370" s="6" t="str">
        <f t="shared" si="534"/>
        <v>YES</v>
      </c>
      <c r="T3370" s="11">
        <f t="shared" si="535"/>
        <v>7.625</v>
      </c>
      <c r="U3370" s="11">
        <f t="shared" si="536"/>
        <v>7.625</v>
      </c>
      <c r="V3370" s="11">
        <f t="shared" si="537"/>
        <v>0</v>
      </c>
    </row>
    <row r="3371" spans="1:22" x14ac:dyDescent="0.25">
      <c r="A3371" s="6" t="s">
        <v>351</v>
      </c>
      <c r="B3371" s="6" t="s">
        <v>23</v>
      </c>
      <c r="C3371" s="6" t="s">
        <v>2661</v>
      </c>
      <c r="D3371" s="6" t="s">
        <v>2661</v>
      </c>
      <c r="E3371" s="38" t="s">
        <v>2567</v>
      </c>
      <c r="F3371" s="38" t="s">
        <v>2563</v>
      </c>
      <c r="G3371" s="25" t="s">
        <v>2565</v>
      </c>
      <c r="H3371" s="25" t="s">
        <v>2662</v>
      </c>
      <c r="I3371" s="25" t="s">
        <v>2157</v>
      </c>
      <c r="J3371" s="6" t="s">
        <v>2650</v>
      </c>
      <c r="K3371" s="11">
        <v>15</v>
      </c>
      <c r="L3371" s="9">
        <v>18.559999999999999</v>
      </c>
      <c r="M3371" s="11">
        <f t="shared" si="529"/>
        <v>278.39999999999998</v>
      </c>
      <c r="O3371" s="10">
        <f t="shared" si="530"/>
        <v>15</v>
      </c>
      <c r="P3371" s="11">
        <f t="shared" si="531"/>
        <v>0</v>
      </c>
      <c r="Q3371" s="11">
        <f t="shared" si="532"/>
        <v>15</v>
      </c>
      <c r="R3371" s="6" t="str">
        <f t="shared" si="533"/>
        <v>YES</v>
      </c>
      <c r="S3371" s="6" t="str">
        <f t="shared" si="534"/>
        <v>YES</v>
      </c>
      <c r="T3371" s="11">
        <f t="shared" si="535"/>
        <v>231.99999999999997</v>
      </c>
      <c r="U3371" s="11">
        <f t="shared" si="536"/>
        <v>278.39999999999998</v>
      </c>
      <c r="V3371" s="11">
        <f t="shared" si="537"/>
        <v>-46.400000000000006</v>
      </c>
    </row>
    <row r="3372" spans="1:22" x14ac:dyDescent="0.25">
      <c r="A3372" s="6" t="s">
        <v>351</v>
      </c>
      <c r="B3372" s="6" t="s">
        <v>23</v>
      </c>
      <c r="C3372" s="6" t="s">
        <v>2661</v>
      </c>
      <c r="D3372" s="6" t="s">
        <v>2661</v>
      </c>
      <c r="E3372" s="38" t="s">
        <v>2567</v>
      </c>
      <c r="F3372" s="38" t="s">
        <v>2563</v>
      </c>
      <c r="G3372" s="25" t="s">
        <v>2565</v>
      </c>
      <c r="H3372" s="25" t="s">
        <v>2662</v>
      </c>
      <c r="I3372" s="25" t="s">
        <v>2157</v>
      </c>
      <c r="J3372" s="6" t="s">
        <v>2651</v>
      </c>
      <c r="K3372" s="11">
        <v>5</v>
      </c>
      <c r="L3372" s="9">
        <v>139.63</v>
      </c>
      <c r="M3372" s="11">
        <f t="shared" si="529"/>
        <v>698.15</v>
      </c>
      <c r="N3372" s="11">
        <v>4635.1499999999996</v>
      </c>
      <c r="O3372" s="10">
        <f t="shared" si="530"/>
        <v>5</v>
      </c>
      <c r="P3372" s="11">
        <f t="shared" si="531"/>
        <v>33.195946429850316</v>
      </c>
      <c r="Q3372" s="11">
        <f t="shared" si="532"/>
        <v>38.195946429850316</v>
      </c>
      <c r="R3372" s="6" t="str">
        <f t="shared" si="533"/>
        <v>YES</v>
      </c>
      <c r="S3372" s="6" t="str">
        <f t="shared" si="534"/>
        <v>YES</v>
      </c>
      <c r="T3372" s="11">
        <f t="shared" si="535"/>
        <v>1745.375</v>
      </c>
      <c r="U3372" s="11">
        <f t="shared" si="536"/>
        <v>5333.2999999999993</v>
      </c>
      <c r="V3372" s="11">
        <f t="shared" si="537"/>
        <v>-3587.9249999999993</v>
      </c>
    </row>
    <row r="3373" spans="1:22" x14ac:dyDescent="0.25">
      <c r="A3373" s="6" t="s">
        <v>351</v>
      </c>
      <c r="B3373" s="6" t="s">
        <v>23</v>
      </c>
      <c r="C3373" s="6" t="s">
        <v>2661</v>
      </c>
      <c r="D3373" s="6" t="s">
        <v>2661</v>
      </c>
      <c r="E3373" s="38" t="s">
        <v>2567</v>
      </c>
      <c r="F3373" s="38" t="s">
        <v>2563</v>
      </c>
      <c r="G3373" s="25" t="s">
        <v>2565</v>
      </c>
      <c r="H3373" s="25" t="s">
        <v>2662</v>
      </c>
      <c r="I3373" s="25" t="s">
        <v>2157</v>
      </c>
      <c r="J3373" s="6" t="s">
        <v>2651</v>
      </c>
      <c r="K3373" s="11">
        <v>12.5</v>
      </c>
      <c r="L3373" s="9">
        <v>17.739999999999998</v>
      </c>
      <c r="M3373" s="11">
        <f t="shared" si="529"/>
        <v>221.74999999999997</v>
      </c>
      <c r="O3373" s="10">
        <f t="shared" si="530"/>
        <v>12.5</v>
      </c>
      <c r="P3373" s="11">
        <f t="shared" si="531"/>
        <v>0</v>
      </c>
      <c r="Q3373" s="11">
        <f t="shared" si="532"/>
        <v>12.5</v>
      </c>
      <c r="R3373" s="6" t="str">
        <f t="shared" si="533"/>
        <v>YES</v>
      </c>
      <c r="S3373" s="6" t="str">
        <f t="shared" si="534"/>
        <v>YES</v>
      </c>
      <c r="T3373" s="11">
        <f t="shared" si="535"/>
        <v>221.74999999999997</v>
      </c>
      <c r="U3373" s="11">
        <f t="shared" si="536"/>
        <v>221.74999999999997</v>
      </c>
      <c r="V3373" s="11">
        <f t="shared" si="537"/>
        <v>0</v>
      </c>
    </row>
    <row r="3374" spans="1:22" x14ac:dyDescent="0.25">
      <c r="A3374" s="6" t="s">
        <v>351</v>
      </c>
      <c r="B3374" s="6" t="s">
        <v>23</v>
      </c>
      <c r="C3374" s="6" t="s">
        <v>2661</v>
      </c>
      <c r="D3374" s="6" t="s">
        <v>2661</v>
      </c>
      <c r="E3374" s="38" t="s">
        <v>2567</v>
      </c>
      <c r="F3374" s="38" t="s">
        <v>2563</v>
      </c>
      <c r="G3374" s="25" t="s">
        <v>2565</v>
      </c>
      <c r="H3374" s="25" t="s">
        <v>2662</v>
      </c>
      <c r="I3374" s="25" t="s">
        <v>2157</v>
      </c>
      <c r="J3374" s="6" t="s">
        <v>2651</v>
      </c>
      <c r="K3374" s="11">
        <v>15</v>
      </c>
      <c r="L3374" s="9">
        <v>95.92</v>
      </c>
      <c r="M3374" s="11">
        <f t="shared" si="529"/>
        <v>1438.8</v>
      </c>
      <c r="O3374" s="10">
        <f t="shared" si="530"/>
        <v>15</v>
      </c>
      <c r="P3374" s="11">
        <f t="shared" si="531"/>
        <v>0</v>
      </c>
      <c r="Q3374" s="11">
        <f t="shared" si="532"/>
        <v>15</v>
      </c>
      <c r="R3374" s="6" t="str">
        <f t="shared" si="533"/>
        <v>YES</v>
      </c>
      <c r="S3374" s="6" t="str">
        <f t="shared" si="534"/>
        <v>YES</v>
      </c>
      <c r="T3374" s="11">
        <f t="shared" si="535"/>
        <v>1199</v>
      </c>
      <c r="U3374" s="11">
        <f t="shared" si="536"/>
        <v>1438.8</v>
      </c>
      <c r="V3374" s="11">
        <f t="shared" si="537"/>
        <v>-239.79999999999995</v>
      </c>
    </row>
    <row r="3375" spans="1:22" x14ac:dyDescent="0.25">
      <c r="A3375" s="6" t="s">
        <v>351</v>
      </c>
      <c r="B3375" s="6" t="s">
        <v>23</v>
      </c>
      <c r="C3375" s="6" t="s">
        <v>2661</v>
      </c>
      <c r="D3375" s="6" t="s">
        <v>2661</v>
      </c>
      <c r="E3375" s="38" t="s">
        <v>2567</v>
      </c>
      <c r="F3375" s="38" t="s">
        <v>2563</v>
      </c>
      <c r="G3375" s="25" t="s">
        <v>2565</v>
      </c>
      <c r="H3375" s="25" t="s">
        <v>2662</v>
      </c>
      <c r="I3375" s="25" t="s">
        <v>2157</v>
      </c>
      <c r="J3375" s="6" t="s">
        <v>2652</v>
      </c>
      <c r="K3375" s="11">
        <v>5</v>
      </c>
      <c r="L3375" s="9">
        <v>5.5</v>
      </c>
      <c r="M3375" s="11">
        <f t="shared" si="529"/>
        <v>27.5</v>
      </c>
      <c r="N3375" s="11">
        <v>118.23</v>
      </c>
      <c r="O3375" s="10">
        <f t="shared" si="530"/>
        <v>5</v>
      </c>
      <c r="P3375" s="11">
        <f t="shared" si="531"/>
        <v>21.496363636363636</v>
      </c>
      <c r="Q3375" s="11">
        <f t="shared" si="532"/>
        <v>26.49636363636364</v>
      </c>
      <c r="R3375" s="6" t="str">
        <f t="shared" si="533"/>
        <v>YES</v>
      </c>
      <c r="S3375" s="6" t="str">
        <f t="shared" si="534"/>
        <v>YES</v>
      </c>
      <c r="T3375" s="11">
        <f t="shared" si="535"/>
        <v>68.75</v>
      </c>
      <c r="U3375" s="11">
        <f t="shared" si="536"/>
        <v>145.73000000000002</v>
      </c>
      <c r="V3375" s="11">
        <f t="shared" si="537"/>
        <v>-76.980000000000018</v>
      </c>
    </row>
    <row r="3376" spans="1:22" x14ac:dyDescent="0.25">
      <c r="A3376" s="6" t="s">
        <v>351</v>
      </c>
      <c r="B3376" s="6" t="s">
        <v>23</v>
      </c>
      <c r="C3376" s="6" t="s">
        <v>2661</v>
      </c>
      <c r="D3376" s="6" t="s">
        <v>2661</v>
      </c>
      <c r="E3376" s="38" t="s">
        <v>2567</v>
      </c>
      <c r="F3376" s="38" t="s">
        <v>2563</v>
      </c>
      <c r="G3376" s="25" t="s">
        <v>2565</v>
      </c>
      <c r="H3376" s="25" t="s">
        <v>2662</v>
      </c>
      <c r="I3376" s="25" t="s">
        <v>2157</v>
      </c>
      <c r="J3376" s="6" t="s">
        <v>2653</v>
      </c>
      <c r="K3376" s="11">
        <v>5</v>
      </c>
      <c r="L3376" s="9">
        <v>120.17</v>
      </c>
      <c r="M3376" s="11">
        <f t="shared" si="529"/>
        <v>600.85</v>
      </c>
      <c r="N3376" s="11">
        <v>1953.22</v>
      </c>
      <c r="O3376" s="10">
        <f t="shared" si="530"/>
        <v>5</v>
      </c>
      <c r="P3376" s="11">
        <f t="shared" si="531"/>
        <v>16.253807106598984</v>
      </c>
      <c r="Q3376" s="11">
        <f t="shared" si="532"/>
        <v>21.253807106598988</v>
      </c>
      <c r="R3376" s="6" t="str">
        <f t="shared" si="533"/>
        <v>YES</v>
      </c>
      <c r="S3376" s="6" t="str">
        <f t="shared" si="534"/>
        <v>YES</v>
      </c>
      <c r="T3376" s="11">
        <f t="shared" si="535"/>
        <v>1502.125</v>
      </c>
      <c r="U3376" s="11">
        <f t="shared" si="536"/>
        <v>2554.0700000000002</v>
      </c>
      <c r="V3376" s="11">
        <f t="shared" si="537"/>
        <v>-1051.9450000000002</v>
      </c>
    </row>
    <row r="3377" spans="1:22" x14ac:dyDescent="0.25">
      <c r="A3377" s="6" t="s">
        <v>351</v>
      </c>
      <c r="B3377" s="6" t="s">
        <v>23</v>
      </c>
      <c r="C3377" s="6" t="s">
        <v>2661</v>
      </c>
      <c r="D3377" s="6" t="s">
        <v>2661</v>
      </c>
      <c r="E3377" s="38" t="s">
        <v>2567</v>
      </c>
      <c r="F3377" s="38" t="s">
        <v>2563</v>
      </c>
      <c r="G3377" s="25" t="s">
        <v>2565</v>
      </c>
      <c r="H3377" s="25" t="s">
        <v>2662</v>
      </c>
      <c r="I3377" s="25" t="s">
        <v>2157</v>
      </c>
      <c r="J3377" s="6" t="s">
        <v>2653</v>
      </c>
      <c r="K3377" s="11">
        <v>12.5</v>
      </c>
      <c r="L3377" s="9">
        <v>0.44</v>
      </c>
      <c r="M3377" s="11">
        <f t="shared" si="529"/>
        <v>5.5</v>
      </c>
      <c r="O3377" s="10">
        <f t="shared" si="530"/>
        <v>12.5</v>
      </c>
      <c r="P3377" s="11">
        <f t="shared" si="531"/>
        <v>0</v>
      </c>
      <c r="Q3377" s="11">
        <f t="shared" si="532"/>
        <v>12.5</v>
      </c>
      <c r="R3377" s="6" t="str">
        <f t="shared" si="533"/>
        <v>YES</v>
      </c>
      <c r="S3377" s="6" t="str">
        <f t="shared" si="534"/>
        <v>YES</v>
      </c>
      <c r="T3377" s="11">
        <f t="shared" si="535"/>
        <v>5.5</v>
      </c>
      <c r="U3377" s="11">
        <f t="shared" si="536"/>
        <v>5.5</v>
      </c>
      <c r="V3377" s="11">
        <f t="shared" si="537"/>
        <v>0</v>
      </c>
    </row>
    <row r="3378" spans="1:22" x14ac:dyDescent="0.25">
      <c r="A3378" s="6" t="s">
        <v>351</v>
      </c>
      <c r="B3378" s="6" t="s">
        <v>23</v>
      </c>
      <c r="C3378" s="6" t="s">
        <v>2661</v>
      </c>
      <c r="D3378" s="6" t="s">
        <v>2661</v>
      </c>
      <c r="E3378" s="38" t="s">
        <v>2567</v>
      </c>
      <c r="F3378" s="38" t="s">
        <v>2563</v>
      </c>
      <c r="G3378" s="25" t="s">
        <v>2565</v>
      </c>
      <c r="H3378" s="25" t="s">
        <v>2662</v>
      </c>
      <c r="I3378" s="25" t="s">
        <v>2157</v>
      </c>
      <c r="J3378" s="6" t="s">
        <v>2653</v>
      </c>
      <c r="K3378" s="11">
        <v>15</v>
      </c>
      <c r="L3378" s="9">
        <v>14.03</v>
      </c>
      <c r="M3378" s="11">
        <f t="shared" si="529"/>
        <v>210.45</v>
      </c>
      <c r="O3378" s="10">
        <f t="shared" si="530"/>
        <v>15</v>
      </c>
      <c r="P3378" s="11">
        <f t="shared" si="531"/>
        <v>0</v>
      </c>
      <c r="Q3378" s="11">
        <f t="shared" si="532"/>
        <v>15</v>
      </c>
      <c r="R3378" s="6" t="str">
        <f t="shared" si="533"/>
        <v>YES</v>
      </c>
      <c r="S3378" s="6" t="str">
        <f t="shared" si="534"/>
        <v>YES</v>
      </c>
      <c r="T3378" s="11">
        <f t="shared" si="535"/>
        <v>175.375</v>
      </c>
      <c r="U3378" s="11">
        <f t="shared" si="536"/>
        <v>210.45</v>
      </c>
      <c r="V3378" s="11">
        <f t="shared" si="537"/>
        <v>-35.074999999999989</v>
      </c>
    </row>
    <row r="3379" spans="1:22" x14ac:dyDescent="0.25">
      <c r="A3379" s="6" t="s">
        <v>351</v>
      </c>
      <c r="B3379" s="6" t="s">
        <v>23</v>
      </c>
      <c r="C3379" s="6" t="s">
        <v>2661</v>
      </c>
      <c r="D3379" s="6" t="s">
        <v>2661</v>
      </c>
      <c r="E3379" s="38" t="s">
        <v>2567</v>
      </c>
      <c r="F3379" s="38" t="s">
        <v>2563</v>
      </c>
      <c r="G3379" s="25" t="s">
        <v>2565</v>
      </c>
      <c r="H3379" s="25" t="s">
        <v>2662</v>
      </c>
      <c r="I3379" s="25" t="s">
        <v>2157</v>
      </c>
      <c r="J3379" s="6" t="s">
        <v>2654</v>
      </c>
      <c r="K3379" s="11">
        <v>5</v>
      </c>
      <c r="L3379" s="9">
        <v>155.69</v>
      </c>
      <c r="M3379" s="11">
        <f t="shared" si="529"/>
        <v>778.45</v>
      </c>
      <c r="N3379" s="11">
        <v>3009.99</v>
      </c>
      <c r="O3379" s="10">
        <f t="shared" si="530"/>
        <v>5</v>
      </c>
      <c r="P3379" s="11">
        <f t="shared" si="531"/>
        <v>19.333226282998265</v>
      </c>
      <c r="Q3379" s="11">
        <f t="shared" si="532"/>
        <v>24.333226282998265</v>
      </c>
      <c r="R3379" s="6" t="str">
        <f t="shared" si="533"/>
        <v>YES</v>
      </c>
      <c r="S3379" s="6" t="str">
        <f t="shared" si="534"/>
        <v>YES</v>
      </c>
      <c r="T3379" s="11">
        <f t="shared" si="535"/>
        <v>1946.125</v>
      </c>
      <c r="U3379" s="11">
        <f t="shared" si="536"/>
        <v>3788.4399999999996</v>
      </c>
      <c r="V3379" s="11">
        <f t="shared" si="537"/>
        <v>-1842.3149999999996</v>
      </c>
    </row>
    <row r="3380" spans="1:22" x14ac:dyDescent="0.25">
      <c r="A3380" s="6" t="s">
        <v>351</v>
      </c>
      <c r="B3380" s="6" t="s">
        <v>23</v>
      </c>
      <c r="C3380" s="6" t="s">
        <v>2661</v>
      </c>
      <c r="D3380" s="6" t="s">
        <v>2661</v>
      </c>
      <c r="E3380" s="38" t="s">
        <v>2567</v>
      </c>
      <c r="F3380" s="38" t="s">
        <v>2563</v>
      </c>
      <c r="G3380" s="25" t="s">
        <v>2565</v>
      </c>
      <c r="H3380" s="25" t="s">
        <v>2662</v>
      </c>
      <c r="I3380" s="25" t="s">
        <v>2157</v>
      </c>
      <c r="J3380" s="6" t="s">
        <v>2654</v>
      </c>
      <c r="K3380" s="11">
        <v>15</v>
      </c>
      <c r="L3380" s="9">
        <v>17.12</v>
      </c>
      <c r="M3380" s="11">
        <f t="shared" si="529"/>
        <v>256.8</v>
      </c>
      <c r="O3380" s="10">
        <f t="shared" si="530"/>
        <v>15</v>
      </c>
      <c r="P3380" s="11">
        <f t="shared" si="531"/>
        <v>0</v>
      </c>
      <c r="Q3380" s="11">
        <f t="shared" si="532"/>
        <v>15</v>
      </c>
      <c r="R3380" s="6" t="str">
        <f t="shared" si="533"/>
        <v>YES</v>
      </c>
      <c r="S3380" s="6" t="str">
        <f t="shared" si="534"/>
        <v>YES</v>
      </c>
      <c r="T3380" s="11">
        <f t="shared" si="535"/>
        <v>214</v>
      </c>
      <c r="U3380" s="11">
        <f t="shared" si="536"/>
        <v>256.8</v>
      </c>
      <c r="V3380" s="11">
        <f t="shared" si="537"/>
        <v>-42.800000000000011</v>
      </c>
    </row>
    <row r="3381" spans="1:22" x14ac:dyDescent="0.25">
      <c r="A3381" s="6" t="s">
        <v>351</v>
      </c>
      <c r="B3381" s="6" t="s">
        <v>23</v>
      </c>
      <c r="C3381" s="6" t="s">
        <v>2661</v>
      </c>
      <c r="D3381" s="6" t="s">
        <v>2661</v>
      </c>
      <c r="E3381" s="38" t="s">
        <v>2567</v>
      </c>
      <c r="F3381" s="38" t="s">
        <v>2563</v>
      </c>
      <c r="G3381" s="25" t="s">
        <v>2565</v>
      </c>
      <c r="H3381" s="25" t="s">
        <v>2662</v>
      </c>
      <c r="I3381" s="25" t="s">
        <v>2157</v>
      </c>
      <c r="J3381" s="6" t="s">
        <v>2655</v>
      </c>
      <c r="K3381" s="11">
        <v>5</v>
      </c>
      <c r="L3381" s="9">
        <v>148.72</v>
      </c>
      <c r="M3381" s="11">
        <f t="shared" si="529"/>
        <v>743.6</v>
      </c>
      <c r="N3381" s="11">
        <v>3022.46</v>
      </c>
      <c r="O3381" s="10">
        <f t="shared" si="530"/>
        <v>5</v>
      </c>
      <c r="P3381" s="11">
        <f t="shared" si="531"/>
        <v>20.323157611619152</v>
      </c>
      <c r="Q3381" s="11">
        <f t="shared" si="532"/>
        <v>25.323157611619148</v>
      </c>
      <c r="R3381" s="6" t="str">
        <f t="shared" si="533"/>
        <v>YES</v>
      </c>
      <c r="S3381" s="6" t="str">
        <f t="shared" si="534"/>
        <v>YES</v>
      </c>
      <c r="T3381" s="11">
        <f t="shared" si="535"/>
        <v>1859</v>
      </c>
      <c r="U3381" s="11">
        <f t="shared" si="536"/>
        <v>3766.06</v>
      </c>
      <c r="V3381" s="11">
        <f t="shared" si="537"/>
        <v>-1907.06</v>
      </c>
    </row>
    <row r="3382" spans="1:22" x14ac:dyDescent="0.25">
      <c r="A3382" s="6" t="s">
        <v>351</v>
      </c>
      <c r="B3382" s="6" t="s">
        <v>23</v>
      </c>
      <c r="C3382" s="6" t="s">
        <v>2661</v>
      </c>
      <c r="D3382" s="6" t="s">
        <v>2661</v>
      </c>
      <c r="E3382" s="38" t="s">
        <v>2567</v>
      </c>
      <c r="F3382" s="38" t="s">
        <v>2563</v>
      </c>
      <c r="G3382" s="25" t="s">
        <v>2565</v>
      </c>
      <c r="H3382" s="25" t="s">
        <v>2662</v>
      </c>
      <c r="I3382" s="25" t="s">
        <v>2157</v>
      </c>
      <c r="J3382" s="6" t="s">
        <v>2655</v>
      </c>
      <c r="K3382" s="11">
        <v>15</v>
      </c>
      <c r="L3382" s="9">
        <v>14.33</v>
      </c>
      <c r="M3382" s="11">
        <f t="shared" si="529"/>
        <v>214.95</v>
      </c>
      <c r="O3382" s="10">
        <f t="shared" si="530"/>
        <v>15</v>
      </c>
      <c r="P3382" s="11">
        <f t="shared" si="531"/>
        <v>0</v>
      </c>
      <c r="Q3382" s="11">
        <f t="shared" si="532"/>
        <v>15</v>
      </c>
      <c r="R3382" s="6" t="str">
        <f t="shared" si="533"/>
        <v>YES</v>
      </c>
      <c r="S3382" s="6" t="str">
        <f t="shared" si="534"/>
        <v>YES</v>
      </c>
      <c r="T3382" s="11">
        <f t="shared" si="535"/>
        <v>179.125</v>
      </c>
      <c r="U3382" s="11">
        <f t="shared" si="536"/>
        <v>214.95</v>
      </c>
      <c r="V3382" s="11">
        <f t="shared" si="537"/>
        <v>-35.824999999999989</v>
      </c>
    </row>
    <row r="3383" spans="1:22" x14ac:dyDescent="0.25">
      <c r="A3383" s="6" t="s">
        <v>351</v>
      </c>
      <c r="B3383" s="6" t="s">
        <v>23</v>
      </c>
      <c r="C3383" s="6" t="s">
        <v>2661</v>
      </c>
      <c r="D3383" s="6" t="s">
        <v>2661</v>
      </c>
      <c r="E3383" s="38" t="s">
        <v>2567</v>
      </c>
      <c r="F3383" s="38" t="s">
        <v>2563</v>
      </c>
      <c r="G3383" s="25" t="s">
        <v>2565</v>
      </c>
      <c r="H3383" s="25" t="s">
        <v>2662</v>
      </c>
      <c r="I3383" s="25" t="s">
        <v>2157</v>
      </c>
      <c r="J3383" s="6" t="s">
        <v>2656</v>
      </c>
      <c r="K3383" s="11">
        <v>5</v>
      </c>
      <c r="L3383" s="9">
        <v>125.7</v>
      </c>
      <c r="M3383" s="11">
        <f t="shared" si="529"/>
        <v>628.5</v>
      </c>
      <c r="N3383" s="11">
        <v>2663.98</v>
      </c>
      <c r="O3383" s="10">
        <f t="shared" si="530"/>
        <v>5</v>
      </c>
      <c r="P3383" s="11">
        <f t="shared" si="531"/>
        <v>21.193158313444709</v>
      </c>
      <c r="Q3383" s="11">
        <f t="shared" si="532"/>
        <v>26.193158313444709</v>
      </c>
      <c r="R3383" s="6" t="str">
        <f t="shared" si="533"/>
        <v>YES</v>
      </c>
      <c r="S3383" s="6" t="str">
        <f t="shared" si="534"/>
        <v>YES</v>
      </c>
      <c r="T3383" s="11">
        <f t="shared" si="535"/>
        <v>1571.25</v>
      </c>
      <c r="U3383" s="11">
        <f t="shared" si="536"/>
        <v>3292.48</v>
      </c>
      <c r="V3383" s="11">
        <f t="shared" si="537"/>
        <v>-1721.23</v>
      </c>
    </row>
    <row r="3384" spans="1:22" x14ac:dyDescent="0.25">
      <c r="A3384" s="6" t="s">
        <v>351</v>
      </c>
      <c r="B3384" s="6" t="s">
        <v>23</v>
      </c>
      <c r="C3384" s="6" t="s">
        <v>2661</v>
      </c>
      <c r="D3384" s="6" t="s">
        <v>2661</v>
      </c>
      <c r="E3384" s="38" t="s">
        <v>2567</v>
      </c>
      <c r="F3384" s="38" t="s">
        <v>2563</v>
      </c>
      <c r="G3384" s="25" t="s">
        <v>2565</v>
      </c>
      <c r="H3384" s="25" t="s">
        <v>2662</v>
      </c>
      <c r="I3384" s="25" t="s">
        <v>2157</v>
      </c>
      <c r="J3384" s="6" t="s">
        <v>2656</v>
      </c>
      <c r="K3384" s="11">
        <v>15</v>
      </c>
      <c r="L3384" s="9">
        <v>20.260000000000002</v>
      </c>
      <c r="M3384" s="11">
        <f t="shared" si="529"/>
        <v>303.90000000000003</v>
      </c>
      <c r="O3384" s="10">
        <f t="shared" si="530"/>
        <v>15</v>
      </c>
      <c r="P3384" s="11">
        <f t="shared" si="531"/>
        <v>0</v>
      </c>
      <c r="Q3384" s="11">
        <f t="shared" si="532"/>
        <v>15</v>
      </c>
      <c r="R3384" s="6" t="str">
        <f t="shared" si="533"/>
        <v>YES</v>
      </c>
      <c r="S3384" s="6" t="str">
        <f t="shared" si="534"/>
        <v>YES</v>
      </c>
      <c r="T3384" s="11">
        <f t="shared" si="535"/>
        <v>253.25000000000003</v>
      </c>
      <c r="U3384" s="11">
        <f t="shared" si="536"/>
        <v>303.90000000000003</v>
      </c>
      <c r="V3384" s="11">
        <f t="shared" si="537"/>
        <v>-50.650000000000006</v>
      </c>
    </row>
    <row r="3385" spans="1:22" x14ac:dyDescent="0.25">
      <c r="A3385" s="6" t="s">
        <v>351</v>
      </c>
      <c r="B3385" s="6" t="s">
        <v>23</v>
      </c>
      <c r="C3385" s="6" t="s">
        <v>2661</v>
      </c>
      <c r="D3385" s="6" t="s">
        <v>2661</v>
      </c>
      <c r="E3385" s="38" t="s">
        <v>2567</v>
      </c>
      <c r="F3385" s="38" t="s">
        <v>2563</v>
      </c>
      <c r="G3385" s="25" t="s">
        <v>2565</v>
      </c>
      <c r="H3385" s="25" t="s">
        <v>2662</v>
      </c>
      <c r="I3385" s="25" t="s">
        <v>2157</v>
      </c>
      <c r="J3385" s="6" t="s">
        <v>2657</v>
      </c>
      <c r="K3385" s="11">
        <v>5</v>
      </c>
      <c r="L3385" s="9">
        <v>203.18</v>
      </c>
      <c r="M3385" s="11">
        <f t="shared" si="529"/>
        <v>1015.9000000000001</v>
      </c>
      <c r="N3385" s="11">
        <v>5054.79</v>
      </c>
      <c r="O3385" s="10">
        <f t="shared" si="530"/>
        <v>5</v>
      </c>
      <c r="P3385" s="11">
        <f t="shared" si="531"/>
        <v>24.87838369918299</v>
      </c>
      <c r="Q3385" s="11">
        <f t="shared" si="532"/>
        <v>29.878383699182994</v>
      </c>
      <c r="R3385" s="6" t="str">
        <f t="shared" si="533"/>
        <v>YES</v>
      </c>
      <c r="S3385" s="6" t="str">
        <f t="shared" si="534"/>
        <v>YES</v>
      </c>
      <c r="T3385" s="11">
        <f t="shared" si="535"/>
        <v>2539.75</v>
      </c>
      <c r="U3385" s="11">
        <f t="shared" si="536"/>
        <v>6070.6900000000005</v>
      </c>
      <c r="V3385" s="11">
        <f t="shared" si="537"/>
        <v>-3530.9400000000005</v>
      </c>
    </row>
    <row r="3386" spans="1:22" x14ac:dyDescent="0.25">
      <c r="A3386" s="6" t="s">
        <v>351</v>
      </c>
      <c r="B3386" s="6" t="s">
        <v>23</v>
      </c>
      <c r="C3386" s="6" t="s">
        <v>2661</v>
      </c>
      <c r="D3386" s="6" t="s">
        <v>2661</v>
      </c>
      <c r="E3386" s="38" t="s">
        <v>2567</v>
      </c>
      <c r="F3386" s="38" t="s">
        <v>2563</v>
      </c>
      <c r="G3386" s="25" t="s">
        <v>2565</v>
      </c>
      <c r="H3386" s="25" t="s">
        <v>2662</v>
      </c>
      <c r="I3386" s="25" t="s">
        <v>2157</v>
      </c>
      <c r="J3386" s="6" t="s">
        <v>2657</v>
      </c>
      <c r="K3386" s="11">
        <v>12.5</v>
      </c>
      <c r="L3386" s="9">
        <v>6.5</v>
      </c>
      <c r="M3386" s="11">
        <f t="shared" si="529"/>
        <v>81.25</v>
      </c>
      <c r="O3386" s="10">
        <f t="shared" si="530"/>
        <v>12.5</v>
      </c>
      <c r="P3386" s="11">
        <f t="shared" si="531"/>
        <v>0</v>
      </c>
      <c r="Q3386" s="11">
        <f t="shared" si="532"/>
        <v>12.5</v>
      </c>
      <c r="R3386" s="6" t="str">
        <f t="shared" si="533"/>
        <v>YES</v>
      </c>
      <c r="S3386" s="6" t="str">
        <f t="shared" si="534"/>
        <v>YES</v>
      </c>
      <c r="T3386" s="11">
        <f t="shared" si="535"/>
        <v>81.25</v>
      </c>
      <c r="U3386" s="11">
        <f t="shared" si="536"/>
        <v>81.25</v>
      </c>
      <c r="V3386" s="11">
        <f t="shared" si="537"/>
        <v>0</v>
      </c>
    </row>
    <row r="3387" spans="1:22" x14ac:dyDescent="0.25">
      <c r="A3387" s="6" t="s">
        <v>351</v>
      </c>
      <c r="B3387" s="6" t="s">
        <v>23</v>
      </c>
      <c r="C3387" s="6" t="s">
        <v>2661</v>
      </c>
      <c r="D3387" s="6" t="s">
        <v>2661</v>
      </c>
      <c r="E3387" s="38" t="s">
        <v>2567</v>
      </c>
      <c r="F3387" s="38" t="s">
        <v>2563</v>
      </c>
      <c r="G3387" s="25" t="s">
        <v>2565</v>
      </c>
      <c r="H3387" s="25" t="s">
        <v>2662</v>
      </c>
      <c r="I3387" s="25" t="s">
        <v>2157</v>
      </c>
      <c r="J3387" s="6" t="s">
        <v>2657</v>
      </c>
      <c r="K3387" s="11">
        <v>15</v>
      </c>
      <c r="L3387" s="9">
        <v>13.43</v>
      </c>
      <c r="M3387" s="11">
        <f t="shared" si="529"/>
        <v>201.45</v>
      </c>
      <c r="O3387" s="10">
        <f t="shared" si="530"/>
        <v>15</v>
      </c>
      <c r="P3387" s="11">
        <f t="shared" si="531"/>
        <v>0</v>
      </c>
      <c r="Q3387" s="11">
        <f t="shared" si="532"/>
        <v>15</v>
      </c>
      <c r="R3387" s="6" t="str">
        <f t="shared" si="533"/>
        <v>YES</v>
      </c>
      <c r="S3387" s="6" t="str">
        <f t="shared" si="534"/>
        <v>YES</v>
      </c>
      <c r="T3387" s="11">
        <f t="shared" si="535"/>
        <v>167.875</v>
      </c>
      <c r="U3387" s="11">
        <f t="shared" si="536"/>
        <v>201.45</v>
      </c>
      <c r="V3387" s="11">
        <f t="shared" si="537"/>
        <v>-33.574999999999989</v>
      </c>
    </row>
    <row r="3388" spans="1:22" x14ac:dyDescent="0.25">
      <c r="A3388" s="6" t="s">
        <v>351</v>
      </c>
      <c r="B3388" s="6" t="s">
        <v>23</v>
      </c>
      <c r="C3388" s="6" t="s">
        <v>2661</v>
      </c>
      <c r="D3388" s="6" t="s">
        <v>2661</v>
      </c>
      <c r="E3388" s="38" t="s">
        <v>2567</v>
      </c>
      <c r="F3388" s="38" t="s">
        <v>2563</v>
      </c>
      <c r="G3388" s="25" t="s">
        <v>2565</v>
      </c>
      <c r="H3388" s="25" t="s">
        <v>2662</v>
      </c>
      <c r="I3388" s="25" t="s">
        <v>2157</v>
      </c>
      <c r="J3388" s="6" t="s">
        <v>2658</v>
      </c>
      <c r="K3388" s="11">
        <v>5</v>
      </c>
      <c r="L3388" s="9">
        <v>171.77</v>
      </c>
      <c r="M3388" s="11">
        <f t="shared" si="529"/>
        <v>858.85</v>
      </c>
      <c r="N3388" s="11">
        <v>4820.99</v>
      </c>
      <c r="O3388" s="10">
        <f t="shared" si="530"/>
        <v>5</v>
      </c>
      <c r="P3388" s="11">
        <f t="shared" si="531"/>
        <v>28.066542469581414</v>
      </c>
      <c r="Q3388" s="11">
        <f t="shared" si="532"/>
        <v>33.066542469581414</v>
      </c>
      <c r="R3388" s="6" t="str">
        <f t="shared" si="533"/>
        <v>YES</v>
      </c>
      <c r="S3388" s="6" t="str">
        <f t="shared" si="534"/>
        <v>YES</v>
      </c>
      <c r="T3388" s="11">
        <f t="shared" si="535"/>
        <v>2147.125</v>
      </c>
      <c r="U3388" s="11">
        <f t="shared" si="536"/>
        <v>5679.84</v>
      </c>
      <c r="V3388" s="11">
        <f t="shared" si="537"/>
        <v>-3532.7150000000001</v>
      </c>
    </row>
    <row r="3389" spans="1:22" x14ac:dyDescent="0.25">
      <c r="A3389" s="6" t="s">
        <v>351</v>
      </c>
      <c r="B3389" s="6" t="s">
        <v>23</v>
      </c>
      <c r="C3389" s="6" t="s">
        <v>2661</v>
      </c>
      <c r="D3389" s="6" t="s">
        <v>2661</v>
      </c>
      <c r="E3389" s="38" t="s">
        <v>2567</v>
      </c>
      <c r="F3389" s="38" t="s">
        <v>2563</v>
      </c>
      <c r="G3389" s="25" t="s">
        <v>2565</v>
      </c>
      <c r="H3389" s="25" t="s">
        <v>2662</v>
      </c>
      <c r="I3389" s="25" t="s">
        <v>2157</v>
      </c>
      <c r="J3389" s="6" t="s">
        <v>2658</v>
      </c>
      <c r="K3389" s="11">
        <v>15</v>
      </c>
      <c r="L3389" s="9">
        <v>33.840000000000003</v>
      </c>
      <c r="M3389" s="11">
        <f>K3389*L3389</f>
        <v>507.6</v>
      </c>
      <c r="O3389" s="10">
        <f t="shared" si="530"/>
        <v>15</v>
      </c>
      <c r="P3389" s="11">
        <f t="shared" si="531"/>
        <v>0</v>
      </c>
      <c r="Q3389" s="11">
        <f t="shared" si="532"/>
        <v>15</v>
      </c>
      <c r="R3389" s="6" t="str">
        <f t="shared" si="533"/>
        <v>YES</v>
      </c>
      <c r="S3389" s="6" t="str">
        <f t="shared" si="534"/>
        <v>YES</v>
      </c>
      <c r="T3389" s="11">
        <f t="shared" si="535"/>
        <v>423.00000000000006</v>
      </c>
      <c r="U3389" s="11">
        <f t="shared" si="536"/>
        <v>507.6</v>
      </c>
      <c r="V3389" s="11">
        <f t="shared" si="537"/>
        <v>-84.599999999999966</v>
      </c>
    </row>
    <row r="3390" spans="1:22" x14ac:dyDescent="0.25">
      <c r="A3390" s="6" t="s">
        <v>351</v>
      </c>
      <c r="B3390" s="6" t="s">
        <v>23</v>
      </c>
      <c r="C3390" s="6" t="s">
        <v>2661</v>
      </c>
      <c r="D3390" s="6" t="s">
        <v>2661</v>
      </c>
      <c r="E3390" s="38" t="s">
        <v>2567</v>
      </c>
      <c r="F3390" s="38" t="s">
        <v>2563</v>
      </c>
      <c r="G3390" s="25" t="s">
        <v>2565</v>
      </c>
      <c r="H3390" s="25" t="s">
        <v>2662</v>
      </c>
      <c r="I3390" s="25" t="s">
        <v>2157</v>
      </c>
      <c r="J3390" s="6" t="s">
        <v>2659</v>
      </c>
      <c r="K3390" s="11">
        <v>5</v>
      </c>
      <c r="L3390" s="9">
        <v>159.44</v>
      </c>
      <c r="M3390" s="11">
        <f t="shared" si="529"/>
        <v>797.2</v>
      </c>
      <c r="N3390" s="11">
        <v>4958.71</v>
      </c>
      <c r="O3390" s="10">
        <f t="shared" si="530"/>
        <v>5</v>
      </c>
      <c r="P3390" s="11">
        <f t="shared" si="531"/>
        <v>31.100790265930758</v>
      </c>
      <c r="Q3390" s="11">
        <f t="shared" si="532"/>
        <v>36.100790265930755</v>
      </c>
      <c r="R3390" s="6" t="str">
        <f t="shared" si="533"/>
        <v>YES</v>
      </c>
      <c r="S3390" s="6" t="str">
        <f t="shared" si="534"/>
        <v>YES</v>
      </c>
      <c r="T3390" s="11">
        <f t="shared" si="535"/>
        <v>1993</v>
      </c>
      <c r="U3390" s="11">
        <f t="shared" si="536"/>
        <v>5755.91</v>
      </c>
      <c r="V3390" s="11">
        <f t="shared" si="537"/>
        <v>-3762.91</v>
      </c>
    </row>
    <row r="3391" spans="1:22" x14ac:dyDescent="0.25">
      <c r="A3391" s="6" t="s">
        <v>351</v>
      </c>
      <c r="B3391" s="6" t="s">
        <v>23</v>
      </c>
      <c r="C3391" s="6" t="s">
        <v>2661</v>
      </c>
      <c r="D3391" s="6" t="s">
        <v>2661</v>
      </c>
      <c r="E3391" s="38" t="s">
        <v>2567</v>
      </c>
      <c r="F3391" s="38" t="s">
        <v>2563</v>
      </c>
      <c r="G3391" s="25" t="s">
        <v>2565</v>
      </c>
      <c r="H3391" s="25" t="s">
        <v>2662</v>
      </c>
      <c r="I3391" s="25" t="s">
        <v>2157</v>
      </c>
      <c r="J3391" s="6" t="s">
        <v>2659</v>
      </c>
      <c r="K3391" s="11">
        <v>15</v>
      </c>
      <c r="L3391" s="9">
        <v>22.91</v>
      </c>
      <c r="M3391" s="11">
        <f t="shared" si="529"/>
        <v>343.65</v>
      </c>
      <c r="O3391" s="10">
        <f t="shared" si="530"/>
        <v>14.999999999999998</v>
      </c>
      <c r="P3391" s="11">
        <f t="shared" si="531"/>
        <v>0</v>
      </c>
      <c r="Q3391" s="11">
        <f t="shared" si="532"/>
        <v>14.999999999999998</v>
      </c>
      <c r="R3391" s="6" t="str">
        <f t="shared" si="533"/>
        <v>YES</v>
      </c>
      <c r="S3391" s="6" t="str">
        <f t="shared" si="534"/>
        <v>YES</v>
      </c>
      <c r="T3391" s="11">
        <f t="shared" si="535"/>
        <v>286.375</v>
      </c>
      <c r="U3391" s="11">
        <f t="shared" si="536"/>
        <v>343.65</v>
      </c>
      <c r="V3391" s="11">
        <f t="shared" si="537"/>
        <v>-57.274999999999977</v>
      </c>
    </row>
    <row r="3392" spans="1:22" x14ac:dyDescent="0.25">
      <c r="A3392" s="6" t="s">
        <v>351</v>
      </c>
      <c r="B3392" s="6" t="s">
        <v>23</v>
      </c>
      <c r="C3392" s="6" t="s">
        <v>2661</v>
      </c>
      <c r="D3392" s="6" t="s">
        <v>2661</v>
      </c>
      <c r="E3392" s="38" t="s">
        <v>2567</v>
      </c>
      <c r="F3392" s="38" t="s">
        <v>2563</v>
      </c>
      <c r="G3392" s="25" t="s">
        <v>2565</v>
      </c>
      <c r="H3392" s="25" t="s">
        <v>2662</v>
      </c>
      <c r="I3392" s="25" t="s">
        <v>2157</v>
      </c>
      <c r="J3392" s="6" t="s">
        <v>2660</v>
      </c>
      <c r="K3392" s="11">
        <v>5</v>
      </c>
      <c r="L3392" s="9">
        <v>172.97</v>
      </c>
      <c r="M3392" s="11">
        <f t="shared" si="529"/>
        <v>864.85</v>
      </c>
      <c r="N3392" s="11">
        <v>2611.6799999999998</v>
      </c>
      <c r="O3392" s="10">
        <f t="shared" si="530"/>
        <v>5</v>
      </c>
      <c r="P3392" s="11">
        <f t="shared" si="531"/>
        <v>15.09903451465572</v>
      </c>
      <c r="Q3392" s="11">
        <f t="shared" si="532"/>
        <v>20.09903451465572</v>
      </c>
      <c r="R3392" s="6" t="str">
        <f t="shared" si="533"/>
        <v>YES</v>
      </c>
      <c r="S3392" s="6" t="str">
        <f t="shared" si="534"/>
        <v>YES</v>
      </c>
      <c r="T3392" s="11">
        <f t="shared" si="535"/>
        <v>2162.125</v>
      </c>
      <c r="U3392" s="11">
        <f t="shared" si="536"/>
        <v>3476.5299999999997</v>
      </c>
      <c r="V3392" s="11">
        <f t="shared" si="537"/>
        <v>-1314.4049999999997</v>
      </c>
    </row>
    <row r="3393" spans="1:22" x14ac:dyDescent="0.25">
      <c r="A3393" s="6" t="s">
        <v>351</v>
      </c>
      <c r="B3393" s="6" t="s">
        <v>23</v>
      </c>
      <c r="C3393" s="6" t="s">
        <v>2661</v>
      </c>
      <c r="D3393" s="6" t="s">
        <v>2661</v>
      </c>
      <c r="E3393" s="38" t="s">
        <v>2567</v>
      </c>
      <c r="F3393" s="38" t="s">
        <v>2563</v>
      </c>
      <c r="G3393" s="25" t="s">
        <v>2565</v>
      </c>
      <c r="H3393" s="25" t="s">
        <v>2662</v>
      </c>
      <c r="I3393" s="25" t="s">
        <v>2157</v>
      </c>
      <c r="J3393" s="6" t="s">
        <v>2660</v>
      </c>
      <c r="K3393" s="11">
        <v>12.5</v>
      </c>
      <c r="L3393" s="9">
        <v>3.31</v>
      </c>
      <c r="M3393" s="11">
        <f t="shared" si="529"/>
        <v>41.375</v>
      </c>
      <c r="O3393" s="10">
        <f t="shared" si="530"/>
        <v>12.5</v>
      </c>
      <c r="P3393" s="11">
        <f t="shared" si="531"/>
        <v>0</v>
      </c>
      <c r="Q3393" s="11">
        <f t="shared" si="532"/>
        <v>12.5</v>
      </c>
      <c r="R3393" s="6" t="str">
        <f t="shared" si="533"/>
        <v>YES</v>
      </c>
      <c r="S3393" s="6" t="str">
        <f t="shared" si="534"/>
        <v>YES</v>
      </c>
      <c r="T3393" s="11">
        <f t="shared" si="535"/>
        <v>41.375</v>
      </c>
      <c r="U3393" s="11">
        <f t="shared" si="536"/>
        <v>41.375</v>
      </c>
      <c r="V3393" s="11">
        <f t="shared" si="537"/>
        <v>0</v>
      </c>
    </row>
    <row r="3394" spans="1:22" x14ac:dyDescent="0.25">
      <c r="A3394" s="6" t="s">
        <v>351</v>
      </c>
      <c r="B3394" s="6" t="s">
        <v>23</v>
      </c>
      <c r="C3394" s="6" t="s">
        <v>2661</v>
      </c>
      <c r="D3394" s="6" t="s">
        <v>2661</v>
      </c>
      <c r="E3394" s="38" t="s">
        <v>2567</v>
      </c>
      <c r="F3394" s="38" t="s">
        <v>2563</v>
      </c>
      <c r="G3394" s="25" t="s">
        <v>2565</v>
      </c>
      <c r="H3394" s="25" t="s">
        <v>2662</v>
      </c>
      <c r="I3394" s="25" t="s">
        <v>2157</v>
      </c>
      <c r="J3394" s="6" t="s">
        <v>2660</v>
      </c>
      <c r="K3394" s="11">
        <v>15</v>
      </c>
      <c r="L3394" s="9">
        <v>36.770000000000003</v>
      </c>
      <c r="M3394" s="11">
        <f t="shared" si="529"/>
        <v>551.55000000000007</v>
      </c>
      <c r="O3394" s="10">
        <f t="shared" si="530"/>
        <v>15</v>
      </c>
      <c r="P3394" s="11">
        <f t="shared" si="531"/>
        <v>0</v>
      </c>
      <c r="Q3394" s="11">
        <f t="shared" si="532"/>
        <v>15</v>
      </c>
      <c r="R3394" s="6" t="str">
        <f t="shared" si="533"/>
        <v>YES</v>
      </c>
      <c r="S3394" s="6" t="str">
        <f t="shared" si="534"/>
        <v>YES</v>
      </c>
      <c r="T3394" s="11">
        <f t="shared" si="535"/>
        <v>459.62500000000006</v>
      </c>
      <c r="U3394" s="11">
        <f t="shared" si="536"/>
        <v>551.55000000000007</v>
      </c>
      <c r="V3394" s="11">
        <f t="shared" si="537"/>
        <v>-91.925000000000011</v>
      </c>
    </row>
    <row r="3395" spans="1:22" x14ac:dyDescent="0.25">
      <c r="A3395" s="6" t="s">
        <v>351</v>
      </c>
      <c r="B3395" s="6" t="s">
        <v>23</v>
      </c>
      <c r="C3395" t="s">
        <v>2663</v>
      </c>
      <c r="D3395" t="s">
        <v>2663</v>
      </c>
      <c r="E3395" s="6" t="s">
        <v>2406</v>
      </c>
      <c r="G3395" s="6" t="s">
        <v>2407</v>
      </c>
      <c r="H3395" t="s">
        <v>2664</v>
      </c>
      <c r="I3395" s="6" t="s">
        <v>2665</v>
      </c>
      <c r="J3395" s="6" t="s">
        <v>2666</v>
      </c>
      <c r="K3395" s="11">
        <v>7</v>
      </c>
      <c r="L3395" s="9">
        <v>292.75</v>
      </c>
      <c r="M3395" s="11">
        <v>4326.45</v>
      </c>
      <c r="N3395" s="11">
        <v>225</v>
      </c>
      <c r="O3395" s="10">
        <f t="shared" si="530"/>
        <v>14.77865072587532</v>
      </c>
      <c r="P3395" s="11">
        <f t="shared" si="531"/>
        <v>0.76857386848847142</v>
      </c>
      <c r="Q3395" s="11">
        <f t="shared" si="532"/>
        <v>15.547224594363792</v>
      </c>
      <c r="R3395" s="6" t="str">
        <f t="shared" si="533"/>
        <v>YES</v>
      </c>
      <c r="S3395" s="6" t="str">
        <f t="shared" si="534"/>
        <v>YES</v>
      </c>
      <c r="T3395" s="11">
        <f t="shared" si="535"/>
        <v>3659.375</v>
      </c>
      <c r="U3395" s="11">
        <f t="shared" si="536"/>
        <v>4551.45</v>
      </c>
      <c r="V3395" s="11">
        <f t="shared" si="537"/>
        <v>-892.07499999999982</v>
      </c>
    </row>
    <row r="3396" spans="1:22" x14ac:dyDescent="0.25">
      <c r="A3396" s="6" t="s">
        <v>351</v>
      </c>
      <c r="B3396" s="6" t="s">
        <v>23</v>
      </c>
      <c r="C3396" t="s">
        <v>2663</v>
      </c>
      <c r="D3396" t="s">
        <v>2663</v>
      </c>
      <c r="E3396" s="6" t="s">
        <v>2406</v>
      </c>
      <c r="G3396" s="6" t="s">
        <v>2407</v>
      </c>
      <c r="H3396" t="s">
        <v>2664</v>
      </c>
      <c r="I3396" s="6" t="s">
        <v>2665</v>
      </c>
      <c r="J3396" s="6" t="s">
        <v>2667</v>
      </c>
      <c r="K3396" s="11">
        <v>5</v>
      </c>
      <c r="L3396" s="9">
        <v>149.55000000000001</v>
      </c>
      <c r="M3396" s="11">
        <v>1131.31</v>
      </c>
      <c r="N3396" s="11">
        <v>1255.8900000000001</v>
      </c>
      <c r="O3396" s="10">
        <f t="shared" si="530"/>
        <v>7.5647609495152111</v>
      </c>
      <c r="P3396" s="11">
        <f t="shared" si="531"/>
        <v>8.3977933801404205</v>
      </c>
      <c r="Q3396" s="11">
        <f t="shared" si="532"/>
        <v>15.962554329655632</v>
      </c>
      <c r="R3396" s="6" t="str">
        <f t="shared" si="533"/>
        <v>YES</v>
      </c>
      <c r="S3396" s="6" t="str">
        <f t="shared" si="534"/>
        <v>YES</v>
      </c>
      <c r="T3396" s="11">
        <f t="shared" si="535"/>
        <v>1869.3750000000002</v>
      </c>
      <c r="U3396" s="11">
        <f t="shared" si="536"/>
        <v>2387.1999999999998</v>
      </c>
      <c r="V3396" s="11">
        <f t="shared" si="537"/>
        <v>-517.82499999999959</v>
      </c>
    </row>
    <row r="3397" spans="1:22" x14ac:dyDescent="0.25">
      <c r="A3397" s="6" t="s">
        <v>351</v>
      </c>
      <c r="B3397" s="6" t="s">
        <v>23</v>
      </c>
      <c r="C3397" t="s">
        <v>2663</v>
      </c>
      <c r="D3397" t="s">
        <v>2663</v>
      </c>
      <c r="E3397" s="6" t="s">
        <v>2406</v>
      </c>
      <c r="G3397" s="6" t="s">
        <v>2407</v>
      </c>
      <c r="H3397" t="s">
        <v>2664</v>
      </c>
      <c r="I3397" s="6" t="s">
        <v>2665</v>
      </c>
      <c r="J3397" s="6" t="s">
        <v>2668</v>
      </c>
      <c r="K3397" s="11">
        <v>7</v>
      </c>
      <c r="L3397" s="9">
        <v>74.75</v>
      </c>
      <c r="M3397" s="11">
        <v>426.25</v>
      </c>
      <c r="N3397" s="11">
        <v>847</v>
      </c>
      <c r="O3397" s="10">
        <f t="shared" si="530"/>
        <v>5.7023411371237458</v>
      </c>
      <c r="P3397" s="11">
        <f t="shared" si="531"/>
        <v>11.331103678929766</v>
      </c>
      <c r="Q3397" s="11">
        <f t="shared" si="532"/>
        <v>17.03344481605351</v>
      </c>
      <c r="R3397" s="6" t="str">
        <f t="shared" si="533"/>
        <v>YES</v>
      </c>
      <c r="S3397" s="6" t="str">
        <f t="shared" si="534"/>
        <v>YES</v>
      </c>
      <c r="T3397" s="11">
        <f t="shared" si="535"/>
        <v>934.375</v>
      </c>
      <c r="U3397" s="11">
        <f t="shared" si="536"/>
        <v>1273.25</v>
      </c>
      <c r="V3397" s="11">
        <f t="shared" si="537"/>
        <v>-338.875</v>
      </c>
    </row>
    <row r="3398" spans="1:22" x14ac:dyDescent="0.25">
      <c r="A3398" s="6" t="s">
        <v>351</v>
      </c>
      <c r="B3398" s="6" t="s">
        <v>23</v>
      </c>
      <c r="C3398" t="s">
        <v>2663</v>
      </c>
      <c r="D3398" t="s">
        <v>2663</v>
      </c>
      <c r="E3398" s="6" t="s">
        <v>2406</v>
      </c>
      <c r="G3398" s="6" t="s">
        <v>2407</v>
      </c>
      <c r="H3398" t="s">
        <v>2664</v>
      </c>
      <c r="I3398" s="6" t="s">
        <v>2665</v>
      </c>
      <c r="J3398" s="6" t="s">
        <v>2669</v>
      </c>
      <c r="K3398" s="11">
        <v>5</v>
      </c>
      <c r="L3398" s="9">
        <v>222.98</v>
      </c>
      <c r="M3398" s="11">
        <v>1961.35</v>
      </c>
      <c r="N3398" s="11">
        <v>2851.01</v>
      </c>
      <c r="O3398" s="10">
        <f t="shared" si="530"/>
        <v>8.7960803659521041</v>
      </c>
      <c r="P3398" s="11">
        <f t="shared" si="531"/>
        <v>12.785944927796216</v>
      </c>
      <c r="Q3398" s="11">
        <f t="shared" si="532"/>
        <v>21.582025293748323</v>
      </c>
      <c r="R3398" s="6" t="str">
        <f t="shared" si="533"/>
        <v>YES</v>
      </c>
      <c r="S3398" s="6" t="str">
        <f t="shared" si="534"/>
        <v>YES</v>
      </c>
      <c r="T3398" s="11">
        <f t="shared" si="535"/>
        <v>2787.25</v>
      </c>
      <c r="U3398" s="11">
        <f t="shared" si="536"/>
        <v>4812.3600000000006</v>
      </c>
      <c r="V3398" s="11">
        <f t="shared" si="537"/>
        <v>-2025.1100000000006</v>
      </c>
    </row>
    <row r="3399" spans="1:22" x14ac:dyDescent="0.25">
      <c r="A3399" s="6" t="s">
        <v>351</v>
      </c>
      <c r="B3399" s="6" t="s">
        <v>23</v>
      </c>
      <c r="C3399" t="s">
        <v>2663</v>
      </c>
      <c r="D3399" t="s">
        <v>2663</v>
      </c>
      <c r="E3399" s="6" t="s">
        <v>2406</v>
      </c>
      <c r="G3399" s="6" t="s">
        <v>2407</v>
      </c>
      <c r="H3399" t="s">
        <v>2664</v>
      </c>
      <c r="I3399" s="6" t="s">
        <v>2665</v>
      </c>
      <c r="J3399" s="6" t="s">
        <v>2670</v>
      </c>
      <c r="K3399" s="11">
        <v>5</v>
      </c>
      <c r="L3399" s="9">
        <v>107.62</v>
      </c>
      <c r="M3399" s="11">
        <v>538.1</v>
      </c>
      <c r="N3399" s="11">
        <v>2621.77</v>
      </c>
      <c r="O3399" s="10">
        <f t="shared" si="530"/>
        <v>5</v>
      </c>
      <c r="P3399" s="11">
        <f t="shared" si="531"/>
        <v>24.361364058725144</v>
      </c>
      <c r="Q3399" s="11">
        <f t="shared" si="532"/>
        <v>29.36136405872514</v>
      </c>
      <c r="R3399" s="6" t="str">
        <f t="shared" si="533"/>
        <v>YES</v>
      </c>
      <c r="S3399" s="6" t="str">
        <f t="shared" si="534"/>
        <v>YES</v>
      </c>
      <c r="T3399" s="11">
        <f t="shared" si="535"/>
        <v>1345.25</v>
      </c>
      <c r="U3399" s="11">
        <f t="shared" si="536"/>
        <v>3159.87</v>
      </c>
      <c r="V3399" s="11">
        <f t="shared" si="537"/>
        <v>-1814.62</v>
      </c>
    </row>
    <row r="3400" spans="1:22" x14ac:dyDescent="0.25">
      <c r="A3400" s="6" t="s">
        <v>351</v>
      </c>
      <c r="B3400" s="6" t="s">
        <v>23</v>
      </c>
      <c r="C3400" t="s">
        <v>2663</v>
      </c>
      <c r="D3400" t="s">
        <v>2663</v>
      </c>
      <c r="E3400" s="6" t="s">
        <v>2406</v>
      </c>
      <c r="G3400" s="6" t="s">
        <v>2407</v>
      </c>
      <c r="H3400" t="s">
        <v>2664</v>
      </c>
      <c r="I3400" s="6" t="s">
        <v>2665</v>
      </c>
      <c r="J3400" s="6" t="s">
        <v>2671</v>
      </c>
      <c r="K3400" s="11">
        <v>5</v>
      </c>
      <c r="L3400" s="9">
        <v>107.01</v>
      </c>
      <c r="M3400" s="11">
        <v>535.04999999999995</v>
      </c>
      <c r="N3400" s="11">
        <v>1535.65</v>
      </c>
      <c r="O3400" s="10">
        <f t="shared" si="530"/>
        <v>4.9999999999999991</v>
      </c>
      <c r="P3400" s="11">
        <f t="shared" si="531"/>
        <v>14.3505279880385</v>
      </c>
      <c r="Q3400" s="11">
        <f t="shared" si="532"/>
        <v>19.350527988038497</v>
      </c>
      <c r="R3400" s="6" t="str">
        <f t="shared" si="533"/>
        <v>YES</v>
      </c>
      <c r="S3400" s="6" t="str">
        <f t="shared" si="534"/>
        <v>YES</v>
      </c>
      <c r="T3400" s="11">
        <f t="shared" si="535"/>
        <v>1337.625</v>
      </c>
      <c r="U3400" s="11">
        <f t="shared" si="536"/>
        <v>2070.6999999999998</v>
      </c>
      <c r="V3400" s="11">
        <f t="shared" si="537"/>
        <v>-733.07499999999982</v>
      </c>
    </row>
    <row r="3401" spans="1:22" x14ac:dyDescent="0.25">
      <c r="A3401" s="6" t="s">
        <v>351</v>
      </c>
      <c r="B3401" s="6" t="s">
        <v>23</v>
      </c>
      <c r="C3401" t="s">
        <v>2663</v>
      </c>
      <c r="D3401" t="s">
        <v>2663</v>
      </c>
      <c r="E3401" s="6" t="s">
        <v>2406</v>
      </c>
      <c r="G3401" s="6" t="s">
        <v>2407</v>
      </c>
      <c r="H3401" t="s">
        <v>2664</v>
      </c>
      <c r="I3401" s="6" t="s">
        <v>2665</v>
      </c>
      <c r="J3401" s="6" t="s">
        <v>2672</v>
      </c>
      <c r="K3401" s="11">
        <v>5</v>
      </c>
      <c r="L3401" s="9">
        <v>7.55</v>
      </c>
      <c r="M3401" s="11">
        <v>37.75</v>
      </c>
      <c r="N3401" s="11">
        <v>200</v>
      </c>
      <c r="O3401" s="10">
        <f t="shared" si="530"/>
        <v>5</v>
      </c>
      <c r="P3401" s="11">
        <f t="shared" si="531"/>
        <v>26.490066225165563</v>
      </c>
      <c r="Q3401" s="11">
        <f t="shared" si="532"/>
        <v>31.490066225165563</v>
      </c>
      <c r="R3401" s="6" t="str">
        <f t="shared" si="533"/>
        <v>YES</v>
      </c>
      <c r="S3401" s="6" t="str">
        <f t="shared" si="534"/>
        <v>YES</v>
      </c>
      <c r="T3401" s="11">
        <f t="shared" si="535"/>
        <v>94.375</v>
      </c>
      <c r="U3401" s="11">
        <f t="shared" si="536"/>
        <v>237.75</v>
      </c>
      <c r="V3401" s="11">
        <f t="shared" si="537"/>
        <v>-143.375</v>
      </c>
    </row>
    <row r="3402" spans="1:22" x14ac:dyDescent="0.25">
      <c r="A3402" s="6" t="s">
        <v>351</v>
      </c>
      <c r="B3402" s="6" t="s">
        <v>23</v>
      </c>
      <c r="C3402" t="s">
        <v>2663</v>
      </c>
      <c r="D3402" t="s">
        <v>2663</v>
      </c>
      <c r="E3402" s="6" t="s">
        <v>2406</v>
      </c>
      <c r="G3402" s="6" t="s">
        <v>2407</v>
      </c>
      <c r="H3402" t="s">
        <v>2664</v>
      </c>
      <c r="I3402" s="6" t="s">
        <v>2665</v>
      </c>
      <c r="J3402" s="6" t="s">
        <v>2673</v>
      </c>
      <c r="K3402" s="11">
        <v>5</v>
      </c>
      <c r="L3402" s="9">
        <v>56.87</v>
      </c>
      <c r="M3402" s="11">
        <v>284.35000000000002</v>
      </c>
      <c r="N3402" s="11">
        <v>1191</v>
      </c>
      <c r="O3402" s="10">
        <f t="shared" si="530"/>
        <v>5.0000000000000009</v>
      </c>
      <c r="P3402" s="11">
        <f t="shared" si="531"/>
        <v>20.942500439599087</v>
      </c>
      <c r="Q3402" s="11">
        <f t="shared" si="532"/>
        <v>25.942500439599087</v>
      </c>
      <c r="R3402" s="6" t="str">
        <f t="shared" si="533"/>
        <v>YES</v>
      </c>
      <c r="S3402" s="6" t="str">
        <f t="shared" si="534"/>
        <v>YES</v>
      </c>
      <c r="T3402" s="11">
        <f t="shared" si="535"/>
        <v>710.875</v>
      </c>
      <c r="U3402" s="11">
        <f t="shared" si="536"/>
        <v>1475.35</v>
      </c>
      <c r="V3402" s="11">
        <f t="shared" si="537"/>
        <v>-764.47499999999991</v>
      </c>
    </row>
    <row r="3403" spans="1:22" x14ac:dyDescent="0.25">
      <c r="A3403" s="6" t="s">
        <v>351</v>
      </c>
      <c r="B3403" s="6" t="s">
        <v>23</v>
      </c>
      <c r="C3403" t="s">
        <v>2663</v>
      </c>
      <c r="D3403" t="s">
        <v>2663</v>
      </c>
      <c r="E3403" s="6" t="s">
        <v>2406</v>
      </c>
      <c r="G3403" s="6" t="s">
        <v>2407</v>
      </c>
      <c r="H3403" t="s">
        <v>2664</v>
      </c>
      <c r="I3403" s="6" t="s">
        <v>2665</v>
      </c>
      <c r="J3403" s="6" t="s">
        <v>2674</v>
      </c>
      <c r="K3403" s="11">
        <v>5</v>
      </c>
      <c r="L3403" s="9">
        <v>11.28</v>
      </c>
      <c r="M3403" s="11">
        <v>56.4</v>
      </c>
      <c r="N3403" s="11">
        <v>257.27</v>
      </c>
      <c r="O3403" s="10">
        <f t="shared" si="530"/>
        <v>5</v>
      </c>
      <c r="P3403" s="11">
        <f t="shared" si="531"/>
        <v>22.807624113475178</v>
      </c>
      <c r="Q3403" s="11">
        <f t="shared" si="532"/>
        <v>27.807624113475175</v>
      </c>
      <c r="R3403" s="6" t="str">
        <f t="shared" si="533"/>
        <v>YES</v>
      </c>
      <c r="S3403" s="6" t="str">
        <f t="shared" si="534"/>
        <v>YES</v>
      </c>
      <c r="T3403" s="11">
        <f t="shared" si="535"/>
        <v>141</v>
      </c>
      <c r="U3403" s="11">
        <f t="shared" si="536"/>
        <v>313.66999999999996</v>
      </c>
      <c r="V3403" s="11">
        <f t="shared" si="537"/>
        <v>-172.66999999999996</v>
      </c>
    </row>
    <row r="3404" spans="1:22" x14ac:dyDescent="0.25">
      <c r="A3404" s="6" t="s">
        <v>351</v>
      </c>
      <c r="B3404" s="6" t="s">
        <v>23</v>
      </c>
      <c r="C3404" t="s">
        <v>2663</v>
      </c>
      <c r="D3404" t="s">
        <v>2663</v>
      </c>
      <c r="E3404" s="6" t="s">
        <v>2406</v>
      </c>
      <c r="G3404" s="6" t="s">
        <v>2407</v>
      </c>
      <c r="H3404" t="s">
        <v>2664</v>
      </c>
      <c r="I3404" s="6" t="s">
        <v>2665</v>
      </c>
      <c r="J3404" s="6" t="s">
        <v>2675</v>
      </c>
      <c r="K3404" s="11">
        <v>5</v>
      </c>
      <c r="L3404" s="9">
        <v>325.52999999999997</v>
      </c>
      <c r="M3404" s="11">
        <v>1688.2</v>
      </c>
      <c r="N3404" s="11">
        <v>4058.86</v>
      </c>
      <c r="O3404" s="10">
        <f t="shared" si="530"/>
        <v>5.1860043621171634</v>
      </c>
      <c r="P3404" s="11">
        <f t="shared" si="531"/>
        <v>12.468466807974689</v>
      </c>
      <c r="Q3404" s="11">
        <f t="shared" si="532"/>
        <v>17.654471170091853</v>
      </c>
      <c r="R3404" s="6" t="str">
        <f t="shared" si="533"/>
        <v>YES</v>
      </c>
      <c r="S3404" s="6" t="str">
        <f t="shared" si="534"/>
        <v>YES</v>
      </c>
      <c r="T3404" s="11">
        <f t="shared" si="535"/>
        <v>4069.1249999999995</v>
      </c>
      <c r="U3404" s="11">
        <f t="shared" si="536"/>
        <v>5747.06</v>
      </c>
      <c r="V3404" s="11">
        <f t="shared" si="537"/>
        <v>-1677.9350000000009</v>
      </c>
    </row>
    <row r="3405" spans="1:22" x14ac:dyDescent="0.25">
      <c r="A3405" s="6" t="s">
        <v>351</v>
      </c>
      <c r="B3405" s="6" t="s">
        <v>23</v>
      </c>
      <c r="C3405" t="s">
        <v>2663</v>
      </c>
      <c r="D3405" t="s">
        <v>2663</v>
      </c>
      <c r="E3405" s="6" t="s">
        <v>2406</v>
      </c>
      <c r="G3405" s="6" t="s">
        <v>2407</v>
      </c>
      <c r="H3405" t="s">
        <v>2664</v>
      </c>
      <c r="I3405" s="6" t="s">
        <v>2665</v>
      </c>
      <c r="J3405" s="6" t="s">
        <v>2676</v>
      </c>
      <c r="K3405" s="11">
        <v>5</v>
      </c>
      <c r="L3405" s="9">
        <v>261.49</v>
      </c>
      <c r="M3405" s="11">
        <v>3004.82</v>
      </c>
      <c r="N3405" s="11">
        <v>1135.6400000000001</v>
      </c>
      <c r="O3405" s="10">
        <f t="shared" si="530"/>
        <v>11.491146888982371</v>
      </c>
      <c r="P3405" s="11">
        <f t="shared" si="531"/>
        <v>4.3429576656851125</v>
      </c>
      <c r="Q3405" s="11">
        <f t="shared" si="532"/>
        <v>15.834104554667482</v>
      </c>
      <c r="R3405" s="6" t="str">
        <f t="shared" si="533"/>
        <v>YES</v>
      </c>
      <c r="S3405" s="6" t="str">
        <f t="shared" si="534"/>
        <v>YES</v>
      </c>
      <c r="T3405" s="11">
        <f t="shared" si="535"/>
        <v>3268.625</v>
      </c>
      <c r="U3405" s="11">
        <f t="shared" si="536"/>
        <v>4140.46</v>
      </c>
      <c r="V3405" s="11">
        <f t="shared" si="537"/>
        <v>-871.83500000000004</v>
      </c>
    </row>
    <row r="3406" spans="1:22" x14ac:dyDescent="0.25">
      <c r="A3406" s="6" t="s">
        <v>351</v>
      </c>
      <c r="B3406" s="6" t="s">
        <v>23</v>
      </c>
      <c r="C3406" t="s">
        <v>2663</v>
      </c>
      <c r="D3406" t="s">
        <v>2663</v>
      </c>
      <c r="E3406" s="6" t="s">
        <v>2406</v>
      </c>
      <c r="G3406" s="6" t="s">
        <v>2407</v>
      </c>
      <c r="H3406" t="s">
        <v>2664</v>
      </c>
      <c r="I3406" s="6" t="s">
        <v>2665</v>
      </c>
      <c r="J3406" s="6" t="s">
        <v>2677</v>
      </c>
      <c r="K3406" s="11">
        <v>5</v>
      </c>
      <c r="L3406" s="9">
        <v>162.87</v>
      </c>
      <c r="M3406" s="11">
        <v>857.33</v>
      </c>
      <c r="N3406" s="11">
        <v>2070.85</v>
      </c>
      <c r="O3406" s="10">
        <f t="shared" si="530"/>
        <v>5.2638914471664515</v>
      </c>
      <c r="P3406" s="11">
        <f t="shared" si="531"/>
        <v>12.714741818628353</v>
      </c>
      <c r="Q3406" s="11">
        <f t="shared" si="532"/>
        <v>17.978633265794805</v>
      </c>
      <c r="R3406" s="6" t="str">
        <f t="shared" si="533"/>
        <v>YES</v>
      </c>
      <c r="S3406" s="6" t="str">
        <f t="shared" si="534"/>
        <v>YES</v>
      </c>
      <c r="T3406" s="11">
        <f t="shared" si="535"/>
        <v>2035.875</v>
      </c>
      <c r="U3406" s="11">
        <f t="shared" si="536"/>
        <v>2928.18</v>
      </c>
      <c r="V3406" s="11">
        <f t="shared" si="537"/>
        <v>-892.30499999999984</v>
      </c>
    </row>
    <row r="3407" spans="1:22" x14ac:dyDescent="0.25">
      <c r="A3407" s="6" t="s">
        <v>351</v>
      </c>
      <c r="B3407" s="6" t="s">
        <v>23</v>
      </c>
      <c r="C3407" t="s">
        <v>2663</v>
      </c>
      <c r="D3407" t="s">
        <v>2663</v>
      </c>
      <c r="E3407" s="6" t="s">
        <v>2406</v>
      </c>
      <c r="G3407" s="6" t="s">
        <v>2407</v>
      </c>
      <c r="H3407" t="s">
        <v>2664</v>
      </c>
      <c r="I3407" s="6" t="s">
        <v>2665</v>
      </c>
      <c r="J3407" s="6" t="s">
        <v>2678</v>
      </c>
      <c r="K3407" s="11">
        <v>5</v>
      </c>
      <c r="L3407" s="9">
        <v>89.45</v>
      </c>
      <c r="M3407" s="11">
        <v>575.94000000000005</v>
      </c>
      <c r="N3407" s="11">
        <v>984.51</v>
      </c>
      <c r="O3407" s="10">
        <f t="shared" si="530"/>
        <v>6.4386808272778095</v>
      </c>
      <c r="P3407" s="11">
        <f t="shared" si="531"/>
        <v>11.006260480715483</v>
      </c>
      <c r="Q3407" s="11">
        <f t="shared" si="532"/>
        <v>17.444941307993293</v>
      </c>
      <c r="R3407" s="6" t="str">
        <f t="shared" si="533"/>
        <v>YES</v>
      </c>
      <c r="S3407" s="6" t="str">
        <f t="shared" si="534"/>
        <v>YES</v>
      </c>
      <c r="T3407" s="11">
        <f t="shared" si="535"/>
        <v>1118.125</v>
      </c>
      <c r="U3407" s="11">
        <f t="shared" si="536"/>
        <v>1560.45</v>
      </c>
      <c r="V3407" s="11">
        <f t="shared" si="537"/>
        <v>-442.32500000000005</v>
      </c>
    </row>
    <row r="3408" spans="1:22" x14ac:dyDescent="0.25">
      <c r="A3408" s="6" t="s">
        <v>351</v>
      </c>
      <c r="B3408" s="6" t="s">
        <v>23</v>
      </c>
      <c r="C3408" t="s">
        <v>2663</v>
      </c>
      <c r="D3408" t="s">
        <v>2663</v>
      </c>
      <c r="E3408" s="6" t="s">
        <v>2406</v>
      </c>
      <c r="G3408" s="6" t="s">
        <v>2407</v>
      </c>
      <c r="H3408" t="s">
        <v>2664</v>
      </c>
      <c r="I3408" s="6" t="s">
        <v>2665</v>
      </c>
      <c r="J3408" s="6" t="s">
        <v>2679</v>
      </c>
      <c r="K3408" s="11">
        <v>5</v>
      </c>
      <c r="L3408" s="9">
        <v>37.92</v>
      </c>
      <c r="M3408" s="11">
        <v>189.6</v>
      </c>
      <c r="N3408" s="11">
        <v>533</v>
      </c>
      <c r="O3408" s="10">
        <f t="shared" si="530"/>
        <v>5</v>
      </c>
      <c r="P3408" s="11">
        <f t="shared" si="531"/>
        <v>14.055907172995781</v>
      </c>
      <c r="Q3408" s="11">
        <f t="shared" si="532"/>
        <v>19.055907172995781</v>
      </c>
      <c r="R3408" s="6" t="str">
        <f t="shared" si="533"/>
        <v>YES</v>
      </c>
      <c r="S3408" s="6" t="str">
        <f t="shared" si="534"/>
        <v>YES</v>
      </c>
      <c r="T3408" s="11">
        <f t="shared" si="535"/>
        <v>474</v>
      </c>
      <c r="U3408" s="11">
        <f t="shared" si="536"/>
        <v>722.6</v>
      </c>
      <c r="V3408" s="11">
        <f t="shared" si="537"/>
        <v>-248.60000000000002</v>
      </c>
    </row>
    <row r="3409" spans="1:22" x14ac:dyDescent="0.25">
      <c r="A3409" s="6" t="s">
        <v>351</v>
      </c>
      <c r="B3409" s="6" t="s">
        <v>23</v>
      </c>
      <c r="C3409" t="s">
        <v>2663</v>
      </c>
      <c r="D3409" t="s">
        <v>2663</v>
      </c>
      <c r="E3409" s="6" t="s">
        <v>2406</v>
      </c>
      <c r="G3409" s="6" t="s">
        <v>2407</v>
      </c>
      <c r="H3409" t="s">
        <v>2664</v>
      </c>
      <c r="I3409" s="6" t="s">
        <v>2665</v>
      </c>
      <c r="J3409" s="6" t="s">
        <v>2680</v>
      </c>
      <c r="K3409" s="11">
        <v>5</v>
      </c>
      <c r="L3409" s="9">
        <v>102.28</v>
      </c>
      <c r="M3409" s="11">
        <v>511.4</v>
      </c>
      <c r="N3409" s="11">
        <v>1807</v>
      </c>
      <c r="O3409" s="10">
        <f t="shared" si="530"/>
        <v>5</v>
      </c>
      <c r="P3409" s="11">
        <f t="shared" si="531"/>
        <v>17.667188111067656</v>
      </c>
      <c r="Q3409" s="11">
        <f t="shared" si="532"/>
        <v>22.667188111067659</v>
      </c>
      <c r="R3409" s="6" t="str">
        <f t="shared" si="533"/>
        <v>YES</v>
      </c>
      <c r="S3409" s="6" t="str">
        <f t="shared" si="534"/>
        <v>YES</v>
      </c>
      <c r="T3409" s="11">
        <f t="shared" si="535"/>
        <v>1278.5</v>
      </c>
      <c r="U3409" s="11">
        <f t="shared" si="536"/>
        <v>2318.4</v>
      </c>
      <c r="V3409" s="11">
        <f t="shared" si="537"/>
        <v>-1039.9000000000001</v>
      </c>
    </row>
    <row r="3410" spans="1:22" x14ac:dyDescent="0.25">
      <c r="A3410" s="6" t="s">
        <v>351</v>
      </c>
      <c r="B3410" s="6" t="s">
        <v>23</v>
      </c>
      <c r="C3410" t="s">
        <v>2663</v>
      </c>
      <c r="D3410" t="s">
        <v>2663</v>
      </c>
      <c r="E3410" s="6" t="s">
        <v>2406</v>
      </c>
      <c r="G3410" s="6" t="s">
        <v>2407</v>
      </c>
      <c r="H3410" t="s">
        <v>2664</v>
      </c>
      <c r="I3410" s="6" t="s">
        <v>2665</v>
      </c>
      <c r="J3410" s="6" t="s">
        <v>2681</v>
      </c>
      <c r="K3410" s="11">
        <v>5</v>
      </c>
      <c r="L3410" s="9">
        <v>94.86</v>
      </c>
      <c r="M3410" s="11">
        <v>1277.9000000000001</v>
      </c>
      <c r="N3410" s="11">
        <v>166</v>
      </c>
      <c r="O3410" s="10">
        <f t="shared" si="530"/>
        <v>13.471431583386044</v>
      </c>
      <c r="P3410" s="11">
        <f t="shared" si="531"/>
        <v>1.7499472907442546</v>
      </c>
      <c r="Q3410" s="11">
        <f t="shared" si="532"/>
        <v>15.221378874130298</v>
      </c>
      <c r="R3410" s="6" t="str">
        <f t="shared" si="533"/>
        <v>YES</v>
      </c>
      <c r="S3410" s="6" t="str">
        <f t="shared" si="534"/>
        <v>YES</v>
      </c>
      <c r="T3410" s="11">
        <f t="shared" si="535"/>
        <v>1185.75</v>
      </c>
      <c r="U3410" s="11">
        <f t="shared" si="536"/>
        <v>1443.9</v>
      </c>
      <c r="V3410" s="11">
        <f t="shared" si="537"/>
        <v>-258.15000000000009</v>
      </c>
    </row>
    <row r="3411" spans="1:22" x14ac:dyDescent="0.25">
      <c r="A3411" s="6" t="s">
        <v>351</v>
      </c>
      <c r="B3411" s="6" t="s">
        <v>23</v>
      </c>
      <c r="C3411" t="s">
        <v>2663</v>
      </c>
      <c r="D3411" t="s">
        <v>2663</v>
      </c>
      <c r="E3411" s="6" t="s">
        <v>2406</v>
      </c>
      <c r="G3411" s="6" t="s">
        <v>2407</v>
      </c>
      <c r="H3411" t="s">
        <v>2664</v>
      </c>
      <c r="I3411" s="6" t="s">
        <v>2665</v>
      </c>
      <c r="J3411" s="6" t="s">
        <v>2682</v>
      </c>
      <c r="K3411" s="11">
        <v>5</v>
      </c>
      <c r="L3411" s="9">
        <v>116.81</v>
      </c>
      <c r="M3411" s="11">
        <v>706.6</v>
      </c>
      <c r="N3411" s="11">
        <v>1174.78</v>
      </c>
      <c r="O3411" s="10">
        <f t="shared" si="530"/>
        <v>6.0491396284564676</v>
      </c>
      <c r="P3411" s="11">
        <f t="shared" si="531"/>
        <v>10.05718688468453</v>
      </c>
      <c r="Q3411" s="11">
        <f t="shared" si="532"/>
        <v>16.106326513140999</v>
      </c>
      <c r="R3411" s="6" t="str">
        <f t="shared" si="533"/>
        <v>YES</v>
      </c>
      <c r="S3411" s="6" t="str">
        <f t="shared" si="534"/>
        <v>YES</v>
      </c>
      <c r="T3411" s="11">
        <f t="shared" si="535"/>
        <v>1460.125</v>
      </c>
      <c r="U3411" s="11">
        <f t="shared" si="536"/>
        <v>1881.38</v>
      </c>
      <c r="V3411" s="11">
        <f t="shared" si="537"/>
        <v>-421.25500000000011</v>
      </c>
    </row>
    <row r="3412" spans="1:22" x14ac:dyDescent="0.25">
      <c r="A3412" s="6" t="s">
        <v>351</v>
      </c>
      <c r="B3412" s="6" t="s">
        <v>23</v>
      </c>
      <c r="C3412" t="s">
        <v>2663</v>
      </c>
      <c r="D3412" t="s">
        <v>2663</v>
      </c>
      <c r="E3412" s="6" t="s">
        <v>2406</v>
      </c>
      <c r="G3412" s="6" t="s">
        <v>2407</v>
      </c>
      <c r="H3412" t="s">
        <v>2664</v>
      </c>
      <c r="I3412" s="6" t="s">
        <v>2665</v>
      </c>
      <c r="J3412" s="6" t="s">
        <v>2683</v>
      </c>
      <c r="K3412" s="11">
        <v>5</v>
      </c>
      <c r="L3412" s="9">
        <v>157.55000000000001</v>
      </c>
      <c r="M3412" s="11">
        <v>954.25</v>
      </c>
      <c r="N3412" s="11">
        <v>1560</v>
      </c>
      <c r="O3412" s="10">
        <f t="shared" si="530"/>
        <v>6.0568073627419858</v>
      </c>
      <c r="P3412" s="11">
        <f t="shared" si="531"/>
        <v>9.9016185337987928</v>
      </c>
      <c r="Q3412" s="11">
        <f t="shared" si="532"/>
        <v>15.958425896540779</v>
      </c>
      <c r="R3412" s="6" t="str">
        <f t="shared" si="533"/>
        <v>YES</v>
      </c>
      <c r="S3412" s="6" t="str">
        <f t="shared" si="534"/>
        <v>YES</v>
      </c>
      <c r="T3412" s="11">
        <f t="shared" si="535"/>
        <v>1969.3750000000002</v>
      </c>
      <c r="U3412" s="11">
        <f t="shared" si="536"/>
        <v>2514.25</v>
      </c>
      <c r="V3412" s="11">
        <f t="shared" si="537"/>
        <v>-544.87499999999977</v>
      </c>
    </row>
    <row r="3413" spans="1:22" x14ac:dyDescent="0.25">
      <c r="A3413" s="6" t="s">
        <v>351</v>
      </c>
      <c r="B3413" s="6" t="s">
        <v>23</v>
      </c>
      <c r="C3413" t="s">
        <v>2663</v>
      </c>
      <c r="D3413" t="s">
        <v>2663</v>
      </c>
      <c r="E3413" s="6" t="s">
        <v>2406</v>
      </c>
      <c r="G3413" s="6" t="s">
        <v>2407</v>
      </c>
      <c r="H3413" t="s">
        <v>2664</v>
      </c>
      <c r="I3413" s="6" t="s">
        <v>2665</v>
      </c>
      <c r="J3413" s="6" t="s">
        <v>2684</v>
      </c>
      <c r="K3413" s="11">
        <v>5</v>
      </c>
      <c r="L3413" s="9">
        <v>101.3</v>
      </c>
      <c r="M3413" s="11">
        <v>1477.5</v>
      </c>
      <c r="N3413" s="11">
        <v>42</v>
      </c>
      <c r="O3413" s="10">
        <f t="shared" ref="O3413:O3476" si="538">M3413/L3413</f>
        <v>14.585389930898323</v>
      </c>
      <c r="P3413" s="11">
        <f t="shared" ref="P3413:P3476" si="539">N3413/L3413</f>
        <v>0.41461006910167819</v>
      </c>
      <c r="Q3413" s="11">
        <f t="shared" ref="Q3413:Q3476" si="540">(M3413+N3413)/L3413</f>
        <v>15</v>
      </c>
      <c r="R3413" s="6" t="str">
        <f t="shared" ref="R3413:R3476" si="541">IF(Q3413&gt;12.49,"YES","NO")</f>
        <v>YES</v>
      </c>
      <c r="S3413" s="6" t="str">
        <f t="shared" ref="S3413:S3476" si="542">IF(O3413&gt;3.32,"YES","NO")</f>
        <v>YES</v>
      </c>
      <c r="T3413" s="11">
        <f t="shared" ref="T3413:T3476" si="543">L3413*12.5</f>
        <v>1266.25</v>
      </c>
      <c r="U3413" s="11">
        <f t="shared" ref="U3413:U3476" si="544">M3413+N3413</f>
        <v>1519.5</v>
      </c>
      <c r="V3413" s="11">
        <f t="shared" ref="V3413:V3476" si="545">T3413-U3413</f>
        <v>-253.25</v>
      </c>
    </row>
    <row r="3414" spans="1:22" x14ac:dyDescent="0.25">
      <c r="A3414" s="6" t="s">
        <v>351</v>
      </c>
      <c r="B3414" s="6" t="s">
        <v>23</v>
      </c>
      <c r="C3414" t="s">
        <v>2663</v>
      </c>
      <c r="D3414" t="s">
        <v>2663</v>
      </c>
      <c r="E3414" s="6" t="s">
        <v>2406</v>
      </c>
      <c r="G3414" s="6" t="s">
        <v>2407</v>
      </c>
      <c r="H3414" t="s">
        <v>2664</v>
      </c>
      <c r="I3414" s="6" t="s">
        <v>2665</v>
      </c>
      <c r="J3414" s="6" t="s">
        <v>2685</v>
      </c>
      <c r="K3414" s="11">
        <v>5</v>
      </c>
      <c r="L3414" s="9">
        <v>87.49</v>
      </c>
      <c r="M3414" s="11">
        <v>487.05</v>
      </c>
      <c r="N3414" s="11">
        <v>1527.55</v>
      </c>
      <c r="O3414" s="10">
        <f t="shared" si="538"/>
        <v>5.5669219339353075</v>
      </c>
      <c r="P3414" s="11">
        <f t="shared" si="539"/>
        <v>17.459709681106414</v>
      </c>
      <c r="Q3414" s="11">
        <f t="shared" si="540"/>
        <v>23.026631615041719</v>
      </c>
      <c r="R3414" s="6" t="str">
        <f t="shared" si="541"/>
        <v>YES</v>
      </c>
      <c r="S3414" s="6" t="str">
        <f t="shared" si="542"/>
        <v>YES</v>
      </c>
      <c r="T3414" s="11">
        <f t="shared" si="543"/>
        <v>1093.625</v>
      </c>
      <c r="U3414" s="11">
        <f t="shared" si="544"/>
        <v>2014.6</v>
      </c>
      <c r="V3414" s="11">
        <f t="shared" si="545"/>
        <v>-920.97499999999991</v>
      </c>
    </row>
    <row r="3415" spans="1:22" x14ac:dyDescent="0.25">
      <c r="A3415" s="6" t="s">
        <v>351</v>
      </c>
      <c r="B3415" s="6" t="s">
        <v>23</v>
      </c>
      <c r="C3415" t="s">
        <v>2663</v>
      </c>
      <c r="D3415" t="s">
        <v>2663</v>
      </c>
      <c r="E3415" s="6" t="s">
        <v>2406</v>
      </c>
      <c r="G3415" s="6" t="s">
        <v>2407</v>
      </c>
      <c r="H3415" t="s">
        <v>2664</v>
      </c>
      <c r="I3415" s="6" t="s">
        <v>2665</v>
      </c>
      <c r="J3415" s="6" t="s">
        <v>2686</v>
      </c>
      <c r="K3415" s="11">
        <v>5</v>
      </c>
      <c r="L3415" s="9">
        <v>160.26</v>
      </c>
      <c r="M3415" s="11">
        <v>1336</v>
      </c>
      <c r="N3415" s="11">
        <v>1582</v>
      </c>
      <c r="O3415" s="10">
        <f t="shared" si="538"/>
        <v>8.3364532634468986</v>
      </c>
      <c r="P3415" s="11">
        <f t="shared" si="539"/>
        <v>9.8714588793211036</v>
      </c>
      <c r="Q3415" s="11">
        <f t="shared" si="540"/>
        <v>18.207912142768002</v>
      </c>
      <c r="R3415" s="6" t="str">
        <f t="shared" si="541"/>
        <v>YES</v>
      </c>
      <c r="S3415" s="6" t="str">
        <f t="shared" si="542"/>
        <v>YES</v>
      </c>
      <c r="T3415" s="11">
        <f t="shared" si="543"/>
        <v>2003.25</v>
      </c>
      <c r="U3415" s="11">
        <f t="shared" si="544"/>
        <v>2918</v>
      </c>
      <c r="V3415" s="11">
        <f t="shared" si="545"/>
        <v>-914.75</v>
      </c>
    </row>
    <row r="3416" spans="1:22" x14ac:dyDescent="0.25">
      <c r="A3416" s="6" t="s">
        <v>351</v>
      </c>
      <c r="B3416" s="6" t="s">
        <v>23</v>
      </c>
      <c r="C3416" t="s">
        <v>2663</v>
      </c>
      <c r="D3416" t="s">
        <v>2663</v>
      </c>
      <c r="E3416" s="6" t="s">
        <v>2406</v>
      </c>
      <c r="G3416" s="6" t="s">
        <v>2407</v>
      </c>
      <c r="H3416" t="s">
        <v>2664</v>
      </c>
      <c r="I3416" s="6" t="s">
        <v>2665</v>
      </c>
      <c r="J3416" s="6" t="s">
        <v>2687</v>
      </c>
      <c r="K3416" s="11">
        <v>5</v>
      </c>
      <c r="L3416" s="9">
        <v>181.93</v>
      </c>
      <c r="M3416" s="11">
        <v>909.65</v>
      </c>
      <c r="N3416" s="11">
        <v>3346</v>
      </c>
      <c r="O3416" s="10">
        <f t="shared" si="538"/>
        <v>5</v>
      </c>
      <c r="P3416" s="11">
        <f t="shared" si="539"/>
        <v>18.391689111196612</v>
      </c>
      <c r="Q3416" s="11">
        <f t="shared" si="540"/>
        <v>23.391689111196612</v>
      </c>
      <c r="R3416" s="6" t="str">
        <f t="shared" si="541"/>
        <v>YES</v>
      </c>
      <c r="S3416" s="6" t="str">
        <f t="shared" si="542"/>
        <v>YES</v>
      </c>
      <c r="T3416" s="11">
        <f t="shared" si="543"/>
        <v>2274.125</v>
      </c>
      <c r="U3416" s="11">
        <f t="shared" si="544"/>
        <v>4255.6499999999996</v>
      </c>
      <c r="V3416" s="11">
        <f t="shared" si="545"/>
        <v>-1981.5249999999996</v>
      </c>
    </row>
    <row r="3417" spans="1:22" x14ac:dyDescent="0.25">
      <c r="A3417" s="6" t="s">
        <v>351</v>
      </c>
      <c r="B3417" s="6" t="s">
        <v>23</v>
      </c>
      <c r="C3417" t="s">
        <v>2663</v>
      </c>
      <c r="D3417" t="s">
        <v>2663</v>
      </c>
      <c r="E3417" s="6" t="s">
        <v>2406</v>
      </c>
      <c r="G3417" s="6" t="s">
        <v>2407</v>
      </c>
      <c r="H3417" t="s">
        <v>2664</v>
      </c>
      <c r="I3417" s="6" t="s">
        <v>2665</v>
      </c>
      <c r="J3417" s="6" t="s">
        <v>2688</v>
      </c>
      <c r="K3417" s="11">
        <v>5</v>
      </c>
      <c r="L3417" s="9">
        <v>437.58</v>
      </c>
      <c r="M3417" s="11">
        <v>2559.98</v>
      </c>
      <c r="N3417" s="11">
        <v>7696.38</v>
      </c>
      <c r="O3417" s="10">
        <f t="shared" si="538"/>
        <v>5.8503130856072039</v>
      </c>
      <c r="P3417" s="11">
        <f t="shared" si="539"/>
        <v>17.588509529686</v>
      </c>
      <c r="Q3417" s="11">
        <f t="shared" si="540"/>
        <v>23.438822615293205</v>
      </c>
      <c r="R3417" s="6" t="str">
        <f t="shared" si="541"/>
        <v>YES</v>
      </c>
      <c r="S3417" s="6" t="str">
        <f t="shared" si="542"/>
        <v>YES</v>
      </c>
      <c r="T3417" s="11">
        <f t="shared" si="543"/>
        <v>5469.75</v>
      </c>
      <c r="U3417" s="11">
        <f t="shared" si="544"/>
        <v>10256.36</v>
      </c>
      <c r="V3417" s="11">
        <f t="shared" si="545"/>
        <v>-4786.6100000000006</v>
      </c>
    </row>
    <row r="3418" spans="1:22" x14ac:dyDescent="0.25">
      <c r="A3418" s="6" t="s">
        <v>351</v>
      </c>
      <c r="B3418" s="6" t="s">
        <v>23</v>
      </c>
      <c r="C3418" t="s">
        <v>2663</v>
      </c>
      <c r="D3418" t="s">
        <v>2663</v>
      </c>
      <c r="E3418" s="6" t="s">
        <v>2406</v>
      </c>
      <c r="G3418" s="6" t="s">
        <v>2407</v>
      </c>
      <c r="H3418" t="s">
        <v>2664</v>
      </c>
      <c r="I3418" s="6" t="s">
        <v>2665</v>
      </c>
      <c r="J3418" s="6" t="s">
        <v>2689</v>
      </c>
      <c r="K3418" s="11">
        <v>5</v>
      </c>
      <c r="L3418" s="9">
        <v>210.48</v>
      </c>
      <c r="M3418" s="11">
        <v>1060.4000000000001</v>
      </c>
      <c r="N3418" s="11">
        <v>3739.62</v>
      </c>
      <c r="O3418" s="10">
        <f t="shared" si="538"/>
        <v>5.038008361839605</v>
      </c>
      <c r="P3418" s="11">
        <f t="shared" si="539"/>
        <v>17.767103762827823</v>
      </c>
      <c r="Q3418" s="11">
        <f t="shared" si="540"/>
        <v>22.805112124667431</v>
      </c>
      <c r="R3418" s="6" t="str">
        <f t="shared" si="541"/>
        <v>YES</v>
      </c>
      <c r="S3418" s="6" t="str">
        <f t="shared" si="542"/>
        <v>YES</v>
      </c>
      <c r="T3418" s="11">
        <f t="shared" si="543"/>
        <v>2631</v>
      </c>
      <c r="U3418" s="11">
        <f t="shared" si="544"/>
        <v>4800.0200000000004</v>
      </c>
      <c r="V3418" s="11">
        <f t="shared" si="545"/>
        <v>-2169.0200000000004</v>
      </c>
    </row>
    <row r="3419" spans="1:22" x14ac:dyDescent="0.25">
      <c r="A3419" s="6" t="s">
        <v>351</v>
      </c>
      <c r="B3419" s="6" t="s">
        <v>23</v>
      </c>
      <c r="C3419" t="s">
        <v>2663</v>
      </c>
      <c r="D3419" t="s">
        <v>2663</v>
      </c>
      <c r="E3419" s="6" t="s">
        <v>2406</v>
      </c>
      <c r="G3419" s="6" t="s">
        <v>2407</v>
      </c>
      <c r="H3419" t="s">
        <v>2664</v>
      </c>
      <c r="I3419" s="6" t="s">
        <v>2665</v>
      </c>
      <c r="J3419" s="6" t="s">
        <v>2690</v>
      </c>
      <c r="K3419" s="11">
        <v>5</v>
      </c>
      <c r="L3419" s="9">
        <v>99.74</v>
      </c>
      <c r="M3419" s="11">
        <v>510.7</v>
      </c>
      <c r="N3419" s="11">
        <v>1794.29</v>
      </c>
      <c r="O3419" s="10">
        <f t="shared" si="538"/>
        <v>5.1203128133146185</v>
      </c>
      <c r="P3419" s="11">
        <f t="shared" si="539"/>
        <v>17.989673150190495</v>
      </c>
      <c r="Q3419" s="11">
        <f t="shared" si="540"/>
        <v>23.109985963505114</v>
      </c>
      <c r="R3419" s="6" t="str">
        <f t="shared" si="541"/>
        <v>YES</v>
      </c>
      <c r="S3419" s="6" t="str">
        <f t="shared" si="542"/>
        <v>YES</v>
      </c>
      <c r="T3419" s="11">
        <f t="shared" si="543"/>
        <v>1246.75</v>
      </c>
      <c r="U3419" s="11">
        <f t="shared" si="544"/>
        <v>2304.9899999999998</v>
      </c>
      <c r="V3419" s="11">
        <f t="shared" si="545"/>
        <v>-1058.2399999999998</v>
      </c>
    </row>
    <row r="3420" spans="1:22" x14ac:dyDescent="0.25">
      <c r="A3420" s="6" t="s">
        <v>351</v>
      </c>
      <c r="B3420" s="6" t="s">
        <v>23</v>
      </c>
      <c r="C3420" t="s">
        <v>2663</v>
      </c>
      <c r="D3420" t="s">
        <v>2663</v>
      </c>
      <c r="E3420" s="6" t="s">
        <v>2406</v>
      </c>
      <c r="G3420" s="6" t="s">
        <v>2407</v>
      </c>
      <c r="H3420" t="s">
        <v>2664</v>
      </c>
      <c r="I3420" s="6" t="s">
        <v>2665</v>
      </c>
      <c r="J3420" s="6" t="s">
        <v>2691</v>
      </c>
      <c r="K3420" s="11">
        <v>5</v>
      </c>
      <c r="L3420" s="9">
        <v>18.600000000000001</v>
      </c>
      <c r="M3420" s="11">
        <v>93</v>
      </c>
      <c r="N3420" s="11">
        <v>452</v>
      </c>
      <c r="O3420" s="10">
        <f t="shared" si="538"/>
        <v>5</v>
      </c>
      <c r="P3420" s="11">
        <f t="shared" si="539"/>
        <v>24.301075268817204</v>
      </c>
      <c r="Q3420" s="11">
        <f t="shared" si="540"/>
        <v>29.3010752688172</v>
      </c>
      <c r="R3420" s="6" t="str">
        <f t="shared" si="541"/>
        <v>YES</v>
      </c>
      <c r="S3420" s="6" t="str">
        <f t="shared" si="542"/>
        <v>YES</v>
      </c>
      <c r="T3420" s="11">
        <f t="shared" si="543"/>
        <v>232.50000000000003</v>
      </c>
      <c r="U3420" s="11">
        <f t="shared" si="544"/>
        <v>545</v>
      </c>
      <c r="V3420" s="11">
        <f t="shared" si="545"/>
        <v>-312.5</v>
      </c>
    </row>
    <row r="3421" spans="1:22" x14ac:dyDescent="0.25">
      <c r="A3421" s="6" t="s">
        <v>351</v>
      </c>
      <c r="B3421" s="6" t="s">
        <v>23</v>
      </c>
      <c r="C3421" t="s">
        <v>2663</v>
      </c>
      <c r="D3421" t="s">
        <v>2663</v>
      </c>
      <c r="E3421" s="6" t="s">
        <v>2406</v>
      </c>
      <c r="G3421" s="6" t="s">
        <v>2407</v>
      </c>
      <c r="H3421" t="s">
        <v>2664</v>
      </c>
      <c r="I3421" s="6" t="s">
        <v>2665</v>
      </c>
      <c r="J3421" s="6" t="s">
        <v>2692</v>
      </c>
      <c r="K3421" s="11">
        <v>5</v>
      </c>
      <c r="L3421" s="9">
        <v>225.86</v>
      </c>
      <c r="M3421" s="11">
        <v>1195.3</v>
      </c>
      <c r="N3421" s="11">
        <v>3972.39</v>
      </c>
      <c r="O3421" s="10">
        <f t="shared" si="538"/>
        <v>5.2922164172496231</v>
      </c>
      <c r="P3421" s="11">
        <f t="shared" si="539"/>
        <v>17.587842026033826</v>
      </c>
      <c r="Q3421" s="11">
        <f t="shared" si="540"/>
        <v>22.880058443283446</v>
      </c>
      <c r="R3421" s="6" t="str">
        <f t="shared" si="541"/>
        <v>YES</v>
      </c>
      <c r="S3421" s="6" t="str">
        <f t="shared" si="542"/>
        <v>YES</v>
      </c>
      <c r="T3421" s="11">
        <f t="shared" si="543"/>
        <v>2823.25</v>
      </c>
      <c r="U3421" s="11">
        <f t="shared" si="544"/>
        <v>5167.6899999999996</v>
      </c>
      <c r="V3421" s="11">
        <f t="shared" si="545"/>
        <v>-2344.4399999999996</v>
      </c>
    </row>
    <row r="3422" spans="1:22" x14ac:dyDescent="0.25">
      <c r="A3422" s="6" t="s">
        <v>351</v>
      </c>
      <c r="B3422" s="6" t="s">
        <v>23</v>
      </c>
      <c r="C3422" t="s">
        <v>2663</v>
      </c>
      <c r="D3422" t="s">
        <v>2663</v>
      </c>
      <c r="E3422" s="6" t="s">
        <v>2406</v>
      </c>
      <c r="G3422" s="6" t="s">
        <v>2407</v>
      </c>
      <c r="H3422" t="s">
        <v>2664</v>
      </c>
      <c r="I3422" s="6" t="s">
        <v>2665</v>
      </c>
      <c r="J3422" s="6" t="s">
        <v>2693</v>
      </c>
      <c r="K3422" s="11">
        <v>5</v>
      </c>
      <c r="L3422" s="9">
        <v>237.35</v>
      </c>
      <c r="M3422" s="11">
        <v>1298.3</v>
      </c>
      <c r="N3422" s="11">
        <v>2958.15</v>
      </c>
      <c r="O3422" s="10">
        <f t="shared" si="538"/>
        <v>5.4699810406572569</v>
      </c>
      <c r="P3422" s="11">
        <f t="shared" si="539"/>
        <v>12.463239941015379</v>
      </c>
      <c r="Q3422" s="11">
        <f t="shared" si="540"/>
        <v>17.933220981672633</v>
      </c>
      <c r="R3422" s="6" t="str">
        <f t="shared" si="541"/>
        <v>YES</v>
      </c>
      <c r="S3422" s="6" t="str">
        <f t="shared" si="542"/>
        <v>YES</v>
      </c>
      <c r="T3422" s="11">
        <f t="shared" si="543"/>
        <v>2966.875</v>
      </c>
      <c r="U3422" s="11">
        <f t="shared" si="544"/>
        <v>4256.45</v>
      </c>
      <c r="V3422" s="11">
        <f t="shared" si="545"/>
        <v>-1289.5749999999998</v>
      </c>
    </row>
    <row r="3423" spans="1:22" x14ac:dyDescent="0.25">
      <c r="A3423" s="6" t="s">
        <v>351</v>
      </c>
      <c r="B3423" s="6" t="s">
        <v>23</v>
      </c>
      <c r="C3423" t="s">
        <v>2663</v>
      </c>
      <c r="D3423" t="s">
        <v>2663</v>
      </c>
      <c r="E3423" s="6" t="s">
        <v>2406</v>
      </c>
      <c r="G3423" s="6" t="s">
        <v>2407</v>
      </c>
      <c r="H3423" t="s">
        <v>2664</v>
      </c>
      <c r="I3423" s="6" t="s">
        <v>2665</v>
      </c>
      <c r="J3423" s="6" t="s">
        <v>2694</v>
      </c>
      <c r="K3423" s="11">
        <v>5</v>
      </c>
      <c r="L3423" s="9">
        <v>160.59</v>
      </c>
      <c r="M3423" s="11">
        <v>1320.45</v>
      </c>
      <c r="N3423" s="11">
        <v>2130</v>
      </c>
      <c r="O3423" s="10">
        <f t="shared" si="538"/>
        <v>8.2224920605268075</v>
      </c>
      <c r="P3423" s="11">
        <f t="shared" si="539"/>
        <v>13.263590509994396</v>
      </c>
      <c r="Q3423" s="11">
        <f t="shared" si="540"/>
        <v>21.486082570521202</v>
      </c>
      <c r="R3423" s="6" t="str">
        <f t="shared" si="541"/>
        <v>YES</v>
      </c>
      <c r="S3423" s="6" t="str">
        <f t="shared" si="542"/>
        <v>YES</v>
      </c>
      <c r="T3423" s="11">
        <f t="shared" si="543"/>
        <v>2007.375</v>
      </c>
      <c r="U3423" s="11">
        <f t="shared" si="544"/>
        <v>3450.45</v>
      </c>
      <c r="V3423" s="11">
        <f t="shared" si="545"/>
        <v>-1443.0749999999998</v>
      </c>
    </row>
    <row r="3424" spans="1:22" x14ac:dyDescent="0.25">
      <c r="A3424" s="6" t="s">
        <v>351</v>
      </c>
      <c r="B3424" s="6" t="s">
        <v>23</v>
      </c>
      <c r="C3424" t="s">
        <v>2663</v>
      </c>
      <c r="D3424" t="s">
        <v>2663</v>
      </c>
      <c r="E3424" s="6" t="s">
        <v>2406</v>
      </c>
      <c r="G3424" s="6" t="s">
        <v>2407</v>
      </c>
      <c r="H3424" t="s">
        <v>2664</v>
      </c>
      <c r="I3424" s="6" t="s">
        <v>2665</v>
      </c>
      <c r="J3424" s="6" t="s">
        <v>2695</v>
      </c>
      <c r="K3424" s="11">
        <v>7</v>
      </c>
      <c r="L3424" s="9">
        <v>23.63</v>
      </c>
      <c r="M3424" s="11">
        <v>212.45</v>
      </c>
      <c r="N3424" s="11">
        <v>142</v>
      </c>
      <c r="O3424" s="10">
        <f t="shared" si="538"/>
        <v>8.9906898011002969</v>
      </c>
      <c r="P3424" s="11">
        <f t="shared" si="539"/>
        <v>6.009310198899704</v>
      </c>
      <c r="Q3424" s="11">
        <f t="shared" si="540"/>
        <v>15</v>
      </c>
      <c r="R3424" s="6" t="str">
        <f t="shared" si="541"/>
        <v>YES</v>
      </c>
      <c r="S3424" s="6" t="str">
        <f t="shared" si="542"/>
        <v>YES</v>
      </c>
      <c r="T3424" s="11">
        <f t="shared" si="543"/>
        <v>295.375</v>
      </c>
      <c r="U3424" s="11">
        <f t="shared" si="544"/>
        <v>354.45</v>
      </c>
      <c r="V3424" s="11">
        <f t="shared" si="545"/>
        <v>-59.074999999999989</v>
      </c>
    </row>
    <row r="3425" spans="1:22" x14ac:dyDescent="0.25">
      <c r="A3425" s="6" t="s">
        <v>351</v>
      </c>
      <c r="B3425" s="6" t="s">
        <v>23</v>
      </c>
      <c r="C3425" t="s">
        <v>2663</v>
      </c>
      <c r="D3425" t="s">
        <v>2663</v>
      </c>
      <c r="E3425" s="6" t="s">
        <v>2406</v>
      </c>
      <c r="G3425" s="6" t="s">
        <v>2407</v>
      </c>
      <c r="H3425" t="s">
        <v>2664</v>
      </c>
      <c r="I3425" s="6" t="s">
        <v>2665</v>
      </c>
      <c r="J3425" s="6" t="s">
        <v>2696</v>
      </c>
      <c r="K3425" s="11">
        <v>5</v>
      </c>
      <c r="L3425" s="9">
        <v>152.12</v>
      </c>
      <c r="M3425" s="11">
        <v>800.6</v>
      </c>
      <c r="N3425" s="11">
        <v>2869.53</v>
      </c>
      <c r="O3425" s="10">
        <f t="shared" si="538"/>
        <v>5.2629503023928477</v>
      </c>
      <c r="P3425" s="11">
        <f t="shared" si="539"/>
        <v>18.863594530633712</v>
      </c>
      <c r="Q3425" s="11">
        <f t="shared" si="540"/>
        <v>24.126544833026557</v>
      </c>
      <c r="R3425" s="6" t="str">
        <f t="shared" si="541"/>
        <v>YES</v>
      </c>
      <c r="S3425" s="6" t="str">
        <f t="shared" si="542"/>
        <v>YES</v>
      </c>
      <c r="T3425" s="11">
        <f t="shared" si="543"/>
        <v>1901.5</v>
      </c>
      <c r="U3425" s="11">
        <f t="shared" si="544"/>
        <v>3670.13</v>
      </c>
      <c r="V3425" s="11">
        <f t="shared" si="545"/>
        <v>-1768.63</v>
      </c>
    </row>
    <row r="3426" spans="1:22" x14ac:dyDescent="0.25">
      <c r="A3426" s="6" t="s">
        <v>351</v>
      </c>
      <c r="B3426" s="6" t="s">
        <v>23</v>
      </c>
      <c r="C3426" t="s">
        <v>2663</v>
      </c>
      <c r="D3426" t="s">
        <v>2663</v>
      </c>
      <c r="E3426" s="6" t="s">
        <v>2406</v>
      </c>
      <c r="G3426" s="6" t="s">
        <v>2407</v>
      </c>
      <c r="H3426" t="s">
        <v>2664</v>
      </c>
      <c r="I3426" s="6" t="s">
        <v>2665</v>
      </c>
      <c r="J3426" s="6" t="s">
        <v>2697</v>
      </c>
      <c r="K3426" s="11">
        <v>5</v>
      </c>
      <c r="L3426" s="9">
        <v>337.48</v>
      </c>
      <c r="M3426" s="11">
        <v>2054.6999999999998</v>
      </c>
      <c r="N3426" s="11">
        <v>3303</v>
      </c>
      <c r="O3426" s="10">
        <f t="shared" si="538"/>
        <v>6.0883607917506213</v>
      </c>
      <c r="P3426" s="11">
        <f t="shared" si="539"/>
        <v>9.7872466516534313</v>
      </c>
      <c r="Q3426" s="11">
        <f t="shared" si="540"/>
        <v>15.875607443404052</v>
      </c>
      <c r="R3426" s="6" t="str">
        <f t="shared" si="541"/>
        <v>YES</v>
      </c>
      <c r="S3426" s="6" t="str">
        <f t="shared" si="542"/>
        <v>YES</v>
      </c>
      <c r="T3426" s="11">
        <f t="shared" si="543"/>
        <v>4218.5</v>
      </c>
      <c r="U3426" s="11">
        <f t="shared" si="544"/>
        <v>5357.7</v>
      </c>
      <c r="V3426" s="11">
        <f t="shared" si="545"/>
        <v>-1139.1999999999998</v>
      </c>
    </row>
    <row r="3427" spans="1:22" x14ac:dyDescent="0.25">
      <c r="A3427" s="6" t="s">
        <v>351</v>
      </c>
      <c r="B3427" s="6" t="s">
        <v>23</v>
      </c>
      <c r="C3427" t="s">
        <v>2663</v>
      </c>
      <c r="D3427" t="s">
        <v>2663</v>
      </c>
      <c r="E3427" s="6" t="s">
        <v>2406</v>
      </c>
      <c r="G3427" s="6" t="s">
        <v>2407</v>
      </c>
      <c r="H3427" t="s">
        <v>2664</v>
      </c>
      <c r="I3427" s="6" t="s">
        <v>2665</v>
      </c>
      <c r="J3427" s="6" t="s">
        <v>2698</v>
      </c>
      <c r="K3427" s="11">
        <v>5</v>
      </c>
      <c r="L3427" s="9">
        <v>58.99</v>
      </c>
      <c r="M3427" s="11">
        <v>433.35</v>
      </c>
      <c r="N3427" s="11">
        <v>462</v>
      </c>
      <c r="O3427" s="10">
        <f t="shared" si="538"/>
        <v>7.3461603661637564</v>
      </c>
      <c r="P3427" s="11">
        <f t="shared" si="539"/>
        <v>7.8318359043905748</v>
      </c>
      <c r="Q3427" s="11">
        <f t="shared" si="540"/>
        <v>15.177996270554331</v>
      </c>
      <c r="R3427" s="6" t="str">
        <f t="shared" si="541"/>
        <v>YES</v>
      </c>
      <c r="S3427" s="6" t="str">
        <f t="shared" si="542"/>
        <v>YES</v>
      </c>
      <c r="T3427" s="11">
        <f t="shared" si="543"/>
        <v>737.375</v>
      </c>
      <c r="U3427" s="11">
        <f t="shared" si="544"/>
        <v>895.35</v>
      </c>
      <c r="V3427" s="11">
        <f t="shared" si="545"/>
        <v>-157.97500000000002</v>
      </c>
    </row>
    <row r="3428" spans="1:22" x14ac:dyDescent="0.25">
      <c r="A3428" s="6" t="s">
        <v>351</v>
      </c>
      <c r="B3428" s="6" t="s">
        <v>23</v>
      </c>
      <c r="C3428" t="s">
        <v>2663</v>
      </c>
      <c r="D3428" t="s">
        <v>2663</v>
      </c>
      <c r="E3428" s="6" t="s">
        <v>2406</v>
      </c>
      <c r="G3428" s="6" t="s">
        <v>2407</v>
      </c>
      <c r="H3428" t="s">
        <v>2664</v>
      </c>
      <c r="I3428" s="6" t="s">
        <v>2665</v>
      </c>
      <c r="J3428" s="6" t="s">
        <v>2699</v>
      </c>
      <c r="K3428" s="11">
        <v>5</v>
      </c>
      <c r="L3428" s="9">
        <v>16.97</v>
      </c>
      <c r="M3428" s="11">
        <v>84.85</v>
      </c>
      <c r="N3428" s="11">
        <v>394</v>
      </c>
      <c r="O3428" s="10">
        <f t="shared" si="538"/>
        <v>5</v>
      </c>
      <c r="P3428" s="11">
        <f t="shared" si="539"/>
        <v>23.217442545668828</v>
      </c>
      <c r="Q3428" s="11">
        <f t="shared" si="540"/>
        <v>28.217442545668831</v>
      </c>
      <c r="R3428" s="6" t="str">
        <f t="shared" si="541"/>
        <v>YES</v>
      </c>
      <c r="S3428" s="6" t="str">
        <f t="shared" si="542"/>
        <v>YES</v>
      </c>
      <c r="T3428" s="11">
        <f t="shared" si="543"/>
        <v>212.125</v>
      </c>
      <c r="U3428" s="11">
        <f t="shared" si="544"/>
        <v>478.85</v>
      </c>
      <c r="V3428" s="11">
        <f t="shared" si="545"/>
        <v>-266.72500000000002</v>
      </c>
    </row>
    <row r="3429" spans="1:22" x14ac:dyDescent="0.25">
      <c r="A3429" s="6" t="s">
        <v>351</v>
      </c>
      <c r="B3429" s="6" t="s">
        <v>23</v>
      </c>
      <c r="C3429" t="s">
        <v>2663</v>
      </c>
      <c r="D3429" t="s">
        <v>2663</v>
      </c>
      <c r="E3429" s="6" t="s">
        <v>2406</v>
      </c>
      <c r="G3429" s="6" t="s">
        <v>2407</v>
      </c>
      <c r="H3429" t="s">
        <v>2664</v>
      </c>
      <c r="I3429" s="6" t="s">
        <v>2665</v>
      </c>
      <c r="J3429" s="6" t="s">
        <v>2700</v>
      </c>
      <c r="K3429" s="11">
        <v>7</v>
      </c>
      <c r="L3429" s="9">
        <v>285.58999999999997</v>
      </c>
      <c r="M3429" s="11">
        <v>3705.52</v>
      </c>
      <c r="N3429" s="11">
        <v>736</v>
      </c>
      <c r="O3429" s="10">
        <f t="shared" si="538"/>
        <v>12.974964109387585</v>
      </c>
      <c r="P3429" s="11">
        <f t="shared" si="539"/>
        <v>2.5771210476557305</v>
      </c>
      <c r="Q3429" s="11">
        <f t="shared" si="540"/>
        <v>15.552085157043317</v>
      </c>
      <c r="R3429" s="6" t="str">
        <f t="shared" si="541"/>
        <v>YES</v>
      </c>
      <c r="S3429" s="6" t="str">
        <f t="shared" si="542"/>
        <v>YES</v>
      </c>
      <c r="T3429" s="11">
        <f t="shared" si="543"/>
        <v>3569.8749999999995</v>
      </c>
      <c r="U3429" s="11">
        <f t="shared" si="544"/>
        <v>4441.5200000000004</v>
      </c>
      <c r="V3429" s="11">
        <f t="shared" si="545"/>
        <v>-871.64500000000089</v>
      </c>
    </row>
    <row r="3430" spans="1:22" x14ac:dyDescent="0.25">
      <c r="A3430" s="6" t="s">
        <v>351</v>
      </c>
      <c r="B3430" s="6" t="s">
        <v>23</v>
      </c>
      <c r="C3430" t="s">
        <v>2663</v>
      </c>
      <c r="D3430" t="s">
        <v>2663</v>
      </c>
      <c r="E3430" s="6" t="s">
        <v>2406</v>
      </c>
      <c r="G3430" s="6" t="s">
        <v>2407</v>
      </c>
      <c r="H3430" t="s">
        <v>2664</v>
      </c>
      <c r="I3430" s="6" t="s">
        <v>2665</v>
      </c>
      <c r="J3430" s="6" t="s">
        <v>2701</v>
      </c>
      <c r="K3430" s="11">
        <v>7</v>
      </c>
      <c r="L3430" s="9">
        <v>250.2</v>
      </c>
      <c r="M3430" s="11">
        <v>1495.82</v>
      </c>
      <c r="N3430" s="11">
        <v>2336</v>
      </c>
      <c r="O3430" s="10">
        <f t="shared" si="538"/>
        <v>5.9784972022382092</v>
      </c>
      <c r="P3430" s="11">
        <f t="shared" si="539"/>
        <v>9.3365307753796962</v>
      </c>
      <c r="Q3430" s="11">
        <f t="shared" si="540"/>
        <v>15.315027977617905</v>
      </c>
      <c r="R3430" s="6" t="str">
        <f t="shared" si="541"/>
        <v>YES</v>
      </c>
      <c r="S3430" s="6" t="str">
        <f t="shared" si="542"/>
        <v>YES</v>
      </c>
      <c r="T3430" s="11">
        <f t="shared" si="543"/>
        <v>3127.5</v>
      </c>
      <c r="U3430" s="11">
        <f t="shared" si="544"/>
        <v>3831.8199999999997</v>
      </c>
      <c r="V3430" s="11">
        <f t="shared" si="545"/>
        <v>-704.31999999999971</v>
      </c>
    </row>
    <row r="3431" spans="1:22" x14ac:dyDescent="0.25">
      <c r="A3431" s="6" t="s">
        <v>351</v>
      </c>
      <c r="B3431" s="6" t="s">
        <v>23</v>
      </c>
      <c r="C3431" t="s">
        <v>2663</v>
      </c>
      <c r="D3431" t="s">
        <v>2663</v>
      </c>
      <c r="E3431" s="6" t="s">
        <v>2406</v>
      </c>
      <c r="G3431" s="6" t="s">
        <v>2407</v>
      </c>
      <c r="H3431" t="s">
        <v>2664</v>
      </c>
      <c r="I3431" s="6" t="s">
        <v>2665</v>
      </c>
      <c r="J3431" s="6" t="s">
        <v>2702</v>
      </c>
      <c r="K3431" s="11">
        <v>5</v>
      </c>
      <c r="L3431" s="9">
        <v>61.82</v>
      </c>
      <c r="M3431" s="11">
        <v>927.3</v>
      </c>
      <c r="N3431" s="11">
        <v>0.02</v>
      </c>
      <c r="O3431" s="10">
        <f t="shared" si="538"/>
        <v>15</v>
      </c>
      <c r="P3431" s="11">
        <f t="shared" si="539"/>
        <v>3.2351989647363315E-4</v>
      </c>
      <c r="Q3431" s="11">
        <f t="shared" si="540"/>
        <v>15.000323519896472</v>
      </c>
      <c r="R3431" s="6" t="str">
        <f t="shared" si="541"/>
        <v>YES</v>
      </c>
      <c r="S3431" s="6" t="str">
        <f t="shared" si="542"/>
        <v>YES</v>
      </c>
      <c r="T3431" s="11">
        <f t="shared" si="543"/>
        <v>772.75</v>
      </c>
      <c r="U3431" s="11">
        <f t="shared" si="544"/>
        <v>927.31999999999994</v>
      </c>
      <c r="V3431" s="11">
        <f t="shared" si="545"/>
        <v>-154.56999999999994</v>
      </c>
    </row>
    <row r="3432" spans="1:22" x14ac:dyDescent="0.25">
      <c r="A3432" s="6" t="s">
        <v>351</v>
      </c>
      <c r="B3432" s="6" t="s">
        <v>23</v>
      </c>
      <c r="C3432" t="s">
        <v>2663</v>
      </c>
      <c r="D3432" t="s">
        <v>2663</v>
      </c>
      <c r="E3432" s="6" t="s">
        <v>2406</v>
      </c>
      <c r="G3432" s="6" t="s">
        <v>2407</v>
      </c>
      <c r="H3432" t="s">
        <v>2664</v>
      </c>
      <c r="I3432" s="6" t="s">
        <v>2665</v>
      </c>
      <c r="J3432" s="6" t="s">
        <v>2703</v>
      </c>
      <c r="K3432" s="11">
        <v>7</v>
      </c>
      <c r="L3432" s="9">
        <v>88.08</v>
      </c>
      <c r="M3432" s="11">
        <v>554.4</v>
      </c>
      <c r="N3432" s="11">
        <v>872</v>
      </c>
      <c r="O3432" s="10">
        <f t="shared" si="538"/>
        <v>6.2942779291553128</v>
      </c>
      <c r="P3432" s="11">
        <f t="shared" si="539"/>
        <v>9.9000908265213443</v>
      </c>
      <c r="Q3432" s="11">
        <f t="shared" si="540"/>
        <v>16.19436875567666</v>
      </c>
      <c r="R3432" s="6" t="str">
        <f t="shared" si="541"/>
        <v>YES</v>
      </c>
      <c r="S3432" s="6" t="str">
        <f t="shared" si="542"/>
        <v>YES</v>
      </c>
      <c r="T3432" s="11">
        <f t="shared" si="543"/>
        <v>1101</v>
      </c>
      <c r="U3432" s="11">
        <f t="shared" si="544"/>
        <v>1426.4</v>
      </c>
      <c r="V3432" s="11">
        <f t="shared" si="545"/>
        <v>-325.40000000000009</v>
      </c>
    </row>
    <row r="3433" spans="1:22" x14ac:dyDescent="0.25">
      <c r="A3433" s="6" t="s">
        <v>351</v>
      </c>
      <c r="B3433" s="6" t="s">
        <v>23</v>
      </c>
      <c r="C3433" t="s">
        <v>2663</v>
      </c>
      <c r="D3433" t="s">
        <v>2663</v>
      </c>
      <c r="E3433" s="6" t="s">
        <v>2406</v>
      </c>
      <c r="G3433" s="6" t="s">
        <v>2407</v>
      </c>
      <c r="H3433" t="s">
        <v>2664</v>
      </c>
      <c r="I3433" s="6" t="s">
        <v>2665</v>
      </c>
      <c r="J3433" s="6" t="s">
        <v>2704</v>
      </c>
      <c r="K3433" s="11">
        <v>5</v>
      </c>
      <c r="L3433" s="9">
        <v>133.22999999999999</v>
      </c>
      <c r="M3433" s="11">
        <v>666.15</v>
      </c>
      <c r="N3433" s="11">
        <v>2119</v>
      </c>
      <c r="O3433" s="10">
        <f t="shared" si="538"/>
        <v>5</v>
      </c>
      <c r="P3433" s="11">
        <f t="shared" si="539"/>
        <v>15.904826240336261</v>
      </c>
      <c r="Q3433" s="11">
        <f t="shared" si="540"/>
        <v>20.904826240336263</v>
      </c>
      <c r="R3433" s="6" t="str">
        <f t="shared" si="541"/>
        <v>YES</v>
      </c>
      <c r="S3433" s="6" t="str">
        <f t="shared" si="542"/>
        <v>YES</v>
      </c>
      <c r="T3433" s="11">
        <f t="shared" si="543"/>
        <v>1665.3749999999998</v>
      </c>
      <c r="U3433" s="11">
        <f t="shared" si="544"/>
        <v>2785.15</v>
      </c>
      <c r="V3433" s="11">
        <f t="shared" si="545"/>
        <v>-1119.7750000000003</v>
      </c>
    </row>
    <row r="3434" spans="1:22" x14ac:dyDescent="0.25">
      <c r="A3434" s="6" t="s">
        <v>351</v>
      </c>
      <c r="B3434" s="6" t="s">
        <v>23</v>
      </c>
      <c r="C3434" t="s">
        <v>2663</v>
      </c>
      <c r="D3434" t="s">
        <v>2663</v>
      </c>
      <c r="E3434" s="6" t="s">
        <v>2406</v>
      </c>
      <c r="G3434" s="6" t="s">
        <v>2407</v>
      </c>
      <c r="H3434" t="s">
        <v>2664</v>
      </c>
      <c r="I3434" s="6" t="s">
        <v>2665</v>
      </c>
      <c r="J3434" s="6" t="s">
        <v>2705</v>
      </c>
      <c r="K3434" s="11">
        <v>5</v>
      </c>
      <c r="L3434" s="9">
        <v>24.76</v>
      </c>
      <c r="M3434" s="11">
        <v>123.8</v>
      </c>
      <c r="N3434" s="11">
        <v>415.39</v>
      </c>
      <c r="O3434" s="10">
        <f t="shared" si="538"/>
        <v>5</v>
      </c>
      <c r="P3434" s="11">
        <f t="shared" si="539"/>
        <v>16.77665589660743</v>
      </c>
      <c r="Q3434" s="11">
        <f t="shared" si="540"/>
        <v>21.776655896607426</v>
      </c>
      <c r="R3434" s="6" t="str">
        <f t="shared" si="541"/>
        <v>YES</v>
      </c>
      <c r="S3434" s="6" t="str">
        <f t="shared" si="542"/>
        <v>YES</v>
      </c>
      <c r="T3434" s="11">
        <f t="shared" si="543"/>
        <v>309.5</v>
      </c>
      <c r="U3434" s="11">
        <f t="shared" si="544"/>
        <v>539.18999999999994</v>
      </c>
      <c r="V3434" s="11">
        <f t="shared" si="545"/>
        <v>-229.68999999999994</v>
      </c>
    </row>
    <row r="3435" spans="1:22" x14ac:dyDescent="0.25">
      <c r="A3435" s="6" t="s">
        <v>351</v>
      </c>
      <c r="B3435" s="6" t="s">
        <v>23</v>
      </c>
      <c r="C3435" t="s">
        <v>2663</v>
      </c>
      <c r="D3435" t="s">
        <v>2663</v>
      </c>
      <c r="E3435" s="6" t="s">
        <v>2406</v>
      </c>
      <c r="G3435" s="6" t="s">
        <v>2407</v>
      </c>
      <c r="H3435" t="s">
        <v>2664</v>
      </c>
      <c r="I3435" s="6" t="s">
        <v>2665</v>
      </c>
      <c r="J3435" s="6" t="s">
        <v>2706</v>
      </c>
      <c r="K3435" s="11">
        <v>5</v>
      </c>
      <c r="L3435" s="9">
        <v>143.58000000000001</v>
      </c>
      <c r="M3435" s="11">
        <v>757.9</v>
      </c>
      <c r="N3435" s="11">
        <v>2310</v>
      </c>
      <c r="O3435" s="10">
        <f t="shared" si="538"/>
        <v>5.2785903329154475</v>
      </c>
      <c r="P3435" s="11">
        <f t="shared" si="539"/>
        <v>16.088591725867111</v>
      </c>
      <c r="Q3435" s="11">
        <f t="shared" si="540"/>
        <v>21.367182058782561</v>
      </c>
      <c r="R3435" s="6" t="str">
        <f t="shared" si="541"/>
        <v>YES</v>
      </c>
      <c r="S3435" s="6" t="str">
        <f t="shared" si="542"/>
        <v>YES</v>
      </c>
      <c r="T3435" s="11">
        <f t="shared" si="543"/>
        <v>1794.7500000000002</v>
      </c>
      <c r="U3435" s="11">
        <f t="shared" si="544"/>
        <v>3067.9</v>
      </c>
      <c r="V3435" s="11">
        <f t="shared" si="545"/>
        <v>-1273.1499999999999</v>
      </c>
    </row>
    <row r="3436" spans="1:22" x14ac:dyDescent="0.25">
      <c r="A3436" s="6" t="s">
        <v>351</v>
      </c>
      <c r="B3436" s="6" t="s">
        <v>23</v>
      </c>
      <c r="C3436" t="s">
        <v>2663</v>
      </c>
      <c r="D3436" t="s">
        <v>2663</v>
      </c>
      <c r="E3436" s="6" t="s">
        <v>2406</v>
      </c>
      <c r="G3436" s="6" t="s">
        <v>2407</v>
      </c>
      <c r="H3436" t="s">
        <v>2664</v>
      </c>
      <c r="I3436" s="6" t="s">
        <v>2665</v>
      </c>
      <c r="J3436" s="6" t="s">
        <v>2707</v>
      </c>
      <c r="K3436" s="11">
        <v>5</v>
      </c>
      <c r="L3436" s="9">
        <v>82.27</v>
      </c>
      <c r="M3436" s="11">
        <v>767.85</v>
      </c>
      <c r="N3436" s="11">
        <v>714</v>
      </c>
      <c r="O3436" s="10">
        <f t="shared" si="538"/>
        <v>9.3332928163364546</v>
      </c>
      <c r="P3436" s="11">
        <f t="shared" si="539"/>
        <v>8.6787407317369638</v>
      </c>
      <c r="Q3436" s="11">
        <f t="shared" si="540"/>
        <v>18.012033548073415</v>
      </c>
      <c r="R3436" s="6" t="str">
        <f t="shared" si="541"/>
        <v>YES</v>
      </c>
      <c r="S3436" s="6" t="str">
        <f t="shared" si="542"/>
        <v>YES</v>
      </c>
      <c r="T3436" s="11">
        <f t="shared" si="543"/>
        <v>1028.375</v>
      </c>
      <c r="U3436" s="11">
        <f t="shared" si="544"/>
        <v>1481.85</v>
      </c>
      <c r="V3436" s="11">
        <f t="shared" si="545"/>
        <v>-453.47499999999991</v>
      </c>
    </row>
    <row r="3437" spans="1:22" x14ac:dyDescent="0.25">
      <c r="A3437" s="6" t="s">
        <v>351</v>
      </c>
      <c r="B3437" s="6" t="s">
        <v>23</v>
      </c>
      <c r="C3437" t="s">
        <v>2708</v>
      </c>
      <c r="D3437" t="s">
        <v>2708</v>
      </c>
      <c r="E3437" s="6" t="s">
        <v>2406</v>
      </c>
      <c r="G3437" s="6" t="s">
        <v>2407</v>
      </c>
      <c r="H3437" t="s">
        <v>2709</v>
      </c>
      <c r="I3437" s="6" t="s">
        <v>2422</v>
      </c>
      <c r="J3437" s="6" t="s">
        <v>2710</v>
      </c>
      <c r="K3437" s="11">
        <v>5</v>
      </c>
      <c r="L3437" s="9">
        <v>191.85</v>
      </c>
      <c r="M3437" s="11">
        <v>2099.4499999999998</v>
      </c>
      <c r="N3437" s="11">
        <v>2573.0100000000002</v>
      </c>
      <c r="O3437" s="10">
        <f t="shared" si="538"/>
        <v>10.943184779775866</v>
      </c>
      <c r="P3437" s="11">
        <f t="shared" si="539"/>
        <v>13.411571540265834</v>
      </c>
      <c r="Q3437" s="11">
        <f t="shared" si="540"/>
        <v>24.354756320041702</v>
      </c>
      <c r="R3437" s="6" t="str">
        <f t="shared" si="541"/>
        <v>YES</v>
      </c>
      <c r="S3437" s="6" t="str">
        <f t="shared" si="542"/>
        <v>YES</v>
      </c>
      <c r="T3437" s="11">
        <f t="shared" si="543"/>
        <v>2398.125</v>
      </c>
      <c r="U3437" s="11">
        <f t="shared" si="544"/>
        <v>4672.46</v>
      </c>
      <c r="V3437" s="11">
        <f t="shared" si="545"/>
        <v>-2274.335</v>
      </c>
    </row>
    <row r="3438" spans="1:22" x14ac:dyDescent="0.25">
      <c r="A3438" s="6" t="s">
        <v>351</v>
      </c>
      <c r="B3438" s="6" t="s">
        <v>23</v>
      </c>
      <c r="C3438" t="s">
        <v>2708</v>
      </c>
      <c r="D3438" t="s">
        <v>2708</v>
      </c>
      <c r="E3438" s="6" t="s">
        <v>2406</v>
      </c>
      <c r="G3438" s="6" t="s">
        <v>2407</v>
      </c>
      <c r="H3438" t="s">
        <v>2709</v>
      </c>
      <c r="I3438" s="6" t="s">
        <v>2422</v>
      </c>
      <c r="J3438" s="6" t="s">
        <v>2711</v>
      </c>
      <c r="K3438" s="11">
        <v>5</v>
      </c>
      <c r="L3438" s="9">
        <v>96.86</v>
      </c>
      <c r="M3438" s="11">
        <v>530.9</v>
      </c>
      <c r="N3438" s="11">
        <v>2718.36</v>
      </c>
      <c r="O3438" s="10">
        <f t="shared" si="538"/>
        <v>5.4811067520132148</v>
      </c>
      <c r="P3438" s="11">
        <f t="shared" si="539"/>
        <v>28.064835845550281</v>
      </c>
      <c r="Q3438" s="11">
        <f t="shared" si="540"/>
        <v>33.545942597563496</v>
      </c>
      <c r="R3438" s="6" t="str">
        <f t="shared" si="541"/>
        <v>YES</v>
      </c>
      <c r="S3438" s="6" t="str">
        <f t="shared" si="542"/>
        <v>YES</v>
      </c>
      <c r="T3438" s="11">
        <f t="shared" si="543"/>
        <v>1210.75</v>
      </c>
      <c r="U3438" s="11">
        <f t="shared" si="544"/>
        <v>3249.26</v>
      </c>
      <c r="V3438" s="11">
        <f t="shared" si="545"/>
        <v>-2038.5100000000002</v>
      </c>
    </row>
    <row r="3439" spans="1:22" x14ac:dyDescent="0.25">
      <c r="A3439" s="6" t="s">
        <v>351</v>
      </c>
      <c r="B3439" s="6" t="s">
        <v>23</v>
      </c>
      <c r="C3439" t="s">
        <v>2708</v>
      </c>
      <c r="D3439" t="s">
        <v>2708</v>
      </c>
      <c r="E3439" s="6" t="s">
        <v>2406</v>
      </c>
      <c r="G3439" s="6" t="s">
        <v>2407</v>
      </c>
      <c r="H3439" t="s">
        <v>2709</v>
      </c>
      <c r="I3439" s="6" t="s">
        <v>2422</v>
      </c>
      <c r="J3439" s="6" t="s">
        <v>2712</v>
      </c>
      <c r="K3439" s="11">
        <v>5</v>
      </c>
      <c r="L3439" s="9">
        <v>203.93</v>
      </c>
      <c r="M3439" s="11">
        <v>1235.8499999999999</v>
      </c>
      <c r="N3439" s="11">
        <v>3066.49</v>
      </c>
      <c r="O3439" s="10">
        <f t="shared" si="538"/>
        <v>6.0601677046045204</v>
      </c>
      <c r="P3439" s="11">
        <f t="shared" si="539"/>
        <v>15.036973471289166</v>
      </c>
      <c r="Q3439" s="11">
        <f t="shared" si="540"/>
        <v>21.09714117589369</v>
      </c>
      <c r="R3439" s="6" t="str">
        <f t="shared" si="541"/>
        <v>YES</v>
      </c>
      <c r="S3439" s="6" t="str">
        <f t="shared" si="542"/>
        <v>YES</v>
      </c>
      <c r="T3439" s="11">
        <f t="shared" si="543"/>
        <v>2549.125</v>
      </c>
      <c r="U3439" s="11">
        <f t="shared" si="544"/>
        <v>4302.34</v>
      </c>
      <c r="V3439" s="11">
        <f t="shared" si="545"/>
        <v>-1753.2150000000001</v>
      </c>
    </row>
    <row r="3440" spans="1:22" x14ac:dyDescent="0.25">
      <c r="A3440" s="6" t="s">
        <v>351</v>
      </c>
      <c r="B3440" s="6" t="s">
        <v>23</v>
      </c>
      <c r="C3440" t="s">
        <v>2708</v>
      </c>
      <c r="D3440" t="s">
        <v>2708</v>
      </c>
      <c r="E3440" s="6" t="s">
        <v>2406</v>
      </c>
      <c r="G3440" s="6" t="s">
        <v>2407</v>
      </c>
      <c r="H3440" t="s">
        <v>2709</v>
      </c>
      <c r="I3440" s="6" t="s">
        <v>2422</v>
      </c>
      <c r="J3440" s="6" t="s">
        <v>2713</v>
      </c>
      <c r="K3440" s="11">
        <v>5</v>
      </c>
      <c r="L3440" s="9">
        <v>70.78</v>
      </c>
      <c r="M3440" s="11">
        <v>1274.04</v>
      </c>
      <c r="N3440" s="11">
        <v>1271</v>
      </c>
      <c r="O3440" s="10">
        <f t="shared" si="538"/>
        <v>18</v>
      </c>
      <c r="P3440" s="11">
        <f t="shared" si="539"/>
        <v>17.957050014128285</v>
      </c>
      <c r="Q3440" s="11">
        <f t="shared" si="540"/>
        <v>35.957050014128285</v>
      </c>
      <c r="R3440" s="6" t="str">
        <f t="shared" si="541"/>
        <v>YES</v>
      </c>
      <c r="S3440" s="6" t="str">
        <f t="shared" si="542"/>
        <v>YES</v>
      </c>
      <c r="T3440" s="11">
        <f t="shared" si="543"/>
        <v>884.75</v>
      </c>
      <c r="U3440" s="11">
        <f t="shared" si="544"/>
        <v>2545.04</v>
      </c>
      <c r="V3440" s="11">
        <f t="shared" si="545"/>
        <v>-1660.29</v>
      </c>
    </row>
    <row r="3441" spans="1:22" x14ac:dyDescent="0.25">
      <c r="A3441" s="6" t="s">
        <v>351</v>
      </c>
      <c r="B3441" s="6" t="s">
        <v>23</v>
      </c>
      <c r="C3441" t="s">
        <v>2708</v>
      </c>
      <c r="D3441" t="s">
        <v>2708</v>
      </c>
      <c r="E3441" s="6" t="s">
        <v>2406</v>
      </c>
      <c r="G3441" s="6" t="s">
        <v>2407</v>
      </c>
      <c r="H3441" t="s">
        <v>2709</v>
      </c>
      <c r="I3441" s="6" t="s">
        <v>2422</v>
      </c>
      <c r="J3441" s="6" t="s">
        <v>2714</v>
      </c>
      <c r="K3441" s="11">
        <v>5</v>
      </c>
      <c r="L3441" s="9">
        <v>170.16</v>
      </c>
      <c r="M3441" s="11">
        <v>850.8</v>
      </c>
      <c r="N3441" s="11">
        <v>4215</v>
      </c>
      <c r="O3441" s="10">
        <f t="shared" si="538"/>
        <v>5</v>
      </c>
      <c r="P3441" s="11">
        <f t="shared" si="539"/>
        <v>24.770803949224259</v>
      </c>
      <c r="Q3441" s="11">
        <f t="shared" si="540"/>
        <v>29.770803949224263</v>
      </c>
      <c r="R3441" s="6" t="str">
        <f t="shared" si="541"/>
        <v>YES</v>
      </c>
      <c r="S3441" s="6" t="str">
        <f t="shared" si="542"/>
        <v>YES</v>
      </c>
      <c r="T3441" s="11">
        <f t="shared" si="543"/>
        <v>2127</v>
      </c>
      <c r="U3441" s="11">
        <f t="shared" si="544"/>
        <v>5065.8</v>
      </c>
      <c r="V3441" s="11">
        <f t="shared" si="545"/>
        <v>-2938.8</v>
      </c>
    </row>
    <row r="3442" spans="1:22" x14ac:dyDescent="0.25">
      <c r="A3442" s="6" t="s">
        <v>351</v>
      </c>
      <c r="B3442" s="6" t="s">
        <v>23</v>
      </c>
      <c r="C3442" t="s">
        <v>2708</v>
      </c>
      <c r="D3442" t="s">
        <v>2708</v>
      </c>
      <c r="E3442" s="6" t="s">
        <v>2406</v>
      </c>
      <c r="G3442" s="6" t="s">
        <v>2407</v>
      </c>
      <c r="H3442" t="s">
        <v>2709</v>
      </c>
      <c r="I3442" s="6" t="s">
        <v>2422</v>
      </c>
      <c r="J3442" s="6" t="s">
        <v>2715</v>
      </c>
      <c r="K3442" s="11">
        <v>5</v>
      </c>
      <c r="L3442" s="9">
        <v>61.68</v>
      </c>
      <c r="M3442" s="11">
        <v>1110.24</v>
      </c>
      <c r="N3442" s="11">
        <v>478</v>
      </c>
      <c r="O3442" s="10">
        <f t="shared" si="538"/>
        <v>18</v>
      </c>
      <c r="P3442" s="11">
        <f t="shared" si="539"/>
        <v>7.7496757457846952</v>
      </c>
      <c r="Q3442" s="11">
        <f t="shared" si="540"/>
        <v>25.749675745784696</v>
      </c>
      <c r="R3442" s="6" t="str">
        <f t="shared" si="541"/>
        <v>YES</v>
      </c>
      <c r="S3442" s="6" t="str">
        <f t="shared" si="542"/>
        <v>YES</v>
      </c>
      <c r="T3442" s="11">
        <f t="shared" si="543"/>
        <v>771</v>
      </c>
      <c r="U3442" s="11">
        <f t="shared" si="544"/>
        <v>1588.24</v>
      </c>
      <c r="V3442" s="11">
        <f t="shared" si="545"/>
        <v>-817.24</v>
      </c>
    </row>
    <row r="3443" spans="1:22" x14ac:dyDescent="0.25">
      <c r="A3443" s="6" t="s">
        <v>351</v>
      </c>
      <c r="B3443" s="6" t="s">
        <v>23</v>
      </c>
      <c r="C3443" t="s">
        <v>2708</v>
      </c>
      <c r="D3443" t="s">
        <v>2708</v>
      </c>
      <c r="E3443" s="6" t="s">
        <v>2406</v>
      </c>
      <c r="G3443" s="6" t="s">
        <v>2407</v>
      </c>
      <c r="H3443" t="s">
        <v>2709</v>
      </c>
      <c r="I3443" s="6" t="s">
        <v>2422</v>
      </c>
      <c r="J3443" s="6" t="s">
        <v>2716</v>
      </c>
      <c r="K3443" s="11">
        <v>5</v>
      </c>
      <c r="L3443" s="9">
        <v>154.9</v>
      </c>
      <c r="M3443" s="11">
        <v>852.24</v>
      </c>
      <c r="N3443" s="11">
        <v>4162</v>
      </c>
      <c r="O3443" s="10">
        <f t="shared" si="538"/>
        <v>5.5018721755971596</v>
      </c>
      <c r="P3443" s="11">
        <f t="shared" si="539"/>
        <v>26.868947708198839</v>
      </c>
      <c r="Q3443" s="11">
        <f t="shared" si="540"/>
        <v>32.370819883795996</v>
      </c>
      <c r="R3443" s="6" t="str">
        <f t="shared" si="541"/>
        <v>YES</v>
      </c>
      <c r="S3443" s="6" t="str">
        <f t="shared" si="542"/>
        <v>YES</v>
      </c>
      <c r="T3443" s="11">
        <f t="shared" si="543"/>
        <v>1936.25</v>
      </c>
      <c r="U3443" s="11">
        <f t="shared" si="544"/>
        <v>5014.24</v>
      </c>
      <c r="V3443" s="11">
        <f t="shared" si="545"/>
        <v>-3077.99</v>
      </c>
    </row>
    <row r="3444" spans="1:22" x14ac:dyDescent="0.25">
      <c r="A3444" s="6" t="s">
        <v>351</v>
      </c>
      <c r="B3444" s="6" t="s">
        <v>23</v>
      </c>
      <c r="C3444" t="s">
        <v>2708</v>
      </c>
      <c r="D3444" t="s">
        <v>2708</v>
      </c>
      <c r="E3444" s="6" t="s">
        <v>2406</v>
      </c>
      <c r="G3444" s="6" t="s">
        <v>2407</v>
      </c>
      <c r="H3444" t="s">
        <v>2709</v>
      </c>
      <c r="I3444" s="6" t="s">
        <v>2422</v>
      </c>
      <c r="J3444" s="6" t="s">
        <v>2717</v>
      </c>
      <c r="K3444" s="11">
        <v>5</v>
      </c>
      <c r="L3444" s="9">
        <v>86.11</v>
      </c>
      <c r="M3444" s="11">
        <v>535.59</v>
      </c>
      <c r="N3444" s="11">
        <v>1711</v>
      </c>
      <c r="O3444" s="10">
        <f t="shared" si="538"/>
        <v>6.219835094646383</v>
      </c>
      <c r="P3444" s="11">
        <f t="shared" si="539"/>
        <v>19.869933805597491</v>
      </c>
      <c r="Q3444" s="11">
        <f t="shared" si="540"/>
        <v>26.089768900243875</v>
      </c>
      <c r="R3444" s="6" t="str">
        <f t="shared" si="541"/>
        <v>YES</v>
      </c>
      <c r="S3444" s="6" t="str">
        <f t="shared" si="542"/>
        <v>YES</v>
      </c>
      <c r="T3444" s="11">
        <f t="shared" si="543"/>
        <v>1076.375</v>
      </c>
      <c r="U3444" s="11">
        <f t="shared" si="544"/>
        <v>2246.59</v>
      </c>
      <c r="V3444" s="11">
        <f t="shared" si="545"/>
        <v>-1170.2150000000001</v>
      </c>
    </row>
    <row r="3445" spans="1:22" x14ac:dyDescent="0.25">
      <c r="A3445" s="6" t="s">
        <v>351</v>
      </c>
      <c r="B3445" s="6" t="s">
        <v>23</v>
      </c>
      <c r="C3445" t="s">
        <v>2708</v>
      </c>
      <c r="D3445" t="s">
        <v>2708</v>
      </c>
      <c r="E3445" s="6" t="s">
        <v>2406</v>
      </c>
      <c r="G3445" s="6" t="s">
        <v>2407</v>
      </c>
      <c r="H3445" t="s">
        <v>2709</v>
      </c>
      <c r="I3445" s="6" t="s">
        <v>2422</v>
      </c>
      <c r="J3445" s="6" t="s">
        <v>2718</v>
      </c>
      <c r="K3445" s="11">
        <v>5</v>
      </c>
      <c r="L3445" s="9">
        <v>112.52</v>
      </c>
      <c r="M3445" s="11">
        <v>573.85</v>
      </c>
      <c r="N3445" s="11">
        <v>3871</v>
      </c>
      <c r="O3445" s="10">
        <f t="shared" si="538"/>
        <v>5.0999822253821545</v>
      </c>
      <c r="P3445" s="11">
        <f t="shared" si="539"/>
        <v>34.402772840383932</v>
      </c>
      <c r="Q3445" s="11">
        <f t="shared" si="540"/>
        <v>39.502755065766088</v>
      </c>
      <c r="R3445" s="6" t="str">
        <f t="shared" si="541"/>
        <v>YES</v>
      </c>
      <c r="S3445" s="6" t="str">
        <f t="shared" si="542"/>
        <v>YES</v>
      </c>
      <c r="T3445" s="11">
        <f t="shared" si="543"/>
        <v>1406.5</v>
      </c>
      <c r="U3445" s="11">
        <f t="shared" si="544"/>
        <v>4444.8500000000004</v>
      </c>
      <c r="V3445" s="11">
        <f t="shared" si="545"/>
        <v>-3038.3500000000004</v>
      </c>
    </row>
    <row r="3446" spans="1:22" x14ac:dyDescent="0.25">
      <c r="A3446" s="6" t="s">
        <v>351</v>
      </c>
      <c r="B3446" s="6" t="s">
        <v>23</v>
      </c>
      <c r="C3446" t="s">
        <v>2708</v>
      </c>
      <c r="D3446" t="s">
        <v>2708</v>
      </c>
      <c r="E3446" s="6" t="s">
        <v>2406</v>
      </c>
      <c r="G3446" s="6" t="s">
        <v>2407</v>
      </c>
      <c r="H3446" t="s">
        <v>2709</v>
      </c>
      <c r="I3446" s="6" t="s">
        <v>2422</v>
      </c>
      <c r="J3446" s="6" t="s">
        <v>2719</v>
      </c>
      <c r="K3446" s="11">
        <v>5</v>
      </c>
      <c r="L3446" s="9">
        <v>135.22</v>
      </c>
      <c r="M3446" s="11">
        <v>676.1</v>
      </c>
      <c r="N3446" s="11">
        <v>1873</v>
      </c>
      <c r="O3446" s="10">
        <f t="shared" si="538"/>
        <v>5</v>
      </c>
      <c r="P3446" s="11">
        <f t="shared" si="539"/>
        <v>13.851501257210472</v>
      </c>
      <c r="Q3446" s="11">
        <f t="shared" si="540"/>
        <v>18.851501257210472</v>
      </c>
      <c r="R3446" s="6" t="str">
        <f t="shared" si="541"/>
        <v>YES</v>
      </c>
      <c r="S3446" s="6" t="str">
        <f t="shared" si="542"/>
        <v>YES</v>
      </c>
      <c r="T3446" s="11">
        <f t="shared" si="543"/>
        <v>1690.25</v>
      </c>
      <c r="U3446" s="11">
        <f t="shared" si="544"/>
        <v>2549.1</v>
      </c>
      <c r="V3446" s="11">
        <f t="shared" si="545"/>
        <v>-858.84999999999991</v>
      </c>
    </row>
    <row r="3447" spans="1:22" x14ac:dyDescent="0.25">
      <c r="A3447" s="6" t="s">
        <v>351</v>
      </c>
      <c r="B3447" s="6" t="s">
        <v>23</v>
      </c>
      <c r="C3447" t="s">
        <v>2708</v>
      </c>
      <c r="D3447" t="s">
        <v>2708</v>
      </c>
      <c r="E3447" s="6" t="s">
        <v>2406</v>
      </c>
      <c r="G3447" s="6" t="s">
        <v>2407</v>
      </c>
      <c r="H3447" t="s">
        <v>2709</v>
      </c>
      <c r="I3447" s="6" t="s">
        <v>2422</v>
      </c>
      <c r="J3447" s="6" t="s">
        <v>2720</v>
      </c>
      <c r="K3447" s="11">
        <v>5</v>
      </c>
      <c r="L3447" s="9">
        <v>154.88999999999999</v>
      </c>
      <c r="M3447" s="11">
        <v>2163.63</v>
      </c>
      <c r="N3447" s="11">
        <v>2635</v>
      </c>
      <c r="O3447" s="10">
        <f t="shared" si="538"/>
        <v>13.96881657950804</v>
      </c>
      <c r="P3447" s="11">
        <f t="shared" si="539"/>
        <v>17.012073084124218</v>
      </c>
      <c r="Q3447" s="11">
        <f t="shared" si="540"/>
        <v>30.980889663632258</v>
      </c>
      <c r="R3447" s="6" t="str">
        <f t="shared" si="541"/>
        <v>YES</v>
      </c>
      <c r="S3447" s="6" t="str">
        <f t="shared" si="542"/>
        <v>YES</v>
      </c>
      <c r="T3447" s="11">
        <f t="shared" si="543"/>
        <v>1936.1249999999998</v>
      </c>
      <c r="U3447" s="11">
        <f t="shared" si="544"/>
        <v>4798.63</v>
      </c>
      <c r="V3447" s="11">
        <f t="shared" si="545"/>
        <v>-2862.5050000000001</v>
      </c>
    </row>
    <row r="3448" spans="1:22" x14ac:dyDescent="0.25">
      <c r="A3448" s="6" t="s">
        <v>351</v>
      </c>
      <c r="B3448" s="6" t="s">
        <v>23</v>
      </c>
      <c r="C3448" t="s">
        <v>2708</v>
      </c>
      <c r="D3448" t="s">
        <v>2708</v>
      </c>
      <c r="E3448" s="6" t="s">
        <v>2406</v>
      </c>
      <c r="G3448" s="6" t="s">
        <v>2407</v>
      </c>
      <c r="H3448" t="s">
        <v>2709</v>
      </c>
      <c r="I3448" s="6" t="s">
        <v>2422</v>
      </c>
      <c r="J3448" s="6" t="s">
        <v>2721</v>
      </c>
      <c r="K3448" s="11">
        <v>5</v>
      </c>
      <c r="L3448" s="9">
        <v>126.41</v>
      </c>
      <c r="M3448" s="11">
        <v>1827.27</v>
      </c>
      <c r="N3448" s="11">
        <v>1454</v>
      </c>
      <c r="O3448" s="10">
        <f t="shared" si="538"/>
        <v>14.455106399810141</v>
      </c>
      <c r="P3448" s="11">
        <f t="shared" si="539"/>
        <v>11.502254568467684</v>
      </c>
      <c r="Q3448" s="11">
        <f t="shared" si="540"/>
        <v>25.957360968277825</v>
      </c>
      <c r="R3448" s="6" t="str">
        <f t="shared" si="541"/>
        <v>YES</v>
      </c>
      <c r="S3448" s="6" t="str">
        <f t="shared" si="542"/>
        <v>YES</v>
      </c>
      <c r="T3448" s="11">
        <f t="shared" si="543"/>
        <v>1580.125</v>
      </c>
      <c r="U3448" s="11">
        <f t="shared" si="544"/>
        <v>3281.27</v>
      </c>
      <c r="V3448" s="11">
        <f t="shared" si="545"/>
        <v>-1701.145</v>
      </c>
    </row>
    <row r="3449" spans="1:22" x14ac:dyDescent="0.25">
      <c r="A3449" s="6" t="s">
        <v>351</v>
      </c>
      <c r="B3449" s="6" t="s">
        <v>23</v>
      </c>
      <c r="C3449" t="s">
        <v>2708</v>
      </c>
      <c r="D3449" t="s">
        <v>2708</v>
      </c>
      <c r="E3449" s="6" t="s">
        <v>2406</v>
      </c>
      <c r="G3449" s="6" t="s">
        <v>2407</v>
      </c>
      <c r="H3449" t="s">
        <v>2709</v>
      </c>
      <c r="I3449" s="6" t="s">
        <v>2422</v>
      </c>
      <c r="J3449" s="6" t="s">
        <v>2722</v>
      </c>
      <c r="K3449" s="11">
        <v>5</v>
      </c>
      <c r="L3449" s="9">
        <v>206.95</v>
      </c>
      <c r="M3449" s="11">
        <v>1043.75</v>
      </c>
      <c r="N3449" s="11">
        <v>5127</v>
      </c>
      <c r="O3449" s="10">
        <f t="shared" si="538"/>
        <v>5.0434887654022713</v>
      </c>
      <c r="P3449" s="11">
        <f t="shared" si="539"/>
        <v>24.774100024160425</v>
      </c>
      <c r="Q3449" s="11">
        <f t="shared" si="540"/>
        <v>29.817588789562699</v>
      </c>
      <c r="R3449" s="6" t="str">
        <f t="shared" si="541"/>
        <v>YES</v>
      </c>
      <c r="S3449" s="6" t="str">
        <f t="shared" si="542"/>
        <v>YES</v>
      </c>
      <c r="T3449" s="11">
        <f t="shared" si="543"/>
        <v>2586.875</v>
      </c>
      <c r="U3449" s="11">
        <f t="shared" si="544"/>
        <v>6170.75</v>
      </c>
      <c r="V3449" s="11">
        <f t="shared" si="545"/>
        <v>-3583.875</v>
      </c>
    </row>
    <row r="3450" spans="1:22" x14ac:dyDescent="0.25">
      <c r="A3450" s="6" t="s">
        <v>351</v>
      </c>
      <c r="B3450" s="6" t="s">
        <v>23</v>
      </c>
      <c r="C3450" t="s">
        <v>2708</v>
      </c>
      <c r="D3450" t="s">
        <v>2708</v>
      </c>
      <c r="E3450" s="6" t="s">
        <v>2406</v>
      </c>
      <c r="G3450" s="6" t="s">
        <v>2407</v>
      </c>
      <c r="H3450" t="s">
        <v>2709</v>
      </c>
      <c r="I3450" s="6" t="s">
        <v>2422</v>
      </c>
      <c r="J3450" s="6" t="s">
        <v>2723</v>
      </c>
      <c r="K3450" s="11">
        <v>5</v>
      </c>
      <c r="L3450" s="9">
        <v>265.05</v>
      </c>
      <c r="M3450" s="11">
        <v>1485.88</v>
      </c>
      <c r="N3450" s="11">
        <v>6736</v>
      </c>
      <c r="O3450" s="10">
        <f t="shared" si="538"/>
        <v>5.606036596868516</v>
      </c>
      <c r="P3450" s="11">
        <f t="shared" si="539"/>
        <v>25.414072816449725</v>
      </c>
      <c r="Q3450" s="11">
        <f t="shared" si="540"/>
        <v>31.020109413318245</v>
      </c>
      <c r="R3450" s="6" t="str">
        <f t="shared" si="541"/>
        <v>YES</v>
      </c>
      <c r="S3450" s="6" t="str">
        <f t="shared" si="542"/>
        <v>YES</v>
      </c>
      <c r="T3450" s="11">
        <f t="shared" si="543"/>
        <v>3313.125</v>
      </c>
      <c r="U3450" s="11">
        <f t="shared" si="544"/>
        <v>8221.880000000001</v>
      </c>
      <c r="V3450" s="11">
        <f t="shared" si="545"/>
        <v>-4908.755000000001</v>
      </c>
    </row>
    <row r="3451" spans="1:22" x14ac:dyDescent="0.25">
      <c r="A3451" s="6" t="s">
        <v>351</v>
      </c>
      <c r="B3451" s="6" t="s">
        <v>23</v>
      </c>
      <c r="C3451" t="s">
        <v>2708</v>
      </c>
      <c r="D3451" t="s">
        <v>2708</v>
      </c>
      <c r="E3451" s="6" t="s">
        <v>2406</v>
      </c>
      <c r="G3451" s="6" t="s">
        <v>2407</v>
      </c>
      <c r="H3451" t="s">
        <v>2709</v>
      </c>
      <c r="I3451" s="6" t="s">
        <v>2422</v>
      </c>
      <c r="J3451" s="6" t="s">
        <v>2724</v>
      </c>
      <c r="K3451" s="11">
        <v>5</v>
      </c>
      <c r="L3451" s="9">
        <v>175.69</v>
      </c>
      <c r="M3451" s="11">
        <v>878.45</v>
      </c>
      <c r="N3451" s="11">
        <v>2064</v>
      </c>
      <c r="O3451" s="10">
        <f t="shared" si="538"/>
        <v>5</v>
      </c>
      <c r="P3451" s="11">
        <f t="shared" si="539"/>
        <v>11.747965165917241</v>
      </c>
      <c r="Q3451" s="11">
        <f t="shared" si="540"/>
        <v>16.74796516591724</v>
      </c>
      <c r="R3451" s="6" t="str">
        <f t="shared" si="541"/>
        <v>YES</v>
      </c>
      <c r="S3451" s="6" t="str">
        <f t="shared" si="542"/>
        <v>YES</v>
      </c>
      <c r="T3451" s="11">
        <f t="shared" si="543"/>
        <v>2196.125</v>
      </c>
      <c r="U3451" s="11">
        <f t="shared" si="544"/>
        <v>2942.45</v>
      </c>
      <c r="V3451" s="11">
        <f t="shared" si="545"/>
        <v>-746.32499999999982</v>
      </c>
    </row>
    <row r="3452" spans="1:22" x14ac:dyDescent="0.25">
      <c r="A3452" s="6" t="s">
        <v>351</v>
      </c>
      <c r="B3452" s="6" t="s">
        <v>23</v>
      </c>
      <c r="C3452" t="s">
        <v>2708</v>
      </c>
      <c r="D3452" t="s">
        <v>2708</v>
      </c>
      <c r="E3452" s="6" t="s">
        <v>2406</v>
      </c>
      <c r="G3452" s="6" t="s">
        <v>2407</v>
      </c>
      <c r="H3452" t="s">
        <v>2709</v>
      </c>
      <c r="I3452" s="6" t="s">
        <v>2422</v>
      </c>
      <c r="J3452" s="6" t="s">
        <v>2725</v>
      </c>
      <c r="K3452" s="11">
        <v>5</v>
      </c>
      <c r="L3452" s="9">
        <v>89.03</v>
      </c>
      <c r="M3452" s="11">
        <v>445.15</v>
      </c>
      <c r="N3452" s="11">
        <v>3315</v>
      </c>
      <c r="O3452" s="10">
        <f t="shared" si="538"/>
        <v>5</v>
      </c>
      <c r="P3452" s="11">
        <f t="shared" si="539"/>
        <v>37.234640008985735</v>
      </c>
      <c r="Q3452" s="11">
        <f t="shared" si="540"/>
        <v>42.234640008985735</v>
      </c>
      <c r="R3452" s="6" t="str">
        <f t="shared" si="541"/>
        <v>YES</v>
      </c>
      <c r="S3452" s="6" t="str">
        <f t="shared" si="542"/>
        <v>YES</v>
      </c>
      <c r="T3452" s="11">
        <f t="shared" si="543"/>
        <v>1112.875</v>
      </c>
      <c r="U3452" s="11">
        <f t="shared" si="544"/>
        <v>3760.15</v>
      </c>
      <c r="V3452" s="11">
        <f t="shared" si="545"/>
        <v>-2647.2750000000001</v>
      </c>
    </row>
    <row r="3453" spans="1:22" x14ac:dyDescent="0.25">
      <c r="A3453" s="6" t="s">
        <v>351</v>
      </c>
      <c r="B3453" s="6" t="s">
        <v>23</v>
      </c>
      <c r="C3453" t="s">
        <v>2708</v>
      </c>
      <c r="D3453" t="s">
        <v>2708</v>
      </c>
      <c r="E3453" s="6" t="s">
        <v>2406</v>
      </c>
      <c r="G3453" s="6" t="s">
        <v>2407</v>
      </c>
      <c r="H3453" t="s">
        <v>2709</v>
      </c>
      <c r="I3453" s="6" t="s">
        <v>2422</v>
      </c>
      <c r="J3453" s="6" t="s">
        <v>2726</v>
      </c>
      <c r="K3453" s="11">
        <v>5</v>
      </c>
      <c r="L3453" s="9">
        <v>6.05</v>
      </c>
      <c r="M3453" s="11">
        <v>45.75</v>
      </c>
      <c r="N3453" s="11">
        <v>170</v>
      </c>
      <c r="O3453" s="10">
        <f t="shared" si="538"/>
        <v>7.5619834710743801</v>
      </c>
      <c r="P3453" s="11">
        <f t="shared" si="539"/>
        <v>28.099173553719009</v>
      </c>
      <c r="Q3453" s="11">
        <f t="shared" si="540"/>
        <v>35.66115702479339</v>
      </c>
      <c r="R3453" s="6" t="str">
        <f t="shared" si="541"/>
        <v>YES</v>
      </c>
      <c r="S3453" s="6" t="str">
        <f t="shared" si="542"/>
        <v>YES</v>
      </c>
      <c r="T3453" s="11">
        <f t="shared" si="543"/>
        <v>75.625</v>
      </c>
      <c r="U3453" s="11">
        <f t="shared" si="544"/>
        <v>215.75</v>
      </c>
      <c r="V3453" s="11">
        <f t="shared" si="545"/>
        <v>-140.125</v>
      </c>
    </row>
    <row r="3454" spans="1:22" x14ac:dyDescent="0.25">
      <c r="A3454" s="6" t="s">
        <v>351</v>
      </c>
      <c r="B3454" s="6" t="s">
        <v>23</v>
      </c>
      <c r="C3454" t="s">
        <v>2708</v>
      </c>
      <c r="D3454" t="s">
        <v>2708</v>
      </c>
      <c r="E3454" s="6" t="s">
        <v>2406</v>
      </c>
      <c r="G3454" s="6" t="s">
        <v>2407</v>
      </c>
      <c r="H3454" t="s">
        <v>2709</v>
      </c>
      <c r="I3454" s="6" t="s">
        <v>2422</v>
      </c>
      <c r="J3454" s="6" t="s">
        <v>2727</v>
      </c>
      <c r="K3454" s="11">
        <v>5</v>
      </c>
      <c r="L3454" s="9">
        <v>139.57</v>
      </c>
      <c r="M3454" s="11">
        <v>697.85</v>
      </c>
      <c r="N3454" s="11">
        <v>2041</v>
      </c>
      <c r="O3454" s="10">
        <f t="shared" si="538"/>
        <v>5</v>
      </c>
      <c r="P3454" s="11">
        <f t="shared" si="539"/>
        <v>14.62348642258365</v>
      </c>
      <c r="Q3454" s="11">
        <f t="shared" si="540"/>
        <v>19.62348642258365</v>
      </c>
      <c r="R3454" s="6" t="str">
        <f t="shared" si="541"/>
        <v>YES</v>
      </c>
      <c r="S3454" s="6" t="str">
        <f t="shared" si="542"/>
        <v>YES</v>
      </c>
      <c r="T3454" s="11">
        <f t="shared" si="543"/>
        <v>1744.625</v>
      </c>
      <c r="U3454" s="11">
        <f t="shared" si="544"/>
        <v>2738.85</v>
      </c>
      <c r="V3454" s="11">
        <f t="shared" si="545"/>
        <v>-994.22499999999991</v>
      </c>
    </row>
    <row r="3455" spans="1:22" x14ac:dyDescent="0.25">
      <c r="A3455" s="6" t="s">
        <v>351</v>
      </c>
      <c r="B3455" s="6" t="s">
        <v>23</v>
      </c>
      <c r="C3455" t="s">
        <v>2708</v>
      </c>
      <c r="D3455" t="s">
        <v>2708</v>
      </c>
      <c r="E3455" s="6" t="s">
        <v>2406</v>
      </c>
      <c r="G3455" s="6" t="s">
        <v>2407</v>
      </c>
      <c r="H3455" t="s">
        <v>2709</v>
      </c>
      <c r="I3455" s="6" t="s">
        <v>2422</v>
      </c>
      <c r="J3455" s="6" t="s">
        <v>2728</v>
      </c>
      <c r="K3455" s="11">
        <v>5</v>
      </c>
      <c r="L3455" s="9">
        <v>151.02000000000001</v>
      </c>
      <c r="M3455" s="11">
        <v>755.1</v>
      </c>
      <c r="N3455" s="11">
        <v>1991</v>
      </c>
      <c r="O3455" s="10">
        <f t="shared" si="538"/>
        <v>5</v>
      </c>
      <c r="P3455" s="11">
        <f t="shared" si="539"/>
        <v>13.183684280227784</v>
      </c>
      <c r="Q3455" s="11">
        <f t="shared" si="540"/>
        <v>18.183684280227784</v>
      </c>
      <c r="R3455" s="6" t="str">
        <f t="shared" si="541"/>
        <v>YES</v>
      </c>
      <c r="S3455" s="6" t="str">
        <f t="shared" si="542"/>
        <v>YES</v>
      </c>
      <c r="T3455" s="11">
        <f t="shared" si="543"/>
        <v>1887.7500000000002</v>
      </c>
      <c r="U3455" s="11">
        <f t="shared" si="544"/>
        <v>2746.1</v>
      </c>
      <c r="V3455" s="11">
        <f t="shared" si="545"/>
        <v>-858.34999999999968</v>
      </c>
    </row>
    <row r="3456" spans="1:22" x14ac:dyDescent="0.25">
      <c r="A3456" s="6" t="s">
        <v>351</v>
      </c>
      <c r="B3456" s="6" t="s">
        <v>23</v>
      </c>
      <c r="C3456" t="s">
        <v>2708</v>
      </c>
      <c r="D3456" t="s">
        <v>2708</v>
      </c>
      <c r="E3456" s="6" t="s">
        <v>2406</v>
      </c>
      <c r="G3456" s="6" t="s">
        <v>2407</v>
      </c>
      <c r="H3456" t="s">
        <v>2709</v>
      </c>
      <c r="I3456" s="6" t="s">
        <v>2422</v>
      </c>
      <c r="J3456" s="6" t="s">
        <v>2729</v>
      </c>
      <c r="K3456" s="11">
        <v>5</v>
      </c>
      <c r="L3456" s="9">
        <v>49.73</v>
      </c>
      <c r="M3456" s="11">
        <v>248.65</v>
      </c>
      <c r="N3456" s="11">
        <v>959.28</v>
      </c>
      <c r="O3456" s="10">
        <f t="shared" si="538"/>
        <v>5</v>
      </c>
      <c r="P3456" s="11">
        <f t="shared" si="539"/>
        <v>19.289764729539513</v>
      </c>
      <c r="Q3456" s="11">
        <f t="shared" si="540"/>
        <v>24.289764729539517</v>
      </c>
      <c r="R3456" s="6" t="str">
        <f t="shared" si="541"/>
        <v>YES</v>
      </c>
      <c r="S3456" s="6" t="str">
        <f t="shared" si="542"/>
        <v>YES</v>
      </c>
      <c r="T3456" s="11">
        <f t="shared" si="543"/>
        <v>621.625</v>
      </c>
      <c r="U3456" s="11">
        <f t="shared" si="544"/>
        <v>1207.93</v>
      </c>
      <c r="V3456" s="11">
        <f t="shared" si="545"/>
        <v>-586.30500000000006</v>
      </c>
    </row>
    <row r="3457" spans="1:22" x14ac:dyDescent="0.25">
      <c r="A3457" s="6" t="s">
        <v>351</v>
      </c>
      <c r="B3457" s="6" t="s">
        <v>23</v>
      </c>
      <c r="C3457" t="s">
        <v>2708</v>
      </c>
      <c r="D3457" t="s">
        <v>2708</v>
      </c>
      <c r="E3457" s="6" t="s">
        <v>2406</v>
      </c>
      <c r="G3457" s="6" t="s">
        <v>2407</v>
      </c>
      <c r="H3457" t="s">
        <v>2709</v>
      </c>
      <c r="I3457" s="6" t="s">
        <v>2422</v>
      </c>
      <c r="J3457" s="6" t="s">
        <v>2730</v>
      </c>
      <c r="K3457" s="11">
        <v>5</v>
      </c>
      <c r="L3457" s="9">
        <v>59.4</v>
      </c>
      <c r="M3457" s="11">
        <v>368.76</v>
      </c>
      <c r="N3457" s="11">
        <v>1329</v>
      </c>
      <c r="O3457" s="10">
        <f t="shared" si="538"/>
        <v>6.2080808080808083</v>
      </c>
      <c r="P3457" s="11">
        <f t="shared" si="539"/>
        <v>22.373737373737374</v>
      </c>
      <c r="Q3457" s="11">
        <f t="shared" si="540"/>
        <v>28.581818181818182</v>
      </c>
      <c r="R3457" s="6" t="str">
        <f t="shared" si="541"/>
        <v>YES</v>
      </c>
      <c r="S3457" s="6" t="str">
        <f t="shared" si="542"/>
        <v>YES</v>
      </c>
      <c r="T3457" s="11">
        <f t="shared" si="543"/>
        <v>742.5</v>
      </c>
      <c r="U3457" s="11">
        <f t="shared" si="544"/>
        <v>1697.76</v>
      </c>
      <c r="V3457" s="11">
        <f t="shared" si="545"/>
        <v>-955.26</v>
      </c>
    </row>
    <row r="3458" spans="1:22" x14ac:dyDescent="0.25">
      <c r="A3458" s="6" t="s">
        <v>351</v>
      </c>
      <c r="B3458" s="6" t="s">
        <v>23</v>
      </c>
      <c r="C3458" t="s">
        <v>2708</v>
      </c>
      <c r="D3458" t="s">
        <v>2708</v>
      </c>
      <c r="E3458" s="6" t="s">
        <v>2406</v>
      </c>
      <c r="G3458" s="6" t="s">
        <v>2407</v>
      </c>
      <c r="H3458" t="s">
        <v>2709</v>
      </c>
      <c r="I3458" s="6" t="s">
        <v>2422</v>
      </c>
      <c r="J3458" s="6" t="s">
        <v>2731</v>
      </c>
      <c r="K3458" s="11">
        <v>5</v>
      </c>
      <c r="L3458" s="9">
        <v>131.91</v>
      </c>
      <c r="M3458" s="11">
        <v>2374.38</v>
      </c>
      <c r="N3458" s="11">
        <v>1440</v>
      </c>
      <c r="O3458" s="10">
        <f t="shared" si="538"/>
        <v>18</v>
      </c>
      <c r="P3458" s="11">
        <f t="shared" si="539"/>
        <v>10.916534000454856</v>
      </c>
      <c r="Q3458" s="11">
        <f t="shared" si="540"/>
        <v>28.916534000454856</v>
      </c>
      <c r="R3458" s="6" t="str">
        <f t="shared" si="541"/>
        <v>YES</v>
      </c>
      <c r="S3458" s="6" t="str">
        <f t="shared" si="542"/>
        <v>YES</v>
      </c>
      <c r="T3458" s="11">
        <f t="shared" si="543"/>
        <v>1648.875</v>
      </c>
      <c r="U3458" s="11">
        <f t="shared" si="544"/>
        <v>3814.38</v>
      </c>
      <c r="V3458" s="11">
        <f t="shared" si="545"/>
        <v>-2165.5050000000001</v>
      </c>
    </row>
    <row r="3459" spans="1:22" x14ac:dyDescent="0.25">
      <c r="A3459" s="6" t="s">
        <v>351</v>
      </c>
      <c r="B3459" s="6" t="s">
        <v>23</v>
      </c>
      <c r="C3459" t="s">
        <v>2708</v>
      </c>
      <c r="D3459" t="s">
        <v>2708</v>
      </c>
      <c r="E3459" s="6" t="s">
        <v>2406</v>
      </c>
      <c r="G3459" s="6" t="s">
        <v>2407</v>
      </c>
      <c r="H3459" t="s">
        <v>2709</v>
      </c>
      <c r="I3459" s="6" t="s">
        <v>2422</v>
      </c>
      <c r="J3459" s="6" t="s">
        <v>2732</v>
      </c>
      <c r="K3459" s="11">
        <v>5</v>
      </c>
      <c r="L3459" s="9">
        <v>202.08</v>
      </c>
      <c r="M3459" s="11">
        <v>1010.4</v>
      </c>
      <c r="N3459" s="11">
        <v>7032</v>
      </c>
      <c r="O3459" s="10">
        <f t="shared" si="538"/>
        <v>5</v>
      </c>
      <c r="P3459" s="11">
        <f t="shared" si="539"/>
        <v>34.798099762470308</v>
      </c>
      <c r="Q3459" s="11">
        <f t="shared" si="540"/>
        <v>39.798099762470308</v>
      </c>
      <c r="R3459" s="6" t="str">
        <f t="shared" si="541"/>
        <v>YES</v>
      </c>
      <c r="S3459" s="6" t="str">
        <f t="shared" si="542"/>
        <v>YES</v>
      </c>
      <c r="T3459" s="11">
        <f t="shared" si="543"/>
        <v>2526</v>
      </c>
      <c r="U3459" s="11">
        <f t="shared" si="544"/>
        <v>8042.4</v>
      </c>
      <c r="V3459" s="11">
        <f t="shared" si="545"/>
        <v>-5516.4</v>
      </c>
    </row>
    <row r="3460" spans="1:22" x14ac:dyDescent="0.25">
      <c r="A3460" s="6" t="s">
        <v>351</v>
      </c>
      <c r="B3460" s="6" t="s">
        <v>23</v>
      </c>
      <c r="C3460" t="s">
        <v>2708</v>
      </c>
      <c r="D3460" t="s">
        <v>2708</v>
      </c>
      <c r="E3460" s="6" t="s">
        <v>2406</v>
      </c>
      <c r="G3460" s="6" t="s">
        <v>2407</v>
      </c>
      <c r="H3460" t="s">
        <v>2709</v>
      </c>
      <c r="I3460" s="6" t="s">
        <v>2422</v>
      </c>
      <c r="J3460" s="6" t="s">
        <v>2733</v>
      </c>
      <c r="K3460" s="11">
        <v>5</v>
      </c>
      <c r="L3460" s="9">
        <v>165.37</v>
      </c>
      <c r="M3460" s="11">
        <v>826.85</v>
      </c>
      <c r="N3460" s="11">
        <v>4372.88</v>
      </c>
      <c r="O3460" s="10">
        <f t="shared" si="538"/>
        <v>5</v>
      </c>
      <c r="P3460" s="11">
        <f t="shared" si="539"/>
        <v>26.44300659128016</v>
      </c>
      <c r="Q3460" s="11">
        <f t="shared" si="540"/>
        <v>31.443006591280163</v>
      </c>
      <c r="R3460" s="6" t="str">
        <f t="shared" si="541"/>
        <v>YES</v>
      </c>
      <c r="S3460" s="6" t="str">
        <f t="shared" si="542"/>
        <v>YES</v>
      </c>
      <c r="T3460" s="11">
        <f t="shared" si="543"/>
        <v>2067.125</v>
      </c>
      <c r="U3460" s="11">
        <f t="shared" si="544"/>
        <v>5199.7300000000005</v>
      </c>
      <c r="V3460" s="11">
        <f t="shared" si="545"/>
        <v>-3132.6050000000005</v>
      </c>
    </row>
    <row r="3461" spans="1:22" x14ac:dyDescent="0.25">
      <c r="A3461" s="6" t="s">
        <v>351</v>
      </c>
      <c r="B3461" s="6" t="s">
        <v>23</v>
      </c>
      <c r="C3461" t="s">
        <v>2708</v>
      </c>
      <c r="D3461" t="s">
        <v>2708</v>
      </c>
      <c r="E3461" s="6" t="s">
        <v>2406</v>
      </c>
      <c r="G3461" s="6" t="s">
        <v>2407</v>
      </c>
      <c r="H3461" t="s">
        <v>2709</v>
      </c>
      <c r="I3461" s="6" t="s">
        <v>2422</v>
      </c>
      <c r="J3461" s="6" t="s">
        <v>2734</v>
      </c>
      <c r="K3461" s="11">
        <v>5</v>
      </c>
      <c r="L3461" s="9">
        <v>105.68</v>
      </c>
      <c r="M3461" s="11">
        <v>528.4</v>
      </c>
      <c r="N3461" s="11">
        <v>2669.33</v>
      </c>
      <c r="O3461" s="10">
        <f t="shared" si="538"/>
        <v>4.9999999999999991</v>
      </c>
      <c r="P3461" s="11">
        <f t="shared" si="539"/>
        <v>25.2586109008327</v>
      </c>
      <c r="Q3461" s="11">
        <f t="shared" si="540"/>
        <v>30.2586109008327</v>
      </c>
      <c r="R3461" s="6" t="str">
        <f t="shared" si="541"/>
        <v>YES</v>
      </c>
      <c r="S3461" s="6" t="str">
        <f t="shared" si="542"/>
        <v>YES</v>
      </c>
      <c r="T3461" s="11">
        <f t="shared" si="543"/>
        <v>1321</v>
      </c>
      <c r="U3461" s="11">
        <f t="shared" si="544"/>
        <v>3197.73</v>
      </c>
      <c r="V3461" s="11">
        <f t="shared" si="545"/>
        <v>-1876.73</v>
      </c>
    </row>
    <row r="3462" spans="1:22" x14ac:dyDescent="0.25">
      <c r="A3462" s="6" t="s">
        <v>351</v>
      </c>
      <c r="B3462" s="6" t="s">
        <v>23</v>
      </c>
      <c r="C3462" t="s">
        <v>2708</v>
      </c>
      <c r="D3462" t="s">
        <v>2708</v>
      </c>
      <c r="E3462" s="6" t="s">
        <v>2406</v>
      </c>
      <c r="G3462" s="6" t="s">
        <v>2407</v>
      </c>
      <c r="H3462" t="s">
        <v>2709</v>
      </c>
      <c r="I3462" s="6" t="s">
        <v>2422</v>
      </c>
      <c r="J3462" s="6" t="s">
        <v>2735</v>
      </c>
      <c r="K3462" s="11">
        <v>5</v>
      </c>
      <c r="L3462" s="9">
        <v>53.9</v>
      </c>
      <c r="M3462" s="11">
        <v>970.2</v>
      </c>
      <c r="N3462" s="11">
        <v>424</v>
      </c>
      <c r="O3462" s="10">
        <f t="shared" si="538"/>
        <v>18</v>
      </c>
      <c r="P3462" s="11">
        <f t="shared" si="539"/>
        <v>7.8664192949907239</v>
      </c>
      <c r="Q3462" s="11">
        <f t="shared" si="540"/>
        <v>25.866419294990724</v>
      </c>
      <c r="R3462" s="6" t="str">
        <f t="shared" si="541"/>
        <v>YES</v>
      </c>
      <c r="S3462" s="6" t="str">
        <f t="shared" si="542"/>
        <v>YES</v>
      </c>
      <c r="T3462" s="11">
        <f t="shared" si="543"/>
        <v>673.75</v>
      </c>
      <c r="U3462" s="11">
        <f t="shared" si="544"/>
        <v>1394.2</v>
      </c>
      <c r="V3462" s="11">
        <f t="shared" si="545"/>
        <v>-720.45</v>
      </c>
    </row>
    <row r="3463" spans="1:22" x14ac:dyDescent="0.25">
      <c r="A3463" s="6" t="s">
        <v>351</v>
      </c>
      <c r="B3463" s="6" t="s">
        <v>23</v>
      </c>
      <c r="C3463" t="s">
        <v>2708</v>
      </c>
      <c r="D3463" t="s">
        <v>2708</v>
      </c>
      <c r="E3463" s="6" t="s">
        <v>2406</v>
      </c>
      <c r="G3463" s="6" t="s">
        <v>2407</v>
      </c>
      <c r="H3463" t="s">
        <v>2709</v>
      </c>
      <c r="I3463" s="6" t="s">
        <v>2422</v>
      </c>
      <c r="J3463" s="6" t="s">
        <v>2736</v>
      </c>
      <c r="K3463" s="11">
        <v>5</v>
      </c>
      <c r="L3463" s="9">
        <v>163.47</v>
      </c>
      <c r="M3463" s="11">
        <v>817.35</v>
      </c>
      <c r="N3463" s="11">
        <v>2612</v>
      </c>
      <c r="O3463" s="10">
        <f t="shared" si="538"/>
        <v>5</v>
      </c>
      <c r="P3463" s="11">
        <f t="shared" si="539"/>
        <v>15.978466997002508</v>
      </c>
      <c r="Q3463" s="11">
        <f t="shared" si="540"/>
        <v>20.978466997002506</v>
      </c>
      <c r="R3463" s="6" t="str">
        <f t="shared" si="541"/>
        <v>YES</v>
      </c>
      <c r="S3463" s="6" t="str">
        <f t="shared" si="542"/>
        <v>YES</v>
      </c>
      <c r="T3463" s="11">
        <f t="shared" si="543"/>
        <v>2043.375</v>
      </c>
      <c r="U3463" s="11">
        <f t="shared" si="544"/>
        <v>3429.35</v>
      </c>
      <c r="V3463" s="11">
        <f t="shared" si="545"/>
        <v>-1385.9749999999999</v>
      </c>
    </row>
    <row r="3464" spans="1:22" x14ac:dyDescent="0.25">
      <c r="A3464" s="6" t="s">
        <v>351</v>
      </c>
      <c r="B3464" s="6" t="s">
        <v>23</v>
      </c>
      <c r="C3464" t="s">
        <v>2708</v>
      </c>
      <c r="D3464" t="s">
        <v>2708</v>
      </c>
      <c r="E3464" s="6" t="s">
        <v>2406</v>
      </c>
      <c r="G3464" s="6" t="s">
        <v>2407</v>
      </c>
      <c r="H3464" t="s">
        <v>2709</v>
      </c>
      <c r="I3464" s="6" t="s">
        <v>2422</v>
      </c>
      <c r="J3464" s="6" t="s">
        <v>2737</v>
      </c>
      <c r="K3464" s="11">
        <v>5</v>
      </c>
      <c r="L3464" s="9">
        <v>142.02000000000001</v>
      </c>
      <c r="M3464" s="11">
        <v>2556.36</v>
      </c>
      <c r="N3464" s="11">
        <v>2527</v>
      </c>
      <c r="O3464" s="10">
        <f t="shared" si="538"/>
        <v>18</v>
      </c>
      <c r="P3464" s="11">
        <f t="shared" si="539"/>
        <v>17.793268553724825</v>
      </c>
      <c r="Q3464" s="11">
        <f t="shared" si="540"/>
        <v>35.793268553724829</v>
      </c>
      <c r="R3464" s="6" t="str">
        <f t="shared" si="541"/>
        <v>YES</v>
      </c>
      <c r="S3464" s="6" t="str">
        <f t="shared" si="542"/>
        <v>YES</v>
      </c>
      <c r="T3464" s="11">
        <f t="shared" si="543"/>
        <v>1775.2500000000002</v>
      </c>
      <c r="U3464" s="11">
        <f t="shared" si="544"/>
        <v>5083.3600000000006</v>
      </c>
      <c r="V3464" s="11">
        <f t="shared" si="545"/>
        <v>-3308.1100000000006</v>
      </c>
    </row>
    <row r="3465" spans="1:22" x14ac:dyDescent="0.25">
      <c r="A3465" s="6" t="s">
        <v>351</v>
      </c>
      <c r="B3465" s="6" t="s">
        <v>23</v>
      </c>
      <c r="C3465" t="s">
        <v>2708</v>
      </c>
      <c r="D3465" t="s">
        <v>2708</v>
      </c>
      <c r="E3465" s="6" t="s">
        <v>2406</v>
      </c>
      <c r="G3465" s="6" t="s">
        <v>2407</v>
      </c>
      <c r="H3465" t="s">
        <v>2709</v>
      </c>
      <c r="I3465" s="6" t="s">
        <v>2422</v>
      </c>
      <c r="J3465" s="6" t="s">
        <v>2738</v>
      </c>
      <c r="K3465" s="11">
        <v>5</v>
      </c>
      <c r="L3465" s="9">
        <v>238.67</v>
      </c>
      <c r="M3465" s="11">
        <v>1193.3499999999999</v>
      </c>
      <c r="N3465" s="11">
        <v>5807</v>
      </c>
      <c r="O3465" s="10">
        <f t="shared" si="538"/>
        <v>5</v>
      </c>
      <c r="P3465" s="11">
        <f t="shared" si="539"/>
        <v>24.330665772824403</v>
      </c>
      <c r="Q3465" s="11">
        <f t="shared" si="540"/>
        <v>29.330665772824403</v>
      </c>
      <c r="R3465" s="6" t="str">
        <f t="shared" si="541"/>
        <v>YES</v>
      </c>
      <c r="S3465" s="6" t="str">
        <f t="shared" si="542"/>
        <v>YES</v>
      </c>
      <c r="T3465" s="11">
        <f t="shared" si="543"/>
        <v>2983.375</v>
      </c>
      <c r="U3465" s="11">
        <f t="shared" si="544"/>
        <v>7000.35</v>
      </c>
      <c r="V3465" s="11">
        <f t="shared" si="545"/>
        <v>-4016.9750000000004</v>
      </c>
    </row>
    <row r="3466" spans="1:22" x14ac:dyDescent="0.25">
      <c r="A3466" s="6" t="s">
        <v>351</v>
      </c>
      <c r="B3466" s="6" t="s">
        <v>23</v>
      </c>
      <c r="C3466" t="s">
        <v>2708</v>
      </c>
      <c r="D3466" t="s">
        <v>2708</v>
      </c>
      <c r="E3466" s="6" t="s">
        <v>2406</v>
      </c>
      <c r="G3466" s="6" t="s">
        <v>2407</v>
      </c>
      <c r="H3466" t="s">
        <v>2709</v>
      </c>
      <c r="I3466" s="6" t="s">
        <v>2422</v>
      </c>
      <c r="J3466" s="6" t="s">
        <v>2739</v>
      </c>
      <c r="K3466" s="11">
        <v>5</v>
      </c>
      <c r="L3466" s="9">
        <v>197.35</v>
      </c>
      <c r="M3466" s="11">
        <v>1216.8499999999999</v>
      </c>
      <c r="N3466" s="11">
        <v>4760.76</v>
      </c>
      <c r="O3466" s="10">
        <f t="shared" si="538"/>
        <v>6.1659488218900425</v>
      </c>
      <c r="P3466" s="11">
        <f t="shared" si="539"/>
        <v>24.123435520648595</v>
      </c>
      <c r="Q3466" s="11">
        <f t="shared" si="540"/>
        <v>30.289384342538639</v>
      </c>
      <c r="R3466" s="6" t="str">
        <f t="shared" si="541"/>
        <v>YES</v>
      </c>
      <c r="S3466" s="6" t="str">
        <f t="shared" si="542"/>
        <v>YES</v>
      </c>
      <c r="T3466" s="11">
        <f t="shared" si="543"/>
        <v>2466.875</v>
      </c>
      <c r="U3466" s="11">
        <f t="shared" si="544"/>
        <v>5977.6100000000006</v>
      </c>
      <c r="V3466" s="11">
        <f t="shared" si="545"/>
        <v>-3510.7350000000006</v>
      </c>
    </row>
    <row r="3467" spans="1:22" x14ac:dyDescent="0.25">
      <c r="A3467" s="6" t="s">
        <v>351</v>
      </c>
      <c r="B3467" s="6" t="s">
        <v>23</v>
      </c>
      <c r="C3467" t="s">
        <v>2708</v>
      </c>
      <c r="D3467" t="s">
        <v>2708</v>
      </c>
      <c r="E3467" s="6" t="s">
        <v>2406</v>
      </c>
      <c r="G3467" s="6" t="s">
        <v>2407</v>
      </c>
      <c r="H3467" t="s">
        <v>2709</v>
      </c>
      <c r="I3467" s="6" t="s">
        <v>2422</v>
      </c>
      <c r="J3467" s="6" t="s">
        <v>2740</v>
      </c>
      <c r="K3467" s="11">
        <v>5</v>
      </c>
      <c r="L3467" s="9">
        <v>59.77</v>
      </c>
      <c r="M3467" s="11">
        <v>1075.5999999999999</v>
      </c>
      <c r="N3467" s="11">
        <v>756</v>
      </c>
      <c r="O3467" s="10">
        <f t="shared" si="538"/>
        <v>17.995649991634597</v>
      </c>
      <c r="P3467" s="11">
        <f t="shared" si="539"/>
        <v>12.648485862472812</v>
      </c>
      <c r="Q3467" s="11">
        <f t="shared" si="540"/>
        <v>30.644135854107407</v>
      </c>
      <c r="R3467" s="6" t="str">
        <f t="shared" si="541"/>
        <v>YES</v>
      </c>
      <c r="S3467" s="6" t="str">
        <f t="shared" si="542"/>
        <v>YES</v>
      </c>
      <c r="T3467" s="11">
        <f t="shared" si="543"/>
        <v>747.125</v>
      </c>
      <c r="U3467" s="11">
        <f t="shared" si="544"/>
        <v>1831.6</v>
      </c>
      <c r="V3467" s="11">
        <f t="shared" si="545"/>
        <v>-1084.4749999999999</v>
      </c>
    </row>
    <row r="3468" spans="1:22" x14ac:dyDescent="0.25">
      <c r="A3468" s="6" t="s">
        <v>351</v>
      </c>
      <c r="B3468" s="6" t="s">
        <v>23</v>
      </c>
      <c r="C3468" t="s">
        <v>2708</v>
      </c>
      <c r="D3468" t="s">
        <v>2708</v>
      </c>
      <c r="E3468" s="6" t="s">
        <v>2406</v>
      </c>
      <c r="G3468" s="6" t="s">
        <v>2407</v>
      </c>
      <c r="H3468" t="s">
        <v>2709</v>
      </c>
      <c r="I3468" s="6" t="s">
        <v>2422</v>
      </c>
      <c r="J3468" s="6" t="s">
        <v>2741</v>
      </c>
      <c r="K3468" s="11">
        <v>15</v>
      </c>
      <c r="L3468" s="9">
        <v>135.15</v>
      </c>
      <c r="M3468" s="11">
        <v>675.75</v>
      </c>
      <c r="N3468" s="11">
        <v>1663</v>
      </c>
      <c r="O3468" s="10">
        <f t="shared" si="538"/>
        <v>5</v>
      </c>
      <c r="P3468" s="11">
        <f t="shared" si="539"/>
        <v>12.304846466888641</v>
      </c>
      <c r="Q3468" s="11">
        <f t="shared" si="540"/>
        <v>17.304846466888641</v>
      </c>
      <c r="R3468" s="6" t="str">
        <f t="shared" si="541"/>
        <v>YES</v>
      </c>
      <c r="S3468" s="6" t="str">
        <f t="shared" si="542"/>
        <v>YES</v>
      </c>
      <c r="T3468" s="11">
        <f t="shared" si="543"/>
        <v>1689.375</v>
      </c>
      <c r="U3468" s="11">
        <f t="shared" si="544"/>
        <v>2338.75</v>
      </c>
      <c r="V3468" s="11">
        <f t="shared" si="545"/>
        <v>-649.375</v>
      </c>
    </row>
    <row r="3469" spans="1:22" x14ac:dyDescent="0.25">
      <c r="A3469" s="6" t="s">
        <v>351</v>
      </c>
      <c r="B3469" s="6" t="s">
        <v>23</v>
      </c>
      <c r="C3469" t="s">
        <v>2708</v>
      </c>
      <c r="D3469" t="s">
        <v>2708</v>
      </c>
      <c r="E3469" s="6" t="s">
        <v>2406</v>
      </c>
      <c r="G3469" s="6" t="s">
        <v>2407</v>
      </c>
      <c r="H3469" t="s">
        <v>2709</v>
      </c>
      <c r="I3469" s="6" t="s">
        <v>2422</v>
      </c>
      <c r="J3469" s="6" t="s">
        <v>2742</v>
      </c>
      <c r="K3469" s="11">
        <v>5</v>
      </c>
      <c r="L3469" s="9">
        <v>199.45</v>
      </c>
      <c r="M3469" s="11">
        <v>1027.6300000000001</v>
      </c>
      <c r="N3469" s="11">
        <v>6594.33</v>
      </c>
      <c r="O3469" s="10">
        <f t="shared" si="538"/>
        <v>5.1523188769115071</v>
      </c>
      <c r="P3469" s="11">
        <f t="shared" si="539"/>
        <v>33.062572073201302</v>
      </c>
      <c r="Q3469" s="11">
        <f t="shared" si="540"/>
        <v>38.21489095011281</v>
      </c>
      <c r="R3469" s="6" t="str">
        <f t="shared" si="541"/>
        <v>YES</v>
      </c>
      <c r="S3469" s="6" t="str">
        <f t="shared" si="542"/>
        <v>YES</v>
      </c>
      <c r="T3469" s="11">
        <f t="shared" si="543"/>
        <v>2493.125</v>
      </c>
      <c r="U3469" s="11">
        <f t="shared" si="544"/>
        <v>7621.96</v>
      </c>
      <c r="V3469" s="11">
        <f t="shared" si="545"/>
        <v>-5128.835</v>
      </c>
    </row>
    <row r="3470" spans="1:22" x14ac:dyDescent="0.25">
      <c r="A3470" s="6" t="s">
        <v>351</v>
      </c>
      <c r="B3470" s="6" t="s">
        <v>23</v>
      </c>
      <c r="C3470" t="s">
        <v>2708</v>
      </c>
      <c r="D3470" t="s">
        <v>2708</v>
      </c>
      <c r="E3470" s="6" t="s">
        <v>2406</v>
      </c>
      <c r="G3470" s="6" t="s">
        <v>2407</v>
      </c>
      <c r="H3470" t="s">
        <v>2709</v>
      </c>
      <c r="I3470" s="6" t="s">
        <v>2422</v>
      </c>
      <c r="J3470" s="6" t="s">
        <v>2743</v>
      </c>
      <c r="K3470" s="11">
        <v>5</v>
      </c>
      <c r="L3470" s="9">
        <v>155.41999999999999</v>
      </c>
      <c r="M3470" s="11">
        <v>777.1</v>
      </c>
      <c r="N3470" s="11">
        <v>1984.55</v>
      </c>
      <c r="O3470" s="10">
        <f t="shared" si="538"/>
        <v>5.0000000000000009</v>
      </c>
      <c r="P3470" s="11">
        <f t="shared" si="539"/>
        <v>12.768948655256725</v>
      </c>
      <c r="Q3470" s="11">
        <f t="shared" si="540"/>
        <v>17.768948655256725</v>
      </c>
      <c r="R3470" s="6" t="str">
        <f t="shared" si="541"/>
        <v>YES</v>
      </c>
      <c r="S3470" s="6" t="str">
        <f t="shared" si="542"/>
        <v>YES</v>
      </c>
      <c r="T3470" s="11">
        <f t="shared" si="543"/>
        <v>1942.7499999999998</v>
      </c>
      <c r="U3470" s="11">
        <f t="shared" si="544"/>
        <v>2761.65</v>
      </c>
      <c r="V3470" s="11">
        <f t="shared" si="545"/>
        <v>-818.90000000000032</v>
      </c>
    </row>
    <row r="3471" spans="1:22" x14ac:dyDescent="0.25">
      <c r="A3471" s="6" t="s">
        <v>351</v>
      </c>
      <c r="B3471" s="6" t="s">
        <v>23</v>
      </c>
      <c r="C3471" t="s">
        <v>2708</v>
      </c>
      <c r="D3471" t="s">
        <v>2708</v>
      </c>
      <c r="E3471" s="6" t="s">
        <v>2406</v>
      </c>
      <c r="G3471" s="6" t="s">
        <v>2407</v>
      </c>
      <c r="H3471" t="s">
        <v>2709</v>
      </c>
      <c r="I3471" s="6" t="s">
        <v>2422</v>
      </c>
      <c r="J3471" s="6" t="s">
        <v>2744</v>
      </c>
      <c r="K3471" s="11">
        <v>5</v>
      </c>
      <c r="L3471" s="9">
        <v>262.7</v>
      </c>
      <c r="M3471" s="11">
        <v>1777.88</v>
      </c>
      <c r="N3471" s="11">
        <v>5551</v>
      </c>
      <c r="O3471" s="10">
        <f t="shared" si="538"/>
        <v>6.7677198325085657</v>
      </c>
      <c r="P3471" s="11">
        <f t="shared" si="539"/>
        <v>21.130567186905218</v>
      </c>
      <c r="Q3471" s="11">
        <f t="shared" si="540"/>
        <v>27.898287019413782</v>
      </c>
      <c r="R3471" s="6" t="str">
        <f t="shared" si="541"/>
        <v>YES</v>
      </c>
      <c r="S3471" s="6" t="str">
        <f t="shared" si="542"/>
        <v>YES</v>
      </c>
      <c r="T3471" s="11">
        <f t="shared" si="543"/>
        <v>3283.75</v>
      </c>
      <c r="U3471" s="11">
        <f t="shared" si="544"/>
        <v>7328.88</v>
      </c>
      <c r="V3471" s="11">
        <f t="shared" si="545"/>
        <v>-4045.13</v>
      </c>
    </row>
    <row r="3472" spans="1:22" x14ac:dyDescent="0.25">
      <c r="A3472" s="6" t="s">
        <v>351</v>
      </c>
      <c r="B3472" s="6" t="s">
        <v>23</v>
      </c>
      <c r="C3472" t="s">
        <v>2708</v>
      </c>
      <c r="D3472" t="s">
        <v>2708</v>
      </c>
      <c r="E3472" s="6" t="s">
        <v>2406</v>
      </c>
      <c r="G3472" s="6" t="s">
        <v>2407</v>
      </c>
      <c r="H3472" t="s">
        <v>2709</v>
      </c>
      <c r="I3472" s="6" t="s">
        <v>2422</v>
      </c>
      <c r="J3472" s="6" t="s">
        <v>2745</v>
      </c>
      <c r="K3472" s="11">
        <v>5</v>
      </c>
      <c r="L3472" s="9">
        <v>149.56</v>
      </c>
      <c r="M3472" s="11">
        <v>772.1</v>
      </c>
      <c r="N3472" s="11">
        <v>2805</v>
      </c>
      <c r="O3472" s="10">
        <f t="shared" si="538"/>
        <v>5.1624765980208611</v>
      </c>
      <c r="P3472" s="11">
        <f t="shared" si="539"/>
        <v>18.755014709815459</v>
      </c>
      <c r="Q3472" s="11">
        <f t="shared" si="540"/>
        <v>23.917491307836318</v>
      </c>
      <c r="R3472" s="6" t="str">
        <f t="shared" si="541"/>
        <v>YES</v>
      </c>
      <c r="S3472" s="6" t="str">
        <f t="shared" si="542"/>
        <v>YES</v>
      </c>
      <c r="T3472" s="11">
        <f t="shared" si="543"/>
        <v>1869.5</v>
      </c>
      <c r="U3472" s="11">
        <f t="shared" si="544"/>
        <v>3577.1</v>
      </c>
      <c r="V3472" s="11">
        <f t="shared" si="545"/>
        <v>-1707.6</v>
      </c>
    </row>
    <row r="3473" spans="1:22" x14ac:dyDescent="0.25">
      <c r="A3473" s="6" t="s">
        <v>351</v>
      </c>
      <c r="B3473" s="6" t="s">
        <v>23</v>
      </c>
      <c r="C3473" t="s">
        <v>2708</v>
      </c>
      <c r="D3473" t="s">
        <v>2708</v>
      </c>
      <c r="E3473" s="6" t="s">
        <v>2406</v>
      </c>
      <c r="G3473" s="6" t="s">
        <v>2407</v>
      </c>
      <c r="H3473" t="s">
        <v>2709</v>
      </c>
      <c r="I3473" s="6" t="s">
        <v>2422</v>
      </c>
      <c r="J3473" s="6" t="s">
        <v>2746</v>
      </c>
      <c r="K3473" s="11">
        <v>5</v>
      </c>
      <c r="L3473" s="9">
        <v>80.77</v>
      </c>
      <c r="M3473" s="11">
        <v>1453.86</v>
      </c>
      <c r="N3473" s="11">
        <v>276</v>
      </c>
      <c r="O3473" s="10">
        <f t="shared" si="538"/>
        <v>18</v>
      </c>
      <c r="P3473" s="11">
        <f t="shared" si="539"/>
        <v>3.4171103132351122</v>
      </c>
      <c r="Q3473" s="11">
        <f t="shared" si="540"/>
        <v>21.417110313235113</v>
      </c>
      <c r="R3473" s="6" t="str">
        <f t="shared" si="541"/>
        <v>YES</v>
      </c>
      <c r="S3473" s="6" t="str">
        <f t="shared" si="542"/>
        <v>YES</v>
      </c>
      <c r="T3473" s="11">
        <f t="shared" si="543"/>
        <v>1009.625</v>
      </c>
      <c r="U3473" s="11">
        <f t="shared" si="544"/>
        <v>1729.86</v>
      </c>
      <c r="V3473" s="11">
        <f t="shared" si="545"/>
        <v>-720.2349999999999</v>
      </c>
    </row>
    <row r="3474" spans="1:22" x14ac:dyDescent="0.25">
      <c r="A3474" s="6" t="s">
        <v>351</v>
      </c>
      <c r="B3474" s="6" t="s">
        <v>23</v>
      </c>
      <c r="C3474" t="s">
        <v>2708</v>
      </c>
      <c r="D3474" t="s">
        <v>2708</v>
      </c>
      <c r="E3474" s="6" t="s">
        <v>2406</v>
      </c>
      <c r="G3474" s="6" t="s">
        <v>2407</v>
      </c>
      <c r="H3474" t="s">
        <v>2709</v>
      </c>
      <c r="I3474" s="6" t="s">
        <v>2422</v>
      </c>
      <c r="J3474" s="6" t="s">
        <v>2747</v>
      </c>
      <c r="K3474" s="11">
        <v>5</v>
      </c>
      <c r="L3474" s="9">
        <v>129.91</v>
      </c>
      <c r="M3474" s="11">
        <v>649.54999999999995</v>
      </c>
      <c r="N3474" s="11">
        <v>4119</v>
      </c>
      <c r="O3474" s="10">
        <f t="shared" si="538"/>
        <v>5</v>
      </c>
      <c r="P3474" s="11">
        <f t="shared" si="539"/>
        <v>31.706566084212149</v>
      </c>
      <c r="Q3474" s="11">
        <f t="shared" si="540"/>
        <v>36.706566084212149</v>
      </c>
      <c r="R3474" s="6" t="str">
        <f t="shared" si="541"/>
        <v>YES</v>
      </c>
      <c r="S3474" s="6" t="str">
        <f t="shared" si="542"/>
        <v>YES</v>
      </c>
      <c r="T3474" s="11">
        <f t="shared" si="543"/>
        <v>1623.875</v>
      </c>
      <c r="U3474" s="11">
        <f t="shared" si="544"/>
        <v>4768.55</v>
      </c>
      <c r="V3474" s="11">
        <f t="shared" si="545"/>
        <v>-3144.6750000000002</v>
      </c>
    </row>
    <row r="3475" spans="1:22" x14ac:dyDescent="0.25">
      <c r="A3475" s="6" t="s">
        <v>351</v>
      </c>
      <c r="B3475" s="6" t="s">
        <v>23</v>
      </c>
      <c r="C3475" t="s">
        <v>2708</v>
      </c>
      <c r="D3475" t="s">
        <v>2708</v>
      </c>
      <c r="E3475" s="6" t="s">
        <v>2406</v>
      </c>
      <c r="G3475" s="6" t="s">
        <v>2407</v>
      </c>
      <c r="H3475" t="s">
        <v>2709</v>
      </c>
      <c r="I3475" s="6" t="s">
        <v>2422</v>
      </c>
      <c r="J3475" s="6" t="s">
        <v>2748</v>
      </c>
      <c r="K3475" s="11">
        <v>5</v>
      </c>
      <c r="L3475" s="9">
        <v>47.83</v>
      </c>
      <c r="M3475" s="11">
        <v>860.94</v>
      </c>
      <c r="N3475" s="11">
        <v>316</v>
      </c>
      <c r="O3475" s="10">
        <f t="shared" si="538"/>
        <v>18.000000000000004</v>
      </c>
      <c r="P3475" s="11">
        <f t="shared" si="539"/>
        <v>6.6067321764582898</v>
      </c>
      <c r="Q3475" s="11">
        <f t="shared" si="540"/>
        <v>24.606732176458291</v>
      </c>
      <c r="R3475" s="6" t="str">
        <f t="shared" si="541"/>
        <v>YES</v>
      </c>
      <c r="S3475" s="6" t="str">
        <f t="shared" si="542"/>
        <v>YES</v>
      </c>
      <c r="T3475" s="11">
        <f t="shared" si="543"/>
        <v>597.875</v>
      </c>
      <c r="U3475" s="11">
        <f t="shared" si="544"/>
        <v>1176.94</v>
      </c>
      <c r="V3475" s="11">
        <f t="shared" si="545"/>
        <v>-579.06500000000005</v>
      </c>
    </row>
    <row r="3476" spans="1:22" x14ac:dyDescent="0.25">
      <c r="A3476" s="6" t="s">
        <v>351</v>
      </c>
      <c r="B3476" s="6" t="s">
        <v>23</v>
      </c>
      <c r="C3476" t="s">
        <v>2708</v>
      </c>
      <c r="D3476" t="s">
        <v>2708</v>
      </c>
      <c r="E3476" s="6" t="s">
        <v>2406</v>
      </c>
      <c r="G3476" s="6" t="s">
        <v>2407</v>
      </c>
      <c r="H3476" t="s">
        <v>2709</v>
      </c>
      <c r="I3476" s="6" t="s">
        <v>2422</v>
      </c>
      <c r="J3476" s="6" t="s">
        <v>2749</v>
      </c>
      <c r="K3476" s="11">
        <v>5</v>
      </c>
      <c r="L3476" s="9">
        <v>77.87</v>
      </c>
      <c r="M3476" s="11">
        <v>854.36</v>
      </c>
      <c r="N3476" s="11">
        <v>1200</v>
      </c>
      <c r="O3476" s="10">
        <f t="shared" si="538"/>
        <v>10.971619365609348</v>
      </c>
      <c r="P3476" s="11">
        <f t="shared" si="539"/>
        <v>15.410299216643121</v>
      </c>
      <c r="Q3476" s="11">
        <f t="shared" si="540"/>
        <v>26.381918582252471</v>
      </c>
      <c r="R3476" s="6" t="str">
        <f t="shared" si="541"/>
        <v>YES</v>
      </c>
      <c r="S3476" s="6" t="str">
        <f t="shared" si="542"/>
        <v>YES</v>
      </c>
      <c r="T3476" s="11">
        <f t="shared" si="543"/>
        <v>973.375</v>
      </c>
      <c r="U3476" s="11">
        <f t="shared" si="544"/>
        <v>2054.36</v>
      </c>
      <c r="V3476" s="11">
        <f t="shared" si="545"/>
        <v>-1080.9850000000001</v>
      </c>
    </row>
    <row r="3477" spans="1:22" x14ac:dyDescent="0.25">
      <c r="A3477" s="6" t="s">
        <v>351</v>
      </c>
      <c r="B3477" s="6" t="s">
        <v>23</v>
      </c>
      <c r="C3477" t="s">
        <v>2708</v>
      </c>
      <c r="D3477" t="s">
        <v>2708</v>
      </c>
      <c r="E3477" s="6" t="s">
        <v>2406</v>
      </c>
      <c r="G3477" s="6" t="s">
        <v>2407</v>
      </c>
      <c r="H3477" t="s">
        <v>2709</v>
      </c>
      <c r="I3477" s="6" t="s">
        <v>2422</v>
      </c>
      <c r="J3477" s="6" t="s">
        <v>2750</v>
      </c>
      <c r="K3477" s="11">
        <v>5</v>
      </c>
      <c r="L3477" s="9">
        <v>16.649999999999999</v>
      </c>
      <c r="M3477" s="11">
        <v>285.36</v>
      </c>
      <c r="N3477" s="11">
        <v>65</v>
      </c>
      <c r="O3477" s="10">
        <f t="shared" ref="O3477:O3540" si="546">M3477/L3477</f>
        <v>17.138738738738741</v>
      </c>
      <c r="P3477" s="11">
        <f t="shared" ref="P3477:P3540" si="547">N3477/L3477</f>
        <v>3.9039039039039043</v>
      </c>
      <c r="Q3477" s="11">
        <f t="shared" ref="Q3477:Q3540" si="548">(M3477+N3477)/L3477</f>
        <v>21.042642642642644</v>
      </c>
      <c r="R3477" s="6" t="str">
        <f t="shared" ref="R3477:R3540" si="549">IF(Q3477&gt;12.49,"YES","NO")</f>
        <v>YES</v>
      </c>
      <c r="S3477" s="6" t="str">
        <f t="shared" ref="S3477:S3540" si="550">IF(O3477&gt;3.32,"YES","NO")</f>
        <v>YES</v>
      </c>
      <c r="T3477" s="11">
        <f t="shared" ref="T3477:T3540" si="551">L3477*12.5</f>
        <v>208.12499999999997</v>
      </c>
      <c r="U3477" s="11">
        <f t="shared" ref="U3477:U3540" si="552">M3477+N3477</f>
        <v>350.36</v>
      </c>
      <c r="V3477" s="11">
        <f t="shared" ref="V3477:V3540" si="553">T3477-U3477</f>
        <v>-142.23500000000004</v>
      </c>
    </row>
    <row r="3478" spans="1:22" x14ac:dyDescent="0.25">
      <c r="A3478" s="6" t="s">
        <v>351</v>
      </c>
      <c r="B3478" s="6" t="s">
        <v>23</v>
      </c>
      <c r="C3478" t="s">
        <v>2708</v>
      </c>
      <c r="D3478" t="s">
        <v>2708</v>
      </c>
      <c r="E3478" s="6" t="s">
        <v>2406</v>
      </c>
      <c r="G3478" s="6" t="s">
        <v>2407</v>
      </c>
      <c r="H3478" t="s">
        <v>2709</v>
      </c>
      <c r="I3478" s="6" t="s">
        <v>2422</v>
      </c>
      <c r="J3478" s="6" t="s">
        <v>2751</v>
      </c>
      <c r="K3478" s="11">
        <v>5</v>
      </c>
      <c r="L3478" s="9">
        <v>216.74</v>
      </c>
      <c r="M3478" s="11">
        <v>1083.7</v>
      </c>
      <c r="N3478" s="11">
        <v>7479</v>
      </c>
      <c r="O3478" s="10">
        <f t="shared" si="546"/>
        <v>5</v>
      </c>
      <c r="P3478" s="11">
        <f t="shared" si="547"/>
        <v>34.506782319830208</v>
      </c>
      <c r="Q3478" s="11">
        <f t="shared" si="548"/>
        <v>39.506782319830215</v>
      </c>
      <c r="R3478" s="6" t="str">
        <f t="shared" si="549"/>
        <v>YES</v>
      </c>
      <c r="S3478" s="6" t="str">
        <f t="shared" si="550"/>
        <v>YES</v>
      </c>
      <c r="T3478" s="11">
        <f t="shared" si="551"/>
        <v>2709.25</v>
      </c>
      <c r="U3478" s="11">
        <f t="shared" si="552"/>
        <v>8562.7000000000007</v>
      </c>
      <c r="V3478" s="11">
        <f t="shared" si="553"/>
        <v>-5853.4500000000007</v>
      </c>
    </row>
    <row r="3479" spans="1:22" x14ac:dyDescent="0.25">
      <c r="A3479" s="6" t="s">
        <v>351</v>
      </c>
      <c r="B3479" s="6" t="s">
        <v>23</v>
      </c>
      <c r="C3479" t="s">
        <v>2708</v>
      </c>
      <c r="D3479" t="s">
        <v>2708</v>
      </c>
      <c r="E3479" s="6" t="s">
        <v>2406</v>
      </c>
      <c r="G3479" s="6" t="s">
        <v>2407</v>
      </c>
      <c r="H3479" t="s">
        <v>2709</v>
      </c>
      <c r="I3479" s="6" t="s">
        <v>2422</v>
      </c>
      <c r="J3479" s="6" t="s">
        <v>2752</v>
      </c>
      <c r="K3479" s="11">
        <v>5</v>
      </c>
      <c r="L3479" s="9">
        <v>216.15</v>
      </c>
      <c r="M3479" s="11">
        <v>1080.75</v>
      </c>
      <c r="N3479" s="11">
        <v>9047</v>
      </c>
      <c r="O3479" s="10">
        <f t="shared" si="546"/>
        <v>5</v>
      </c>
      <c r="P3479" s="11">
        <f t="shared" si="547"/>
        <v>41.855193152903077</v>
      </c>
      <c r="Q3479" s="11">
        <f t="shared" si="548"/>
        <v>46.855193152903077</v>
      </c>
      <c r="R3479" s="6" t="str">
        <f t="shared" si="549"/>
        <v>YES</v>
      </c>
      <c r="S3479" s="6" t="str">
        <f t="shared" si="550"/>
        <v>YES</v>
      </c>
      <c r="T3479" s="11">
        <f t="shared" si="551"/>
        <v>2701.875</v>
      </c>
      <c r="U3479" s="11">
        <f t="shared" si="552"/>
        <v>10127.75</v>
      </c>
      <c r="V3479" s="11">
        <f t="shared" si="553"/>
        <v>-7425.875</v>
      </c>
    </row>
    <row r="3480" spans="1:22" x14ac:dyDescent="0.25">
      <c r="A3480" s="6" t="s">
        <v>351</v>
      </c>
      <c r="B3480" s="6" t="s">
        <v>23</v>
      </c>
      <c r="C3480" t="s">
        <v>2708</v>
      </c>
      <c r="D3480" t="s">
        <v>2708</v>
      </c>
      <c r="E3480" s="6" t="s">
        <v>2406</v>
      </c>
      <c r="G3480" s="6" t="s">
        <v>2407</v>
      </c>
      <c r="H3480" t="s">
        <v>2709</v>
      </c>
      <c r="I3480" s="6" t="s">
        <v>2422</v>
      </c>
      <c r="J3480" s="6" t="s">
        <v>2753</v>
      </c>
      <c r="K3480" s="11">
        <v>5</v>
      </c>
      <c r="L3480" s="9">
        <v>197.73</v>
      </c>
      <c r="M3480" s="11">
        <v>1162.55</v>
      </c>
      <c r="N3480" s="11">
        <v>4510</v>
      </c>
      <c r="O3480" s="10">
        <f t="shared" si="546"/>
        <v>5.8794821220856726</v>
      </c>
      <c r="P3480" s="11">
        <f t="shared" si="547"/>
        <v>22.808880797046477</v>
      </c>
      <c r="Q3480" s="11">
        <f t="shared" si="548"/>
        <v>28.688362919132153</v>
      </c>
      <c r="R3480" s="6" t="str">
        <f t="shared" si="549"/>
        <v>YES</v>
      </c>
      <c r="S3480" s="6" t="str">
        <f t="shared" si="550"/>
        <v>YES</v>
      </c>
      <c r="T3480" s="11">
        <f t="shared" si="551"/>
        <v>2471.625</v>
      </c>
      <c r="U3480" s="11">
        <f t="shared" si="552"/>
        <v>5672.55</v>
      </c>
      <c r="V3480" s="11">
        <f t="shared" si="553"/>
        <v>-3200.9250000000002</v>
      </c>
    </row>
    <row r="3481" spans="1:22" x14ac:dyDescent="0.25">
      <c r="A3481" s="6" t="s">
        <v>351</v>
      </c>
      <c r="B3481" s="6" t="s">
        <v>23</v>
      </c>
      <c r="C3481" t="s">
        <v>2708</v>
      </c>
      <c r="D3481" t="s">
        <v>2708</v>
      </c>
      <c r="E3481" s="6" t="s">
        <v>2406</v>
      </c>
      <c r="G3481" s="6" t="s">
        <v>2407</v>
      </c>
      <c r="H3481" t="s">
        <v>2709</v>
      </c>
      <c r="I3481" s="6" t="s">
        <v>2422</v>
      </c>
      <c r="J3481" s="6" t="s">
        <v>2754</v>
      </c>
      <c r="K3481" s="11">
        <v>5</v>
      </c>
      <c r="L3481" s="9">
        <v>134.68</v>
      </c>
      <c r="M3481" s="11">
        <v>673.4</v>
      </c>
      <c r="N3481" s="11">
        <v>2405</v>
      </c>
      <c r="O3481" s="10">
        <f t="shared" si="546"/>
        <v>5</v>
      </c>
      <c r="P3481" s="11">
        <f t="shared" si="547"/>
        <v>17.857142857142858</v>
      </c>
      <c r="Q3481" s="11">
        <f t="shared" si="548"/>
        <v>22.857142857142858</v>
      </c>
      <c r="R3481" s="6" t="str">
        <f t="shared" si="549"/>
        <v>YES</v>
      </c>
      <c r="S3481" s="6" t="str">
        <f t="shared" si="550"/>
        <v>YES</v>
      </c>
      <c r="T3481" s="11">
        <f t="shared" si="551"/>
        <v>1683.5</v>
      </c>
      <c r="U3481" s="11">
        <f t="shared" si="552"/>
        <v>3078.4</v>
      </c>
      <c r="V3481" s="11">
        <f t="shared" si="553"/>
        <v>-1394.9</v>
      </c>
    </row>
    <row r="3482" spans="1:22" x14ac:dyDescent="0.25">
      <c r="A3482" s="6" t="s">
        <v>351</v>
      </c>
      <c r="B3482" s="6" t="s">
        <v>23</v>
      </c>
      <c r="C3482" t="s">
        <v>2708</v>
      </c>
      <c r="D3482" t="s">
        <v>2708</v>
      </c>
      <c r="E3482" s="6" t="s">
        <v>2406</v>
      </c>
      <c r="G3482" s="6" t="s">
        <v>2407</v>
      </c>
      <c r="H3482" t="s">
        <v>2709</v>
      </c>
      <c r="I3482" s="6" t="s">
        <v>2422</v>
      </c>
      <c r="J3482" s="6" t="s">
        <v>2755</v>
      </c>
      <c r="K3482" s="11">
        <v>5</v>
      </c>
      <c r="L3482" s="9">
        <v>355.13</v>
      </c>
      <c r="M3482" s="11">
        <v>2434.9</v>
      </c>
      <c r="N3482" s="11">
        <v>6034.02</v>
      </c>
      <c r="O3482" s="10">
        <f t="shared" si="546"/>
        <v>6.8563624588178982</v>
      </c>
      <c r="P3482" s="11">
        <f t="shared" si="547"/>
        <v>16.991017373919412</v>
      </c>
      <c r="Q3482" s="11">
        <f t="shared" si="548"/>
        <v>23.847379832737307</v>
      </c>
      <c r="R3482" s="6" t="str">
        <f t="shared" si="549"/>
        <v>YES</v>
      </c>
      <c r="S3482" s="6" t="str">
        <f t="shared" si="550"/>
        <v>YES</v>
      </c>
      <c r="T3482" s="11">
        <f t="shared" si="551"/>
        <v>4439.125</v>
      </c>
      <c r="U3482" s="11">
        <f t="shared" si="552"/>
        <v>8468.92</v>
      </c>
      <c r="V3482" s="11">
        <f t="shared" si="553"/>
        <v>-4029.7950000000001</v>
      </c>
    </row>
    <row r="3483" spans="1:22" x14ac:dyDescent="0.25">
      <c r="A3483" s="6" t="s">
        <v>351</v>
      </c>
      <c r="B3483" s="6" t="s">
        <v>23</v>
      </c>
      <c r="C3483" t="s">
        <v>2708</v>
      </c>
      <c r="D3483" t="s">
        <v>2708</v>
      </c>
      <c r="E3483" s="6" t="s">
        <v>2406</v>
      </c>
      <c r="G3483" s="6" t="s">
        <v>2407</v>
      </c>
      <c r="H3483" t="s">
        <v>2709</v>
      </c>
      <c r="I3483" s="6" t="s">
        <v>2422</v>
      </c>
      <c r="J3483" s="6" t="s">
        <v>2756</v>
      </c>
      <c r="K3483" s="11">
        <v>5</v>
      </c>
      <c r="L3483" s="9">
        <v>304.74</v>
      </c>
      <c r="M3483" s="11">
        <v>1715</v>
      </c>
      <c r="N3483" s="11">
        <v>3685.35</v>
      </c>
      <c r="O3483" s="10">
        <f t="shared" si="546"/>
        <v>5.6277482444050664</v>
      </c>
      <c r="P3483" s="11">
        <f t="shared" si="547"/>
        <v>12.09342390234298</v>
      </c>
      <c r="Q3483" s="11">
        <f t="shared" si="548"/>
        <v>17.721172146748049</v>
      </c>
      <c r="R3483" s="6" t="str">
        <f t="shared" si="549"/>
        <v>YES</v>
      </c>
      <c r="S3483" s="6" t="str">
        <f t="shared" si="550"/>
        <v>YES</v>
      </c>
      <c r="T3483" s="11">
        <f t="shared" si="551"/>
        <v>3809.25</v>
      </c>
      <c r="U3483" s="11">
        <f t="shared" si="552"/>
        <v>5400.35</v>
      </c>
      <c r="V3483" s="11">
        <f t="shared" si="553"/>
        <v>-1591.1000000000004</v>
      </c>
    </row>
    <row r="3484" spans="1:22" x14ac:dyDescent="0.25">
      <c r="A3484" s="6" t="s">
        <v>351</v>
      </c>
      <c r="B3484" s="6" t="s">
        <v>23</v>
      </c>
      <c r="C3484" t="s">
        <v>2708</v>
      </c>
      <c r="D3484" t="s">
        <v>2708</v>
      </c>
      <c r="E3484" s="6" t="s">
        <v>2406</v>
      </c>
      <c r="G3484" s="6" t="s">
        <v>2407</v>
      </c>
      <c r="H3484" t="s">
        <v>2709</v>
      </c>
      <c r="I3484" s="6" t="s">
        <v>2422</v>
      </c>
      <c r="J3484" s="6" t="s">
        <v>2757</v>
      </c>
      <c r="K3484" s="11">
        <v>5</v>
      </c>
      <c r="L3484" s="9">
        <v>347.85</v>
      </c>
      <c r="M3484" s="11">
        <v>1912.15</v>
      </c>
      <c r="N3484" s="11">
        <v>9572</v>
      </c>
      <c r="O3484" s="10">
        <f t="shared" si="546"/>
        <v>5.4970533275837283</v>
      </c>
      <c r="P3484" s="11">
        <f t="shared" si="547"/>
        <v>27.517608164438695</v>
      </c>
      <c r="Q3484" s="11">
        <f t="shared" si="548"/>
        <v>33.01466149202242</v>
      </c>
      <c r="R3484" s="6" t="str">
        <f t="shared" si="549"/>
        <v>YES</v>
      </c>
      <c r="S3484" s="6" t="str">
        <f t="shared" si="550"/>
        <v>YES</v>
      </c>
      <c r="T3484" s="11">
        <f t="shared" si="551"/>
        <v>4348.125</v>
      </c>
      <c r="U3484" s="11">
        <f t="shared" si="552"/>
        <v>11484.15</v>
      </c>
      <c r="V3484" s="11">
        <f t="shared" si="553"/>
        <v>-7136.0249999999996</v>
      </c>
    </row>
    <row r="3485" spans="1:22" x14ac:dyDescent="0.25">
      <c r="A3485" s="6" t="s">
        <v>351</v>
      </c>
      <c r="B3485" s="6" t="s">
        <v>23</v>
      </c>
      <c r="C3485" t="s">
        <v>2708</v>
      </c>
      <c r="D3485" t="s">
        <v>2708</v>
      </c>
      <c r="E3485" s="6" t="s">
        <v>2406</v>
      </c>
      <c r="G3485" s="6" t="s">
        <v>2407</v>
      </c>
      <c r="H3485" t="s">
        <v>2709</v>
      </c>
      <c r="I3485" s="6" t="s">
        <v>2422</v>
      </c>
      <c r="J3485" s="6" t="s">
        <v>2758</v>
      </c>
      <c r="K3485" s="11">
        <v>5</v>
      </c>
      <c r="L3485" s="9">
        <v>54.47</v>
      </c>
      <c r="M3485" s="11">
        <v>272.35000000000002</v>
      </c>
      <c r="N3485" s="11">
        <v>1003</v>
      </c>
      <c r="O3485" s="10">
        <f t="shared" si="546"/>
        <v>5.0000000000000009</v>
      </c>
      <c r="P3485" s="11">
        <f t="shared" si="547"/>
        <v>18.413805764641086</v>
      </c>
      <c r="Q3485" s="11">
        <f t="shared" si="548"/>
        <v>23.413805764641086</v>
      </c>
      <c r="R3485" s="6" t="str">
        <f t="shared" si="549"/>
        <v>YES</v>
      </c>
      <c r="S3485" s="6" t="str">
        <f t="shared" si="550"/>
        <v>YES</v>
      </c>
      <c r="T3485" s="11">
        <f t="shared" si="551"/>
        <v>680.875</v>
      </c>
      <c r="U3485" s="11">
        <f t="shared" si="552"/>
        <v>1275.3499999999999</v>
      </c>
      <c r="V3485" s="11">
        <f t="shared" si="553"/>
        <v>-594.47499999999991</v>
      </c>
    </row>
    <row r="3486" spans="1:22" x14ac:dyDescent="0.25">
      <c r="A3486" s="6" t="s">
        <v>351</v>
      </c>
      <c r="B3486" s="6" t="s">
        <v>23</v>
      </c>
      <c r="C3486" t="s">
        <v>2708</v>
      </c>
      <c r="D3486" t="s">
        <v>2708</v>
      </c>
      <c r="E3486" s="6" t="s">
        <v>2406</v>
      </c>
      <c r="G3486" s="6" t="s">
        <v>2407</v>
      </c>
      <c r="H3486" t="s">
        <v>2709</v>
      </c>
      <c r="I3486" s="6" t="s">
        <v>2422</v>
      </c>
      <c r="J3486" s="6" t="s">
        <v>2759</v>
      </c>
      <c r="K3486" s="11">
        <v>5</v>
      </c>
      <c r="L3486" s="9">
        <v>118.22</v>
      </c>
      <c r="M3486" s="11">
        <v>921.1</v>
      </c>
      <c r="N3486" s="11">
        <v>2653.71</v>
      </c>
      <c r="O3486" s="10">
        <f t="shared" si="546"/>
        <v>7.7914058534934867</v>
      </c>
      <c r="P3486" s="11">
        <f t="shared" si="547"/>
        <v>22.447217052952123</v>
      </c>
      <c r="Q3486" s="11">
        <f t="shared" si="548"/>
        <v>30.23862290644561</v>
      </c>
      <c r="R3486" s="6" t="str">
        <f t="shared" si="549"/>
        <v>YES</v>
      </c>
      <c r="S3486" s="6" t="str">
        <f t="shared" si="550"/>
        <v>YES</v>
      </c>
      <c r="T3486" s="11">
        <f t="shared" si="551"/>
        <v>1477.75</v>
      </c>
      <c r="U3486" s="11">
        <f t="shared" si="552"/>
        <v>3574.81</v>
      </c>
      <c r="V3486" s="11">
        <f t="shared" si="553"/>
        <v>-2097.06</v>
      </c>
    </row>
    <row r="3487" spans="1:22" x14ac:dyDescent="0.25">
      <c r="A3487" s="6" t="s">
        <v>351</v>
      </c>
      <c r="B3487" s="6" t="s">
        <v>23</v>
      </c>
      <c r="C3487" t="s">
        <v>2708</v>
      </c>
      <c r="D3487" t="s">
        <v>2708</v>
      </c>
      <c r="E3487" s="6" t="s">
        <v>2406</v>
      </c>
      <c r="G3487" s="6" t="s">
        <v>2407</v>
      </c>
      <c r="H3487" t="s">
        <v>2709</v>
      </c>
      <c r="I3487" s="6" t="s">
        <v>2422</v>
      </c>
      <c r="J3487" s="6" t="s">
        <v>2760</v>
      </c>
      <c r="K3487" s="11">
        <v>5</v>
      </c>
      <c r="L3487" s="9">
        <v>265.62</v>
      </c>
      <c r="M3487" s="11">
        <v>1774</v>
      </c>
      <c r="N3487" s="11">
        <v>3263.21</v>
      </c>
      <c r="O3487" s="10">
        <f t="shared" si="546"/>
        <v>6.6787139522626306</v>
      </c>
      <c r="P3487" s="11">
        <f t="shared" si="547"/>
        <v>12.285257134251939</v>
      </c>
      <c r="Q3487" s="11">
        <f t="shared" si="548"/>
        <v>18.963971086514569</v>
      </c>
      <c r="R3487" s="6" t="str">
        <f t="shared" si="549"/>
        <v>YES</v>
      </c>
      <c r="S3487" s="6" t="str">
        <f t="shared" si="550"/>
        <v>YES</v>
      </c>
      <c r="T3487" s="11">
        <f t="shared" si="551"/>
        <v>3320.25</v>
      </c>
      <c r="U3487" s="11">
        <f t="shared" si="552"/>
        <v>5037.21</v>
      </c>
      <c r="V3487" s="11">
        <f t="shared" si="553"/>
        <v>-1716.96</v>
      </c>
    </row>
    <row r="3488" spans="1:22" x14ac:dyDescent="0.25">
      <c r="A3488" s="6" t="s">
        <v>351</v>
      </c>
      <c r="B3488" s="6" t="s">
        <v>23</v>
      </c>
      <c r="C3488" t="s">
        <v>2708</v>
      </c>
      <c r="D3488" t="s">
        <v>2708</v>
      </c>
      <c r="E3488" s="6" t="s">
        <v>2406</v>
      </c>
      <c r="G3488" s="6" t="s">
        <v>2407</v>
      </c>
      <c r="H3488" t="s">
        <v>2709</v>
      </c>
      <c r="I3488" s="6" t="s">
        <v>2422</v>
      </c>
      <c r="J3488" s="6" t="s">
        <v>2761</v>
      </c>
      <c r="K3488" s="11">
        <v>5</v>
      </c>
      <c r="L3488" s="9">
        <v>308.27</v>
      </c>
      <c r="M3488" s="11">
        <v>2401.9899999999998</v>
      </c>
      <c r="N3488" s="11">
        <v>7127.45</v>
      </c>
      <c r="O3488" s="10">
        <f t="shared" si="546"/>
        <v>7.7918383235475392</v>
      </c>
      <c r="P3488" s="11">
        <f t="shared" si="547"/>
        <v>23.120803192007006</v>
      </c>
      <c r="Q3488" s="11">
        <f t="shared" si="548"/>
        <v>30.912641515554544</v>
      </c>
      <c r="R3488" s="6" t="str">
        <f t="shared" si="549"/>
        <v>YES</v>
      </c>
      <c r="S3488" s="6" t="str">
        <f t="shared" si="550"/>
        <v>YES</v>
      </c>
      <c r="T3488" s="11">
        <f t="shared" si="551"/>
        <v>3853.375</v>
      </c>
      <c r="U3488" s="11">
        <f t="shared" si="552"/>
        <v>9529.4399999999987</v>
      </c>
      <c r="V3488" s="11">
        <f t="shared" si="553"/>
        <v>-5676.0649999999987</v>
      </c>
    </row>
    <row r="3489" spans="1:22" x14ac:dyDescent="0.25">
      <c r="A3489" s="6" t="s">
        <v>351</v>
      </c>
      <c r="B3489" s="6" t="s">
        <v>23</v>
      </c>
      <c r="C3489" t="s">
        <v>2708</v>
      </c>
      <c r="D3489" t="s">
        <v>2708</v>
      </c>
      <c r="E3489" s="6" t="s">
        <v>2406</v>
      </c>
      <c r="G3489" s="6" t="s">
        <v>2407</v>
      </c>
      <c r="H3489" t="s">
        <v>2709</v>
      </c>
      <c r="I3489" s="6" t="s">
        <v>2422</v>
      </c>
      <c r="J3489" s="6" t="s">
        <v>2762</v>
      </c>
      <c r="K3489" s="11">
        <v>5</v>
      </c>
      <c r="L3489" s="9">
        <v>196.34</v>
      </c>
      <c r="M3489" s="11">
        <v>981.7</v>
      </c>
      <c r="N3489" s="11">
        <v>6915</v>
      </c>
      <c r="O3489" s="10">
        <f t="shared" si="546"/>
        <v>5</v>
      </c>
      <c r="P3489" s="11">
        <f t="shared" si="547"/>
        <v>35.219517164103088</v>
      </c>
      <c r="Q3489" s="11">
        <f t="shared" si="548"/>
        <v>40.219517164103088</v>
      </c>
      <c r="R3489" s="6" t="str">
        <f t="shared" si="549"/>
        <v>YES</v>
      </c>
      <c r="S3489" s="6" t="str">
        <f t="shared" si="550"/>
        <v>YES</v>
      </c>
      <c r="T3489" s="11">
        <f t="shared" si="551"/>
        <v>2454.25</v>
      </c>
      <c r="U3489" s="11">
        <f t="shared" si="552"/>
        <v>7896.7</v>
      </c>
      <c r="V3489" s="11">
        <f t="shared" si="553"/>
        <v>-5442.45</v>
      </c>
    </row>
    <row r="3490" spans="1:22" x14ac:dyDescent="0.25">
      <c r="A3490" s="6" t="s">
        <v>351</v>
      </c>
      <c r="B3490" s="6" t="s">
        <v>23</v>
      </c>
      <c r="C3490" t="s">
        <v>2708</v>
      </c>
      <c r="D3490" t="s">
        <v>2708</v>
      </c>
      <c r="E3490" s="6" t="s">
        <v>2406</v>
      </c>
      <c r="G3490" s="6" t="s">
        <v>2407</v>
      </c>
      <c r="H3490" t="s">
        <v>2709</v>
      </c>
      <c r="I3490" s="6" t="s">
        <v>2422</v>
      </c>
      <c r="J3490" s="6" t="s">
        <v>2763</v>
      </c>
      <c r="K3490" s="11">
        <v>5</v>
      </c>
      <c r="L3490" s="9">
        <v>170.42</v>
      </c>
      <c r="M3490" s="11">
        <v>852.1</v>
      </c>
      <c r="N3490" s="11">
        <v>2292</v>
      </c>
      <c r="O3490" s="10">
        <f t="shared" si="546"/>
        <v>5.0000000000000009</v>
      </c>
      <c r="P3490" s="11">
        <f t="shared" si="547"/>
        <v>13.449125689473068</v>
      </c>
      <c r="Q3490" s="11">
        <f t="shared" si="548"/>
        <v>18.449125689473068</v>
      </c>
      <c r="R3490" s="6" t="str">
        <f t="shared" si="549"/>
        <v>YES</v>
      </c>
      <c r="S3490" s="6" t="str">
        <f t="shared" si="550"/>
        <v>YES</v>
      </c>
      <c r="T3490" s="11">
        <f t="shared" si="551"/>
        <v>2130.25</v>
      </c>
      <c r="U3490" s="11">
        <f t="shared" si="552"/>
        <v>3144.1</v>
      </c>
      <c r="V3490" s="11">
        <f t="shared" si="553"/>
        <v>-1013.8499999999999</v>
      </c>
    </row>
    <row r="3491" spans="1:22" x14ac:dyDescent="0.25">
      <c r="A3491" s="6" t="s">
        <v>351</v>
      </c>
      <c r="B3491" s="6" t="s">
        <v>23</v>
      </c>
      <c r="C3491" t="s">
        <v>2708</v>
      </c>
      <c r="D3491" t="s">
        <v>2708</v>
      </c>
      <c r="E3491" s="6" t="s">
        <v>2406</v>
      </c>
      <c r="G3491" s="6" t="s">
        <v>2407</v>
      </c>
      <c r="H3491" t="s">
        <v>2709</v>
      </c>
      <c r="I3491" s="6" t="s">
        <v>2422</v>
      </c>
      <c r="J3491" s="6" t="s">
        <v>2764</v>
      </c>
      <c r="K3491" s="11">
        <v>5</v>
      </c>
      <c r="L3491" s="9">
        <v>66.819999999999993</v>
      </c>
      <c r="M3491" s="11">
        <v>334.1</v>
      </c>
      <c r="N3491" s="11">
        <v>1710.7</v>
      </c>
      <c r="O3491" s="10">
        <f t="shared" si="546"/>
        <v>5.0000000000000009</v>
      </c>
      <c r="P3491" s="11">
        <f t="shared" si="547"/>
        <v>25.60161628255014</v>
      </c>
      <c r="Q3491" s="11">
        <f t="shared" si="548"/>
        <v>30.60161628255014</v>
      </c>
      <c r="R3491" s="6" t="str">
        <f t="shared" si="549"/>
        <v>YES</v>
      </c>
      <c r="S3491" s="6" t="str">
        <f t="shared" si="550"/>
        <v>YES</v>
      </c>
      <c r="T3491" s="11">
        <f t="shared" si="551"/>
        <v>835.24999999999989</v>
      </c>
      <c r="U3491" s="11">
        <f t="shared" si="552"/>
        <v>2044.8000000000002</v>
      </c>
      <c r="V3491" s="11">
        <f t="shared" si="553"/>
        <v>-1209.5500000000002</v>
      </c>
    </row>
    <row r="3492" spans="1:22" x14ac:dyDescent="0.25">
      <c r="A3492" s="6" t="s">
        <v>351</v>
      </c>
      <c r="B3492" s="6" t="s">
        <v>23</v>
      </c>
      <c r="C3492" t="s">
        <v>2708</v>
      </c>
      <c r="D3492" t="s">
        <v>2708</v>
      </c>
      <c r="E3492" s="6" t="s">
        <v>2406</v>
      </c>
      <c r="G3492" s="6" t="s">
        <v>2407</v>
      </c>
      <c r="H3492" t="s">
        <v>2709</v>
      </c>
      <c r="I3492" s="6" t="s">
        <v>2422</v>
      </c>
      <c r="J3492" s="6" t="s">
        <v>2765</v>
      </c>
      <c r="K3492" s="11">
        <v>5</v>
      </c>
      <c r="L3492" s="9">
        <v>42.04</v>
      </c>
      <c r="M3492" s="11">
        <v>231.5</v>
      </c>
      <c r="N3492" s="11">
        <v>640</v>
      </c>
      <c r="O3492" s="10">
        <f t="shared" si="546"/>
        <v>5.5066603235014275</v>
      </c>
      <c r="P3492" s="11">
        <f t="shared" si="547"/>
        <v>15.22359657469077</v>
      </c>
      <c r="Q3492" s="11">
        <f t="shared" si="548"/>
        <v>20.730256898192199</v>
      </c>
      <c r="R3492" s="6" t="str">
        <f t="shared" si="549"/>
        <v>YES</v>
      </c>
      <c r="S3492" s="6" t="str">
        <f t="shared" si="550"/>
        <v>YES</v>
      </c>
      <c r="T3492" s="11">
        <f t="shared" si="551"/>
        <v>525.5</v>
      </c>
      <c r="U3492" s="11">
        <f t="shared" si="552"/>
        <v>871.5</v>
      </c>
      <c r="V3492" s="11">
        <f t="shared" si="553"/>
        <v>-346</v>
      </c>
    </row>
    <row r="3493" spans="1:22" x14ac:dyDescent="0.25">
      <c r="A3493" s="6" t="s">
        <v>351</v>
      </c>
      <c r="B3493" s="6" t="s">
        <v>23</v>
      </c>
      <c r="C3493" t="s">
        <v>2708</v>
      </c>
      <c r="D3493" t="s">
        <v>2708</v>
      </c>
      <c r="E3493" s="6" t="s">
        <v>2406</v>
      </c>
      <c r="G3493" s="6" t="s">
        <v>2407</v>
      </c>
      <c r="H3493" t="s">
        <v>2709</v>
      </c>
      <c r="I3493" s="6" t="s">
        <v>2422</v>
      </c>
      <c r="J3493" s="6" t="s">
        <v>2766</v>
      </c>
      <c r="K3493" s="11">
        <v>5</v>
      </c>
      <c r="L3493" s="9">
        <v>128.28</v>
      </c>
      <c r="M3493" s="11">
        <v>2309.04</v>
      </c>
      <c r="N3493" s="11">
        <v>1208</v>
      </c>
      <c r="O3493" s="10">
        <f t="shared" si="546"/>
        <v>18</v>
      </c>
      <c r="P3493" s="11">
        <f t="shared" si="547"/>
        <v>9.4169005300904267</v>
      </c>
      <c r="Q3493" s="11">
        <f t="shared" si="548"/>
        <v>27.416900530090427</v>
      </c>
      <c r="R3493" s="6" t="str">
        <f t="shared" si="549"/>
        <v>YES</v>
      </c>
      <c r="S3493" s="6" t="str">
        <f t="shared" si="550"/>
        <v>YES</v>
      </c>
      <c r="T3493" s="11">
        <f t="shared" si="551"/>
        <v>1603.5</v>
      </c>
      <c r="U3493" s="11">
        <f t="shared" si="552"/>
        <v>3517.04</v>
      </c>
      <c r="V3493" s="11">
        <f t="shared" si="553"/>
        <v>-1913.54</v>
      </c>
    </row>
    <row r="3494" spans="1:22" x14ac:dyDescent="0.25">
      <c r="A3494" s="6" t="s">
        <v>351</v>
      </c>
      <c r="B3494" s="6" t="s">
        <v>23</v>
      </c>
      <c r="C3494" t="s">
        <v>2708</v>
      </c>
      <c r="D3494" t="s">
        <v>2708</v>
      </c>
      <c r="E3494" s="6" t="s">
        <v>2406</v>
      </c>
      <c r="G3494" s="6" t="s">
        <v>2407</v>
      </c>
      <c r="H3494" t="s">
        <v>2709</v>
      </c>
      <c r="I3494" s="6" t="s">
        <v>2422</v>
      </c>
      <c r="J3494" s="6" t="s">
        <v>2767</v>
      </c>
      <c r="K3494" s="11">
        <v>5</v>
      </c>
      <c r="L3494" s="9">
        <v>251.14</v>
      </c>
      <c r="M3494" s="11">
        <v>1351.08</v>
      </c>
      <c r="N3494" s="11">
        <v>2911.1</v>
      </c>
      <c r="O3494" s="10">
        <f t="shared" si="546"/>
        <v>5.3797881659632081</v>
      </c>
      <c r="P3494" s="11">
        <f t="shared" si="547"/>
        <v>11.591542565899498</v>
      </c>
      <c r="Q3494" s="11">
        <f t="shared" si="548"/>
        <v>16.971330731862707</v>
      </c>
      <c r="R3494" s="6" t="str">
        <f t="shared" si="549"/>
        <v>YES</v>
      </c>
      <c r="S3494" s="6" t="str">
        <f t="shared" si="550"/>
        <v>YES</v>
      </c>
      <c r="T3494" s="11">
        <f t="shared" si="551"/>
        <v>3139.25</v>
      </c>
      <c r="U3494" s="11">
        <f t="shared" si="552"/>
        <v>4262.18</v>
      </c>
      <c r="V3494" s="11">
        <f t="shared" si="553"/>
        <v>-1122.9300000000003</v>
      </c>
    </row>
    <row r="3495" spans="1:22" x14ac:dyDescent="0.25">
      <c r="A3495" s="6" t="s">
        <v>351</v>
      </c>
      <c r="B3495" s="6" t="s">
        <v>23</v>
      </c>
      <c r="C3495" t="s">
        <v>2708</v>
      </c>
      <c r="D3495" t="s">
        <v>2708</v>
      </c>
      <c r="E3495" s="6" t="s">
        <v>2406</v>
      </c>
      <c r="G3495" s="6" t="s">
        <v>2407</v>
      </c>
      <c r="H3495" t="s">
        <v>2709</v>
      </c>
      <c r="I3495" s="6" t="s">
        <v>2422</v>
      </c>
      <c r="J3495" s="6" t="s">
        <v>2768</v>
      </c>
      <c r="K3495" s="11">
        <v>5</v>
      </c>
      <c r="L3495" s="9">
        <v>134.66999999999999</v>
      </c>
      <c r="M3495" s="11">
        <v>872.55</v>
      </c>
      <c r="N3495" s="11">
        <v>2708.32</v>
      </c>
      <c r="O3495" s="10">
        <f t="shared" si="546"/>
        <v>6.4791713076409003</v>
      </c>
      <c r="P3495" s="11">
        <f t="shared" si="547"/>
        <v>20.110789336897604</v>
      </c>
      <c r="Q3495" s="11">
        <f t="shared" si="548"/>
        <v>26.589960644538504</v>
      </c>
      <c r="R3495" s="6" t="str">
        <f t="shared" si="549"/>
        <v>YES</v>
      </c>
      <c r="S3495" s="6" t="str">
        <f t="shared" si="550"/>
        <v>YES</v>
      </c>
      <c r="T3495" s="11">
        <f t="shared" si="551"/>
        <v>1683.3749999999998</v>
      </c>
      <c r="U3495" s="11">
        <f t="shared" si="552"/>
        <v>3580.87</v>
      </c>
      <c r="V3495" s="11">
        <f t="shared" si="553"/>
        <v>-1897.4950000000001</v>
      </c>
    </row>
    <row r="3496" spans="1:22" x14ac:dyDescent="0.25">
      <c r="A3496" s="6" t="s">
        <v>351</v>
      </c>
      <c r="B3496" s="6" t="s">
        <v>23</v>
      </c>
      <c r="C3496" t="s">
        <v>2708</v>
      </c>
      <c r="D3496" t="s">
        <v>2708</v>
      </c>
      <c r="E3496" s="6" t="s">
        <v>2406</v>
      </c>
      <c r="G3496" s="6" t="s">
        <v>2407</v>
      </c>
      <c r="H3496" t="s">
        <v>2709</v>
      </c>
      <c r="I3496" s="6" t="s">
        <v>2422</v>
      </c>
      <c r="J3496" s="6" t="s">
        <v>2769</v>
      </c>
      <c r="K3496" s="11">
        <v>5</v>
      </c>
      <c r="L3496" s="9">
        <v>140</v>
      </c>
      <c r="M3496" s="11">
        <v>2429.2600000000002</v>
      </c>
      <c r="N3496" s="11">
        <v>3645</v>
      </c>
      <c r="O3496" s="10">
        <f t="shared" si="546"/>
        <v>17.351857142857146</v>
      </c>
      <c r="P3496" s="11">
        <f t="shared" si="547"/>
        <v>26.035714285714285</v>
      </c>
      <c r="Q3496" s="11">
        <f t="shared" si="548"/>
        <v>43.387571428571427</v>
      </c>
      <c r="R3496" s="6" t="str">
        <f t="shared" si="549"/>
        <v>YES</v>
      </c>
      <c r="S3496" s="6" t="str">
        <f t="shared" si="550"/>
        <v>YES</v>
      </c>
      <c r="T3496" s="11">
        <f t="shared" si="551"/>
        <v>1750</v>
      </c>
      <c r="U3496" s="11">
        <f t="shared" si="552"/>
        <v>6074.26</v>
      </c>
      <c r="V3496" s="11">
        <f t="shared" si="553"/>
        <v>-4324.26</v>
      </c>
    </row>
    <row r="3497" spans="1:22" x14ac:dyDescent="0.25">
      <c r="A3497" s="6" t="s">
        <v>351</v>
      </c>
      <c r="B3497" s="6" t="s">
        <v>23</v>
      </c>
      <c r="C3497" t="s">
        <v>2708</v>
      </c>
      <c r="D3497" t="s">
        <v>2708</v>
      </c>
      <c r="E3497" s="6" t="s">
        <v>2406</v>
      </c>
      <c r="G3497" s="6" t="s">
        <v>2407</v>
      </c>
      <c r="H3497" t="s">
        <v>2709</v>
      </c>
      <c r="I3497" s="6" t="s">
        <v>2422</v>
      </c>
      <c r="J3497" s="6" t="s">
        <v>2770</v>
      </c>
      <c r="K3497" s="11">
        <v>5</v>
      </c>
      <c r="L3497" s="9">
        <v>258.25</v>
      </c>
      <c r="M3497" s="11">
        <v>1448.75</v>
      </c>
      <c r="N3497" s="11">
        <v>8189.93</v>
      </c>
      <c r="O3497" s="10">
        <f t="shared" si="546"/>
        <v>5.6098741529525658</v>
      </c>
      <c r="P3497" s="11">
        <f t="shared" si="547"/>
        <v>31.71318489835431</v>
      </c>
      <c r="Q3497" s="11">
        <f t="shared" si="548"/>
        <v>37.323059051306878</v>
      </c>
      <c r="R3497" s="6" t="str">
        <f t="shared" si="549"/>
        <v>YES</v>
      </c>
      <c r="S3497" s="6" t="str">
        <f t="shared" si="550"/>
        <v>YES</v>
      </c>
      <c r="T3497" s="11">
        <f t="shared" si="551"/>
        <v>3228.125</v>
      </c>
      <c r="U3497" s="11">
        <f t="shared" si="552"/>
        <v>9638.68</v>
      </c>
      <c r="V3497" s="11">
        <f t="shared" si="553"/>
        <v>-6410.5550000000003</v>
      </c>
    </row>
    <row r="3498" spans="1:22" x14ac:dyDescent="0.25">
      <c r="A3498" s="6" t="s">
        <v>351</v>
      </c>
      <c r="B3498" s="6" t="s">
        <v>23</v>
      </c>
      <c r="C3498" t="s">
        <v>2708</v>
      </c>
      <c r="D3498" t="s">
        <v>2708</v>
      </c>
      <c r="E3498" s="6" t="s">
        <v>2406</v>
      </c>
      <c r="G3498" s="6" t="s">
        <v>2407</v>
      </c>
      <c r="H3498" t="s">
        <v>2709</v>
      </c>
      <c r="I3498" s="6" t="s">
        <v>2422</v>
      </c>
      <c r="J3498" s="6" t="s">
        <v>2771</v>
      </c>
      <c r="K3498" s="11">
        <v>5</v>
      </c>
      <c r="L3498" s="9">
        <v>226.93</v>
      </c>
      <c r="M3498" s="11">
        <v>1330.25</v>
      </c>
      <c r="N3498" s="11">
        <v>2328</v>
      </c>
      <c r="O3498" s="10">
        <f t="shared" si="546"/>
        <v>5.8619398052262808</v>
      </c>
      <c r="P3498" s="11">
        <f t="shared" si="547"/>
        <v>10.258670074472304</v>
      </c>
      <c r="Q3498" s="11">
        <f t="shared" si="548"/>
        <v>16.120609879698584</v>
      </c>
      <c r="R3498" s="6" t="str">
        <f t="shared" si="549"/>
        <v>YES</v>
      </c>
      <c r="S3498" s="6" t="str">
        <f t="shared" si="550"/>
        <v>YES</v>
      </c>
      <c r="T3498" s="11">
        <f t="shared" si="551"/>
        <v>2836.625</v>
      </c>
      <c r="U3498" s="11">
        <f t="shared" si="552"/>
        <v>3658.25</v>
      </c>
      <c r="V3498" s="11">
        <f t="shared" si="553"/>
        <v>-821.625</v>
      </c>
    </row>
    <row r="3499" spans="1:22" x14ac:dyDescent="0.25">
      <c r="A3499" s="6" t="s">
        <v>351</v>
      </c>
      <c r="B3499" s="6" t="s">
        <v>23</v>
      </c>
      <c r="C3499" t="s">
        <v>2708</v>
      </c>
      <c r="D3499" t="s">
        <v>2708</v>
      </c>
      <c r="E3499" s="6" t="s">
        <v>2406</v>
      </c>
      <c r="G3499" s="6" t="s">
        <v>2407</v>
      </c>
      <c r="H3499" t="s">
        <v>2709</v>
      </c>
      <c r="I3499" s="6" t="s">
        <v>2422</v>
      </c>
      <c r="J3499" s="6" t="s">
        <v>2772</v>
      </c>
      <c r="K3499" s="11">
        <v>5</v>
      </c>
      <c r="L3499" s="9">
        <v>304.42</v>
      </c>
      <c r="M3499" s="11">
        <v>2190.85</v>
      </c>
      <c r="N3499" s="11">
        <v>6231.47</v>
      </c>
      <c r="O3499" s="10">
        <f t="shared" si="546"/>
        <v>7.1968004730306809</v>
      </c>
      <c r="P3499" s="11">
        <f t="shared" si="547"/>
        <v>20.469975691478879</v>
      </c>
      <c r="Q3499" s="11">
        <f t="shared" si="548"/>
        <v>27.666776164509557</v>
      </c>
      <c r="R3499" s="6" t="str">
        <f t="shared" si="549"/>
        <v>YES</v>
      </c>
      <c r="S3499" s="6" t="str">
        <f t="shared" si="550"/>
        <v>YES</v>
      </c>
      <c r="T3499" s="11">
        <f t="shared" si="551"/>
        <v>3805.25</v>
      </c>
      <c r="U3499" s="11">
        <f t="shared" si="552"/>
        <v>8422.32</v>
      </c>
      <c r="V3499" s="11">
        <f t="shared" si="553"/>
        <v>-4617.07</v>
      </c>
    </row>
    <row r="3500" spans="1:22" x14ac:dyDescent="0.25">
      <c r="A3500" s="6" t="s">
        <v>351</v>
      </c>
      <c r="B3500" s="6" t="s">
        <v>23</v>
      </c>
      <c r="C3500" t="s">
        <v>2708</v>
      </c>
      <c r="D3500" t="s">
        <v>2708</v>
      </c>
      <c r="E3500" s="6" t="s">
        <v>2406</v>
      </c>
      <c r="G3500" s="6" t="s">
        <v>2407</v>
      </c>
      <c r="H3500" t="s">
        <v>2709</v>
      </c>
      <c r="I3500" s="6" t="s">
        <v>2422</v>
      </c>
      <c r="J3500" s="6" t="s">
        <v>2773</v>
      </c>
      <c r="K3500" s="11">
        <v>5</v>
      </c>
      <c r="L3500" s="9">
        <v>306.8</v>
      </c>
      <c r="M3500" s="11">
        <v>4122</v>
      </c>
      <c r="N3500" s="11">
        <v>5168</v>
      </c>
      <c r="O3500" s="10">
        <f t="shared" si="546"/>
        <v>13.435462842242503</v>
      </c>
      <c r="P3500" s="11">
        <f t="shared" si="547"/>
        <v>16.844850065189046</v>
      </c>
      <c r="Q3500" s="11">
        <f t="shared" si="548"/>
        <v>30.280312907431551</v>
      </c>
      <c r="R3500" s="6" t="str">
        <f t="shared" si="549"/>
        <v>YES</v>
      </c>
      <c r="S3500" s="6" t="str">
        <f t="shared" si="550"/>
        <v>YES</v>
      </c>
      <c r="T3500" s="11">
        <f t="shared" si="551"/>
        <v>3835</v>
      </c>
      <c r="U3500" s="11">
        <f t="shared" si="552"/>
        <v>9290</v>
      </c>
      <c r="V3500" s="11">
        <f t="shared" si="553"/>
        <v>-5455</v>
      </c>
    </row>
    <row r="3501" spans="1:22" x14ac:dyDescent="0.25">
      <c r="A3501" s="6" t="s">
        <v>351</v>
      </c>
      <c r="B3501" s="6" t="s">
        <v>23</v>
      </c>
      <c r="C3501" t="s">
        <v>2708</v>
      </c>
      <c r="D3501" t="s">
        <v>2708</v>
      </c>
      <c r="E3501" s="6" t="s">
        <v>2406</v>
      </c>
      <c r="G3501" s="6" t="s">
        <v>2407</v>
      </c>
      <c r="H3501" t="s">
        <v>2709</v>
      </c>
      <c r="I3501" s="6" t="s">
        <v>2422</v>
      </c>
      <c r="J3501" s="6" t="s">
        <v>2774</v>
      </c>
      <c r="K3501" s="11">
        <v>5</v>
      </c>
      <c r="L3501" s="9">
        <v>233.43</v>
      </c>
      <c r="M3501" s="11">
        <v>3501.45</v>
      </c>
      <c r="N3501" s="11">
        <v>5</v>
      </c>
      <c r="O3501" s="10">
        <f t="shared" si="546"/>
        <v>14.999999999999998</v>
      </c>
      <c r="P3501" s="11">
        <f t="shared" si="547"/>
        <v>2.1419697553870538E-2</v>
      </c>
      <c r="Q3501" s="11">
        <f t="shared" si="548"/>
        <v>15.021419697553869</v>
      </c>
      <c r="R3501" s="6" t="str">
        <f t="shared" si="549"/>
        <v>YES</v>
      </c>
      <c r="S3501" s="6" t="str">
        <f t="shared" si="550"/>
        <v>YES</v>
      </c>
      <c r="T3501" s="11">
        <f t="shared" si="551"/>
        <v>2917.875</v>
      </c>
      <c r="U3501" s="11">
        <f t="shared" si="552"/>
        <v>3506.45</v>
      </c>
      <c r="V3501" s="11">
        <f t="shared" si="553"/>
        <v>-588.57499999999982</v>
      </c>
    </row>
    <row r="3502" spans="1:22" x14ac:dyDescent="0.25">
      <c r="A3502" s="6" t="s">
        <v>351</v>
      </c>
      <c r="B3502" s="6" t="s">
        <v>23</v>
      </c>
      <c r="C3502" t="s">
        <v>2708</v>
      </c>
      <c r="D3502" t="s">
        <v>2708</v>
      </c>
      <c r="E3502" s="6" t="s">
        <v>2406</v>
      </c>
      <c r="G3502" s="6" t="s">
        <v>2407</v>
      </c>
      <c r="H3502" t="s">
        <v>2709</v>
      </c>
      <c r="I3502" s="6" t="s">
        <v>2422</v>
      </c>
      <c r="J3502" s="6" t="s">
        <v>2775</v>
      </c>
      <c r="K3502" s="11">
        <v>5</v>
      </c>
      <c r="L3502" s="9">
        <v>302.61</v>
      </c>
      <c r="M3502" s="11">
        <v>1691.35</v>
      </c>
      <c r="N3502" s="11">
        <v>3070</v>
      </c>
      <c r="O3502" s="10">
        <f t="shared" si="546"/>
        <v>5.5892072304286042</v>
      </c>
      <c r="P3502" s="11">
        <f t="shared" si="547"/>
        <v>10.145071213773504</v>
      </c>
      <c r="Q3502" s="11">
        <f t="shared" si="548"/>
        <v>15.73427844420211</v>
      </c>
      <c r="R3502" s="6" t="str">
        <f t="shared" si="549"/>
        <v>YES</v>
      </c>
      <c r="S3502" s="6" t="str">
        <f t="shared" si="550"/>
        <v>YES</v>
      </c>
      <c r="T3502" s="11">
        <f t="shared" si="551"/>
        <v>3782.625</v>
      </c>
      <c r="U3502" s="11">
        <f t="shared" si="552"/>
        <v>4761.3500000000004</v>
      </c>
      <c r="V3502" s="11">
        <f t="shared" si="553"/>
        <v>-978.72500000000036</v>
      </c>
    </row>
    <row r="3503" spans="1:22" x14ac:dyDescent="0.25">
      <c r="A3503" s="6" t="s">
        <v>351</v>
      </c>
      <c r="B3503" s="6" t="s">
        <v>23</v>
      </c>
      <c r="C3503" t="s">
        <v>2708</v>
      </c>
      <c r="D3503" t="s">
        <v>2708</v>
      </c>
      <c r="E3503" s="6" t="s">
        <v>2406</v>
      </c>
      <c r="G3503" s="6" t="s">
        <v>2407</v>
      </c>
      <c r="H3503" t="s">
        <v>2709</v>
      </c>
      <c r="I3503" s="6" t="s">
        <v>2422</v>
      </c>
      <c r="J3503" s="6" t="s">
        <v>2776</v>
      </c>
      <c r="K3503" s="11">
        <v>5</v>
      </c>
      <c r="L3503" s="9">
        <v>133.55000000000001</v>
      </c>
      <c r="M3503" s="11">
        <v>667.75</v>
      </c>
      <c r="N3503" s="11">
        <v>3870</v>
      </c>
      <c r="O3503" s="10">
        <f t="shared" si="546"/>
        <v>5</v>
      </c>
      <c r="P3503" s="11">
        <f t="shared" si="547"/>
        <v>28.977910894795954</v>
      </c>
      <c r="Q3503" s="11">
        <f t="shared" si="548"/>
        <v>33.977910894795954</v>
      </c>
      <c r="R3503" s="6" t="str">
        <f t="shared" si="549"/>
        <v>YES</v>
      </c>
      <c r="S3503" s="6" t="str">
        <f t="shared" si="550"/>
        <v>YES</v>
      </c>
      <c r="T3503" s="11">
        <f t="shared" si="551"/>
        <v>1669.3750000000002</v>
      </c>
      <c r="U3503" s="11">
        <f t="shared" si="552"/>
        <v>4537.75</v>
      </c>
      <c r="V3503" s="11">
        <f t="shared" si="553"/>
        <v>-2868.375</v>
      </c>
    </row>
    <row r="3504" spans="1:22" x14ac:dyDescent="0.25">
      <c r="A3504" s="6" t="s">
        <v>351</v>
      </c>
      <c r="B3504" s="6" t="s">
        <v>23</v>
      </c>
      <c r="C3504" t="s">
        <v>2708</v>
      </c>
      <c r="D3504" t="s">
        <v>2708</v>
      </c>
      <c r="E3504" s="6" t="s">
        <v>2406</v>
      </c>
      <c r="G3504" s="6" t="s">
        <v>2407</v>
      </c>
      <c r="H3504" t="s">
        <v>2709</v>
      </c>
      <c r="I3504" s="6" t="s">
        <v>2422</v>
      </c>
      <c r="J3504" s="6" t="s">
        <v>2777</v>
      </c>
      <c r="K3504" s="11">
        <v>5</v>
      </c>
      <c r="L3504" s="9">
        <v>228.89</v>
      </c>
      <c r="M3504" s="11">
        <v>1234.45</v>
      </c>
      <c r="N3504" s="11">
        <v>4656.66</v>
      </c>
      <c r="O3504" s="10">
        <f t="shared" si="546"/>
        <v>5.3932019747476962</v>
      </c>
      <c r="P3504" s="11">
        <f t="shared" si="547"/>
        <v>20.344532308095591</v>
      </c>
      <c r="Q3504" s="11">
        <f t="shared" si="548"/>
        <v>25.737734282843288</v>
      </c>
      <c r="R3504" s="6" t="str">
        <f t="shared" si="549"/>
        <v>YES</v>
      </c>
      <c r="S3504" s="6" t="str">
        <f t="shared" si="550"/>
        <v>YES</v>
      </c>
      <c r="T3504" s="11">
        <f t="shared" si="551"/>
        <v>2861.125</v>
      </c>
      <c r="U3504" s="11">
        <f t="shared" si="552"/>
        <v>5891.11</v>
      </c>
      <c r="V3504" s="11">
        <f t="shared" si="553"/>
        <v>-3029.9849999999997</v>
      </c>
    </row>
    <row r="3505" spans="1:22" x14ac:dyDescent="0.25">
      <c r="A3505" s="6" t="s">
        <v>351</v>
      </c>
      <c r="B3505" s="6" t="s">
        <v>23</v>
      </c>
      <c r="C3505" t="s">
        <v>2708</v>
      </c>
      <c r="D3505" t="s">
        <v>2708</v>
      </c>
      <c r="E3505" s="6" t="s">
        <v>2406</v>
      </c>
      <c r="G3505" s="6" t="s">
        <v>2407</v>
      </c>
      <c r="H3505" t="s">
        <v>2709</v>
      </c>
      <c r="I3505" s="6" t="s">
        <v>2422</v>
      </c>
      <c r="J3505" s="6" t="s">
        <v>2778</v>
      </c>
      <c r="K3505" s="11">
        <v>5</v>
      </c>
      <c r="L3505" s="9">
        <v>160.22999999999999</v>
      </c>
      <c r="M3505" s="11">
        <v>2696.94</v>
      </c>
      <c r="N3505" s="11">
        <v>1365</v>
      </c>
      <c r="O3505" s="10">
        <f t="shared" si="546"/>
        <v>16.831679460775138</v>
      </c>
      <c r="P3505" s="11">
        <f t="shared" si="547"/>
        <v>8.5190039318479691</v>
      </c>
      <c r="Q3505" s="11">
        <f t="shared" si="548"/>
        <v>25.350683392623107</v>
      </c>
      <c r="R3505" s="6" t="str">
        <f t="shared" si="549"/>
        <v>YES</v>
      </c>
      <c r="S3505" s="6" t="str">
        <f t="shared" si="550"/>
        <v>YES</v>
      </c>
      <c r="T3505" s="11">
        <f t="shared" si="551"/>
        <v>2002.8749999999998</v>
      </c>
      <c r="U3505" s="11">
        <f t="shared" si="552"/>
        <v>4061.94</v>
      </c>
      <c r="V3505" s="11">
        <f t="shared" si="553"/>
        <v>-2059.0650000000005</v>
      </c>
    </row>
    <row r="3506" spans="1:22" x14ac:dyDescent="0.25">
      <c r="A3506" s="6" t="s">
        <v>351</v>
      </c>
      <c r="B3506" s="6" t="s">
        <v>23</v>
      </c>
      <c r="C3506" t="s">
        <v>2708</v>
      </c>
      <c r="D3506" t="s">
        <v>2708</v>
      </c>
      <c r="E3506" s="6" t="s">
        <v>2406</v>
      </c>
      <c r="G3506" s="6" t="s">
        <v>2407</v>
      </c>
      <c r="H3506" t="s">
        <v>2709</v>
      </c>
      <c r="I3506" s="6" t="s">
        <v>2422</v>
      </c>
      <c r="J3506" s="6" t="s">
        <v>2779</v>
      </c>
      <c r="K3506" s="11">
        <v>5</v>
      </c>
      <c r="L3506" s="9">
        <v>110.66</v>
      </c>
      <c r="M3506" s="11">
        <v>553.29999999999995</v>
      </c>
      <c r="N3506" s="11">
        <v>1657</v>
      </c>
      <c r="O3506" s="10">
        <f t="shared" si="546"/>
        <v>5</v>
      </c>
      <c r="P3506" s="11">
        <f t="shared" si="547"/>
        <v>14.973793602024219</v>
      </c>
      <c r="Q3506" s="11">
        <f t="shared" si="548"/>
        <v>19.973793602024219</v>
      </c>
      <c r="R3506" s="6" t="str">
        <f t="shared" si="549"/>
        <v>YES</v>
      </c>
      <c r="S3506" s="6" t="str">
        <f t="shared" si="550"/>
        <v>YES</v>
      </c>
      <c r="T3506" s="11">
        <f t="shared" si="551"/>
        <v>1383.25</v>
      </c>
      <c r="U3506" s="11">
        <f t="shared" si="552"/>
        <v>2210.3000000000002</v>
      </c>
      <c r="V3506" s="11">
        <f t="shared" si="553"/>
        <v>-827.05000000000018</v>
      </c>
    </row>
    <row r="3507" spans="1:22" x14ac:dyDescent="0.25">
      <c r="A3507" s="6" t="s">
        <v>351</v>
      </c>
      <c r="B3507" s="6" t="s">
        <v>23</v>
      </c>
      <c r="C3507" t="s">
        <v>2708</v>
      </c>
      <c r="D3507" t="s">
        <v>2708</v>
      </c>
      <c r="E3507" s="6" t="s">
        <v>2406</v>
      </c>
      <c r="G3507" s="6" t="s">
        <v>2407</v>
      </c>
      <c r="H3507" t="s">
        <v>2709</v>
      </c>
      <c r="I3507" s="6" t="s">
        <v>2422</v>
      </c>
      <c r="J3507" s="6" t="s">
        <v>2780</v>
      </c>
      <c r="K3507" s="11">
        <v>5</v>
      </c>
      <c r="L3507" s="9">
        <v>160.63</v>
      </c>
      <c r="M3507" s="11">
        <v>2340.15</v>
      </c>
      <c r="N3507" s="11">
        <v>90</v>
      </c>
      <c r="O3507" s="10">
        <f t="shared" si="546"/>
        <v>14.568573740895227</v>
      </c>
      <c r="P3507" s="11">
        <f t="shared" si="547"/>
        <v>0.56029384299321427</v>
      </c>
      <c r="Q3507" s="11">
        <f t="shared" si="548"/>
        <v>15.128867583888439</v>
      </c>
      <c r="R3507" s="6" t="str">
        <f t="shared" si="549"/>
        <v>YES</v>
      </c>
      <c r="S3507" s="6" t="str">
        <f t="shared" si="550"/>
        <v>YES</v>
      </c>
      <c r="T3507" s="11">
        <f t="shared" si="551"/>
        <v>2007.875</v>
      </c>
      <c r="U3507" s="11">
        <f t="shared" si="552"/>
        <v>2430.15</v>
      </c>
      <c r="V3507" s="11">
        <f t="shared" si="553"/>
        <v>-422.27500000000009</v>
      </c>
    </row>
    <row r="3508" spans="1:22" x14ac:dyDescent="0.25">
      <c r="A3508" s="6" t="s">
        <v>351</v>
      </c>
      <c r="B3508" s="6" t="s">
        <v>23</v>
      </c>
      <c r="C3508" t="s">
        <v>2708</v>
      </c>
      <c r="D3508" t="s">
        <v>2708</v>
      </c>
      <c r="E3508" s="6" t="s">
        <v>2406</v>
      </c>
      <c r="G3508" s="6" t="s">
        <v>2407</v>
      </c>
      <c r="H3508" t="s">
        <v>2709</v>
      </c>
      <c r="I3508" s="6" t="s">
        <v>2422</v>
      </c>
      <c r="J3508" s="6" t="s">
        <v>2781</v>
      </c>
      <c r="K3508" s="11">
        <v>5</v>
      </c>
      <c r="L3508" s="9">
        <v>235.4</v>
      </c>
      <c r="M3508" s="11">
        <v>1207</v>
      </c>
      <c r="N3508" s="11">
        <v>8297</v>
      </c>
      <c r="O3508" s="10">
        <f t="shared" si="546"/>
        <v>5.1274426508071365</v>
      </c>
      <c r="P3508" s="11">
        <f t="shared" si="547"/>
        <v>35.246389124893795</v>
      </c>
      <c r="Q3508" s="11">
        <f t="shared" si="548"/>
        <v>40.373831775700936</v>
      </c>
      <c r="R3508" s="6" t="str">
        <f t="shared" si="549"/>
        <v>YES</v>
      </c>
      <c r="S3508" s="6" t="str">
        <f t="shared" si="550"/>
        <v>YES</v>
      </c>
      <c r="T3508" s="11">
        <f t="shared" si="551"/>
        <v>2942.5</v>
      </c>
      <c r="U3508" s="11">
        <f t="shared" si="552"/>
        <v>9504</v>
      </c>
      <c r="V3508" s="11">
        <f t="shared" si="553"/>
        <v>-6561.5</v>
      </c>
    </row>
    <row r="3509" spans="1:22" x14ac:dyDescent="0.25">
      <c r="A3509" s="6" t="s">
        <v>351</v>
      </c>
      <c r="B3509" s="6" t="s">
        <v>23</v>
      </c>
      <c r="C3509" t="s">
        <v>2708</v>
      </c>
      <c r="D3509" t="s">
        <v>2708</v>
      </c>
      <c r="E3509" s="6" t="s">
        <v>2406</v>
      </c>
      <c r="G3509" s="6" t="s">
        <v>2407</v>
      </c>
      <c r="H3509" t="s">
        <v>2709</v>
      </c>
      <c r="I3509" s="6" t="s">
        <v>2422</v>
      </c>
      <c r="J3509" s="6" t="s">
        <v>2782</v>
      </c>
      <c r="K3509" s="11">
        <v>5</v>
      </c>
      <c r="L3509" s="9">
        <v>54.68</v>
      </c>
      <c r="M3509" s="11">
        <v>273.39999999999998</v>
      </c>
      <c r="N3509" s="11">
        <v>1387</v>
      </c>
      <c r="O3509" s="10">
        <f t="shared" si="546"/>
        <v>5</v>
      </c>
      <c r="P3509" s="11">
        <f t="shared" si="547"/>
        <v>25.365764447695685</v>
      </c>
      <c r="Q3509" s="11">
        <f t="shared" si="548"/>
        <v>30.365764447695685</v>
      </c>
      <c r="R3509" s="6" t="str">
        <f t="shared" si="549"/>
        <v>YES</v>
      </c>
      <c r="S3509" s="6" t="str">
        <f t="shared" si="550"/>
        <v>YES</v>
      </c>
      <c r="T3509" s="11">
        <f t="shared" si="551"/>
        <v>683.5</v>
      </c>
      <c r="U3509" s="11">
        <f t="shared" si="552"/>
        <v>1660.4</v>
      </c>
      <c r="V3509" s="11">
        <f t="shared" si="553"/>
        <v>-976.90000000000009</v>
      </c>
    </row>
    <row r="3510" spans="1:22" x14ac:dyDescent="0.25">
      <c r="A3510" s="6" t="s">
        <v>351</v>
      </c>
      <c r="B3510" s="6" t="s">
        <v>23</v>
      </c>
      <c r="C3510" t="s">
        <v>2708</v>
      </c>
      <c r="D3510" t="s">
        <v>2708</v>
      </c>
      <c r="E3510" s="6" t="s">
        <v>2406</v>
      </c>
      <c r="G3510" s="6" t="s">
        <v>2407</v>
      </c>
      <c r="H3510" t="s">
        <v>2709</v>
      </c>
      <c r="I3510" s="6" t="s">
        <v>2422</v>
      </c>
      <c r="J3510" s="6" t="s">
        <v>2783</v>
      </c>
      <c r="K3510" s="11">
        <v>5</v>
      </c>
      <c r="L3510" s="9">
        <v>156.94</v>
      </c>
      <c r="M3510" s="11">
        <v>784.7</v>
      </c>
      <c r="N3510" s="11">
        <v>4475.93</v>
      </c>
      <c r="O3510" s="10">
        <f t="shared" si="546"/>
        <v>5</v>
      </c>
      <c r="P3510" s="11">
        <f t="shared" si="547"/>
        <v>28.52000764623423</v>
      </c>
      <c r="Q3510" s="11">
        <f t="shared" si="548"/>
        <v>33.520007646234234</v>
      </c>
      <c r="R3510" s="6" t="str">
        <f t="shared" si="549"/>
        <v>YES</v>
      </c>
      <c r="S3510" s="6" t="str">
        <f t="shared" si="550"/>
        <v>YES</v>
      </c>
      <c r="T3510" s="11">
        <f t="shared" si="551"/>
        <v>1961.75</v>
      </c>
      <c r="U3510" s="11">
        <f t="shared" si="552"/>
        <v>5260.63</v>
      </c>
      <c r="V3510" s="11">
        <f t="shared" si="553"/>
        <v>-3298.88</v>
      </c>
    </row>
    <row r="3511" spans="1:22" x14ac:dyDescent="0.25">
      <c r="A3511" s="6" t="s">
        <v>351</v>
      </c>
      <c r="B3511" s="6" t="s">
        <v>23</v>
      </c>
      <c r="C3511" t="s">
        <v>2708</v>
      </c>
      <c r="D3511" t="s">
        <v>2708</v>
      </c>
      <c r="E3511" s="6" t="s">
        <v>2406</v>
      </c>
      <c r="G3511" s="6" t="s">
        <v>2407</v>
      </c>
      <c r="H3511" t="s">
        <v>2709</v>
      </c>
      <c r="I3511" s="6" t="s">
        <v>2422</v>
      </c>
      <c r="J3511" s="6" t="s">
        <v>2784</v>
      </c>
      <c r="K3511" s="11">
        <v>5</v>
      </c>
      <c r="L3511" s="9">
        <v>54.43</v>
      </c>
      <c r="M3511" s="11">
        <v>272.14999999999998</v>
      </c>
      <c r="N3511" s="11">
        <v>732</v>
      </c>
      <c r="O3511" s="10">
        <f t="shared" si="546"/>
        <v>5</v>
      </c>
      <c r="P3511" s="11">
        <f t="shared" si="547"/>
        <v>13.448465919529671</v>
      </c>
      <c r="Q3511" s="11">
        <f t="shared" si="548"/>
        <v>18.448465919529671</v>
      </c>
      <c r="R3511" s="6" t="str">
        <f t="shared" si="549"/>
        <v>YES</v>
      </c>
      <c r="S3511" s="6" t="str">
        <f t="shared" si="550"/>
        <v>YES</v>
      </c>
      <c r="T3511" s="11">
        <f t="shared" si="551"/>
        <v>680.375</v>
      </c>
      <c r="U3511" s="11">
        <f t="shared" si="552"/>
        <v>1004.15</v>
      </c>
      <c r="V3511" s="11">
        <f t="shared" si="553"/>
        <v>-323.77499999999998</v>
      </c>
    </row>
    <row r="3512" spans="1:22" x14ac:dyDescent="0.25">
      <c r="A3512" s="6" t="s">
        <v>351</v>
      </c>
      <c r="B3512" s="6" t="s">
        <v>23</v>
      </c>
      <c r="C3512" t="s">
        <v>2708</v>
      </c>
      <c r="D3512" t="s">
        <v>2708</v>
      </c>
      <c r="E3512" s="6" t="s">
        <v>2406</v>
      </c>
      <c r="G3512" s="6" t="s">
        <v>2407</v>
      </c>
      <c r="H3512" t="s">
        <v>2709</v>
      </c>
      <c r="I3512" s="6" t="s">
        <v>2422</v>
      </c>
      <c r="J3512" s="6" t="s">
        <v>2785</v>
      </c>
      <c r="K3512" s="11">
        <v>5</v>
      </c>
      <c r="L3512" s="9">
        <v>198.25</v>
      </c>
      <c r="M3512" s="11">
        <v>2185.61</v>
      </c>
      <c r="N3512" s="11">
        <v>1525</v>
      </c>
      <c r="O3512" s="10">
        <f t="shared" si="546"/>
        <v>11.024514501891552</v>
      </c>
      <c r="P3512" s="11">
        <f t="shared" si="547"/>
        <v>7.6923076923076925</v>
      </c>
      <c r="Q3512" s="11">
        <f t="shared" si="548"/>
        <v>18.716822194199246</v>
      </c>
      <c r="R3512" s="6" t="str">
        <f t="shared" si="549"/>
        <v>YES</v>
      </c>
      <c r="S3512" s="6" t="str">
        <f t="shared" si="550"/>
        <v>YES</v>
      </c>
      <c r="T3512" s="11">
        <f t="shared" si="551"/>
        <v>2478.125</v>
      </c>
      <c r="U3512" s="11">
        <f t="shared" si="552"/>
        <v>3710.61</v>
      </c>
      <c r="V3512" s="11">
        <f t="shared" si="553"/>
        <v>-1232.4850000000001</v>
      </c>
    </row>
    <row r="3513" spans="1:22" x14ac:dyDescent="0.25">
      <c r="A3513" s="6" t="s">
        <v>351</v>
      </c>
      <c r="B3513" s="6" t="s">
        <v>23</v>
      </c>
      <c r="C3513" t="s">
        <v>2708</v>
      </c>
      <c r="D3513" t="s">
        <v>2708</v>
      </c>
      <c r="E3513" s="6" t="s">
        <v>2406</v>
      </c>
      <c r="G3513" s="6" t="s">
        <v>2407</v>
      </c>
      <c r="H3513" t="s">
        <v>2709</v>
      </c>
      <c r="I3513" s="6" t="s">
        <v>2422</v>
      </c>
      <c r="J3513" s="6" t="s">
        <v>2786</v>
      </c>
      <c r="K3513" s="11">
        <v>5</v>
      </c>
      <c r="L3513" s="9">
        <v>182.87</v>
      </c>
      <c r="M3513" s="11">
        <v>914.35</v>
      </c>
      <c r="N3513" s="11">
        <v>6199</v>
      </c>
      <c r="O3513" s="10">
        <f t="shared" si="546"/>
        <v>5</v>
      </c>
      <c r="P3513" s="11">
        <f t="shared" si="547"/>
        <v>33.898397768906875</v>
      </c>
      <c r="Q3513" s="11">
        <f t="shared" si="548"/>
        <v>38.898397768906875</v>
      </c>
      <c r="R3513" s="6" t="str">
        <f t="shared" si="549"/>
        <v>YES</v>
      </c>
      <c r="S3513" s="6" t="str">
        <f t="shared" si="550"/>
        <v>YES</v>
      </c>
      <c r="T3513" s="11">
        <f t="shared" si="551"/>
        <v>2285.875</v>
      </c>
      <c r="U3513" s="11">
        <f t="shared" si="552"/>
        <v>7113.35</v>
      </c>
      <c r="V3513" s="11">
        <f t="shared" si="553"/>
        <v>-4827.4750000000004</v>
      </c>
    </row>
    <row r="3514" spans="1:22" x14ac:dyDescent="0.25">
      <c r="A3514" s="6" t="s">
        <v>351</v>
      </c>
      <c r="B3514" s="6" t="s">
        <v>23</v>
      </c>
      <c r="C3514" t="s">
        <v>2708</v>
      </c>
      <c r="D3514" t="s">
        <v>2708</v>
      </c>
      <c r="E3514" s="6" t="s">
        <v>2406</v>
      </c>
      <c r="G3514" s="6" t="s">
        <v>2407</v>
      </c>
      <c r="H3514" t="s">
        <v>2709</v>
      </c>
      <c r="I3514" s="6" t="s">
        <v>2422</v>
      </c>
      <c r="J3514" s="6" t="s">
        <v>2787</v>
      </c>
      <c r="K3514" s="11">
        <v>5</v>
      </c>
      <c r="L3514" s="9">
        <v>121.41</v>
      </c>
      <c r="M3514" s="11">
        <v>1863.5</v>
      </c>
      <c r="N3514" s="11">
        <v>1650</v>
      </c>
      <c r="O3514" s="10">
        <f t="shared" si="546"/>
        <v>15.348818054525987</v>
      </c>
      <c r="P3514" s="11">
        <f t="shared" si="547"/>
        <v>13.590313812700767</v>
      </c>
      <c r="Q3514" s="11">
        <f t="shared" si="548"/>
        <v>28.939131867226752</v>
      </c>
      <c r="R3514" s="6" t="str">
        <f t="shared" si="549"/>
        <v>YES</v>
      </c>
      <c r="S3514" s="6" t="str">
        <f t="shared" si="550"/>
        <v>YES</v>
      </c>
      <c r="T3514" s="11">
        <f t="shared" si="551"/>
        <v>1517.625</v>
      </c>
      <c r="U3514" s="11">
        <f t="shared" si="552"/>
        <v>3513.5</v>
      </c>
      <c r="V3514" s="11">
        <f t="shared" si="553"/>
        <v>-1995.875</v>
      </c>
    </row>
    <row r="3515" spans="1:22" x14ac:dyDescent="0.25">
      <c r="A3515" s="6" t="s">
        <v>351</v>
      </c>
      <c r="B3515" s="6" t="s">
        <v>23</v>
      </c>
      <c r="C3515" t="s">
        <v>2708</v>
      </c>
      <c r="D3515" t="s">
        <v>2708</v>
      </c>
      <c r="E3515" s="6" t="s">
        <v>2406</v>
      </c>
      <c r="G3515" s="6" t="s">
        <v>2407</v>
      </c>
      <c r="H3515" t="s">
        <v>2709</v>
      </c>
      <c r="I3515" s="6" t="s">
        <v>2422</v>
      </c>
      <c r="J3515" s="6" t="s">
        <v>2788</v>
      </c>
      <c r="K3515" s="11">
        <v>5</v>
      </c>
      <c r="L3515" s="9">
        <v>60.89</v>
      </c>
      <c r="M3515" s="11">
        <v>1000.21</v>
      </c>
      <c r="N3515" s="11">
        <v>319</v>
      </c>
      <c r="O3515" s="10">
        <f t="shared" si="546"/>
        <v>16.426506815569059</v>
      </c>
      <c r="P3515" s="11">
        <f t="shared" si="547"/>
        <v>5.2389554935128917</v>
      </c>
      <c r="Q3515" s="11">
        <f t="shared" si="548"/>
        <v>21.665462309081953</v>
      </c>
      <c r="R3515" s="6" t="str">
        <f t="shared" si="549"/>
        <v>YES</v>
      </c>
      <c r="S3515" s="6" t="str">
        <f t="shared" si="550"/>
        <v>YES</v>
      </c>
      <c r="T3515" s="11">
        <f t="shared" si="551"/>
        <v>761.125</v>
      </c>
      <c r="U3515" s="11">
        <f t="shared" si="552"/>
        <v>1319.21</v>
      </c>
      <c r="V3515" s="11">
        <f t="shared" si="553"/>
        <v>-558.08500000000004</v>
      </c>
    </row>
    <row r="3516" spans="1:22" x14ac:dyDescent="0.25">
      <c r="A3516" s="6" t="s">
        <v>351</v>
      </c>
      <c r="B3516" s="6" t="s">
        <v>23</v>
      </c>
      <c r="C3516" t="s">
        <v>2708</v>
      </c>
      <c r="D3516" t="s">
        <v>2708</v>
      </c>
      <c r="E3516" s="6" t="s">
        <v>2406</v>
      </c>
      <c r="G3516" s="6" t="s">
        <v>2407</v>
      </c>
      <c r="H3516" t="s">
        <v>2709</v>
      </c>
      <c r="I3516" s="6" t="s">
        <v>2422</v>
      </c>
      <c r="J3516" s="6" t="s">
        <v>2789</v>
      </c>
      <c r="K3516" s="11">
        <v>5</v>
      </c>
      <c r="L3516" s="9">
        <v>205.48</v>
      </c>
      <c r="M3516" s="11">
        <v>1027.4000000000001</v>
      </c>
      <c r="N3516" s="11">
        <v>4573</v>
      </c>
      <c r="O3516" s="10">
        <f t="shared" si="546"/>
        <v>5.0000000000000009</v>
      </c>
      <c r="P3516" s="11">
        <f t="shared" si="547"/>
        <v>22.255207319447148</v>
      </c>
      <c r="Q3516" s="11">
        <f t="shared" si="548"/>
        <v>27.255207319447148</v>
      </c>
      <c r="R3516" s="6" t="str">
        <f t="shared" si="549"/>
        <v>YES</v>
      </c>
      <c r="S3516" s="6" t="str">
        <f t="shared" si="550"/>
        <v>YES</v>
      </c>
      <c r="T3516" s="11">
        <f t="shared" si="551"/>
        <v>2568.5</v>
      </c>
      <c r="U3516" s="11">
        <f t="shared" si="552"/>
        <v>5600.4</v>
      </c>
      <c r="V3516" s="11">
        <f t="shared" si="553"/>
        <v>-3031.8999999999996</v>
      </c>
    </row>
    <row r="3517" spans="1:22" x14ac:dyDescent="0.25">
      <c r="A3517" s="6" t="s">
        <v>351</v>
      </c>
      <c r="B3517" s="6" t="s">
        <v>23</v>
      </c>
      <c r="C3517" t="s">
        <v>2708</v>
      </c>
      <c r="D3517" t="s">
        <v>2708</v>
      </c>
      <c r="E3517" s="6" t="s">
        <v>2406</v>
      </c>
      <c r="G3517" s="6" t="s">
        <v>2407</v>
      </c>
      <c r="H3517" t="s">
        <v>2709</v>
      </c>
      <c r="I3517" s="6" t="s">
        <v>2422</v>
      </c>
      <c r="J3517" s="6" t="s">
        <v>2790</v>
      </c>
      <c r="K3517" s="11">
        <v>5</v>
      </c>
      <c r="L3517" s="9">
        <v>98.76</v>
      </c>
      <c r="M3517" s="11">
        <v>493.8</v>
      </c>
      <c r="N3517" s="11">
        <v>3409.38</v>
      </c>
      <c r="O3517" s="10">
        <f t="shared" si="546"/>
        <v>5</v>
      </c>
      <c r="P3517" s="11">
        <f t="shared" si="547"/>
        <v>34.521871202916159</v>
      </c>
      <c r="Q3517" s="11">
        <f t="shared" si="548"/>
        <v>39.521871202916159</v>
      </c>
      <c r="R3517" s="6" t="str">
        <f t="shared" si="549"/>
        <v>YES</v>
      </c>
      <c r="S3517" s="6" t="str">
        <f t="shared" si="550"/>
        <v>YES</v>
      </c>
      <c r="T3517" s="11">
        <f t="shared" si="551"/>
        <v>1234.5</v>
      </c>
      <c r="U3517" s="11">
        <f t="shared" si="552"/>
        <v>3903.1800000000003</v>
      </c>
      <c r="V3517" s="11">
        <f t="shared" si="553"/>
        <v>-2668.6800000000003</v>
      </c>
    </row>
    <row r="3518" spans="1:22" x14ac:dyDescent="0.25">
      <c r="A3518" s="6" t="s">
        <v>351</v>
      </c>
      <c r="B3518" s="6" t="s">
        <v>23</v>
      </c>
      <c r="C3518" s="6" t="s">
        <v>2797</v>
      </c>
      <c r="D3518" s="6" t="s">
        <v>2797</v>
      </c>
      <c r="E3518" s="6" t="s">
        <v>2791</v>
      </c>
      <c r="F3518" s="6" t="s">
        <v>2792</v>
      </c>
      <c r="G3518" s="7" t="s">
        <v>2793</v>
      </c>
      <c r="H3518" s="6" t="s">
        <v>2794</v>
      </c>
      <c r="I3518" s="6" t="s">
        <v>732</v>
      </c>
      <c r="J3518" s="6" t="s">
        <v>2795</v>
      </c>
      <c r="K3518" s="11">
        <v>12</v>
      </c>
      <c r="L3518" s="9">
        <v>249.81</v>
      </c>
      <c r="M3518" s="11">
        <v>2997.72</v>
      </c>
      <c r="N3518" s="11">
        <v>3650.71</v>
      </c>
      <c r="O3518" s="10">
        <f t="shared" si="546"/>
        <v>11.999999999999998</v>
      </c>
      <c r="P3518" s="11">
        <f t="shared" si="547"/>
        <v>14.613946599415556</v>
      </c>
      <c r="Q3518" s="11">
        <f t="shared" si="548"/>
        <v>26.613946599415556</v>
      </c>
      <c r="R3518" s="6" t="str">
        <f t="shared" si="549"/>
        <v>YES</v>
      </c>
      <c r="S3518" s="6" t="str">
        <f t="shared" si="550"/>
        <v>YES</v>
      </c>
      <c r="T3518" s="11">
        <f t="shared" si="551"/>
        <v>3122.625</v>
      </c>
      <c r="U3518" s="11">
        <f t="shared" si="552"/>
        <v>6648.43</v>
      </c>
      <c r="V3518" s="11">
        <f t="shared" si="553"/>
        <v>-3525.8050000000003</v>
      </c>
    </row>
    <row r="3519" spans="1:22" x14ac:dyDescent="0.25">
      <c r="A3519" s="6" t="s">
        <v>351</v>
      </c>
      <c r="B3519" s="6" t="s">
        <v>23</v>
      </c>
      <c r="C3519" s="6" t="s">
        <v>2797</v>
      </c>
      <c r="D3519" s="6" t="s">
        <v>2797</v>
      </c>
      <c r="E3519" s="6" t="s">
        <v>2791</v>
      </c>
      <c r="F3519" s="6" t="s">
        <v>2792</v>
      </c>
      <c r="G3519" s="7" t="s">
        <v>2793</v>
      </c>
      <c r="H3519" s="6" t="s">
        <v>2794</v>
      </c>
      <c r="I3519" s="6" t="s">
        <v>732</v>
      </c>
      <c r="J3519" s="6" t="s">
        <v>2796</v>
      </c>
      <c r="K3519" s="11">
        <v>12</v>
      </c>
      <c r="L3519" s="9">
        <v>11.65</v>
      </c>
      <c r="M3519" s="11">
        <v>407.52</v>
      </c>
      <c r="N3519" s="11">
        <v>85.34</v>
      </c>
      <c r="O3519" s="10">
        <f t="shared" si="546"/>
        <v>34.980257510729608</v>
      </c>
      <c r="P3519" s="11">
        <f t="shared" si="547"/>
        <v>7.3253218884120175</v>
      </c>
      <c r="Q3519" s="11">
        <f t="shared" si="548"/>
        <v>42.305579399141628</v>
      </c>
      <c r="R3519" s="6" t="str">
        <f t="shared" si="549"/>
        <v>YES</v>
      </c>
      <c r="S3519" s="6" t="str">
        <f t="shared" si="550"/>
        <v>YES</v>
      </c>
      <c r="T3519" s="11">
        <f t="shared" si="551"/>
        <v>145.625</v>
      </c>
      <c r="U3519" s="11">
        <f t="shared" si="552"/>
        <v>492.86</v>
      </c>
      <c r="V3519" s="11">
        <f t="shared" si="553"/>
        <v>-347.23500000000001</v>
      </c>
    </row>
    <row r="3520" spans="1:22" x14ac:dyDescent="0.25">
      <c r="A3520" s="6" t="s">
        <v>351</v>
      </c>
      <c r="B3520" s="6" t="s">
        <v>23</v>
      </c>
      <c r="C3520" s="6" t="s">
        <v>2806</v>
      </c>
      <c r="D3520" s="6" t="s">
        <v>2806</v>
      </c>
      <c r="E3520" s="6" t="s">
        <v>2808</v>
      </c>
      <c r="F3520" s="6" t="s">
        <v>2809</v>
      </c>
      <c r="H3520" s="6" t="s">
        <v>2807</v>
      </c>
      <c r="I3520" s="6" t="s">
        <v>1375</v>
      </c>
      <c r="J3520" s="6" t="s">
        <v>2798</v>
      </c>
      <c r="K3520" s="11">
        <v>4.45</v>
      </c>
      <c r="L3520" s="9">
        <v>108</v>
      </c>
      <c r="M3520" s="11">
        <v>480</v>
      </c>
      <c r="N3520" s="11">
        <v>3869</v>
      </c>
      <c r="O3520" s="10">
        <f t="shared" si="546"/>
        <v>4.4444444444444446</v>
      </c>
      <c r="P3520" s="11">
        <f t="shared" si="547"/>
        <v>35.824074074074076</v>
      </c>
      <c r="Q3520" s="11">
        <f t="shared" si="548"/>
        <v>40.268518518518519</v>
      </c>
      <c r="R3520" s="6" t="str">
        <f t="shared" si="549"/>
        <v>YES</v>
      </c>
      <c r="S3520" s="6" t="str">
        <f t="shared" si="550"/>
        <v>YES</v>
      </c>
      <c r="T3520" s="11">
        <f t="shared" si="551"/>
        <v>1350</v>
      </c>
      <c r="U3520" s="11">
        <f t="shared" si="552"/>
        <v>4349</v>
      </c>
      <c r="V3520" s="11">
        <f t="shared" si="553"/>
        <v>-2999</v>
      </c>
    </row>
    <row r="3521" spans="1:22" x14ac:dyDescent="0.25">
      <c r="A3521" s="6" t="s">
        <v>351</v>
      </c>
      <c r="B3521" s="6" t="s">
        <v>23</v>
      </c>
      <c r="C3521" s="6" t="s">
        <v>2806</v>
      </c>
      <c r="D3521" s="6" t="s">
        <v>2806</v>
      </c>
      <c r="E3521" s="6" t="s">
        <v>2808</v>
      </c>
      <c r="F3521" s="6" t="s">
        <v>2809</v>
      </c>
      <c r="H3521" s="6" t="s">
        <v>2807</v>
      </c>
      <c r="I3521" s="6" t="s">
        <v>1375</v>
      </c>
      <c r="J3521" s="6" t="s">
        <v>2799</v>
      </c>
      <c r="K3521" s="11">
        <v>6</v>
      </c>
      <c r="L3521" s="9">
        <v>134</v>
      </c>
      <c r="M3521" s="11">
        <v>803</v>
      </c>
      <c r="N3521" s="11">
        <v>3768</v>
      </c>
      <c r="O3521" s="10">
        <f t="shared" si="546"/>
        <v>5.9925373134328357</v>
      </c>
      <c r="P3521" s="11">
        <f t="shared" si="547"/>
        <v>28.119402985074625</v>
      </c>
      <c r="Q3521" s="11">
        <f t="shared" si="548"/>
        <v>34.111940298507463</v>
      </c>
      <c r="R3521" s="6" t="str">
        <f t="shared" si="549"/>
        <v>YES</v>
      </c>
      <c r="S3521" s="6" t="str">
        <f t="shared" si="550"/>
        <v>YES</v>
      </c>
      <c r="T3521" s="11">
        <f t="shared" si="551"/>
        <v>1675</v>
      </c>
      <c r="U3521" s="11">
        <f t="shared" si="552"/>
        <v>4571</v>
      </c>
      <c r="V3521" s="11">
        <f t="shared" si="553"/>
        <v>-2896</v>
      </c>
    </row>
    <row r="3522" spans="1:22" x14ac:dyDescent="0.25">
      <c r="A3522" s="6" t="s">
        <v>351</v>
      </c>
      <c r="B3522" s="6" t="s">
        <v>23</v>
      </c>
      <c r="C3522" s="6" t="s">
        <v>2806</v>
      </c>
      <c r="D3522" s="6" t="s">
        <v>2806</v>
      </c>
      <c r="E3522" s="6" t="s">
        <v>2808</v>
      </c>
      <c r="F3522" s="6" t="s">
        <v>2809</v>
      </c>
      <c r="H3522" s="6" t="s">
        <v>2807</v>
      </c>
      <c r="I3522" s="6" t="s">
        <v>1375</v>
      </c>
      <c r="J3522" s="6" t="s">
        <v>2800</v>
      </c>
      <c r="K3522" s="11">
        <f t="shared" ref="K3522" si="554">+M3522/L3522</f>
        <v>6</v>
      </c>
      <c r="L3522" s="9">
        <v>308</v>
      </c>
      <c r="M3522" s="11">
        <v>1848</v>
      </c>
      <c r="N3522" s="11">
        <v>8477</v>
      </c>
      <c r="O3522" s="10">
        <f t="shared" si="546"/>
        <v>6</v>
      </c>
      <c r="P3522" s="11">
        <f t="shared" si="547"/>
        <v>27.522727272727273</v>
      </c>
      <c r="Q3522" s="11">
        <f t="shared" si="548"/>
        <v>33.522727272727273</v>
      </c>
      <c r="R3522" s="6" t="str">
        <f t="shared" si="549"/>
        <v>YES</v>
      </c>
      <c r="S3522" s="6" t="str">
        <f t="shared" si="550"/>
        <v>YES</v>
      </c>
      <c r="T3522" s="11">
        <f t="shared" si="551"/>
        <v>3850</v>
      </c>
      <c r="U3522" s="11">
        <f t="shared" si="552"/>
        <v>10325</v>
      </c>
      <c r="V3522" s="11">
        <f t="shared" si="553"/>
        <v>-6475</v>
      </c>
    </row>
    <row r="3523" spans="1:22" x14ac:dyDescent="0.25">
      <c r="A3523" s="6" t="s">
        <v>351</v>
      </c>
      <c r="B3523" s="6" t="s">
        <v>23</v>
      </c>
      <c r="C3523" s="6" t="s">
        <v>2806</v>
      </c>
      <c r="D3523" s="6" t="s">
        <v>2806</v>
      </c>
      <c r="E3523" s="6" t="s">
        <v>2808</v>
      </c>
      <c r="F3523" s="6" t="s">
        <v>2809</v>
      </c>
      <c r="H3523" s="6" t="s">
        <v>2807</v>
      </c>
      <c r="I3523" s="6" t="s">
        <v>1375</v>
      </c>
      <c r="J3523" s="6" t="s">
        <v>2801</v>
      </c>
      <c r="K3523" s="11">
        <v>6</v>
      </c>
      <c r="L3523" s="9">
        <v>166</v>
      </c>
      <c r="M3523" s="11">
        <v>997</v>
      </c>
      <c r="N3523" s="11">
        <v>5476</v>
      </c>
      <c r="O3523" s="10">
        <f t="shared" si="546"/>
        <v>6.0060240963855422</v>
      </c>
      <c r="P3523" s="11">
        <f t="shared" si="547"/>
        <v>32.987951807228917</v>
      </c>
      <c r="Q3523" s="11">
        <f t="shared" si="548"/>
        <v>38.993975903614455</v>
      </c>
      <c r="R3523" s="6" t="str">
        <f t="shared" si="549"/>
        <v>YES</v>
      </c>
      <c r="S3523" s="6" t="str">
        <f t="shared" si="550"/>
        <v>YES</v>
      </c>
      <c r="T3523" s="11">
        <f t="shared" si="551"/>
        <v>2075</v>
      </c>
      <c r="U3523" s="11">
        <f t="shared" si="552"/>
        <v>6473</v>
      </c>
      <c r="V3523" s="11">
        <f t="shared" si="553"/>
        <v>-4398</v>
      </c>
    </row>
    <row r="3524" spans="1:22" x14ac:dyDescent="0.25">
      <c r="A3524" s="6" t="s">
        <v>351</v>
      </c>
      <c r="B3524" s="6" t="s">
        <v>23</v>
      </c>
      <c r="C3524" s="6" t="s">
        <v>2806</v>
      </c>
      <c r="D3524" s="6" t="s">
        <v>2806</v>
      </c>
      <c r="E3524" s="6" t="s">
        <v>2808</v>
      </c>
      <c r="F3524" s="6" t="s">
        <v>2809</v>
      </c>
      <c r="H3524" s="6" t="s">
        <v>2807</v>
      </c>
      <c r="I3524" s="6" t="s">
        <v>1375</v>
      </c>
      <c r="J3524" s="6" t="s">
        <v>2802</v>
      </c>
      <c r="K3524" s="11">
        <v>6</v>
      </c>
      <c r="L3524" s="9">
        <v>247</v>
      </c>
      <c r="M3524" s="11">
        <v>1479</v>
      </c>
      <c r="N3524" s="11">
        <v>6998</v>
      </c>
      <c r="O3524" s="10">
        <f t="shared" si="546"/>
        <v>5.9878542510121457</v>
      </c>
      <c r="P3524" s="11">
        <f t="shared" si="547"/>
        <v>28.331983805668017</v>
      </c>
      <c r="Q3524" s="11">
        <f t="shared" si="548"/>
        <v>34.319838056680162</v>
      </c>
      <c r="R3524" s="6" t="str">
        <f t="shared" si="549"/>
        <v>YES</v>
      </c>
      <c r="S3524" s="6" t="str">
        <f t="shared" si="550"/>
        <v>YES</v>
      </c>
      <c r="T3524" s="11">
        <f t="shared" si="551"/>
        <v>3087.5</v>
      </c>
      <c r="U3524" s="11">
        <f t="shared" si="552"/>
        <v>8477</v>
      </c>
      <c r="V3524" s="11">
        <f t="shared" si="553"/>
        <v>-5389.5</v>
      </c>
    </row>
    <row r="3525" spans="1:22" x14ac:dyDescent="0.25">
      <c r="A3525" s="6" t="s">
        <v>351</v>
      </c>
      <c r="B3525" s="6" t="s">
        <v>23</v>
      </c>
      <c r="C3525" s="6" t="s">
        <v>2806</v>
      </c>
      <c r="D3525" s="6" t="s">
        <v>2806</v>
      </c>
      <c r="E3525" s="6" t="s">
        <v>2808</v>
      </c>
      <c r="F3525" s="6" t="s">
        <v>2809</v>
      </c>
      <c r="H3525" s="6" t="s">
        <v>2807</v>
      </c>
      <c r="I3525" s="6" t="s">
        <v>1375</v>
      </c>
      <c r="J3525" s="6" t="s">
        <v>2803</v>
      </c>
      <c r="K3525" s="11">
        <v>6</v>
      </c>
      <c r="L3525" s="9">
        <v>195</v>
      </c>
      <c r="M3525" s="11">
        <v>1171</v>
      </c>
      <c r="N3525" s="11">
        <v>4861</v>
      </c>
      <c r="O3525" s="10">
        <f t="shared" si="546"/>
        <v>6.0051282051282051</v>
      </c>
      <c r="P3525" s="11">
        <f t="shared" si="547"/>
        <v>24.928205128205128</v>
      </c>
      <c r="Q3525" s="11">
        <f t="shared" si="548"/>
        <v>30.933333333333334</v>
      </c>
      <c r="R3525" s="6" t="str">
        <f t="shared" si="549"/>
        <v>YES</v>
      </c>
      <c r="S3525" s="6" t="str">
        <f t="shared" si="550"/>
        <v>YES</v>
      </c>
      <c r="T3525" s="11">
        <f t="shared" si="551"/>
        <v>2437.5</v>
      </c>
      <c r="U3525" s="11">
        <f t="shared" si="552"/>
        <v>6032</v>
      </c>
      <c r="V3525" s="11">
        <f t="shared" si="553"/>
        <v>-3594.5</v>
      </c>
    </row>
    <row r="3526" spans="1:22" x14ac:dyDescent="0.25">
      <c r="A3526" s="6" t="s">
        <v>351</v>
      </c>
      <c r="B3526" s="6" t="s">
        <v>23</v>
      </c>
      <c r="C3526" s="6" t="s">
        <v>2806</v>
      </c>
      <c r="D3526" s="6" t="s">
        <v>2806</v>
      </c>
      <c r="E3526" s="6" t="s">
        <v>2808</v>
      </c>
      <c r="F3526" s="6" t="s">
        <v>2809</v>
      </c>
      <c r="H3526" s="6" t="s">
        <v>2807</v>
      </c>
      <c r="I3526" s="6" t="s">
        <v>1375</v>
      </c>
      <c r="J3526" s="6" t="s">
        <v>2804</v>
      </c>
      <c r="K3526" s="11">
        <v>6</v>
      </c>
      <c r="L3526" s="9">
        <v>238</v>
      </c>
      <c r="M3526" s="11">
        <v>1425</v>
      </c>
      <c r="N3526" s="11">
        <v>7261</v>
      </c>
      <c r="O3526" s="10">
        <f t="shared" si="546"/>
        <v>5.9873949579831933</v>
      </c>
      <c r="P3526" s="11">
        <f t="shared" si="547"/>
        <v>30.508403361344538</v>
      </c>
      <c r="Q3526" s="11">
        <f t="shared" si="548"/>
        <v>36.495798319327733</v>
      </c>
      <c r="R3526" s="6" t="str">
        <f t="shared" si="549"/>
        <v>YES</v>
      </c>
      <c r="S3526" s="6" t="str">
        <f t="shared" si="550"/>
        <v>YES</v>
      </c>
      <c r="T3526" s="11">
        <f t="shared" si="551"/>
        <v>2975</v>
      </c>
      <c r="U3526" s="11">
        <f t="shared" si="552"/>
        <v>8686</v>
      </c>
      <c r="V3526" s="11">
        <f t="shared" si="553"/>
        <v>-5711</v>
      </c>
    </row>
    <row r="3527" spans="1:22" x14ac:dyDescent="0.25">
      <c r="A3527" s="6" t="s">
        <v>351</v>
      </c>
      <c r="B3527" s="6" t="s">
        <v>23</v>
      </c>
      <c r="C3527" s="6" t="s">
        <v>2806</v>
      </c>
      <c r="D3527" s="6" t="s">
        <v>2806</v>
      </c>
      <c r="E3527" s="6" t="s">
        <v>2808</v>
      </c>
      <c r="F3527" s="6" t="s">
        <v>2809</v>
      </c>
      <c r="H3527" s="6" t="s">
        <v>2807</v>
      </c>
      <c r="I3527" s="6" t="s">
        <v>1375</v>
      </c>
      <c r="J3527" s="6" t="s">
        <v>2805</v>
      </c>
      <c r="K3527" s="11">
        <v>6</v>
      </c>
      <c r="L3527" s="9">
        <v>175</v>
      </c>
      <c r="M3527" s="11">
        <v>1048</v>
      </c>
      <c r="N3527" s="11">
        <v>5270</v>
      </c>
      <c r="O3527" s="10">
        <f t="shared" si="546"/>
        <v>5.9885714285714284</v>
      </c>
      <c r="P3527" s="11">
        <f t="shared" si="547"/>
        <v>30.114285714285714</v>
      </c>
      <c r="Q3527" s="11">
        <f t="shared" si="548"/>
        <v>36.10285714285714</v>
      </c>
      <c r="R3527" s="6" t="str">
        <f t="shared" si="549"/>
        <v>YES</v>
      </c>
      <c r="S3527" s="6" t="str">
        <f t="shared" si="550"/>
        <v>YES</v>
      </c>
      <c r="T3527" s="11">
        <f t="shared" si="551"/>
        <v>2187.5</v>
      </c>
      <c r="U3527" s="11">
        <f t="shared" si="552"/>
        <v>6318</v>
      </c>
      <c r="V3527" s="11">
        <f t="shared" si="553"/>
        <v>-4130.5</v>
      </c>
    </row>
    <row r="3528" spans="1:22" x14ac:dyDescent="0.25">
      <c r="A3528" s="6" t="s">
        <v>351</v>
      </c>
      <c r="B3528" s="6" t="s">
        <v>23</v>
      </c>
      <c r="C3528" s="6" t="s">
        <v>2821</v>
      </c>
      <c r="D3528" s="6" t="s">
        <v>2821</v>
      </c>
      <c r="E3528" s="6" t="s">
        <v>2808</v>
      </c>
      <c r="F3528" s="6" t="s">
        <v>2809</v>
      </c>
      <c r="H3528" s="6" t="s">
        <v>2822</v>
      </c>
      <c r="I3528" s="6" t="s">
        <v>1375</v>
      </c>
      <c r="J3528" s="6" t="s">
        <v>2810</v>
      </c>
      <c r="K3528" s="11">
        <v>5</v>
      </c>
      <c r="L3528" s="9">
        <v>28</v>
      </c>
      <c r="M3528" s="11">
        <v>139</v>
      </c>
      <c r="N3528" s="11">
        <f>813+50</f>
        <v>863</v>
      </c>
      <c r="O3528" s="10">
        <f t="shared" si="546"/>
        <v>4.9642857142857144</v>
      </c>
      <c r="P3528" s="11">
        <f t="shared" si="547"/>
        <v>30.821428571428573</v>
      </c>
      <c r="Q3528" s="11">
        <f t="shared" si="548"/>
        <v>35.785714285714285</v>
      </c>
      <c r="R3528" s="6" t="str">
        <f t="shared" si="549"/>
        <v>YES</v>
      </c>
      <c r="S3528" s="6" t="str">
        <f t="shared" si="550"/>
        <v>YES</v>
      </c>
      <c r="T3528" s="11">
        <f t="shared" si="551"/>
        <v>350</v>
      </c>
      <c r="U3528" s="11">
        <f t="shared" si="552"/>
        <v>1002</v>
      </c>
      <c r="V3528" s="11">
        <f t="shared" si="553"/>
        <v>-652</v>
      </c>
    </row>
    <row r="3529" spans="1:22" x14ac:dyDescent="0.25">
      <c r="A3529" s="6" t="s">
        <v>351</v>
      </c>
      <c r="B3529" s="6" t="s">
        <v>23</v>
      </c>
      <c r="C3529" s="6" t="s">
        <v>2821</v>
      </c>
      <c r="D3529" s="6" t="s">
        <v>2821</v>
      </c>
      <c r="E3529" s="6" t="s">
        <v>2808</v>
      </c>
      <c r="F3529" s="6" t="s">
        <v>2809</v>
      </c>
      <c r="H3529" s="6" t="s">
        <v>2822</v>
      </c>
      <c r="I3529" s="6" t="s">
        <v>1375</v>
      </c>
      <c r="J3529" s="6" t="s">
        <v>2811</v>
      </c>
      <c r="K3529" s="11">
        <v>5</v>
      </c>
      <c r="L3529" s="9">
        <v>207</v>
      </c>
      <c r="M3529" s="11">
        <v>1035</v>
      </c>
      <c r="N3529" s="11">
        <f>5362+415</f>
        <v>5777</v>
      </c>
      <c r="O3529" s="10">
        <f t="shared" si="546"/>
        <v>5</v>
      </c>
      <c r="P3529" s="11">
        <f t="shared" si="547"/>
        <v>27.908212560386474</v>
      </c>
      <c r="Q3529" s="11">
        <f t="shared" si="548"/>
        <v>32.908212560386474</v>
      </c>
      <c r="R3529" s="6" t="str">
        <f t="shared" si="549"/>
        <v>YES</v>
      </c>
      <c r="S3529" s="6" t="str">
        <f t="shared" si="550"/>
        <v>YES</v>
      </c>
      <c r="T3529" s="11">
        <f t="shared" si="551"/>
        <v>2587.5</v>
      </c>
      <c r="U3529" s="11">
        <f t="shared" si="552"/>
        <v>6812</v>
      </c>
      <c r="V3529" s="11">
        <f t="shared" si="553"/>
        <v>-4224.5</v>
      </c>
    </row>
    <row r="3530" spans="1:22" x14ac:dyDescent="0.25">
      <c r="A3530" s="6" t="s">
        <v>351</v>
      </c>
      <c r="B3530" s="6" t="s">
        <v>23</v>
      </c>
      <c r="C3530" s="6" t="s">
        <v>2821</v>
      </c>
      <c r="D3530" s="6" t="s">
        <v>2821</v>
      </c>
      <c r="E3530" s="6" t="s">
        <v>2808</v>
      </c>
      <c r="F3530" s="6" t="s">
        <v>2809</v>
      </c>
      <c r="H3530" s="6" t="s">
        <v>2822</v>
      </c>
      <c r="I3530" s="6" t="s">
        <v>1375</v>
      </c>
      <c r="J3530" s="6" t="s">
        <v>2812</v>
      </c>
      <c r="K3530" s="11">
        <v>6</v>
      </c>
      <c r="L3530" s="9">
        <v>137</v>
      </c>
      <c r="M3530" s="11">
        <v>823</v>
      </c>
      <c r="N3530" s="11">
        <f>2610+152</f>
        <v>2762</v>
      </c>
      <c r="O3530" s="10">
        <f t="shared" si="546"/>
        <v>6.007299270072993</v>
      </c>
      <c r="P3530" s="11">
        <f t="shared" si="547"/>
        <v>20.160583941605839</v>
      </c>
      <c r="Q3530" s="11">
        <f t="shared" si="548"/>
        <v>26.167883211678831</v>
      </c>
      <c r="R3530" s="6" t="str">
        <f t="shared" si="549"/>
        <v>YES</v>
      </c>
      <c r="S3530" s="6" t="str">
        <f t="shared" si="550"/>
        <v>YES</v>
      </c>
      <c r="T3530" s="11">
        <f t="shared" si="551"/>
        <v>1712.5</v>
      </c>
      <c r="U3530" s="11">
        <f t="shared" si="552"/>
        <v>3585</v>
      </c>
      <c r="V3530" s="11">
        <f t="shared" si="553"/>
        <v>-1872.5</v>
      </c>
    </row>
    <row r="3531" spans="1:22" x14ac:dyDescent="0.25">
      <c r="A3531" s="6" t="s">
        <v>351</v>
      </c>
      <c r="B3531" s="6" t="s">
        <v>23</v>
      </c>
      <c r="C3531" s="6" t="s">
        <v>2821</v>
      </c>
      <c r="D3531" s="6" t="s">
        <v>2821</v>
      </c>
      <c r="E3531" s="6" t="s">
        <v>2808</v>
      </c>
      <c r="F3531" s="6" t="s">
        <v>2809</v>
      </c>
      <c r="H3531" s="6" t="s">
        <v>2822</v>
      </c>
      <c r="I3531" s="6" t="s">
        <v>1375</v>
      </c>
      <c r="J3531" s="6" t="s">
        <v>2813</v>
      </c>
      <c r="K3531" s="11">
        <v>5</v>
      </c>
      <c r="L3531" s="9">
        <v>258</v>
      </c>
      <c r="M3531" s="11">
        <v>1292</v>
      </c>
      <c r="N3531" s="11">
        <f>3837+267</f>
        <v>4104</v>
      </c>
      <c r="O3531" s="10">
        <f t="shared" si="546"/>
        <v>5.0077519379844961</v>
      </c>
      <c r="P3531" s="11">
        <f t="shared" si="547"/>
        <v>15.906976744186046</v>
      </c>
      <c r="Q3531" s="11">
        <f t="shared" si="548"/>
        <v>20.914728682170544</v>
      </c>
      <c r="R3531" s="6" t="str">
        <f t="shared" si="549"/>
        <v>YES</v>
      </c>
      <c r="S3531" s="6" t="str">
        <f t="shared" si="550"/>
        <v>YES</v>
      </c>
      <c r="T3531" s="11">
        <f t="shared" si="551"/>
        <v>3225</v>
      </c>
      <c r="U3531" s="11">
        <f t="shared" si="552"/>
        <v>5396</v>
      </c>
      <c r="V3531" s="11">
        <f t="shared" si="553"/>
        <v>-2171</v>
      </c>
    </row>
    <row r="3532" spans="1:22" x14ac:dyDescent="0.25">
      <c r="A3532" s="6" t="s">
        <v>351</v>
      </c>
      <c r="B3532" s="6" t="s">
        <v>23</v>
      </c>
      <c r="C3532" s="6" t="s">
        <v>2821</v>
      </c>
      <c r="D3532" s="6" t="s">
        <v>2821</v>
      </c>
      <c r="E3532" s="6" t="s">
        <v>2808</v>
      </c>
      <c r="F3532" s="6" t="s">
        <v>2809</v>
      </c>
      <c r="H3532" s="6" t="s">
        <v>2822</v>
      </c>
      <c r="I3532" s="6" t="s">
        <v>1375</v>
      </c>
      <c r="J3532" s="6" t="s">
        <v>2814</v>
      </c>
      <c r="K3532" s="11">
        <v>5</v>
      </c>
      <c r="L3532" s="9">
        <v>154</v>
      </c>
      <c r="M3532" s="11">
        <v>768</v>
      </c>
      <c r="N3532" s="11">
        <f>4223+262</f>
        <v>4485</v>
      </c>
      <c r="O3532" s="10">
        <f t="shared" si="546"/>
        <v>4.9870129870129869</v>
      </c>
      <c r="P3532" s="11">
        <f t="shared" si="547"/>
        <v>29.123376623376622</v>
      </c>
      <c r="Q3532" s="11">
        <f t="shared" si="548"/>
        <v>34.11038961038961</v>
      </c>
      <c r="R3532" s="6" t="str">
        <f t="shared" si="549"/>
        <v>YES</v>
      </c>
      <c r="S3532" s="6" t="str">
        <f t="shared" si="550"/>
        <v>YES</v>
      </c>
      <c r="T3532" s="11">
        <f t="shared" si="551"/>
        <v>1925</v>
      </c>
      <c r="U3532" s="11">
        <f t="shared" si="552"/>
        <v>5253</v>
      </c>
      <c r="V3532" s="11">
        <f t="shared" si="553"/>
        <v>-3328</v>
      </c>
    </row>
    <row r="3533" spans="1:22" x14ac:dyDescent="0.25">
      <c r="A3533" s="6" t="s">
        <v>351</v>
      </c>
      <c r="B3533" s="6" t="s">
        <v>23</v>
      </c>
      <c r="C3533" s="6" t="s">
        <v>2821</v>
      </c>
      <c r="D3533" s="6" t="s">
        <v>2821</v>
      </c>
      <c r="E3533" s="6" t="s">
        <v>2808</v>
      </c>
      <c r="F3533" s="6" t="s">
        <v>2809</v>
      </c>
      <c r="H3533" s="6" t="s">
        <v>2822</v>
      </c>
      <c r="I3533" s="6" t="s">
        <v>1375</v>
      </c>
      <c r="J3533" s="6" t="s">
        <v>2815</v>
      </c>
      <c r="K3533" s="11">
        <v>5</v>
      </c>
      <c r="L3533" s="9">
        <v>173</v>
      </c>
      <c r="M3533" s="11">
        <v>864</v>
      </c>
      <c r="N3533" s="11">
        <f>4969+261</f>
        <v>5230</v>
      </c>
      <c r="O3533" s="10">
        <f t="shared" si="546"/>
        <v>4.9942196531791909</v>
      </c>
      <c r="P3533" s="11">
        <f t="shared" si="547"/>
        <v>30.23121387283237</v>
      </c>
      <c r="Q3533" s="11">
        <f t="shared" si="548"/>
        <v>35.225433526011564</v>
      </c>
      <c r="R3533" s="6" t="str">
        <f t="shared" si="549"/>
        <v>YES</v>
      </c>
      <c r="S3533" s="6" t="str">
        <f t="shared" si="550"/>
        <v>YES</v>
      </c>
      <c r="T3533" s="11">
        <f t="shared" si="551"/>
        <v>2162.5</v>
      </c>
      <c r="U3533" s="11">
        <f t="shared" si="552"/>
        <v>6094</v>
      </c>
      <c r="V3533" s="11">
        <f t="shared" si="553"/>
        <v>-3931.5</v>
      </c>
    </row>
    <row r="3534" spans="1:22" x14ac:dyDescent="0.25">
      <c r="A3534" s="6" t="s">
        <v>351</v>
      </c>
      <c r="B3534" s="6" t="s">
        <v>23</v>
      </c>
      <c r="C3534" s="6" t="s">
        <v>2821</v>
      </c>
      <c r="D3534" s="6" t="s">
        <v>2821</v>
      </c>
      <c r="E3534" s="6" t="s">
        <v>2808</v>
      </c>
      <c r="F3534" s="6" t="s">
        <v>2809</v>
      </c>
      <c r="H3534" s="6" t="s">
        <v>2822</v>
      </c>
      <c r="I3534" s="6" t="s">
        <v>1375</v>
      </c>
      <c r="J3534" s="6" t="s">
        <v>2816</v>
      </c>
      <c r="K3534" s="11">
        <v>5</v>
      </c>
      <c r="L3534" s="9">
        <v>343</v>
      </c>
      <c r="M3534" s="11">
        <v>1713</v>
      </c>
      <c r="N3534" s="11">
        <f>7408+471</f>
        <v>7879</v>
      </c>
      <c r="O3534" s="10">
        <f t="shared" si="546"/>
        <v>4.9941690962099123</v>
      </c>
      <c r="P3534" s="11">
        <f t="shared" si="547"/>
        <v>22.970845481049562</v>
      </c>
      <c r="Q3534" s="11">
        <f t="shared" si="548"/>
        <v>27.965014577259474</v>
      </c>
      <c r="R3534" s="6" t="str">
        <f t="shared" si="549"/>
        <v>YES</v>
      </c>
      <c r="S3534" s="6" t="str">
        <f t="shared" si="550"/>
        <v>YES</v>
      </c>
      <c r="T3534" s="11">
        <f t="shared" si="551"/>
        <v>4287.5</v>
      </c>
      <c r="U3534" s="11">
        <f t="shared" si="552"/>
        <v>9592</v>
      </c>
      <c r="V3534" s="11">
        <f t="shared" si="553"/>
        <v>-5304.5</v>
      </c>
    </row>
    <row r="3535" spans="1:22" x14ac:dyDescent="0.25">
      <c r="A3535" s="6" t="s">
        <v>351</v>
      </c>
      <c r="B3535" s="6" t="s">
        <v>23</v>
      </c>
      <c r="C3535" s="6" t="s">
        <v>2821</v>
      </c>
      <c r="D3535" s="6" t="s">
        <v>2821</v>
      </c>
      <c r="E3535" s="6" t="s">
        <v>2808</v>
      </c>
      <c r="F3535" s="6" t="s">
        <v>2809</v>
      </c>
      <c r="H3535" s="6" t="s">
        <v>2822</v>
      </c>
      <c r="I3535" s="6" t="s">
        <v>1375</v>
      </c>
      <c r="J3535" s="6" t="s">
        <v>2817</v>
      </c>
      <c r="K3535" s="11">
        <v>5</v>
      </c>
      <c r="L3535" s="9">
        <v>266</v>
      </c>
      <c r="M3535" s="11">
        <v>1328</v>
      </c>
      <c r="N3535" s="11">
        <f>4306+293</f>
        <v>4599</v>
      </c>
      <c r="O3535" s="10">
        <f t="shared" si="546"/>
        <v>4.992481203007519</v>
      </c>
      <c r="P3535" s="11">
        <f t="shared" si="547"/>
        <v>17.289473684210527</v>
      </c>
      <c r="Q3535" s="11">
        <f t="shared" si="548"/>
        <v>22.281954887218046</v>
      </c>
      <c r="R3535" s="6" t="str">
        <f t="shared" si="549"/>
        <v>YES</v>
      </c>
      <c r="S3535" s="6" t="str">
        <f t="shared" si="550"/>
        <v>YES</v>
      </c>
      <c r="T3535" s="11">
        <f t="shared" si="551"/>
        <v>3325</v>
      </c>
      <c r="U3535" s="11">
        <f t="shared" si="552"/>
        <v>5927</v>
      </c>
      <c r="V3535" s="11">
        <f t="shared" si="553"/>
        <v>-2602</v>
      </c>
    </row>
    <row r="3536" spans="1:22" x14ac:dyDescent="0.25">
      <c r="A3536" s="6" t="s">
        <v>351</v>
      </c>
      <c r="B3536" s="6" t="s">
        <v>23</v>
      </c>
      <c r="C3536" s="6" t="s">
        <v>2821</v>
      </c>
      <c r="D3536" s="6" t="s">
        <v>2821</v>
      </c>
      <c r="E3536" s="6" t="s">
        <v>2808</v>
      </c>
      <c r="F3536" s="6" t="s">
        <v>2809</v>
      </c>
      <c r="H3536" s="6" t="s">
        <v>2822</v>
      </c>
      <c r="I3536" s="6" t="s">
        <v>1375</v>
      </c>
      <c r="J3536" s="6" t="s">
        <v>2818</v>
      </c>
      <c r="K3536" s="11">
        <f t="shared" ref="K3536:K3538" si="555">+M3536/L3536</f>
        <v>4.9959349593495936</v>
      </c>
      <c r="L3536" s="9">
        <v>246</v>
      </c>
      <c r="M3536" s="11">
        <v>1229</v>
      </c>
      <c r="N3536" s="11">
        <f>6374+439</f>
        <v>6813</v>
      </c>
      <c r="O3536" s="10">
        <f t="shared" si="546"/>
        <v>4.9959349593495936</v>
      </c>
      <c r="P3536" s="11">
        <f t="shared" si="547"/>
        <v>27.695121951219512</v>
      </c>
      <c r="Q3536" s="11">
        <f t="shared" si="548"/>
        <v>32.691056910569102</v>
      </c>
      <c r="R3536" s="6" t="str">
        <f t="shared" si="549"/>
        <v>YES</v>
      </c>
      <c r="S3536" s="6" t="str">
        <f t="shared" si="550"/>
        <v>YES</v>
      </c>
      <c r="T3536" s="11">
        <f t="shared" si="551"/>
        <v>3075</v>
      </c>
      <c r="U3536" s="11">
        <f t="shared" si="552"/>
        <v>8042</v>
      </c>
      <c r="V3536" s="11">
        <f t="shared" si="553"/>
        <v>-4967</v>
      </c>
    </row>
    <row r="3537" spans="1:22" x14ac:dyDescent="0.25">
      <c r="A3537" s="6" t="s">
        <v>351</v>
      </c>
      <c r="B3537" s="6" t="s">
        <v>23</v>
      </c>
      <c r="C3537" s="6" t="s">
        <v>2821</v>
      </c>
      <c r="D3537" s="6" t="s">
        <v>2821</v>
      </c>
      <c r="E3537" s="6" t="s">
        <v>2808</v>
      </c>
      <c r="F3537" s="6" t="s">
        <v>2809</v>
      </c>
      <c r="H3537" s="6" t="s">
        <v>2822</v>
      </c>
      <c r="I3537" s="6" t="s">
        <v>1375</v>
      </c>
      <c r="J3537" s="6" t="s">
        <v>2819</v>
      </c>
      <c r="K3537" s="11">
        <f t="shared" si="555"/>
        <v>5.0029411764705882</v>
      </c>
      <c r="L3537" s="9">
        <v>340</v>
      </c>
      <c r="M3537" s="11">
        <v>1701</v>
      </c>
      <c r="N3537" s="11">
        <f>9391+654</f>
        <v>10045</v>
      </c>
      <c r="O3537" s="10">
        <f t="shared" si="546"/>
        <v>5.0029411764705882</v>
      </c>
      <c r="P3537" s="11">
        <f t="shared" si="547"/>
        <v>29.544117647058822</v>
      </c>
      <c r="Q3537" s="11">
        <f t="shared" si="548"/>
        <v>34.547058823529412</v>
      </c>
      <c r="R3537" s="6" t="str">
        <f t="shared" si="549"/>
        <v>YES</v>
      </c>
      <c r="S3537" s="6" t="str">
        <f t="shared" si="550"/>
        <v>YES</v>
      </c>
      <c r="T3537" s="11">
        <f t="shared" si="551"/>
        <v>4250</v>
      </c>
      <c r="U3537" s="11">
        <f t="shared" si="552"/>
        <v>11746</v>
      </c>
      <c r="V3537" s="11">
        <f t="shared" si="553"/>
        <v>-7496</v>
      </c>
    </row>
    <row r="3538" spans="1:22" x14ac:dyDescent="0.25">
      <c r="A3538" s="6" t="s">
        <v>351</v>
      </c>
      <c r="B3538" s="6" t="s">
        <v>23</v>
      </c>
      <c r="C3538" s="6" t="s">
        <v>2821</v>
      </c>
      <c r="D3538" s="6" t="s">
        <v>2821</v>
      </c>
      <c r="E3538" s="6" t="s">
        <v>2808</v>
      </c>
      <c r="F3538" s="6" t="s">
        <v>2809</v>
      </c>
      <c r="H3538" s="6" t="s">
        <v>2822</v>
      </c>
      <c r="I3538" s="6" t="s">
        <v>1375</v>
      </c>
      <c r="J3538" s="6" t="s">
        <v>2820</v>
      </c>
      <c r="K3538" s="11">
        <f t="shared" si="555"/>
        <v>5</v>
      </c>
      <c r="L3538" s="9">
        <v>107</v>
      </c>
      <c r="M3538" s="11">
        <v>535</v>
      </c>
      <c r="N3538" s="11">
        <f>2651+95</f>
        <v>2746</v>
      </c>
      <c r="O3538" s="10">
        <f t="shared" si="546"/>
        <v>5</v>
      </c>
      <c r="P3538" s="11">
        <f t="shared" si="547"/>
        <v>25.66355140186916</v>
      </c>
      <c r="Q3538" s="11">
        <f t="shared" si="548"/>
        <v>30.66355140186916</v>
      </c>
      <c r="R3538" s="6" t="str">
        <f t="shared" si="549"/>
        <v>YES</v>
      </c>
      <c r="S3538" s="6" t="str">
        <f t="shared" si="550"/>
        <v>YES</v>
      </c>
      <c r="T3538" s="11">
        <f t="shared" si="551"/>
        <v>1337.5</v>
      </c>
      <c r="U3538" s="11">
        <f t="shared" si="552"/>
        <v>3281</v>
      </c>
      <c r="V3538" s="11">
        <f t="shared" si="553"/>
        <v>-1943.5</v>
      </c>
    </row>
    <row r="3539" spans="1:22" x14ac:dyDescent="0.25">
      <c r="A3539" s="6" t="s">
        <v>351</v>
      </c>
      <c r="B3539" s="6" t="s">
        <v>23</v>
      </c>
      <c r="C3539" s="6" t="s">
        <v>2823</v>
      </c>
      <c r="D3539" s="6" t="s">
        <v>2823</v>
      </c>
      <c r="E3539" s="6" t="s">
        <v>2808</v>
      </c>
      <c r="F3539" s="6" t="s">
        <v>2809</v>
      </c>
      <c r="H3539" s="6" t="s">
        <v>2824</v>
      </c>
      <c r="I3539" s="6" t="s">
        <v>1125</v>
      </c>
      <c r="J3539" s="6" t="s">
        <v>2825</v>
      </c>
      <c r="K3539" s="11">
        <v>8</v>
      </c>
      <c r="L3539" s="9">
        <v>115.64</v>
      </c>
      <c r="M3539" s="11">
        <v>952.07</v>
      </c>
      <c r="N3539" s="11">
        <v>2396.17</v>
      </c>
      <c r="O3539" s="10">
        <f t="shared" si="546"/>
        <v>8.2330508474576281</v>
      </c>
      <c r="P3539" s="11">
        <f t="shared" si="547"/>
        <v>20.720944309927361</v>
      </c>
      <c r="Q3539" s="11">
        <f t="shared" si="548"/>
        <v>28.953995157384991</v>
      </c>
      <c r="R3539" s="6" t="str">
        <f t="shared" si="549"/>
        <v>YES</v>
      </c>
      <c r="S3539" s="6" t="str">
        <f t="shared" si="550"/>
        <v>YES</v>
      </c>
      <c r="T3539" s="11">
        <f t="shared" si="551"/>
        <v>1445.5</v>
      </c>
      <c r="U3539" s="11">
        <f t="shared" si="552"/>
        <v>3348.2400000000002</v>
      </c>
      <c r="V3539" s="11">
        <f t="shared" si="553"/>
        <v>-1902.7400000000002</v>
      </c>
    </row>
    <row r="3540" spans="1:22" x14ac:dyDescent="0.25">
      <c r="A3540" s="6" t="s">
        <v>351</v>
      </c>
      <c r="B3540" s="6" t="s">
        <v>23</v>
      </c>
      <c r="C3540" s="6" t="s">
        <v>2823</v>
      </c>
      <c r="D3540" s="6" t="s">
        <v>2823</v>
      </c>
      <c r="E3540" s="6" t="s">
        <v>2808</v>
      </c>
      <c r="F3540" s="6" t="s">
        <v>2809</v>
      </c>
      <c r="H3540" s="6" t="s">
        <v>2824</v>
      </c>
      <c r="I3540" s="6" t="s">
        <v>1125</v>
      </c>
      <c r="J3540" s="6" t="s">
        <v>2826</v>
      </c>
      <c r="K3540" s="11">
        <v>5</v>
      </c>
      <c r="L3540" s="9">
        <v>123.3</v>
      </c>
      <c r="M3540" s="11">
        <v>616.5</v>
      </c>
      <c r="N3540" s="11">
        <v>2661.05</v>
      </c>
      <c r="O3540" s="10">
        <f t="shared" si="546"/>
        <v>5</v>
      </c>
      <c r="P3540" s="11">
        <f t="shared" si="547"/>
        <v>21.581914030819142</v>
      </c>
      <c r="Q3540" s="11">
        <f t="shared" si="548"/>
        <v>26.581914030819142</v>
      </c>
      <c r="R3540" s="6" t="str">
        <f t="shared" si="549"/>
        <v>YES</v>
      </c>
      <c r="S3540" s="6" t="str">
        <f t="shared" si="550"/>
        <v>YES</v>
      </c>
      <c r="T3540" s="11">
        <f t="shared" si="551"/>
        <v>1541.25</v>
      </c>
      <c r="U3540" s="11">
        <f t="shared" si="552"/>
        <v>3277.55</v>
      </c>
      <c r="V3540" s="11">
        <f t="shared" si="553"/>
        <v>-1736.3000000000002</v>
      </c>
    </row>
    <row r="3541" spans="1:22" x14ac:dyDescent="0.25">
      <c r="A3541" s="6" t="s">
        <v>351</v>
      </c>
      <c r="B3541" s="6" t="s">
        <v>23</v>
      </c>
      <c r="C3541" s="6" t="s">
        <v>2823</v>
      </c>
      <c r="D3541" s="6" t="s">
        <v>2823</v>
      </c>
      <c r="E3541" s="6" t="s">
        <v>2808</v>
      </c>
      <c r="F3541" s="6" t="s">
        <v>2809</v>
      </c>
      <c r="H3541" s="6" t="s">
        <v>2824</v>
      </c>
      <c r="I3541" s="6" t="s">
        <v>1125</v>
      </c>
      <c r="J3541" s="6" t="s">
        <v>2827</v>
      </c>
      <c r="K3541" s="11">
        <v>5</v>
      </c>
      <c r="L3541" s="9">
        <v>285.52</v>
      </c>
      <c r="M3541" s="11">
        <v>1427.6</v>
      </c>
      <c r="N3541" s="11">
        <v>5253.44</v>
      </c>
      <c r="O3541" s="10">
        <f t="shared" ref="O3541:O3604" si="556">M3541/L3541</f>
        <v>5</v>
      </c>
      <c r="P3541" s="11">
        <f t="shared" ref="P3541:P3604" si="557">N3541/L3541</f>
        <v>18.399551695152702</v>
      </c>
      <c r="Q3541" s="11">
        <f t="shared" ref="Q3541:Q3604" si="558">(M3541+N3541)/L3541</f>
        <v>23.399551695152702</v>
      </c>
      <c r="R3541" s="6" t="str">
        <f t="shared" ref="R3541:R3604" si="559">IF(Q3541&gt;12.49,"YES","NO")</f>
        <v>YES</v>
      </c>
      <c r="S3541" s="6" t="str">
        <f t="shared" ref="S3541:S3604" si="560">IF(O3541&gt;3.32,"YES","NO")</f>
        <v>YES</v>
      </c>
      <c r="T3541" s="11">
        <f t="shared" ref="T3541:T3604" si="561">L3541*12.5</f>
        <v>3569</v>
      </c>
      <c r="U3541" s="11">
        <f t="shared" ref="U3541:U3604" si="562">M3541+N3541</f>
        <v>6681.0399999999991</v>
      </c>
      <c r="V3541" s="11">
        <f t="shared" ref="V3541:V3604" si="563">T3541-U3541</f>
        <v>-3112.0399999999991</v>
      </c>
    </row>
    <row r="3542" spans="1:22" x14ac:dyDescent="0.25">
      <c r="A3542" s="6" t="s">
        <v>351</v>
      </c>
      <c r="B3542" s="6" t="s">
        <v>23</v>
      </c>
      <c r="C3542" s="6" t="s">
        <v>2823</v>
      </c>
      <c r="D3542" s="6" t="s">
        <v>2823</v>
      </c>
      <c r="E3542" s="6" t="s">
        <v>2808</v>
      </c>
      <c r="F3542" s="6" t="s">
        <v>2809</v>
      </c>
      <c r="H3542" s="6" t="s">
        <v>2824</v>
      </c>
      <c r="I3542" s="6" t="s">
        <v>1125</v>
      </c>
      <c r="J3542" s="6" t="s">
        <v>2828</v>
      </c>
      <c r="K3542" s="11">
        <v>5</v>
      </c>
      <c r="L3542" s="9">
        <v>131.71</v>
      </c>
      <c r="M3542" s="11">
        <v>658.55</v>
      </c>
      <c r="N3542" s="11">
        <v>2220.42</v>
      </c>
      <c r="O3542" s="10">
        <f t="shared" si="556"/>
        <v>4.9999999999999991</v>
      </c>
      <c r="P3542" s="11">
        <f t="shared" si="557"/>
        <v>16.858401032571557</v>
      </c>
      <c r="Q3542" s="11">
        <f t="shared" si="558"/>
        <v>21.85840103257156</v>
      </c>
      <c r="R3542" s="6" t="str">
        <f t="shared" si="559"/>
        <v>YES</v>
      </c>
      <c r="S3542" s="6" t="str">
        <f t="shared" si="560"/>
        <v>YES</v>
      </c>
      <c r="T3542" s="11">
        <f t="shared" si="561"/>
        <v>1646.375</v>
      </c>
      <c r="U3542" s="11">
        <f t="shared" si="562"/>
        <v>2878.9700000000003</v>
      </c>
      <c r="V3542" s="11">
        <f t="shared" si="563"/>
        <v>-1232.5950000000003</v>
      </c>
    </row>
    <row r="3543" spans="1:22" x14ac:dyDescent="0.25">
      <c r="A3543" s="6" t="s">
        <v>351</v>
      </c>
      <c r="B3543" s="6" t="s">
        <v>23</v>
      </c>
      <c r="C3543" s="6" t="s">
        <v>2823</v>
      </c>
      <c r="D3543" s="6" t="s">
        <v>2823</v>
      </c>
      <c r="E3543" s="6" t="s">
        <v>2808</v>
      </c>
      <c r="F3543" s="6" t="s">
        <v>2809</v>
      </c>
      <c r="H3543" s="6" t="s">
        <v>2824</v>
      </c>
      <c r="I3543" s="6" t="s">
        <v>1125</v>
      </c>
      <c r="J3543" s="6" t="s">
        <v>2829</v>
      </c>
      <c r="K3543" s="11">
        <v>5</v>
      </c>
      <c r="L3543" s="9">
        <v>317.62</v>
      </c>
      <c r="M3543" s="11">
        <v>1796.28</v>
      </c>
      <c r="N3543" s="11">
        <v>6236.74</v>
      </c>
      <c r="O3543" s="10">
        <f t="shared" si="556"/>
        <v>5.6554373150305395</v>
      </c>
      <c r="P3543" s="11">
        <f t="shared" si="557"/>
        <v>19.635854165354825</v>
      </c>
      <c r="Q3543" s="11">
        <f t="shared" si="558"/>
        <v>25.291291480385365</v>
      </c>
      <c r="R3543" s="6" t="str">
        <f t="shared" si="559"/>
        <v>YES</v>
      </c>
      <c r="S3543" s="6" t="str">
        <f t="shared" si="560"/>
        <v>YES</v>
      </c>
      <c r="T3543" s="11">
        <f t="shared" si="561"/>
        <v>3970.25</v>
      </c>
      <c r="U3543" s="11">
        <f t="shared" si="562"/>
        <v>8033.0199999999995</v>
      </c>
      <c r="V3543" s="11">
        <f t="shared" si="563"/>
        <v>-4062.7699999999995</v>
      </c>
    </row>
    <row r="3544" spans="1:22" x14ac:dyDescent="0.25">
      <c r="A3544" s="6" t="s">
        <v>351</v>
      </c>
      <c r="B3544" s="6" t="s">
        <v>23</v>
      </c>
      <c r="C3544" s="6" t="s">
        <v>2823</v>
      </c>
      <c r="D3544" s="6" t="s">
        <v>2823</v>
      </c>
      <c r="E3544" s="6" t="s">
        <v>2808</v>
      </c>
      <c r="F3544" s="6" t="s">
        <v>2809</v>
      </c>
      <c r="H3544" s="6" t="s">
        <v>2824</v>
      </c>
      <c r="I3544" s="6" t="s">
        <v>1125</v>
      </c>
      <c r="J3544" s="6" t="s">
        <v>2830</v>
      </c>
      <c r="K3544" s="11">
        <v>5</v>
      </c>
      <c r="L3544" s="9">
        <v>92.55</v>
      </c>
      <c r="M3544" s="11">
        <v>462.75</v>
      </c>
      <c r="N3544" s="11">
        <v>2046.51</v>
      </c>
      <c r="O3544" s="10">
        <f t="shared" si="556"/>
        <v>5</v>
      </c>
      <c r="P3544" s="11">
        <f t="shared" si="557"/>
        <v>22.112479740680715</v>
      </c>
      <c r="Q3544" s="11">
        <f t="shared" si="558"/>
        <v>27.112479740680715</v>
      </c>
      <c r="R3544" s="6" t="str">
        <f t="shared" si="559"/>
        <v>YES</v>
      </c>
      <c r="S3544" s="6" t="str">
        <f t="shared" si="560"/>
        <v>YES</v>
      </c>
      <c r="T3544" s="11">
        <f t="shared" si="561"/>
        <v>1156.875</v>
      </c>
      <c r="U3544" s="11">
        <f t="shared" si="562"/>
        <v>2509.2600000000002</v>
      </c>
      <c r="V3544" s="11">
        <f t="shared" si="563"/>
        <v>-1352.3850000000002</v>
      </c>
    </row>
    <row r="3545" spans="1:22" x14ac:dyDescent="0.25">
      <c r="A3545" s="6" t="s">
        <v>351</v>
      </c>
      <c r="B3545" s="6" t="s">
        <v>23</v>
      </c>
      <c r="C3545" s="6" t="s">
        <v>2823</v>
      </c>
      <c r="D3545" s="6" t="s">
        <v>2823</v>
      </c>
      <c r="E3545" s="6" t="s">
        <v>2808</v>
      </c>
      <c r="F3545" s="6" t="s">
        <v>2809</v>
      </c>
      <c r="H3545" s="6" t="s">
        <v>2824</v>
      </c>
      <c r="I3545" s="6" t="s">
        <v>1125</v>
      </c>
      <c r="J3545" s="6" t="s">
        <v>2831</v>
      </c>
      <c r="K3545" s="11">
        <v>5</v>
      </c>
      <c r="L3545" s="9">
        <v>118.83</v>
      </c>
      <c r="M3545" s="11">
        <v>916.65</v>
      </c>
      <c r="N3545" s="11">
        <v>2331.4499999999998</v>
      </c>
      <c r="O3545" s="10">
        <f t="shared" si="556"/>
        <v>7.7139611209290582</v>
      </c>
      <c r="P3545" s="11">
        <f t="shared" si="557"/>
        <v>19.62004544306993</v>
      </c>
      <c r="Q3545" s="11">
        <f t="shared" si="558"/>
        <v>27.33400656399899</v>
      </c>
      <c r="R3545" s="6" t="str">
        <f t="shared" si="559"/>
        <v>YES</v>
      </c>
      <c r="S3545" s="6" t="str">
        <f t="shared" si="560"/>
        <v>YES</v>
      </c>
      <c r="T3545" s="11">
        <f t="shared" si="561"/>
        <v>1485.375</v>
      </c>
      <c r="U3545" s="11">
        <f t="shared" si="562"/>
        <v>3248.1</v>
      </c>
      <c r="V3545" s="11">
        <f t="shared" si="563"/>
        <v>-1762.7249999999999</v>
      </c>
    </row>
    <row r="3546" spans="1:22" x14ac:dyDescent="0.25">
      <c r="A3546" s="6" t="s">
        <v>351</v>
      </c>
      <c r="B3546" s="6" t="s">
        <v>23</v>
      </c>
      <c r="C3546" s="6" t="s">
        <v>2823</v>
      </c>
      <c r="D3546" s="6" t="s">
        <v>2823</v>
      </c>
      <c r="E3546" s="6" t="s">
        <v>2808</v>
      </c>
      <c r="F3546" s="6" t="s">
        <v>2809</v>
      </c>
      <c r="H3546" s="6" t="s">
        <v>2824</v>
      </c>
      <c r="I3546" s="6" t="s">
        <v>1125</v>
      </c>
      <c r="J3546" s="6" t="s">
        <v>2832</v>
      </c>
      <c r="K3546" s="11">
        <v>5</v>
      </c>
      <c r="L3546" s="9">
        <v>66.569999999999993</v>
      </c>
      <c r="M3546" s="11">
        <v>385.48</v>
      </c>
      <c r="N3546" s="11">
        <v>1491.69</v>
      </c>
      <c r="O3546" s="10">
        <f t="shared" si="556"/>
        <v>5.7905963647288576</v>
      </c>
      <c r="P3546" s="11">
        <f t="shared" si="557"/>
        <v>22.407841369986482</v>
      </c>
      <c r="Q3546" s="11">
        <f t="shared" si="558"/>
        <v>28.198437734715341</v>
      </c>
      <c r="R3546" s="6" t="str">
        <f t="shared" si="559"/>
        <v>YES</v>
      </c>
      <c r="S3546" s="6" t="str">
        <f t="shared" si="560"/>
        <v>YES</v>
      </c>
      <c r="T3546" s="11">
        <f t="shared" si="561"/>
        <v>832.12499999999989</v>
      </c>
      <c r="U3546" s="11">
        <f t="shared" si="562"/>
        <v>1877.17</v>
      </c>
      <c r="V3546" s="11">
        <f t="shared" si="563"/>
        <v>-1045.0450000000001</v>
      </c>
    </row>
    <row r="3547" spans="1:22" x14ac:dyDescent="0.25">
      <c r="A3547" s="6" t="s">
        <v>351</v>
      </c>
      <c r="B3547" s="6" t="s">
        <v>23</v>
      </c>
      <c r="C3547" s="6" t="s">
        <v>2823</v>
      </c>
      <c r="D3547" s="6" t="s">
        <v>2823</v>
      </c>
      <c r="E3547" s="6" t="s">
        <v>2808</v>
      </c>
      <c r="F3547" s="6" t="s">
        <v>2809</v>
      </c>
      <c r="H3547" s="6" t="s">
        <v>2824</v>
      </c>
      <c r="I3547" s="6" t="s">
        <v>1125</v>
      </c>
      <c r="J3547" s="6" t="s">
        <v>2833</v>
      </c>
      <c r="K3547" s="11">
        <v>5</v>
      </c>
      <c r="L3547" s="9">
        <v>38.14</v>
      </c>
      <c r="M3547" s="11">
        <v>190.7</v>
      </c>
      <c r="N3547" s="11">
        <v>778.47</v>
      </c>
      <c r="O3547" s="10">
        <f t="shared" si="556"/>
        <v>5</v>
      </c>
      <c r="P3547" s="11">
        <f t="shared" si="557"/>
        <v>20.410854745673834</v>
      </c>
      <c r="Q3547" s="11">
        <f t="shared" si="558"/>
        <v>25.410854745673834</v>
      </c>
      <c r="R3547" s="6" t="str">
        <f t="shared" si="559"/>
        <v>YES</v>
      </c>
      <c r="S3547" s="6" t="str">
        <f t="shared" si="560"/>
        <v>YES</v>
      </c>
      <c r="T3547" s="11">
        <f t="shared" si="561"/>
        <v>476.75</v>
      </c>
      <c r="U3547" s="11">
        <f t="shared" si="562"/>
        <v>969.17000000000007</v>
      </c>
      <c r="V3547" s="11">
        <f t="shared" si="563"/>
        <v>-492.42000000000007</v>
      </c>
    </row>
    <row r="3548" spans="1:22" x14ac:dyDescent="0.25">
      <c r="A3548" s="6" t="s">
        <v>351</v>
      </c>
      <c r="B3548" s="6" t="s">
        <v>23</v>
      </c>
      <c r="C3548" s="6" t="s">
        <v>2823</v>
      </c>
      <c r="D3548" s="6" t="s">
        <v>2823</v>
      </c>
      <c r="E3548" s="6" t="s">
        <v>2808</v>
      </c>
      <c r="F3548" s="6" t="s">
        <v>2809</v>
      </c>
      <c r="H3548" s="6" t="s">
        <v>2824</v>
      </c>
      <c r="I3548" s="6" t="s">
        <v>1125</v>
      </c>
      <c r="J3548" s="6" t="s">
        <v>2834</v>
      </c>
      <c r="K3548" s="11">
        <v>5</v>
      </c>
      <c r="L3548" s="9">
        <v>275.52</v>
      </c>
      <c r="M3548" s="11">
        <v>1613.6</v>
      </c>
      <c r="N3548" s="11">
        <v>5324.4000000000005</v>
      </c>
      <c r="O3548" s="10">
        <f t="shared" si="556"/>
        <v>5.8565621370499423</v>
      </c>
      <c r="P3548" s="11">
        <f t="shared" si="557"/>
        <v>19.324912891986067</v>
      </c>
      <c r="Q3548" s="11">
        <f t="shared" si="558"/>
        <v>25.181475029036005</v>
      </c>
      <c r="R3548" s="6" t="str">
        <f t="shared" si="559"/>
        <v>YES</v>
      </c>
      <c r="S3548" s="6" t="str">
        <f t="shared" si="560"/>
        <v>YES</v>
      </c>
      <c r="T3548" s="11">
        <f t="shared" si="561"/>
        <v>3444</v>
      </c>
      <c r="U3548" s="11">
        <f t="shared" si="562"/>
        <v>6938</v>
      </c>
      <c r="V3548" s="11">
        <f t="shared" si="563"/>
        <v>-3494</v>
      </c>
    </row>
    <row r="3549" spans="1:22" x14ac:dyDescent="0.25">
      <c r="A3549" s="6" t="s">
        <v>351</v>
      </c>
      <c r="B3549" s="6" t="s">
        <v>23</v>
      </c>
      <c r="C3549" s="6" t="s">
        <v>2823</v>
      </c>
      <c r="D3549" s="6" t="s">
        <v>2823</v>
      </c>
      <c r="E3549" s="6" t="s">
        <v>2808</v>
      </c>
      <c r="F3549" s="6" t="s">
        <v>2809</v>
      </c>
      <c r="H3549" s="6" t="s">
        <v>2824</v>
      </c>
      <c r="I3549" s="6" t="s">
        <v>1125</v>
      </c>
      <c r="J3549" s="6" t="s">
        <v>2835</v>
      </c>
      <c r="K3549" s="11">
        <v>5</v>
      </c>
      <c r="L3549" s="9">
        <v>136.65</v>
      </c>
      <c r="M3549" s="11">
        <v>683.25</v>
      </c>
      <c r="N3549" s="11">
        <v>3054.88</v>
      </c>
      <c r="O3549" s="10">
        <f t="shared" si="556"/>
        <v>5</v>
      </c>
      <c r="P3549" s="11">
        <f t="shared" si="557"/>
        <v>22.355506769118186</v>
      </c>
      <c r="Q3549" s="11">
        <f t="shared" si="558"/>
        <v>27.355506769118186</v>
      </c>
      <c r="R3549" s="6" t="str">
        <f t="shared" si="559"/>
        <v>YES</v>
      </c>
      <c r="S3549" s="6" t="str">
        <f t="shared" si="560"/>
        <v>YES</v>
      </c>
      <c r="T3549" s="11">
        <f t="shared" si="561"/>
        <v>1708.125</v>
      </c>
      <c r="U3549" s="11">
        <f t="shared" si="562"/>
        <v>3738.13</v>
      </c>
      <c r="V3549" s="11">
        <f t="shared" si="563"/>
        <v>-2030.0050000000001</v>
      </c>
    </row>
    <row r="3550" spans="1:22" x14ac:dyDescent="0.25">
      <c r="A3550" s="6" t="s">
        <v>351</v>
      </c>
      <c r="B3550" s="6" t="s">
        <v>23</v>
      </c>
      <c r="C3550" s="6" t="s">
        <v>2823</v>
      </c>
      <c r="D3550" s="6" t="s">
        <v>2823</v>
      </c>
      <c r="E3550" s="6" t="s">
        <v>2808</v>
      </c>
      <c r="F3550" s="6" t="s">
        <v>2809</v>
      </c>
      <c r="H3550" s="6" t="s">
        <v>2824</v>
      </c>
      <c r="I3550" s="6" t="s">
        <v>1125</v>
      </c>
      <c r="J3550" s="6" t="s">
        <v>2836</v>
      </c>
      <c r="K3550" s="11">
        <v>5</v>
      </c>
      <c r="L3550" s="9">
        <v>121.71</v>
      </c>
      <c r="M3550" s="11">
        <v>608.54999999999995</v>
      </c>
      <c r="N3550" s="11">
        <v>2591.27</v>
      </c>
      <c r="O3550" s="10">
        <f t="shared" si="556"/>
        <v>5</v>
      </c>
      <c r="P3550" s="11">
        <f t="shared" si="557"/>
        <v>21.290526661736916</v>
      </c>
      <c r="Q3550" s="11">
        <f t="shared" si="558"/>
        <v>26.290526661736916</v>
      </c>
      <c r="R3550" s="6" t="str">
        <f t="shared" si="559"/>
        <v>YES</v>
      </c>
      <c r="S3550" s="6" t="str">
        <f t="shared" si="560"/>
        <v>YES</v>
      </c>
      <c r="T3550" s="11">
        <f t="shared" si="561"/>
        <v>1521.375</v>
      </c>
      <c r="U3550" s="11">
        <f t="shared" si="562"/>
        <v>3199.8199999999997</v>
      </c>
      <c r="V3550" s="11">
        <f t="shared" si="563"/>
        <v>-1678.4449999999997</v>
      </c>
    </row>
    <row r="3551" spans="1:22" x14ac:dyDescent="0.25">
      <c r="A3551" s="6" t="s">
        <v>351</v>
      </c>
      <c r="B3551" s="6" t="s">
        <v>23</v>
      </c>
      <c r="C3551" s="6" t="s">
        <v>2823</v>
      </c>
      <c r="D3551" s="6" t="s">
        <v>2823</v>
      </c>
      <c r="E3551" s="6" t="s">
        <v>2808</v>
      </c>
      <c r="F3551" s="6" t="s">
        <v>2809</v>
      </c>
      <c r="H3551" s="6" t="s">
        <v>2824</v>
      </c>
      <c r="I3551" s="6" t="s">
        <v>1125</v>
      </c>
      <c r="J3551" s="6" t="s">
        <v>2837</v>
      </c>
      <c r="K3551" s="11">
        <v>5</v>
      </c>
      <c r="L3551" s="9">
        <v>7.51</v>
      </c>
      <c r="M3551" s="11">
        <v>37.549999999999997</v>
      </c>
      <c r="N3551" s="11">
        <v>185.6</v>
      </c>
      <c r="O3551" s="10">
        <f t="shared" si="556"/>
        <v>5</v>
      </c>
      <c r="P3551" s="11">
        <f t="shared" si="557"/>
        <v>24.713715046604527</v>
      </c>
      <c r="Q3551" s="11">
        <f t="shared" si="558"/>
        <v>29.713715046604523</v>
      </c>
      <c r="R3551" s="6" t="str">
        <f t="shared" si="559"/>
        <v>YES</v>
      </c>
      <c r="S3551" s="6" t="str">
        <f t="shared" si="560"/>
        <v>YES</v>
      </c>
      <c r="T3551" s="11">
        <f t="shared" si="561"/>
        <v>93.875</v>
      </c>
      <c r="U3551" s="11">
        <f t="shared" si="562"/>
        <v>223.14999999999998</v>
      </c>
      <c r="V3551" s="11">
        <f t="shared" si="563"/>
        <v>-129.27499999999998</v>
      </c>
    </row>
    <row r="3552" spans="1:22" x14ac:dyDescent="0.25">
      <c r="A3552" s="6" t="s">
        <v>351</v>
      </c>
      <c r="B3552" s="6" t="s">
        <v>23</v>
      </c>
      <c r="C3552" s="6" t="s">
        <v>2823</v>
      </c>
      <c r="D3552" s="6" t="s">
        <v>2823</v>
      </c>
      <c r="E3552" s="6" t="s">
        <v>2808</v>
      </c>
      <c r="F3552" s="6" t="s">
        <v>2809</v>
      </c>
      <c r="H3552" s="6" t="s">
        <v>2824</v>
      </c>
      <c r="I3552" s="6" t="s">
        <v>1125</v>
      </c>
      <c r="J3552" s="6" t="s">
        <v>2838</v>
      </c>
      <c r="K3552" s="11">
        <v>5</v>
      </c>
      <c r="L3552" s="9">
        <v>3.71</v>
      </c>
      <c r="M3552" s="11">
        <v>18.55</v>
      </c>
      <c r="N3552" s="11">
        <v>52.87</v>
      </c>
      <c r="O3552" s="10">
        <f t="shared" si="556"/>
        <v>5</v>
      </c>
      <c r="P3552" s="11">
        <f t="shared" si="557"/>
        <v>14.250673854447438</v>
      </c>
      <c r="Q3552" s="11">
        <f t="shared" si="558"/>
        <v>19.250673854447442</v>
      </c>
      <c r="R3552" s="6" t="str">
        <f t="shared" si="559"/>
        <v>YES</v>
      </c>
      <c r="S3552" s="6" t="str">
        <f t="shared" si="560"/>
        <v>YES</v>
      </c>
      <c r="T3552" s="11">
        <f t="shared" si="561"/>
        <v>46.375</v>
      </c>
      <c r="U3552" s="11">
        <f t="shared" si="562"/>
        <v>71.42</v>
      </c>
      <c r="V3552" s="11">
        <f t="shared" si="563"/>
        <v>-25.045000000000002</v>
      </c>
    </row>
    <row r="3553" spans="1:22" x14ac:dyDescent="0.25">
      <c r="A3553" s="6" t="s">
        <v>351</v>
      </c>
      <c r="B3553" s="6" t="s">
        <v>23</v>
      </c>
      <c r="C3553" s="6" t="s">
        <v>2839</v>
      </c>
      <c r="D3553" s="6" t="s">
        <v>2839</v>
      </c>
      <c r="E3553" s="6" t="s">
        <v>2808</v>
      </c>
      <c r="F3553" s="6" t="s">
        <v>2809</v>
      </c>
      <c r="H3553" s="6" t="s">
        <v>2840</v>
      </c>
      <c r="I3553" s="6" t="s">
        <v>53</v>
      </c>
      <c r="J3553" s="6" t="s">
        <v>2841</v>
      </c>
      <c r="K3553" s="11">
        <f>+M3553/L3553</f>
        <v>5</v>
      </c>
      <c r="L3553" s="9">
        <v>115</v>
      </c>
      <c r="M3553" s="11">
        <v>575</v>
      </c>
      <c r="N3553" s="11">
        <f>1836+89</f>
        <v>1925</v>
      </c>
      <c r="O3553" s="10">
        <f t="shared" si="556"/>
        <v>5</v>
      </c>
      <c r="P3553" s="11">
        <f t="shared" si="557"/>
        <v>16.739130434782609</v>
      </c>
      <c r="Q3553" s="11">
        <f t="shared" si="558"/>
        <v>21.739130434782609</v>
      </c>
      <c r="R3553" s="6" t="str">
        <f t="shared" si="559"/>
        <v>YES</v>
      </c>
      <c r="S3553" s="6" t="str">
        <f t="shared" si="560"/>
        <v>YES</v>
      </c>
      <c r="T3553" s="11">
        <f t="shared" si="561"/>
        <v>1437.5</v>
      </c>
      <c r="U3553" s="11">
        <f t="shared" si="562"/>
        <v>2500</v>
      </c>
      <c r="V3553" s="11">
        <f t="shared" si="563"/>
        <v>-1062.5</v>
      </c>
    </row>
    <row r="3554" spans="1:22" x14ac:dyDescent="0.25">
      <c r="A3554" s="6" t="s">
        <v>351</v>
      </c>
      <c r="B3554" s="6" t="s">
        <v>23</v>
      </c>
      <c r="C3554" s="6" t="s">
        <v>2839</v>
      </c>
      <c r="D3554" s="6" t="s">
        <v>2839</v>
      </c>
      <c r="E3554" s="6" t="s">
        <v>2808</v>
      </c>
      <c r="F3554" s="6" t="s">
        <v>2809</v>
      </c>
      <c r="H3554" s="6" t="s">
        <v>2840</v>
      </c>
      <c r="I3554" s="6" t="s">
        <v>53</v>
      </c>
      <c r="J3554" s="6" t="s">
        <v>2842</v>
      </c>
      <c r="K3554" s="11">
        <f t="shared" ref="K3554:K3563" si="564">+M3554/L3554</f>
        <v>5</v>
      </c>
      <c r="L3554" s="9">
        <v>4</v>
      </c>
      <c r="M3554" s="11">
        <v>20</v>
      </c>
      <c r="N3554" s="11">
        <v>78</v>
      </c>
      <c r="O3554" s="10">
        <f t="shared" si="556"/>
        <v>5</v>
      </c>
      <c r="P3554" s="11">
        <f t="shared" si="557"/>
        <v>19.5</v>
      </c>
      <c r="Q3554" s="11">
        <f t="shared" si="558"/>
        <v>24.5</v>
      </c>
      <c r="R3554" s="6" t="str">
        <f t="shared" si="559"/>
        <v>YES</v>
      </c>
      <c r="S3554" s="6" t="str">
        <f t="shared" si="560"/>
        <v>YES</v>
      </c>
      <c r="T3554" s="11">
        <f t="shared" si="561"/>
        <v>50</v>
      </c>
      <c r="U3554" s="11">
        <f t="shared" si="562"/>
        <v>98</v>
      </c>
      <c r="V3554" s="11">
        <f t="shared" si="563"/>
        <v>-48</v>
      </c>
    </row>
    <row r="3555" spans="1:22" x14ac:dyDescent="0.25">
      <c r="A3555" s="6" t="s">
        <v>351</v>
      </c>
      <c r="B3555" s="6" t="s">
        <v>23</v>
      </c>
      <c r="C3555" s="6" t="s">
        <v>2839</v>
      </c>
      <c r="D3555" s="6" t="s">
        <v>2839</v>
      </c>
      <c r="E3555" s="6" t="s">
        <v>2808</v>
      </c>
      <c r="F3555" s="6" t="s">
        <v>2809</v>
      </c>
      <c r="H3555" s="6" t="s">
        <v>2840</v>
      </c>
      <c r="I3555" s="6" t="s">
        <v>53</v>
      </c>
      <c r="J3555" s="6" t="s">
        <v>2843</v>
      </c>
      <c r="K3555" s="11">
        <v>5</v>
      </c>
      <c r="L3555" s="9">
        <v>286</v>
      </c>
      <c r="M3555" s="11">
        <v>1428</v>
      </c>
      <c r="N3555" s="11">
        <f>7530+222</f>
        <v>7752</v>
      </c>
      <c r="O3555" s="10">
        <f t="shared" si="556"/>
        <v>4.9930069930069934</v>
      </c>
      <c r="P3555" s="11">
        <f t="shared" si="557"/>
        <v>27.104895104895103</v>
      </c>
      <c r="Q3555" s="11">
        <f t="shared" si="558"/>
        <v>32.0979020979021</v>
      </c>
      <c r="R3555" s="6" t="str">
        <f t="shared" si="559"/>
        <v>YES</v>
      </c>
      <c r="S3555" s="6" t="str">
        <f t="shared" si="560"/>
        <v>YES</v>
      </c>
      <c r="T3555" s="11">
        <f t="shared" si="561"/>
        <v>3575</v>
      </c>
      <c r="U3555" s="11">
        <f t="shared" si="562"/>
        <v>9180</v>
      </c>
      <c r="V3555" s="11">
        <f t="shared" si="563"/>
        <v>-5605</v>
      </c>
    </row>
    <row r="3556" spans="1:22" x14ac:dyDescent="0.25">
      <c r="A3556" s="6" t="s">
        <v>351</v>
      </c>
      <c r="B3556" s="6" t="s">
        <v>23</v>
      </c>
      <c r="C3556" s="6" t="s">
        <v>2839</v>
      </c>
      <c r="D3556" s="6" t="s">
        <v>2839</v>
      </c>
      <c r="E3556" s="6" t="s">
        <v>2808</v>
      </c>
      <c r="F3556" s="6" t="s">
        <v>2809</v>
      </c>
      <c r="H3556" s="6" t="s">
        <v>2840</v>
      </c>
      <c r="I3556" s="6" t="s">
        <v>53</v>
      </c>
      <c r="J3556" s="6" t="s">
        <v>2844</v>
      </c>
      <c r="K3556" s="11">
        <f t="shared" si="564"/>
        <v>5</v>
      </c>
      <c r="L3556" s="9">
        <v>307</v>
      </c>
      <c r="M3556" s="11">
        <v>1535</v>
      </c>
      <c r="N3556" s="11">
        <f>6202+166</f>
        <v>6368</v>
      </c>
      <c r="O3556" s="10">
        <f t="shared" si="556"/>
        <v>5</v>
      </c>
      <c r="P3556" s="11">
        <f t="shared" si="557"/>
        <v>20.742671009771986</v>
      </c>
      <c r="Q3556" s="11">
        <f t="shared" si="558"/>
        <v>25.742671009771986</v>
      </c>
      <c r="R3556" s="6" t="str">
        <f t="shared" si="559"/>
        <v>YES</v>
      </c>
      <c r="S3556" s="6" t="str">
        <f t="shared" si="560"/>
        <v>YES</v>
      </c>
      <c r="T3556" s="11">
        <f t="shared" si="561"/>
        <v>3837.5</v>
      </c>
      <c r="U3556" s="11">
        <f t="shared" si="562"/>
        <v>7903</v>
      </c>
      <c r="V3556" s="11">
        <f t="shared" si="563"/>
        <v>-4065.5</v>
      </c>
    </row>
    <row r="3557" spans="1:22" x14ac:dyDescent="0.25">
      <c r="A3557" s="6" t="s">
        <v>351</v>
      </c>
      <c r="B3557" s="6" t="s">
        <v>23</v>
      </c>
      <c r="C3557" s="6" t="s">
        <v>2839</v>
      </c>
      <c r="D3557" s="6" t="s">
        <v>2839</v>
      </c>
      <c r="E3557" s="6" t="s">
        <v>2808</v>
      </c>
      <c r="F3557" s="6" t="s">
        <v>2809</v>
      </c>
      <c r="H3557" s="6" t="s">
        <v>2840</v>
      </c>
      <c r="I3557" s="6" t="s">
        <v>53</v>
      </c>
      <c r="J3557" s="6" t="s">
        <v>2845</v>
      </c>
      <c r="K3557" s="11">
        <v>5</v>
      </c>
      <c r="L3557" s="9">
        <v>176</v>
      </c>
      <c r="M3557" s="11">
        <v>878</v>
      </c>
      <c r="N3557" s="11">
        <f>2876+84+106</f>
        <v>3066</v>
      </c>
      <c r="O3557" s="10">
        <f t="shared" si="556"/>
        <v>4.9886363636363633</v>
      </c>
      <c r="P3557" s="11">
        <f t="shared" si="557"/>
        <v>17.420454545454547</v>
      </c>
      <c r="Q3557" s="11">
        <f t="shared" si="558"/>
        <v>22.40909090909091</v>
      </c>
      <c r="R3557" s="6" t="str">
        <f t="shared" si="559"/>
        <v>YES</v>
      </c>
      <c r="S3557" s="6" t="str">
        <f t="shared" si="560"/>
        <v>YES</v>
      </c>
      <c r="T3557" s="11">
        <f t="shared" si="561"/>
        <v>2200</v>
      </c>
      <c r="U3557" s="11">
        <f t="shared" si="562"/>
        <v>3944</v>
      </c>
      <c r="V3557" s="11">
        <f t="shared" si="563"/>
        <v>-1744</v>
      </c>
    </row>
    <row r="3558" spans="1:22" x14ac:dyDescent="0.25">
      <c r="A3558" s="6" t="s">
        <v>351</v>
      </c>
      <c r="B3558" s="6" t="s">
        <v>23</v>
      </c>
      <c r="C3558" s="6" t="s">
        <v>2839</v>
      </c>
      <c r="D3558" s="6" t="s">
        <v>2839</v>
      </c>
      <c r="E3558" s="6" t="s">
        <v>2808</v>
      </c>
      <c r="F3558" s="6" t="s">
        <v>2809</v>
      </c>
      <c r="H3558" s="6" t="s">
        <v>2840</v>
      </c>
      <c r="I3558" s="6" t="s">
        <v>53</v>
      </c>
      <c r="J3558" s="6" t="s">
        <v>2846</v>
      </c>
      <c r="K3558" s="11">
        <f t="shared" si="564"/>
        <v>5</v>
      </c>
      <c r="L3558" s="9">
        <v>265</v>
      </c>
      <c r="M3558" s="11">
        <v>1325</v>
      </c>
      <c r="N3558" s="11">
        <f>3695+140+153</f>
        <v>3988</v>
      </c>
      <c r="O3558" s="10">
        <f t="shared" si="556"/>
        <v>5</v>
      </c>
      <c r="P3558" s="11">
        <f t="shared" si="557"/>
        <v>15.049056603773584</v>
      </c>
      <c r="Q3558" s="11">
        <f t="shared" si="558"/>
        <v>20.049056603773586</v>
      </c>
      <c r="R3558" s="6" t="str">
        <f t="shared" si="559"/>
        <v>YES</v>
      </c>
      <c r="S3558" s="6" t="str">
        <f t="shared" si="560"/>
        <v>YES</v>
      </c>
      <c r="T3558" s="11">
        <f t="shared" si="561"/>
        <v>3312.5</v>
      </c>
      <c r="U3558" s="11">
        <f t="shared" si="562"/>
        <v>5313</v>
      </c>
      <c r="V3558" s="11">
        <f t="shared" si="563"/>
        <v>-2000.5</v>
      </c>
    </row>
    <row r="3559" spans="1:22" x14ac:dyDescent="0.25">
      <c r="A3559" s="6" t="s">
        <v>351</v>
      </c>
      <c r="B3559" s="6" t="s">
        <v>23</v>
      </c>
      <c r="C3559" s="6" t="s">
        <v>2839</v>
      </c>
      <c r="D3559" s="6" t="s">
        <v>2839</v>
      </c>
      <c r="E3559" s="6" t="s">
        <v>2808</v>
      </c>
      <c r="F3559" s="6" t="s">
        <v>2809</v>
      </c>
      <c r="H3559" s="6" t="s">
        <v>2840</v>
      </c>
      <c r="I3559" s="6" t="s">
        <v>53</v>
      </c>
      <c r="J3559" s="6" t="s">
        <v>2847</v>
      </c>
      <c r="K3559" s="11">
        <v>5</v>
      </c>
      <c r="L3559" s="9">
        <v>107</v>
      </c>
      <c r="M3559" s="11">
        <v>534</v>
      </c>
      <c r="N3559" s="11">
        <f>19+1442</f>
        <v>1461</v>
      </c>
      <c r="O3559" s="10">
        <f t="shared" si="556"/>
        <v>4.990654205607477</v>
      </c>
      <c r="P3559" s="11">
        <f t="shared" si="557"/>
        <v>13.654205607476635</v>
      </c>
      <c r="Q3559" s="11">
        <f t="shared" si="558"/>
        <v>18.644859813084111</v>
      </c>
      <c r="R3559" s="6" t="str">
        <f t="shared" si="559"/>
        <v>YES</v>
      </c>
      <c r="S3559" s="6" t="str">
        <f t="shared" si="560"/>
        <v>YES</v>
      </c>
      <c r="T3559" s="11">
        <f t="shared" si="561"/>
        <v>1337.5</v>
      </c>
      <c r="U3559" s="11">
        <f t="shared" si="562"/>
        <v>1995</v>
      </c>
      <c r="V3559" s="11">
        <f t="shared" si="563"/>
        <v>-657.5</v>
      </c>
    </row>
    <row r="3560" spans="1:22" x14ac:dyDescent="0.25">
      <c r="A3560" s="6" t="s">
        <v>351</v>
      </c>
      <c r="B3560" s="6" t="s">
        <v>23</v>
      </c>
      <c r="C3560" s="6" t="s">
        <v>2839</v>
      </c>
      <c r="D3560" s="6" t="s">
        <v>2839</v>
      </c>
      <c r="E3560" s="6" t="s">
        <v>2808</v>
      </c>
      <c r="F3560" s="6" t="s">
        <v>2809</v>
      </c>
      <c r="H3560" s="6" t="s">
        <v>2840</v>
      </c>
      <c r="I3560" s="6" t="s">
        <v>53</v>
      </c>
      <c r="J3560" s="6" t="s">
        <v>2848</v>
      </c>
      <c r="K3560" s="11">
        <f t="shared" si="564"/>
        <v>5</v>
      </c>
      <c r="L3560" s="9">
        <v>122</v>
      </c>
      <c r="M3560" s="11">
        <v>610</v>
      </c>
      <c r="N3560" s="11">
        <f>2053+15</f>
        <v>2068</v>
      </c>
      <c r="O3560" s="10">
        <f t="shared" si="556"/>
        <v>5</v>
      </c>
      <c r="P3560" s="11">
        <f t="shared" si="557"/>
        <v>16.950819672131146</v>
      </c>
      <c r="Q3560" s="11">
        <f t="shared" si="558"/>
        <v>21.950819672131146</v>
      </c>
      <c r="R3560" s="6" t="str">
        <f t="shared" si="559"/>
        <v>YES</v>
      </c>
      <c r="S3560" s="6" t="str">
        <f t="shared" si="560"/>
        <v>YES</v>
      </c>
      <c r="T3560" s="11">
        <f t="shared" si="561"/>
        <v>1525</v>
      </c>
      <c r="U3560" s="11">
        <f t="shared" si="562"/>
        <v>2678</v>
      </c>
      <c r="V3560" s="11">
        <f t="shared" si="563"/>
        <v>-1153</v>
      </c>
    </row>
    <row r="3561" spans="1:22" x14ac:dyDescent="0.25">
      <c r="A3561" s="6" t="s">
        <v>351</v>
      </c>
      <c r="B3561" s="6" t="s">
        <v>23</v>
      </c>
      <c r="C3561" s="6" t="s">
        <v>2839</v>
      </c>
      <c r="D3561" s="6" t="s">
        <v>2839</v>
      </c>
      <c r="E3561" s="6" t="s">
        <v>2808</v>
      </c>
      <c r="F3561" s="6" t="s">
        <v>2809</v>
      </c>
      <c r="H3561" s="6" t="s">
        <v>2840</v>
      </c>
      <c r="I3561" s="6" t="s">
        <v>53</v>
      </c>
      <c r="J3561" s="6" t="s">
        <v>2849</v>
      </c>
      <c r="K3561" s="11">
        <f t="shared" si="564"/>
        <v>4.9951456310679614</v>
      </c>
      <c r="L3561" s="9">
        <v>412</v>
      </c>
      <c r="M3561" s="11">
        <v>2058</v>
      </c>
      <c r="N3561" s="11">
        <f>10431+379</f>
        <v>10810</v>
      </c>
      <c r="O3561" s="10">
        <f t="shared" si="556"/>
        <v>4.9951456310679614</v>
      </c>
      <c r="P3561" s="11">
        <f t="shared" si="557"/>
        <v>26.237864077669904</v>
      </c>
      <c r="Q3561" s="11">
        <f t="shared" si="558"/>
        <v>31.233009708737864</v>
      </c>
      <c r="R3561" s="6" t="str">
        <f t="shared" si="559"/>
        <v>YES</v>
      </c>
      <c r="S3561" s="6" t="str">
        <f t="shared" si="560"/>
        <v>YES</v>
      </c>
      <c r="T3561" s="11">
        <f t="shared" si="561"/>
        <v>5150</v>
      </c>
      <c r="U3561" s="11">
        <f t="shared" si="562"/>
        <v>12868</v>
      </c>
      <c r="V3561" s="11">
        <f t="shared" si="563"/>
        <v>-7718</v>
      </c>
    </row>
    <row r="3562" spans="1:22" x14ac:dyDescent="0.25">
      <c r="A3562" s="6" t="s">
        <v>351</v>
      </c>
      <c r="B3562" s="6" t="s">
        <v>23</v>
      </c>
      <c r="C3562" s="6" t="s">
        <v>2839</v>
      </c>
      <c r="D3562" s="6" t="s">
        <v>2839</v>
      </c>
      <c r="E3562" s="6" t="s">
        <v>2808</v>
      </c>
      <c r="F3562" s="6" t="s">
        <v>2809</v>
      </c>
      <c r="H3562" s="6" t="s">
        <v>2840</v>
      </c>
      <c r="I3562" s="6" t="s">
        <v>53</v>
      </c>
      <c r="J3562" s="6" t="s">
        <v>2850</v>
      </c>
      <c r="K3562" s="11">
        <v>10</v>
      </c>
      <c r="L3562" s="9">
        <v>134</v>
      </c>
      <c r="M3562" s="11">
        <v>1274</v>
      </c>
      <c r="N3562" s="11">
        <f>504+263</f>
        <v>767</v>
      </c>
      <c r="O3562" s="10">
        <f t="shared" si="556"/>
        <v>9.5074626865671643</v>
      </c>
      <c r="P3562" s="11">
        <f t="shared" si="557"/>
        <v>5.7238805970149258</v>
      </c>
      <c r="Q3562" s="11">
        <f t="shared" si="558"/>
        <v>15.23134328358209</v>
      </c>
      <c r="R3562" s="6" t="str">
        <f t="shared" si="559"/>
        <v>YES</v>
      </c>
      <c r="S3562" s="6" t="str">
        <f t="shared" si="560"/>
        <v>YES</v>
      </c>
      <c r="T3562" s="11">
        <f t="shared" si="561"/>
        <v>1675</v>
      </c>
      <c r="U3562" s="11">
        <f t="shared" si="562"/>
        <v>2041</v>
      </c>
      <c r="V3562" s="11">
        <f t="shared" si="563"/>
        <v>-366</v>
      </c>
    </row>
    <row r="3563" spans="1:22" x14ac:dyDescent="0.25">
      <c r="A3563" s="6" t="s">
        <v>351</v>
      </c>
      <c r="B3563" s="6" t="s">
        <v>23</v>
      </c>
      <c r="C3563" s="6" t="s">
        <v>2839</v>
      </c>
      <c r="D3563" s="6" t="s">
        <v>2839</v>
      </c>
      <c r="E3563" s="6" t="s">
        <v>2808</v>
      </c>
      <c r="F3563" s="6" t="s">
        <v>2809</v>
      </c>
      <c r="H3563" s="6" t="s">
        <v>2840</v>
      </c>
      <c r="I3563" s="6" t="s">
        <v>53</v>
      </c>
      <c r="J3563" s="6" t="s">
        <v>2851</v>
      </c>
      <c r="K3563" s="11">
        <f t="shared" si="564"/>
        <v>5</v>
      </c>
      <c r="L3563" s="9">
        <v>345</v>
      </c>
      <c r="M3563" s="11">
        <v>1725</v>
      </c>
      <c r="N3563" s="11">
        <f>9323+284</f>
        <v>9607</v>
      </c>
      <c r="O3563" s="10">
        <f t="shared" si="556"/>
        <v>5</v>
      </c>
      <c r="P3563" s="11">
        <f t="shared" si="557"/>
        <v>27.846376811594205</v>
      </c>
      <c r="Q3563" s="11">
        <f t="shared" si="558"/>
        <v>32.846376811594205</v>
      </c>
      <c r="R3563" s="6" t="str">
        <f t="shared" si="559"/>
        <v>YES</v>
      </c>
      <c r="S3563" s="6" t="str">
        <f t="shared" si="560"/>
        <v>YES</v>
      </c>
      <c r="T3563" s="11">
        <f t="shared" si="561"/>
        <v>4312.5</v>
      </c>
      <c r="U3563" s="11">
        <f t="shared" si="562"/>
        <v>11332</v>
      </c>
      <c r="V3563" s="11">
        <f t="shared" si="563"/>
        <v>-7019.5</v>
      </c>
    </row>
    <row r="3564" spans="1:22" x14ac:dyDescent="0.25">
      <c r="A3564" s="6" t="s">
        <v>351</v>
      </c>
      <c r="B3564" s="6" t="s">
        <v>23</v>
      </c>
      <c r="C3564" s="6" t="s">
        <v>2852</v>
      </c>
      <c r="D3564" s="6" t="s">
        <v>2852</v>
      </c>
      <c r="E3564" s="6" t="s">
        <v>2808</v>
      </c>
      <c r="F3564" s="6" t="s">
        <v>2809</v>
      </c>
      <c r="H3564" s="6" t="s">
        <v>2853</v>
      </c>
      <c r="I3564" s="6" t="s">
        <v>654</v>
      </c>
      <c r="J3564" s="6" t="s">
        <v>2854</v>
      </c>
      <c r="K3564" s="11">
        <v>5</v>
      </c>
      <c r="L3564" s="9">
        <v>11</v>
      </c>
      <c r="M3564" s="11">
        <v>53</v>
      </c>
      <c r="N3564" s="11">
        <v>2991</v>
      </c>
      <c r="O3564" s="10">
        <f t="shared" si="556"/>
        <v>4.8181818181818183</v>
      </c>
      <c r="P3564" s="11">
        <f t="shared" si="557"/>
        <v>271.90909090909093</v>
      </c>
      <c r="Q3564" s="11">
        <f t="shared" si="558"/>
        <v>276.72727272727275</v>
      </c>
      <c r="R3564" s="6" t="str">
        <f t="shared" si="559"/>
        <v>YES</v>
      </c>
      <c r="S3564" s="6" t="str">
        <f t="shared" si="560"/>
        <v>YES</v>
      </c>
      <c r="T3564" s="11">
        <f t="shared" si="561"/>
        <v>137.5</v>
      </c>
      <c r="U3564" s="11">
        <f t="shared" si="562"/>
        <v>3044</v>
      </c>
      <c r="V3564" s="11">
        <f t="shared" si="563"/>
        <v>-2906.5</v>
      </c>
    </row>
    <row r="3565" spans="1:22" x14ac:dyDescent="0.25">
      <c r="A3565" s="6" t="s">
        <v>351</v>
      </c>
      <c r="B3565" s="6" t="s">
        <v>23</v>
      </c>
      <c r="C3565" s="6" t="s">
        <v>2852</v>
      </c>
      <c r="D3565" s="6" t="s">
        <v>2852</v>
      </c>
      <c r="E3565" s="6" t="s">
        <v>2808</v>
      </c>
      <c r="F3565" s="6" t="s">
        <v>2809</v>
      </c>
      <c r="H3565" s="6" t="s">
        <v>2853</v>
      </c>
      <c r="I3565" s="6" t="s">
        <v>654</v>
      </c>
      <c r="J3565" s="6" t="s">
        <v>2855</v>
      </c>
      <c r="K3565" s="11">
        <f t="shared" ref="K3565" si="565">+M3565/L3565</f>
        <v>5</v>
      </c>
      <c r="L3565" s="9">
        <v>4</v>
      </c>
      <c r="M3565" s="11">
        <v>20</v>
      </c>
      <c r="N3565" s="11">
        <v>77</v>
      </c>
      <c r="O3565" s="10">
        <f t="shared" si="556"/>
        <v>5</v>
      </c>
      <c r="P3565" s="11">
        <f t="shared" si="557"/>
        <v>19.25</v>
      </c>
      <c r="Q3565" s="11">
        <f t="shared" si="558"/>
        <v>24.25</v>
      </c>
      <c r="R3565" s="6" t="str">
        <f t="shared" si="559"/>
        <v>YES</v>
      </c>
      <c r="S3565" s="6" t="str">
        <f t="shared" si="560"/>
        <v>YES</v>
      </c>
      <c r="T3565" s="11">
        <f t="shared" si="561"/>
        <v>50</v>
      </c>
      <c r="U3565" s="11">
        <f t="shared" si="562"/>
        <v>97</v>
      </c>
      <c r="V3565" s="11">
        <f t="shared" si="563"/>
        <v>-47</v>
      </c>
    </row>
    <row r="3566" spans="1:22" x14ac:dyDescent="0.25">
      <c r="A3566" s="6" t="s">
        <v>351</v>
      </c>
      <c r="B3566" s="6" t="s">
        <v>23</v>
      </c>
      <c r="C3566" s="6" t="s">
        <v>2852</v>
      </c>
      <c r="D3566" s="6" t="s">
        <v>2852</v>
      </c>
      <c r="E3566" s="6" t="s">
        <v>2808</v>
      </c>
      <c r="F3566" s="6" t="s">
        <v>2809</v>
      </c>
      <c r="H3566" s="6" t="s">
        <v>2853</v>
      </c>
      <c r="I3566" s="6" t="s">
        <v>654</v>
      </c>
      <c r="J3566" s="6" t="s">
        <v>2856</v>
      </c>
      <c r="K3566" s="11">
        <v>5</v>
      </c>
      <c r="L3566" s="9">
        <v>49</v>
      </c>
      <c r="M3566" s="11">
        <v>244</v>
      </c>
      <c r="N3566" s="11">
        <v>1207</v>
      </c>
      <c r="O3566" s="10">
        <f t="shared" si="556"/>
        <v>4.9795918367346941</v>
      </c>
      <c r="P3566" s="11">
        <f t="shared" si="557"/>
        <v>24.632653061224488</v>
      </c>
      <c r="Q3566" s="11">
        <f t="shared" si="558"/>
        <v>29.612244897959183</v>
      </c>
      <c r="R3566" s="6" t="str">
        <f t="shared" si="559"/>
        <v>YES</v>
      </c>
      <c r="S3566" s="6" t="str">
        <f t="shared" si="560"/>
        <v>YES</v>
      </c>
      <c r="T3566" s="11">
        <f t="shared" si="561"/>
        <v>612.5</v>
      </c>
      <c r="U3566" s="11">
        <f t="shared" si="562"/>
        <v>1451</v>
      </c>
      <c r="V3566" s="11">
        <f t="shared" si="563"/>
        <v>-838.5</v>
      </c>
    </row>
    <row r="3567" spans="1:22" x14ac:dyDescent="0.25">
      <c r="A3567" s="6" t="s">
        <v>351</v>
      </c>
      <c r="B3567" s="6" t="s">
        <v>23</v>
      </c>
      <c r="C3567" s="6" t="s">
        <v>2857</v>
      </c>
      <c r="D3567" s="6" t="s">
        <v>2857</v>
      </c>
      <c r="E3567" s="6" t="s">
        <v>2808</v>
      </c>
      <c r="F3567" s="6" t="s">
        <v>2809</v>
      </c>
      <c r="H3567" s="6" t="s">
        <v>2858</v>
      </c>
      <c r="I3567" s="6" t="s">
        <v>732</v>
      </c>
      <c r="J3567" s="6" t="s">
        <v>2859</v>
      </c>
      <c r="K3567" s="11">
        <v>13</v>
      </c>
      <c r="L3567" s="9">
        <v>72</v>
      </c>
      <c r="M3567" s="11">
        <v>933</v>
      </c>
      <c r="N3567" s="11">
        <v>2658</v>
      </c>
      <c r="O3567" s="10">
        <f t="shared" si="556"/>
        <v>12.958333333333334</v>
      </c>
      <c r="P3567" s="11">
        <f t="shared" si="557"/>
        <v>36.916666666666664</v>
      </c>
      <c r="Q3567" s="11">
        <f t="shared" si="558"/>
        <v>49.875</v>
      </c>
      <c r="R3567" s="6" t="str">
        <f t="shared" si="559"/>
        <v>YES</v>
      </c>
      <c r="S3567" s="6" t="str">
        <f t="shared" si="560"/>
        <v>YES</v>
      </c>
      <c r="T3567" s="11">
        <f t="shared" si="561"/>
        <v>900</v>
      </c>
      <c r="U3567" s="11">
        <f t="shared" si="562"/>
        <v>3591</v>
      </c>
      <c r="V3567" s="11">
        <f t="shared" si="563"/>
        <v>-2691</v>
      </c>
    </row>
    <row r="3568" spans="1:22" x14ac:dyDescent="0.25">
      <c r="A3568" s="6" t="s">
        <v>351</v>
      </c>
      <c r="B3568" s="6" t="s">
        <v>23</v>
      </c>
      <c r="C3568" s="6" t="s">
        <v>2857</v>
      </c>
      <c r="D3568" s="6" t="s">
        <v>2857</v>
      </c>
      <c r="E3568" s="6" t="s">
        <v>2808</v>
      </c>
      <c r="F3568" s="6" t="s">
        <v>2809</v>
      </c>
      <c r="H3568" s="6" t="s">
        <v>2858</v>
      </c>
      <c r="I3568" s="6" t="s">
        <v>732</v>
      </c>
      <c r="J3568" s="6" t="s">
        <v>2860</v>
      </c>
      <c r="K3568" s="11">
        <v>14</v>
      </c>
      <c r="L3568" s="9">
        <v>398</v>
      </c>
      <c r="M3568" s="11">
        <v>5566</v>
      </c>
      <c r="N3568" s="11">
        <v>2215</v>
      </c>
      <c r="O3568" s="10">
        <f t="shared" si="556"/>
        <v>13.984924623115578</v>
      </c>
      <c r="P3568" s="11">
        <f t="shared" si="557"/>
        <v>5.5653266331658289</v>
      </c>
      <c r="Q3568" s="11">
        <f t="shared" si="558"/>
        <v>19.550251256281406</v>
      </c>
      <c r="R3568" s="6" t="str">
        <f t="shared" si="559"/>
        <v>YES</v>
      </c>
      <c r="S3568" s="6" t="str">
        <f t="shared" si="560"/>
        <v>YES</v>
      </c>
      <c r="T3568" s="11">
        <f t="shared" si="561"/>
        <v>4975</v>
      </c>
      <c r="U3568" s="11">
        <f t="shared" si="562"/>
        <v>7781</v>
      </c>
      <c r="V3568" s="11">
        <f t="shared" si="563"/>
        <v>-2806</v>
      </c>
    </row>
    <row r="3569" spans="1:22" x14ac:dyDescent="0.25">
      <c r="A3569" s="6" t="s">
        <v>351</v>
      </c>
      <c r="B3569" s="6" t="s">
        <v>23</v>
      </c>
      <c r="C3569" s="6" t="s">
        <v>2857</v>
      </c>
      <c r="D3569" s="6" t="s">
        <v>2857</v>
      </c>
      <c r="E3569" s="6" t="s">
        <v>2808</v>
      </c>
      <c r="F3569" s="6" t="s">
        <v>2809</v>
      </c>
      <c r="H3569" s="6" t="s">
        <v>2858</v>
      </c>
      <c r="I3569" s="6" t="s">
        <v>732</v>
      </c>
      <c r="J3569" s="6" t="s">
        <v>2861</v>
      </c>
      <c r="K3569" s="11">
        <v>10</v>
      </c>
      <c r="L3569" s="9">
        <v>68</v>
      </c>
      <c r="M3569" s="11">
        <v>678</v>
      </c>
      <c r="N3569" s="11">
        <v>348</v>
      </c>
      <c r="O3569" s="10">
        <f t="shared" si="556"/>
        <v>9.9705882352941178</v>
      </c>
      <c r="P3569" s="11">
        <f t="shared" si="557"/>
        <v>5.117647058823529</v>
      </c>
      <c r="Q3569" s="11">
        <f t="shared" si="558"/>
        <v>15.088235294117647</v>
      </c>
      <c r="R3569" s="6" t="str">
        <f t="shared" si="559"/>
        <v>YES</v>
      </c>
      <c r="S3569" s="6" t="str">
        <f t="shared" si="560"/>
        <v>YES</v>
      </c>
      <c r="T3569" s="11">
        <f t="shared" si="561"/>
        <v>850</v>
      </c>
      <c r="U3569" s="11">
        <f t="shared" si="562"/>
        <v>1026</v>
      </c>
      <c r="V3569" s="11">
        <f t="shared" si="563"/>
        <v>-176</v>
      </c>
    </row>
    <row r="3570" spans="1:22" x14ac:dyDescent="0.25">
      <c r="A3570" s="6" t="s">
        <v>351</v>
      </c>
      <c r="B3570" s="6" t="s">
        <v>23</v>
      </c>
      <c r="C3570" s="6" t="s">
        <v>2857</v>
      </c>
      <c r="D3570" s="6" t="s">
        <v>2857</v>
      </c>
      <c r="E3570" s="6" t="s">
        <v>2808</v>
      </c>
      <c r="F3570" s="6" t="s">
        <v>2809</v>
      </c>
      <c r="H3570" s="6" t="s">
        <v>2858</v>
      </c>
      <c r="I3570" s="6" t="s">
        <v>732</v>
      </c>
      <c r="J3570" s="6" t="s">
        <v>2862</v>
      </c>
      <c r="K3570" s="11">
        <f t="shared" ref="K3570:K3591" si="566">+M3570/L3570</f>
        <v>11.25</v>
      </c>
      <c r="L3570" s="9">
        <v>4</v>
      </c>
      <c r="M3570" s="11">
        <v>45</v>
      </c>
      <c r="N3570" s="11">
        <v>25</v>
      </c>
      <c r="O3570" s="10">
        <f t="shared" si="556"/>
        <v>11.25</v>
      </c>
      <c r="P3570" s="11">
        <f t="shared" si="557"/>
        <v>6.25</v>
      </c>
      <c r="Q3570" s="11">
        <f t="shared" si="558"/>
        <v>17.5</v>
      </c>
      <c r="R3570" s="6" t="str">
        <f t="shared" si="559"/>
        <v>YES</v>
      </c>
      <c r="S3570" s="6" t="str">
        <f t="shared" si="560"/>
        <v>YES</v>
      </c>
      <c r="T3570" s="11">
        <f t="shared" si="561"/>
        <v>50</v>
      </c>
      <c r="U3570" s="11">
        <f t="shared" si="562"/>
        <v>70</v>
      </c>
      <c r="V3570" s="11">
        <f t="shared" si="563"/>
        <v>-20</v>
      </c>
    </row>
    <row r="3571" spans="1:22" x14ac:dyDescent="0.25">
      <c r="A3571" s="6" t="s">
        <v>351</v>
      </c>
      <c r="B3571" s="6" t="s">
        <v>23</v>
      </c>
      <c r="C3571" s="6" t="s">
        <v>2857</v>
      </c>
      <c r="D3571" s="6" t="s">
        <v>2857</v>
      </c>
      <c r="E3571" s="6" t="s">
        <v>2808</v>
      </c>
      <c r="F3571" s="6" t="s">
        <v>2809</v>
      </c>
      <c r="H3571" s="6" t="s">
        <v>2858</v>
      </c>
      <c r="I3571" s="6" t="s">
        <v>732</v>
      </c>
      <c r="J3571" s="6" t="s">
        <v>2863</v>
      </c>
      <c r="K3571" s="11">
        <f t="shared" si="566"/>
        <v>12</v>
      </c>
      <c r="L3571" s="9">
        <v>427</v>
      </c>
      <c r="M3571" s="11">
        <v>5124</v>
      </c>
      <c r="N3571" s="11">
        <v>2350</v>
      </c>
      <c r="O3571" s="10">
        <f t="shared" si="556"/>
        <v>12</v>
      </c>
      <c r="P3571" s="11">
        <f t="shared" si="557"/>
        <v>5.5035128805620612</v>
      </c>
      <c r="Q3571" s="11">
        <f t="shared" si="558"/>
        <v>17.503512880562059</v>
      </c>
      <c r="R3571" s="6" t="str">
        <f t="shared" si="559"/>
        <v>YES</v>
      </c>
      <c r="S3571" s="6" t="str">
        <f t="shared" si="560"/>
        <v>YES</v>
      </c>
      <c r="T3571" s="11">
        <f t="shared" si="561"/>
        <v>5337.5</v>
      </c>
      <c r="U3571" s="11">
        <f t="shared" si="562"/>
        <v>7474</v>
      </c>
      <c r="V3571" s="11">
        <f t="shared" si="563"/>
        <v>-2136.5</v>
      </c>
    </row>
    <row r="3572" spans="1:22" x14ac:dyDescent="0.25">
      <c r="A3572" s="6" t="s">
        <v>351</v>
      </c>
      <c r="B3572" s="6" t="s">
        <v>23</v>
      </c>
      <c r="C3572" s="6" t="s">
        <v>2857</v>
      </c>
      <c r="D3572" s="6" t="s">
        <v>2857</v>
      </c>
      <c r="E3572" s="6" t="s">
        <v>2808</v>
      </c>
      <c r="F3572" s="6" t="s">
        <v>2809</v>
      </c>
      <c r="H3572" s="6" t="s">
        <v>2858</v>
      </c>
      <c r="I3572" s="6" t="s">
        <v>732</v>
      </c>
      <c r="J3572" s="6" t="s">
        <v>2864</v>
      </c>
      <c r="K3572" s="11">
        <v>10</v>
      </c>
      <c r="L3572" s="9">
        <v>209</v>
      </c>
      <c r="M3572" s="11">
        <v>2093</v>
      </c>
      <c r="N3572" s="11">
        <v>1111</v>
      </c>
      <c r="O3572" s="10">
        <f t="shared" si="556"/>
        <v>10.014354066985646</v>
      </c>
      <c r="P3572" s="11">
        <f t="shared" si="557"/>
        <v>5.3157894736842106</v>
      </c>
      <c r="Q3572" s="11">
        <f t="shared" si="558"/>
        <v>15.330143540669857</v>
      </c>
      <c r="R3572" s="6" t="str">
        <f t="shared" si="559"/>
        <v>YES</v>
      </c>
      <c r="S3572" s="6" t="str">
        <f t="shared" si="560"/>
        <v>YES</v>
      </c>
      <c r="T3572" s="11">
        <f t="shared" si="561"/>
        <v>2612.5</v>
      </c>
      <c r="U3572" s="11">
        <f t="shared" si="562"/>
        <v>3204</v>
      </c>
      <c r="V3572" s="11">
        <f t="shared" si="563"/>
        <v>-591.5</v>
      </c>
    </row>
    <row r="3573" spans="1:22" x14ac:dyDescent="0.25">
      <c r="A3573" s="6" t="s">
        <v>351</v>
      </c>
      <c r="B3573" s="6" t="s">
        <v>23</v>
      </c>
      <c r="C3573" s="6" t="s">
        <v>2857</v>
      </c>
      <c r="D3573" s="6" t="s">
        <v>2857</v>
      </c>
      <c r="E3573" s="6" t="s">
        <v>2808</v>
      </c>
      <c r="F3573" s="6" t="s">
        <v>2809</v>
      </c>
      <c r="H3573" s="6" t="s">
        <v>2858</v>
      </c>
      <c r="I3573" s="6" t="s">
        <v>732</v>
      </c>
      <c r="J3573" s="6" t="s">
        <v>2865</v>
      </c>
      <c r="K3573" s="11">
        <v>4</v>
      </c>
      <c r="L3573" s="9">
        <v>7</v>
      </c>
      <c r="M3573" s="11">
        <v>26</v>
      </c>
      <c r="N3573" s="11">
        <v>325</v>
      </c>
      <c r="O3573" s="10">
        <f t="shared" si="556"/>
        <v>3.7142857142857144</v>
      </c>
      <c r="P3573" s="11">
        <f t="shared" si="557"/>
        <v>46.428571428571431</v>
      </c>
      <c r="Q3573" s="11">
        <f t="shared" si="558"/>
        <v>50.142857142857146</v>
      </c>
      <c r="R3573" s="6" t="str">
        <f t="shared" si="559"/>
        <v>YES</v>
      </c>
      <c r="S3573" s="6" t="str">
        <f t="shared" si="560"/>
        <v>YES</v>
      </c>
      <c r="T3573" s="11">
        <f t="shared" si="561"/>
        <v>87.5</v>
      </c>
      <c r="U3573" s="11">
        <f t="shared" si="562"/>
        <v>351</v>
      </c>
      <c r="V3573" s="11">
        <f t="shared" si="563"/>
        <v>-263.5</v>
      </c>
    </row>
    <row r="3574" spans="1:22" x14ac:dyDescent="0.25">
      <c r="A3574" s="6" t="s">
        <v>351</v>
      </c>
      <c r="B3574" s="6" t="s">
        <v>23</v>
      </c>
      <c r="C3574" s="6" t="s">
        <v>2857</v>
      </c>
      <c r="D3574" s="6" t="s">
        <v>2857</v>
      </c>
      <c r="E3574" s="6" t="s">
        <v>2808</v>
      </c>
      <c r="F3574" s="6" t="s">
        <v>2809</v>
      </c>
      <c r="H3574" s="6" t="s">
        <v>2858</v>
      </c>
      <c r="I3574" s="6" t="s">
        <v>732</v>
      </c>
      <c r="J3574" s="6" t="s">
        <v>2866</v>
      </c>
      <c r="K3574" s="11">
        <v>4</v>
      </c>
      <c r="L3574" s="9">
        <v>19</v>
      </c>
      <c r="M3574" s="11">
        <v>74</v>
      </c>
      <c r="N3574" s="11">
        <v>1075</v>
      </c>
      <c r="O3574" s="10">
        <f t="shared" si="556"/>
        <v>3.8947368421052633</v>
      </c>
      <c r="P3574" s="11">
        <f t="shared" si="557"/>
        <v>56.578947368421055</v>
      </c>
      <c r="Q3574" s="11">
        <f t="shared" si="558"/>
        <v>60.473684210526315</v>
      </c>
      <c r="R3574" s="6" t="str">
        <f t="shared" si="559"/>
        <v>YES</v>
      </c>
      <c r="S3574" s="6" t="str">
        <f t="shared" si="560"/>
        <v>YES</v>
      </c>
      <c r="T3574" s="11">
        <f t="shared" si="561"/>
        <v>237.5</v>
      </c>
      <c r="U3574" s="11">
        <f t="shared" si="562"/>
        <v>1149</v>
      </c>
      <c r="V3574" s="11">
        <f t="shared" si="563"/>
        <v>-911.5</v>
      </c>
    </row>
    <row r="3575" spans="1:22" x14ac:dyDescent="0.25">
      <c r="A3575" s="6" t="s">
        <v>351</v>
      </c>
      <c r="B3575" s="6" t="s">
        <v>23</v>
      </c>
      <c r="C3575" s="6" t="s">
        <v>2857</v>
      </c>
      <c r="D3575" s="6" t="s">
        <v>2857</v>
      </c>
      <c r="E3575" s="6" t="s">
        <v>2808</v>
      </c>
      <c r="F3575" s="6" t="s">
        <v>2809</v>
      </c>
      <c r="H3575" s="6" t="s">
        <v>2858</v>
      </c>
      <c r="I3575" s="6" t="s">
        <v>732</v>
      </c>
      <c r="J3575" s="6" t="s">
        <v>2867</v>
      </c>
      <c r="K3575" s="11">
        <v>4</v>
      </c>
      <c r="L3575" s="9">
        <v>8</v>
      </c>
      <c r="M3575" s="11">
        <v>29</v>
      </c>
      <c r="N3575" s="11">
        <v>350</v>
      </c>
      <c r="O3575" s="10">
        <f t="shared" si="556"/>
        <v>3.625</v>
      </c>
      <c r="P3575" s="11">
        <f t="shared" si="557"/>
        <v>43.75</v>
      </c>
      <c r="Q3575" s="11">
        <f t="shared" si="558"/>
        <v>47.375</v>
      </c>
      <c r="R3575" s="6" t="str">
        <f t="shared" si="559"/>
        <v>YES</v>
      </c>
      <c r="S3575" s="6" t="str">
        <f t="shared" si="560"/>
        <v>YES</v>
      </c>
      <c r="T3575" s="11">
        <f t="shared" si="561"/>
        <v>100</v>
      </c>
      <c r="U3575" s="11">
        <f t="shared" si="562"/>
        <v>379</v>
      </c>
      <c r="V3575" s="11">
        <f t="shared" si="563"/>
        <v>-279</v>
      </c>
    </row>
    <row r="3576" spans="1:22" x14ac:dyDescent="0.25">
      <c r="A3576" s="6" t="s">
        <v>351</v>
      </c>
      <c r="B3576" s="6" t="s">
        <v>23</v>
      </c>
      <c r="C3576" s="6" t="s">
        <v>2857</v>
      </c>
      <c r="D3576" s="6" t="s">
        <v>2857</v>
      </c>
      <c r="E3576" s="6" t="s">
        <v>2808</v>
      </c>
      <c r="F3576" s="6" t="s">
        <v>2809</v>
      </c>
      <c r="H3576" s="6" t="s">
        <v>2858</v>
      </c>
      <c r="I3576" s="6" t="s">
        <v>732</v>
      </c>
      <c r="J3576" s="6" t="s">
        <v>2868</v>
      </c>
      <c r="K3576" s="11">
        <v>4</v>
      </c>
      <c r="L3576" s="9">
        <v>8</v>
      </c>
      <c r="M3576" s="11">
        <v>31</v>
      </c>
      <c r="N3576" s="11">
        <v>500</v>
      </c>
      <c r="O3576" s="10">
        <f t="shared" si="556"/>
        <v>3.875</v>
      </c>
      <c r="P3576" s="11">
        <f t="shared" si="557"/>
        <v>62.5</v>
      </c>
      <c r="Q3576" s="11">
        <f t="shared" si="558"/>
        <v>66.375</v>
      </c>
      <c r="R3576" s="6" t="str">
        <f t="shared" si="559"/>
        <v>YES</v>
      </c>
      <c r="S3576" s="6" t="str">
        <f t="shared" si="560"/>
        <v>YES</v>
      </c>
      <c r="T3576" s="11">
        <f t="shared" si="561"/>
        <v>100</v>
      </c>
      <c r="U3576" s="11">
        <f t="shared" si="562"/>
        <v>531</v>
      </c>
      <c r="V3576" s="11">
        <f t="shared" si="563"/>
        <v>-431</v>
      </c>
    </row>
    <row r="3577" spans="1:22" x14ac:dyDescent="0.25">
      <c r="A3577" s="6" t="s">
        <v>351</v>
      </c>
      <c r="B3577" s="6" t="s">
        <v>23</v>
      </c>
      <c r="C3577" s="6" t="s">
        <v>2857</v>
      </c>
      <c r="D3577" s="6" t="s">
        <v>2857</v>
      </c>
      <c r="E3577" s="6" t="s">
        <v>2808</v>
      </c>
      <c r="F3577" s="6" t="s">
        <v>2809</v>
      </c>
      <c r="H3577" s="6" t="s">
        <v>2858</v>
      </c>
      <c r="I3577" s="6" t="s">
        <v>732</v>
      </c>
      <c r="J3577" s="6" t="s">
        <v>2869</v>
      </c>
      <c r="K3577" s="11">
        <v>13</v>
      </c>
      <c r="L3577" s="9">
        <v>98</v>
      </c>
      <c r="M3577" s="11">
        <v>1270</v>
      </c>
      <c r="N3577" s="11">
        <v>509</v>
      </c>
      <c r="O3577" s="10">
        <f t="shared" si="556"/>
        <v>12.959183673469388</v>
      </c>
      <c r="P3577" s="11">
        <f t="shared" si="557"/>
        <v>5.1938775510204085</v>
      </c>
      <c r="Q3577" s="11">
        <f t="shared" si="558"/>
        <v>18.153061224489797</v>
      </c>
      <c r="R3577" s="6" t="str">
        <f t="shared" si="559"/>
        <v>YES</v>
      </c>
      <c r="S3577" s="6" t="str">
        <f t="shared" si="560"/>
        <v>YES</v>
      </c>
      <c r="T3577" s="11">
        <f t="shared" si="561"/>
        <v>1225</v>
      </c>
      <c r="U3577" s="11">
        <f t="shared" si="562"/>
        <v>1779</v>
      </c>
      <c r="V3577" s="11">
        <f t="shared" si="563"/>
        <v>-554</v>
      </c>
    </row>
    <row r="3578" spans="1:22" x14ac:dyDescent="0.25">
      <c r="A3578" s="6" t="s">
        <v>351</v>
      </c>
      <c r="B3578" s="6" t="s">
        <v>23</v>
      </c>
      <c r="C3578" s="6" t="s">
        <v>2857</v>
      </c>
      <c r="D3578" s="6" t="s">
        <v>2857</v>
      </c>
      <c r="E3578" s="6" t="s">
        <v>2808</v>
      </c>
      <c r="F3578" s="6" t="s">
        <v>2809</v>
      </c>
      <c r="H3578" s="6" t="s">
        <v>2858</v>
      </c>
      <c r="I3578" s="6" t="s">
        <v>732</v>
      </c>
      <c r="J3578" s="6" t="s">
        <v>2870</v>
      </c>
      <c r="K3578" s="11">
        <v>10</v>
      </c>
      <c r="L3578" s="9">
        <v>268</v>
      </c>
      <c r="M3578" s="11">
        <v>2685</v>
      </c>
      <c r="N3578" s="11">
        <v>1436</v>
      </c>
      <c r="O3578" s="10">
        <f t="shared" si="556"/>
        <v>10.01865671641791</v>
      </c>
      <c r="P3578" s="11">
        <f t="shared" si="557"/>
        <v>5.3582089552238807</v>
      </c>
      <c r="Q3578" s="11">
        <f t="shared" si="558"/>
        <v>15.376865671641792</v>
      </c>
      <c r="R3578" s="6" t="str">
        <f t="shared" si="559"/>
        <v>YES</v>
      </c>
      <c r="S3578" s="6" t="str">
        <f t="shared" si="560"/>
        <v>YES</v>
      </c>
      <c r="T3578" s="11">
        <f t="shared" si="561"/>
        <v>3350</v>
      </c>
      <c r="U3578" s="11">
        <f t="shared" si="562"/>
        <v>4121</v>
      </c>
      <c r="V3578" s="11">
        <f t="shared" si="563"/>
        <v>-771</v>
      </c>
    </row>
    <row r="3579" spans="1:22" x14ac:dyDescent="0.25">
      <c r="A3579" s="6" t="s">
        <v>351</v>
      </c>
      <c r="B3579" s="6" t="s">
        <v>23</v>
      </c>
      <c r="C3579" s="6" t="s">
        <v>2857</v>
      </c>
      <c r="D3579" s="6" t="s">
        <v>2857</v>
      </c>
      <c r="E3579" s="6" t="s">
        <v>2808</v>
      </c>
      <c r="F3579" s="6" t="s">
        <v>2809</v>
      </c>
      <c r="H3579" s="6" t="s">
        <v>2858</v>
      </c>
      <c r="I3579" s="6" t="s">
        <v>732</v>
      </c>
      <c r="J3579" s="6" t="s">
        <v>2871</v>
      </c>
      <c r="K3579" s="11">
        <f t="shared" si="566"/>
        <v>10</v>
      </c>
      <c r="L3579" s="9">
        <v>60</v>
      </c>
      <c r="M3579" s="11">
        <v>600</v>
      </c>
      <c r="N3579" s="11">
        <v>745</v>
      </c>
      <c r="O3579" s="10">
        <f t="shared" si="556"/>
        <v>10</v>
      </c>
      <c r="P3579" s="11">
        <f t="shared" si="557"/>
        <v>12.416666666666666</v>
      </c>
      <c r="Q3579" s="11">
        <f t="shared" si="558"/>
        <v>22.416666666666668</v>
      </c>
      <c r="R3579" s="6" t="str">
        <f t="shared" si="559"/>
        <v>YES</v>
      </c>
      <c r="S3579" s="6" t="str">
        <f t="shared" si="560"/>
        <v>YES</v>
      </c>
      <c r="T3579" s="11">
        <f t="shared" si="561"/>
        <v>750</v>
      </c>
      <c r="U3579" s="11">
        <f t="shared" si="562"/>
        <v>1345</v>
      </c>
      <c r="V3579" s="11">
        <f t="shared" si="563"/>
        <v>-595</v>
      </c>
    </row>
    <row r="3580" spans="1:22" x14ac:dyDescent="0.25">
      <c r="A3580" s="6" t="s">
        <v>351</v>
      </c>
      <c r="B3580" s="6" t="s">
        <v>23</v>
      </c>
      <c r="C3580" s="6" t="s">
        <v>2857</v>
      </c>
      <c r="D3580" s="6" t="s">
        <v>2857</v>
      </c>
      <c r="E3580" s="6" t="s">
        <v>2808</v>
      </c>
      <c r="F3580" s="6" t="s">
        <v>2809</v>
      </c>
      <c r="H3580" s="6" t="s">
        <v>2858</v>
      </c>
      <c r="I3580" s="6" t="s">
        <v>732</v>
      </c>
      <c r="J3580" s="6" t="s">
        <v>2872</v>
      </c>
      <c r="K3580" s="11">
        <v>13</v>
      </c>
      <c r="L3580" s="9">
        <v>42</v>
      </c>
      <c r="M3580" s="11">
        <v>552</v>
      </c>
      <c r="N3580" s="11">
        <v>1383</v>
      </c>
      <c r="O3580" s="10">
        <f t="shared" si="556"/>
        <v>13.142857142857142</v>
      </c>
      <c r="P3580" s="11">
        <f t="shared" si="557"/>
        <v>32.928571428571431</v>
      </c>
      <c r="Q3580" s="11">
        <f t="shared" si="558"/>
        <v>46.071428571428569</v>
      </c>
      <c r="R3580" s="6" t="str">
        <f t="shared" si="559"/>
        <v>YES</v>
      </c>
      <c r="S3580" s="6" t="str">
        <f t="shared" si="560"/>
        <v>YES</v>
      </c>
      <c r="T3580" s="11">
        <f t="shared" si="561"/>
        <v>525</v>
      </c>
      <c r="U3580" s="11">
        <f t="shared" si="562"/>
        <v>1935</v>
      </c>
      <c r="V3580" s="11">
        <f t="shared" si="563"/>
        <v>-1410</v>
      </c>
    </row>
    <row r="3581" spans="1:22" x14ac:dyDescent="0.25">
      <c r="A3581" s="6" t="s">
        <v>351</v>
      </c>
      <c r="B3581" s="6" t="s">
        <v>23</v>
      </c>
      <c r="C3581" s="6" t="s">
        <v>2857</v>
      </c>
      <c r="D3581" s="6" t="s">
        <v>2857</v>
      </c>
      <c r="E3581" s="6" t="s">
        <v>2808</v>
      </c>
      <c r="F3581" s="6" t="s">
        <v>2809</v>
      </c>
      <c r="H3581" s="6" t="s">
        <v>2858</v>
      </c>
      <c r="I3581" s="6" t="s">
        <v>732</v>
      </c>
      <c r="J3581" s="6" t="s">
        <v>2873</v>
      </c>
      <c r="K3581" s="11">
        <v>12</v>
      </c>
      <c r="L3581" s="9">
        <v>19</v>
      </c>
      <c r="M3581" s="11">
        <v>227</v>
      </c>
      <c r="N3581" s="11">
        <v>393</v>
      </c>
      <c r="O3581" s="10">
        <f t="shared" si="556"/>
        <v>11.947368421052632</v>
      </c>
      <c r="P3581" s="11">
        <f t="shared" si="557"/>
        <v>20.684210526315791</v>
      </c>
      <c r="Q3581" s="11">
        <f t="shared" si="558"/>
        <v>32.631578947368418</v>
      </c>
      <c r="R3581" s="6" t="str">
        <f t="shared" si="559"/>
        <v>YES</v>
      </c>
      <c r="S3581" s="6" t="str">
        <f t="shared" si="560"/>
        <v>YES</v>
      </c>
      <c r="T3581" s="11">
        <f t="shared" si="561"/>
        <v>237.5</v>
      </c>
      <c r="U3581" s="11">
        <f t="shared" si="562"/>
        <v>620</v>
      </c>
      <c r="V3581" s="11">
        <f t="shared" si="563"/>
        <v>-382.5</v>
      </c>
    </row>
    <row r="3582" spans="1:22" x14ac:dyDescent="0.25">
      <c r="A3582" s="6" t="s">
        <v>351</v>
      </c>
      <c r="B3582" s="6" t="s">
        <v>23</v>
      </c>
      <c r="C3582" s="6" t="s">
        <v>2857</v>
      </c>
      <c r="D3582" s="6" t="s">
        <v>2857</v>
      </c>
      <c r="E3582" s="6" t="s">
        <v>2808</v>
      </c>
      <c r="F3582" s="6" t="s">
        <v>2809</v>
      </c>
      <c r="H3582" s="6" t="s">
        <v>2858</v>
      </c>
      <c r="I3582" s="6" t="s">
        <v>732</v>
      </c>
      <c r="J3582" s="6" t="s">
        <v>2874</v>
      </c>
      <c r="K3582" s="11">
        <v>14</v>
      </c>
      <c r="L3582" s="9">
        <v>9</v>
      </c>
      <c r="M3582" s="11">
        <v>129</v>
      </c>
      <c r="N3582" s="11">
        <v>319</v>
      </c>
      <c r="O3582" s="10">
        <f t="shared" si="556"/>
        <v>14.333333333333334</v>
      </c>
      <c r="P3582" s="11">
        <f t="shared" si="557"/>
        <v>35.444444444444443</v>
      </c>
      <c r="Q3582" s="11">
        <f t="shared" si="558"/>
        <v>49.777777777777779</v>
      </c>
      <c r="R3582" s="6" t="str">
        <f t="shared" si="559"/>
        <v>YES</v>
      </c>
      <c r="S3582" s="6" t="str">
        <f t="shared" si="560"/>
        <v>YES</v>
      </c>
      <c r="T3582" s="11">
        <f t="shared" si="561"/>
        <v>112.5</v>
      </c>
      <c r="U3582" s="11">
        <f t="shared" si="562"/>
        <v>448</v>
      </c>
      <c r="V3582" s="11">
        <f t="shared" si="563"/>
        <v>-335.5</v>
      </c>
    </row>
    <row r="3583" spans="1:22" x14ac:dyDescent="0.25">
      <c r="A3583" s="6" t="s">
        <v>351</v>
      </c>
      <c r="B3583" s="6" t="s">
        <v>23</v>
      </c>
      <c r="C3583" s="6" t="s">
        <v>2857</v>
      </c>
      <c r="D3583" s="6" t="s">
        <v>2857</v>
      </c>
      <c r="E3583" s="6" t="s">
        <v>2808</v>
      </c>
      <c r="F3583" s="6" t="s">
        <v>2809</v>
      </c>
      <c r="H3583" s="6" t="s">
        <v>2858</v>
      </c>
      <c r="I3583" s="6" t="s">
        <v>732</v>
      </c>
      <c r="J3583" s="6" t="s">
        <v>2875</v>
      </c>
      <c r="K3583" s="11">
        <f t="shared" si="566"/>
        <v>12</v>
      </c>
      <c r="L3583" s="9">
        <v>4</v>
      </c>
      <c r="M3583" s="11">
        <v>48</v>
      </c>
      <c r="N3583" s="11">
        <v>403</v>
      </c>
      <c r="O3583" s="10">
        <f t="shared" si="556"/>
        <v>12</v>
      </c>
      <c r="P3583" s="11">
        <f t="shared" si="557"/>
        <v>100.75</v>
      </c>
      <c r="Q3583" s="11">
        <f t="shared" si="558"/>
        <v>112.75</v>
      </c>
      <c r="R3583" s="6" t="str">
        <f t="shared" si="559"/>
        <v>YES</v>
      </c>
      <c r="S3583" s="6" t="str">
        <f t="shared" si="560"/>
        <v>YES</v>
      </c>
      <c r="T3583" s="11">
        <f t="shared" si="561"/>
        <v>50</v>
      </c>
      <c r="U3583" s="11">
        <f t="shared" si="562"/>
        <v>451</v>
      </c>
      <c r="V3583" s="11">
        <f t="shared" si="563"/>
        <v>-401</v>
      </c>
    </row>
    <row r="3584" spans="1:22" x14ac:dyDescent="0.25">
      <c r="A3584" s="6" t="s">
        <v>351</v>
      </c>
      <c r="B3584" s="6" t="s">
        <v>23</v>
      </c>
      <c r="C3584" s="6" t="s">
        <v>2857</v>
      </c>
      <c r="D3584" s="6" t="s">
        <v>2857</v>
      </c>
      <c r="E3584" s="6" t="s">
        <v>2808</v>
      </c>
      <c r="F3584" s="6" t="s">
        <v>2809</v>
      </c>
      <c r="H3584" s="6" t="s">
        <v>2858</v>
      </c>
      <c r="I3584" s="6" t="s">
        <v>732</v>
      </c>
      <c r="J3584" s="6" t="s">
        <v>2876</v>
      </c>
      <c r="K3584" s="11">
        <f t="shared" si="566"/>
        <v>12</v>
      </c>
      <c r="L3584" s="9">
        <v>372</v>
      </c>
      <c r="M3584" s="11">
        <v>4464</v>
      </c>
      <c r="N3584" s="11">
        <v>2111</v>
      </c>
      <c r="O3584" s="10">
        <f t="shared" si="556"/>
        <v>12</v>
      </c>
      <c r="P3584" s="11">
        <f t="shared" si="557"/>
        <v>5.674731182795699</v>
      </c>
      <c r="Q3584" s="11">
        <f t="shared" si="558"/>
        <v>17.6747311827957</v>
      </c>
      <c r="R3584" s="6" t="str">
        <f t="shared" si="559"/>
        <v>YES</v>
      </c>
      <c r="S3584" s="6" t="str">
        <f t="shared" si="560"/>
        <v>YES</v>
      </c>
      <c r="T3584" s="11">
        <f t="shared" si="561"/>
        <v>4650</v>
      </c>
      <c r="U3584" s="11">
        <f t="shared" si="562"/>
        <v>6575</v>
      </c>
      <c r="V3584" s="11">
        <f t="shared" si="563"/>
        <v>-1925</v>
      </c>
    </row>
    <row r="3585" spans="1:22" x14ac:dyDescent="0.25">
      <c r="A3585" s="6" t="s">
        <v>351</v>
      </c>
      <c r="B3585" s="6" t="s">
        <v>23</v>
      </c>
      <c r="C3585" s="6" t="s">
        <v>2857</v>
      </c>
      <c r="D3585" s="6" t="s">
        <v>2857</v>
      </c>
      <c r="E3585" s="6" t="s">
        <v>2808</v>
      </c>
      <c r="F3585" s="6" t="s">
        <v>2809</v>
      </c>
      <c r="H3585" s="6" t="s">
        <v>2858</v>
      </c>
      <c r="I3585" s="6" t="s">
        <v>732</v>
      </c>
      <c r="J3585" s="6" t="s">
        <v>2877</v>
      </c>
      <c r="K3585" s="11">
        <v>10</v>
      </c>
      <c r="L3585" s="9">
        <v>79</v>
      </c>
      <c r="M3585" s="11">
        <v>788</v>
      </c>
      <c r="N3585" s="11">
        <v>404</v>
      </c>
      <c r="O3585" s="10">
        <f t="shared" si="556"/>
        <v>9.9746835443037973</v>
      </c>
      <c r="P3585" s="11">
        <f t="shared" si="557"/>
        <v>5.1139240506329111</v>
      </c>
      <c r="Q3585" s="11">
        <f t="shared" si="558"/>
        <v>15.088607594936709</v>
      </c>
      <c r="R3585" s="6" t="str">
        <f t="shared" si="559"/>
        <v>YES</v>
      </c>
      <c r="S3585" s="6" t="str">
        <f t="shared" si="560"/>
        <v>YES</v>
      </c>
      <c r="T3585" s="11">
        <f t="shared" si="561"/>
        <v>987.5</v>
      </c>
      <c r="U3585" s="11">
        <f t="shared" si="562"/>
        <v>1192</v>
      </c>
      <c r="V3585" s="11">
        <f t="shared" si="563"/>
        <v>-204.5</v>
      </c>
    </row>
    <row r="3586" spans="1:22" x14ac:dyDescent="0.25">
      <c r="A3586" s="6" t="s">
        <v>351</v>
      </c>
      <c r="B3586" s="6" t="s">
        <v>23</v>
      </c>
      <c r="C3586" s="6" t="s">
        <v>2857</v>
      </c>
      <c r="D3586" s="6" t="s">
        <v>2857</v>
      </c>
      <c r="E3586" s="6" t="s">
        <v>2808</v>
      </c>
      <c r="F3586" s="6" t="s">
        <v>2809</v>
      </c>
      <c r="H3586" s="6" t="s">
        <v>2858</v>
      </c>
      <c r="I3586" s="6" t="s">
        <v>732</v>
      </c>
      <c r="J3586" s="6" t="s">
        <v>2878</v>
      </c>
      <c r="K3586" s="11">
        <v>13</v>
      </c>
      <c r="L3586" s="9">
        <v>434</v>
      </c>
      <c r="M3586" s="11">
        <v>5647</v>
      </c>
      <c r="N3586" s="11">
        <v>2367</v>
      </c>
      <c r="O3586" s="10">
        <f t="shared" si="556"/>
        <v>13.011520737327189</v>
      </c>
      <c r="P3586" s="11">
        <f t="shared" si="557"/>
        <v>5.4539170506912447</v>
      </c>
      <c r="Q3586" s="11">
        <f t="shared" si="558"/>
        <v>18.465437788018434</v>
      </c>
      <c r="R3586" s="6" t="str">
        <f t="shared" si="559"/>
        <v>YES</v>
      </c>
      <c r="S3586" s="6" t="str">
        <f t="shared" si="560"/>
        <v>YES</v>
      </c>
      <c r="T3586" s="11">
        <f t="shared" si="561"/>
        <v>5425</v>
      </c>
      <c r="U3586" s="11">
        <f t="shared" si="562"/>
        <v>8014</v>
      </c>
      <c r="V3586" s="11">
        <f t="shared" si="563"/>
        <v>-2589</v>
      </c>
    </row>
    <row r="3587" spans="1:22" x14ac:dyDescent="0.25">
      <c r="A3587" s="6" t="s">
        <v>351</v>
      </c>
      <c r="B3587" s="6" t="s">
        <v>23</v>
      </c>
      <c r="C3587" s="6" t="s">
        <v>2857</v>
      </c>
      <c r="D3587" s="6" t="s">
        <v>2857</v>
      </c>
      <c r="E3587" s="6" t="s">
        <v>2808</v>
      </c>
      <c r="F3587" s="6" t="s">
        <v>2809</v>
      </c>
      <c r="H3587" s="6" t="s">
        <v>2858</v>
      </c>
      <c r="I3587" s="6" t="s">
        <v>732</v>
      </c>
      <c r="J3587" s="6" t="s">
        <v>2879</v>
      </c>
      <c r="K3587" s="11">
        <v>10</v>
      </c>
      <c r="L3587" s="9">
        <v>21</v>
      </c>
      <c r="M3587" s="11">
        <v>206</v>
      </c>
      <c r="N3587" s="11">
        <v>828</v>
      </c>
      <c r="O3587" s="10">
        <f t="shared" si="556"/>
        <v>9.8095238095238102</v>
      </c>
      <c r="P3587" s="11">
        <f t="shared" si="557"/>
        <v>39.428571428571431</v>
      </c>
      <c r="Q3587" s="11">
        <f t="shared" si="558"/>
        <v>49.238095238095241</v>
      </c>
      <c r="R3587" s="6" t="str">
        <f t="shared" si="559"/>
        <v>YES</v>
      </c>
      <c r="S3587" s="6" t="str">
        <f t="shared" si="560"/>
        <v>YES</v>
      </c>
      <c r="T3587" s="11">
        <f t="shared" si="561"/>
        <v>262.5</v>
      </c>
      <c r="U3587" s="11">
        <f t="shared" si="562"/>
        <v>1034</v>
      </c>
      <c r="V3587" s="11">
        <f t="shared" si="563"/>
        <v>-771.5</v>
      </c>
    </row>
    <row r="3588" spans="1:22" x14ac:dyDescent="0.25">
      <c r="A3588" s="6" t="s">
        <v>351</v>
      </c>
      <c r="B3588" s="6" t="s">
        <v>23</v>
      </c>
      <c r="C3588" s="6" t="s">
        <v>2857</v>
      </c>
      <c r="D3588" s="6" t="s">
        <v>2857</v>
      </c>
      <c r="E3588" s="6" t="s">
        <v>2808</v>
      </c>
      <c r="F3588" s="6" t="s">
        <v>2809</v>
      </c>
      <c r="H3588" s="6" t="s">
        <v>2858</v>
      </c>
      <c r="I3588" s="6" t="s">
        <v>732</v>
      </c>
      <c r="J3588" s="6" t="s">
        <v>2880</v>
      </c>
      <c r="K3588" s="11">
        <v>10</v>
      </c>
      <c r="L3588" s="9">
        <v>7</v>
      </c>
      <c r="M3588" s="11">
        <v>73</v>
      </c>
      <c r="N3588" s="11">
        <v>41</v>
      </c>
      <c r="O3588" s="10">
        <f t="shared" si="556"/>
        <v>10.428571428571429</v>
      </c>
      <c r="P3588" s="11">
        <f t="shared" si="557"/>
        <v>5.8571428571428568</v>
      </c>
      <c r="Q3588" s="11">
        <f t="shared" si="558"/>
        <v>16.285714285714285</v>
      </c>
      <c r="R3588" s="6" t="str">
        <f t="shared" si="559"/>
        <v>YES</v>
      </c>
      <c r="S3588" s="6" t="str">
        <f t="shared" si="560"/>
        <v>YES</v>
      </c>
      <c r="T3588" s="11">
        <f t="shared" si="561"/>
        <v>87.5</v>
      </c>
      <c r="U3588" s="11">
        <f t="shared" si="562"/>
        <v>114</v>
      </c>
      <c r="V3588" s="11">
        <f t="shared" si="563"/>
        <v>-26.5</v>
      </c>
    </row>
    <row r="3589" spans="1:22" x14ac:dyDescent="0.25">
      <c r="A3589" s="6" t="s">
        <v>351</v>
      </c>
      <c r="B3589" s="6" t="s">
        <v>23</v>
      </c>
      <c r="C3589" s="6" t="s">
        <v>2857</v>
      </c>
      <c r="D3589" s="6" t="s">
        <v>2857</v>
      </c>
      <c r="E3589" s="6" t="s">
        <v>2808</v>
      </c>
      <c r="F3589" s="6" t="s">
        <v>2809</v>
      </c>
      <c r="H3589" s="6" t="s">
        <v>2858</v>
      </c>
      <c r="I3589" s="6" t="s">
        <v>732</v>
      </c>
      <c r="J3589" s="6" t="s">
        <v>2881</v>
      </c>
      <c r="K3589" s="11">
        <v>13</v>
      </c>
      <c r="L3589" s="9">
        <v>24</v>
      </c>
      <c r="M3589" s="11">
        <v>309</v>
      </c>
      <c r="N3589" s="11">
        <v>903</v>
      </c>
      <c r="O3589" s="10">
        <f t="shared" si="556"/>
        <v>12.875</v>
      </c>
      <c r="P3589" s="11">
        <f t="shared" si="557"/>
        <v>37.625</v>
      </c>
      <c r="Q3589" s="11">
        <f t="shared" si="558"/>
        <v>50.5</v>
      </c>
      <c r="R3589" s="6" t="str">
        <f t="shared" si="559"/>
        <v>YES</v>
      </c>
      <c r="S3589" s="6" t="str">
        <f t="shared" si="560"/>
        <v>YES</v>
      </c>
      <c r="T3589" s="11">
        <f t="shared" si="561"/>
        <v>300</v>
      </c>
      <c r="U3589" s="11">
        <f t="shared" si="562"/>
        <v>1212</v>
      </c>
      <c r="V3589" s="11">
        <f t="shared" si="563"/>
        <v>-912</v>
      </c>
    </row>
    <row r="3590" spans="1:22" x14ac:dyDescent="0.25">
      <c r="A3590" s="6" t="s">
        <v>351</v>
      </c>
      <c r="B3590" s="6" t="s">
        <v>23</v>
      </c>
      <c r="C3590" s="6" t="s">
        <v>2857</v>
      </c>
      <c r="D3590" s="6" t="s">
        <v>2857</v>
      </c>
      <c r="E3590" s="6" t="s">
        <v>2808</v>
      </c>
      <c r="F3590" s="6" t="s">
        <v>2809</v>
      </c>
      <c r="H3590" s="6" t="s">
        <v>2858</v>
      </c>
      <c r="I3590" s="6" t="s">
        <v>732</v>
      </c>
      <c r="J3590" s="6" t="s">
        <v>2882</v>
      </c>
      <c r="K3590" s="11">
        <v>11</v>
      </c>
      <c r="L3590" s="9">
        <v>63</v>
      </c>
      <c r="M3590" s="11">
        <v>692</v>
      </c>
      <c r="N3590" s="11">
        <v>308</v>
      </c>
      <c r="O3590" s="10">
        <f t="shared" si="556"/>
        <v>10.984126984126984</v>
      </c>
      <c r="P3590" s="11">
        <f t="shared" si="557"/>
        <v>4.8888888888888893</v>
      </c>
      <c r="Q3590" s="11">
        <f t="shared" si="558"/>
        <v>15.873015873015873</v>
      </c>
      <c r="R3590" s="6" t="str">
        <f t="shared" si="559"/>
        <v>YES</v>
      </c>
      <c r="S3590" s="6" t="str">
        <f t="shared" si="560"/>
        <v>YES</v>
      </c>
      <c r="T3590" s="11">
        <f t="shared" si="561"/>
        <v>787.5</v>
      </c>
      <c r="U3590" s="11">
        <f t="shared" si="562"/>
        <v>1000</v>
      </c>
      <c r="V3590" s="11">
        <f t="shared" si="563"/>
        <v>-212.5</v>
      </c>
    </row>
    <row r="3591" spans="1:22" x14ac:dyDescent="0.25">
      <c r="A3591" s="6" t="s">
        <v>351</v>
      </c>
      <c r="B3591" s="6" t="s">
        <v>23</v>
      </c>
      <c r="C3591" s="6" t="s">
        <v>2857</v>
      </c>
      <c r="D3591" s="6" t="s">
        <v>2857</v>
      </c>
      <c r="E3591" s="6" t="s">
        <v>2808</v>
      </c>
      <c r="F3591" s="6" t="s">
        <v>2809</v>
      </c>
      <c r="H3591" s="6" t="s">
        <v>2858</v>
      </c>
      <c r="I3591" s="6" t="s">
        <v>732</v>
      </c>
      <c r="J3591" s="6" t="s">
        <v>2883</v>
      </c>
      <c r="K3591" s="11">
        <f t="shared" si="566"/>
        <v>14.002247191011236</v>
      </c>
      <c r="L3591" s="9">
        <v>445</v>
      </c>
      <c r="M3591" s="11">
        <v>6231</v>
      </c>
      <c r="N3591" s="11">
        <v>2634</v>
      </c>
      <c r="O3591" s="10">
        <f t="shared" si="556"/>
        <v>14.002247191011236</v>
      </c>
      <c r="P3591" s="11">
        <f t="shared" si="557"/>
        <v>5.9191011235955058</v>
      </c>
      <c r="Q3591" s="11">
        <f t="shared" si="558"/>
        <v>19.921348314606742</v>
      </c>
      <c r="R3591" s="6" t="str">
        <f t="shared" si="559"/>
        <v>YES</v>
      </c>
      <c r="S3591" s="6" t="str">
        <f t="shared" si="560"/>
        <v>YES</v>
      </c>
      <c r="T3591" s="11">
        <f t="shared" si="561"/>
        <v>5562.5</v>
      </c>
      <c r="U3591" s="11">
        <f t="shared" si="562"/>
        <v>8865</v>
      </c>
      <c r="V3591" s="11">
        <f t="shared" si="563"/>
        <v>-3302.5</v>
      </c>
    </row>
    <row r="3592" spans="1:22" x14ac:dyDescent="0.25">
      <c r="A3592" s="6" t="s">
        <v>351</v>
      </c>
      <c r="B3592" s="6" t="s">
        <v>23</v>
      </c>
      <c r="C3592" s="6" t="s">
        <v>2884</v>
      </c>
      <c r="D3592" s="6" t="s">
        <v>2884</v>
      </c>
      <c r="E3592" s="6" t="s">
        <v>2808</v>
      </c>
      <c r="F3592" s="6" t="s">
        <v>2809</v>
      </c>
      <c r="H3592" s="6" t="s">
        <v>2885</v>
      </c>
      <c r="I3592" s="6" t="s">
        <v>732</v>
      </c>
      <c r="J3592" s="6" t="s">
        <v>2886</v>
      </c>
      <c r="K3592" s="11">
        <v>8</v>
      </c>
      <c r="L3592" s="9">
        <v>184</v>
      </c>
      <c r="M3592" s="11">
        <v>1473</v>
      </c>
      <c r="N3592" s="11">
        <v>2379</v>
      </c>
      <c r="O3592" s="10">
        <f t="shared" si="556"/>
        <v>8.0054347826086953</v>
      </c>
      <c r="P3592" s="11">
        <f t="shared" si="557"/>
        <v>12.929347826086957</v>
      </c>
      <c r="Q3592" s="11">
        <f t="shared" si="558"/>
        <v>20.934782608695652</v>
      </c>
      <c r="R3592" s="6" t="str">
        <f t="shared" si="559"/>
        <v>YES</v>
      </c>
      <c r="S3592" s="6" t="str">
        <f t="shared" si="560"/>
        <v>YES</v>
      </c>
      <c r="T3592" s="11">
        <f t="shared" si="561"/>
        <v>2300</v>
      </c>
      <c r="U3592" s="11">
        <f t="shared" si="562"/>
        <v>3852</v>
      </c>
      <c r="V3592" s="11">
        <f t="shared" si="563"/>
        <v>-1552</v>
      </c>
    </row>
    <row r="3593" spans="1:22" x14ac:dyDescent="0.25">
      <c r="A3593" s="6" t="s">
        <v>351</v>
      </c>
      <c r="B3593" s="6" t="s">
        <v>23</v>
      </c>
      <c r="C3593" s="6" t="s">
        <v>2884</v>
      </c>
      <c r="D3593" s="6" t="s">
        <v>2884</v>
      </c>
      <c r="E3593" s="6" t="s">
        <v>2808</v>
      </c>
      <c r="F3593" s="6" t="s">
        <v>2809</v>
      </c>
      <c r="H3593" s="6" t="s">
        <v>2885</v>
      </c>
      <c r="I3593" s="6" t="s">
        <v>732</v>
      </c>
      <c r="J3593" s="6" t="s">
        <v>2887</v>
      </c>
      <c r="K3593" s="11">
        <v>8</v>
      </c>
      <c r="L3593" s="9">
        <v>426</v>
      </c>
      <c r="M3593" s="11">
        <v>3411</v>
      </c>
      <c r="N3593" s="11">
        <v>5712</v>
      </c>
      <c r="O3593" s="10">
        <f t="shared" si="556"/>
        <v>8.0070422535211261</v>
      </c>
      <c r="P3593" s="11">
        <f t="shared" si="557"/>
        <v>13.408450704225352</v>
      </c>
      <c r="Q3593" s="11">
        <f t="shared" si="558"/>
        <v>21.41549295774648</v>
      </c>
      <c r="R3593" s="6" t="str">
        <f t="shared" si="559"/>
        <v>YES</v>
      </c>
      <c r="S3593" s="6" t="str">
        <f t="shared" si="560"/>
        <v>YES</v>
      </c>
      <c r="T3593" s="11">
        <f t="shared" si="561"/>
        <v>5325</v>
      </c>
      <c r="U3593" s="11">
        <f t="shared" si="562"/>
        <v>9123</v>
      </c>
      <c r="V3593" s="11">
        <f t="shared" si="563"/>
        <v>-3798</v>
      </c>
    </row>
    <row r="3594" spans="1:22" x14ac:dyDescent="0.25">
      <c r="A3594" s="6" t="s">
        <v>351</v>
      </c>
      <c r="B3594" s="6" t="s">
        <v>23</v>
      </c>
      <c r="C3594" s="6" t="s">
        <v>2884</v>
      </c>
      <c r="D3594" s="6" t="s">
        <v>2884</v>
      </c>
      <c r="E3594" s="6" t="s">
        <v>2808</v>
      </c>
      <c r="F3594" s="6" t="s">
        <v>2809</v>
      </c>
      <c r="H3594" s="6" t="s">
        <v>2885</v>
      </c>
      <c r="I3594" s="6" t="s">
        <v>732</v>
      </c>
      <c r="J3594" s="6" t="s">
        <v>2888</v>
      </c>
      <c r="K3594" s="11">
        <v>8</v>
      </c>
      <c r="L3594" s="9">
        <v>301</v>
      </c>
      <c r="M3594" s="11">
        <v>2411</v>
      </c>
      <c r="N3594" s="11">
        <v>4070</v>
      </c>
      <c r="O3594" s="10">
        <f t="shared" si="556"/>
        <v>8.0099667774086374</v>
      </c>
      <c r="P3594" s="11">
        <f t="shared" si="557"/>
        <v>13.521594684385382</v>
      </c>
      <c r="Q3594" s="11">
        <f t="shared" si="558"/>
        <v>21.53156146179402</v>
      </c>
      <c r="R3594" s="6" t="str">
        <f t="shared" si="559"/>
        <v>YES</v>
      </c>
      <c r="S3594" s="6" t="str">
        <f t="shared" si="560"/>
        <v>YES</v>
      </c>
      <c r="T3594" s="11">
        <f t="shared" si="561"/>
        <v>3762.5</v>
      </c>
      <c r="U3594" s="11">
        <f t="shared" si="562"/>
        <v>6481</v>
      </c>
      <c r="V3594" s="11">
        <f t="shared" si="563"/>
        <v>-2718.5</v>
      </c>
    </row>
    <row r="3595" spans="1:22" x14ac:dyDescent="0.25">
      <c r="A3595" s="6" t="s">
        <v>351</v>
      </c>
      <c r="B3595" s="6" t="s">
        <v>23</v>
      </c>
      <c r="C3595" s="6" t="s">
        <v>2884</v>
      </c>
      <c r="D3595" s="6" t="s">
        <v>2884</v>
      </c>
      <c r="E3595" s="6" t="s">
        <v>2808</v>
      </c>
      <c r="F3595" s="6" t="s">
        <v>2809</v>
      </c>
      <c r="H3595" s="6" t="s">
        <v>2885</v>
      </c>
      <c r="I3595" s="6" t="s">
        <v>732</v>
      </c>
      <c r="J3595" s="6" t="s">
        <v>2889</v>
      </c>
      <c r="K3595" s="11">
        <f t="shared" ref="K3595" si="567">+M3595/L3595</f>
        <v>8</v>
      </c>
      <c r="L3595" s="9">
        <v>410</v>
      </c>
      <c r="M3595" s="11">
        <v>3280</v>
      </c>
      <c r="N3595" s="11">
        <v>5311</v>
      </c>
      <c r="O3595" s="10">
        <f t="shared" si="556"/>
        <v>8</v>
      </c>
      <c r="P3595" s="11">
        <f t="shared" si="557"/>
        <v>12.953658536585365</v>
      </c>
      <c r="Q3595" s="11">
        <f t="shared" si="558"/>
        <v>20.953658536585365</v>
      </c>
      <c r="R3595" s="6" t="str">
        <f t="shared" si="559"/>
        <v>YES</v>
      </c>
      <c r="S3595" s="6" t="str">
        <f t="shared" si="560"/>
        <v>YES</v>
      </c>
      <c r="T3595" s="11">
        <f t="shared" si="561"/>
        <v>5125</v>
      </c>
      <c r="U3595" s="11">
        <f t="shared" si="562"/>
        <v>8591</v>
      </c>
      <c r="V3595" s="11">
        <f t="shared" si="563"/>
        <v>-3466</v>
      </c>
    </row>
    <row r="3596" spans="1:22" x14ac:dyDescent="0.25">
      <c r="A3596" s="6" t="s">
        <v>351</v>
      </c>
      <c r="B3596" s="6" t="s">
        <v>23</v>
      </c>
      <c r="C3596" s="6" t="s">
        <v>2884</v>
      </c>
      <c r="D3596" s="6" t="s">
        <v>2884</v>
      </c>
      <c r="E3596" s="6" t="s">
        <v>2808</v>
      </c>
      <c r="F3596" s="6" t="s">
        <v>2809</v>
      </c>
      <c r="H3596" s="6" t="s">
        <v>2885</v>
      </c>
      <c r="I3596" s="6" t="s">
        <v>732</v>
      </c>
      <c r="J3596" s="6" t="s">
        <v>2890</v>
      </c>
      <c r="K3596" s="11">
        <v>8</v>
      </c>
      <c r="L3596" s="9">
        <v>353</v>
      </c>
      <c r="M3596" s="11">
        <v>2827</v>
      </c>
      <c r="N3596" s="11">
        <v>4729</v>
      </c>
      <c r="O3596" s="10">
        <f t="shared" si="556"/>
        <v>8.0084985835694056</v>
      </c>
      <c r="P3596" s="11">
        <f t="shared" si="557"/>
        <v>13.396600566572237</v>
      </c>
      <c r="Q3596" s="11">
        <f t="shared" si="558"/>
        <v>21.405099150141645</v>
      </c>
      <c r="R3596" s="6" t="str">
        <f t="shared" si="559"/>
        <v>YES</v>
      </c>
      <c r="S3596" s="6" t="str">
        <f t="shared" si="560"/>
        <v>YES</v>
      </c>
      <c r="T3596" s="11">
        <f t="shared" si="561"/>
        <v>4412.5</v>
      </c>
      <c r="U3596" s="11">
        <f t="shared" si="562"/>
        <v>7556</v>
      </c>
      <c r="V3596" s="11">
        <f t="shared" si="563"/>
        <v>-3143.5</v>
      </c>
    </row>
    <row r="3597" spans="1:22" x14ac:dyDescent="0.25">
      <c r="A3597" s="6" t="s">
        <v>351</v>
      </c>
      <c r="B3597" s="6" t="s">
        <v>23</v>
      </c>
      <c r="C3597" s="6" t="s">
        <v>2884</v>
      </c>
      <c r="D3597" s="6" t="s">
        <v>2884</v>
      </c>
      <c r="E3597" s="6" t="s">
        <v>2808</v>
      </c>
      <c r="F3597" s="6" t="s">
        <v>2809</v>
      </c>
      <c r="H3597" s="6" t="s">
        <v>2885</v>
      </c>
      <c r="I3597" s="6" t="s">
        <v>732</v>
      </c>
      <c r="J3597" s="6" t="s">
        <v>2891</v>
      </c>
      <c r="K3597" s="11">
        <v>8</v>
      </c>
      <c r="L3597" s="9">
        <v>373</v>
      </c>
      <c r="M3597" s="11">
        <v>2980</v>
      </c>
      <c r="N3597" s="11">
        <v>4928</v>
      </c>
      <c r="O3597" s="10">
        <f t="shared" si="556"/>
        <v>7.9892761394101877</v>
      </c>
      <c r="P3597" s="11">
        <f t="shared" si="557"/>
        <v>13.211796246648793</v>
      </c>
      <c r="Q3597" s="11">
        <f t="shared" si="558"/>
        <v>21.201072386058982</v>
      </c>
      <c r="R3597" s="6" t="str">
        <f t="shared" si="559"/>
        <v>YES</v>
      </c>
      <c r="S3597" s="6" t="str">
        <f t="shared" si="560"/>
        <v>YES</v>
      </c>
      <c r="T3597" s="11">
        <f t="shared" si="561"/>
        <v>4662.5</v>
      </c>
      <c r="U3597" s="11">
        <f t="shared" si="562"/>
        <v>7908</v>
      </c>
      <c r="V3597" s="11">
        <f t="shared" si="563"/>
        <v>-3245.5</v>
      </c>
    </row>
    <row r="3598" spans="1:22" x14ac:dyDescent="0.25">
      <c r="A3598" s="6" t="s">
        <v>351</v>
      </c>
      <c r="B3598" s="6" t="s">
        <v>23</v>
      </c>
      <c r="C3598" s="6" t="s">
        <v>2884</v>
      </c>
      <c r="D3598" s="6" t="s">
        <v>2884</v>
      </c>
      <c r="E3598" s="6" t="s">
        <v>2808</v>
      </c>
      <c r="F3598" s="6" t="s">
        <v>2809</v>
      </c>
      <c r="H3598" s="6" t="s">
        <v>2885</v>
      </c>
      <c r="I3598" s="6" t="s">
        <v>732</v>
      </c>
      <c r="J3598" s="6" t="s">
        <v>2892</v>
      </c>
      <c r="K3598" s="11">
        <v>8</v>
      </c>
      <c r="L3598" s="9">
        <v>288</v>
      </c>
      <c r="M3598" s="11">
        <v>2305</v>
      </c>
      <c r="N3598" s="11">
        <v>3790</v>
      </c>
      <c r="O3598" s="10">
        <f t="shared" si="556"/>
        <v>8.0034722222222214</v>
      </c>
      <c r="P3598" s="11">
        <f t="shared" si="557"/>
        <v>13.159722222222221</v>
      </c>
      <c r="Q3598" s="11">
        <f t="shared" si="558"/>
        <v>21.163194444444443</v>
      </c>
      <c r="R3598" s="6" t="str">
        <f t="shared" si="559"/>
        <v>YES</v>
      </c>
      <c r="S3598" s="6" t="str">
        <f t="shared" si="560"/>
        <v>YES</v>
      </c>
      <c r="T3598" s="11">
        <f t="shared" si="561"/>
        <v>3600</v>
      </c>
      <c r="U3598" s="11">
        <f t="shared" si="562"/>
        <v>6095</v>
      </c>
      <c r="V3598" s="11">
        <f t="shared" si="563"/>
        <v>-2495</v>
      </c>
    </row>
    <row r="3599" spans="1:22" x14ac:dyDescent="0.25">
      <c r="A3599" s="6" t="s">
        <v>351</v>
      </c>
      <c r="B3599" s="6" t="s">
        <v>23</v>
      </c>
      <c r="C3599" s="6" t="s">
        <v>2893</v>
      </c>
      <c r="D3599" s="6" t="s">
        <v>2893</v>
      </c>
      <c r="E3599" s="6" t="s">
        <v>2808</v>
      </c>
      <c r="F3599" s="6" t="s">
        <v>2809</v>
      </c>
      <c r="H3599" s="6" t="s">
        <v>2894</v>
      </c>
      <c r="I3599" s="6" t="s">
        <v>1125</v>
      </c>
      <c r="J3599" s="6" t="s">
        <v>2895</v>
      </c>
      <c r="K3599" s="11">
        <v>5</v>
      </c>
      <c r="L3599" s="9">
        <v>307</v>
      </c>
      <c r="M3599" s="11">
        <v>1533</v>
      </c>
      <c r="N3599" s="11">
        <f>5251+45+281</f>
        <v>5577</v>
      </c>
      <c r="O3599" s="10">
        <f t="shared" si="556"/>
        <v>4.993485342019544</v>
      </c>
      <c r="P3599" s="11">
        <f t="shared" si="557"/>
        <v>18.166123778501628</v>
      </c>
      <c r="Q3599" s="11">
        <f t="shared" si="558"/>
        <v>23.159609120521171</v>
      </c>
      <c r="R3599" s="6" t="str">
        <f t="shared" si="559"/>
        <v>YES</v>
      </c>
      <c r="S3599" s="6" t="str">
        <f t="shared" si="560"/>
        <v>YES</v>
      </c>
      <c r="T3599" s="11">
        <f t="shared" si="561"/>
        <v>3837.5</v>
      </c>
      <c r="U3599" s="11">
        <f t="shared" si="562"/>
        <v>7110</v>
      </c>
      <c r="V3599" s="11">
        <f t="shared" si="563"/>
        <v>-3272.5</v>
      </c>
    </row>
    <row r="3600" spans="1:22" x14ac:dyDescent="0.25">
      <c r="A3600" s="6" t="s">
        <v>351</v>
      </c>
      <c r="B3600" s="6" t="s">
        <v>23</v>
      </c>
      <c r="C3600" s="6" t="s">
        <v>2893</v>
      </c>
      <c r="D3600" s="6" t="s">
        <v>2893</v>
      </c>
      <c r="E3600" s="6" t="s">
        <v>2808</v>
      </c>
      <c r="F3600" s="6" t="s">
        <v>2809</v>
      </c>
      <c r="H3600" s="6" t="s">
        <v>2894</v>
      </c>
      <c r="I3600" s="6" t="s">
        <v>1125</v>
      </c>
      <c r="J3600" s="6" t="s">
        <v>2896</v>
      </c>
      <c r="K3600" s="11">
        <f t="shared" ref="K3600:K3605" si="568">+M3600/L3600</f>
        <v>5.0033112582781456</v>
      </c>
      <c r="L3600" s="9">
        <v>302</v>
      </c>
      <c r="M3600" s="11">
        <v>1511</v>
      </c>
      <c r="N3600" s="11">
        <f>5170+16+238</f>
        <v>5424</v>
      </c>
      <c r="O3600" s="10">
        <f t="shared" si="556"/>
        <v>5.0033112582781456</v>
      </c>
      <c r="P3600" s="11">
        <f t="shared" si="557"/>
        <v>17.960264900662253</v>
      </c>
      <c r="Q3600" s="11">
        <f t="shared" si="558"/>
        <v>22.963576158940398</v>
      </c>
      <c r="R3600" s="6" t="str">
        <f t="shared" si="559"/>
        <v>YES</v>
      </c>
      <c r="S3600" s="6" t="str">
        <f t="shared" si="560"/>
        <v>YES</v>
      </c>
      <c r="T3600" s="11">
        <f t="shared" si="561"/>
        <v>3775</v>
      </c>
      <c r="U3600" s="11">
        <f t="shared" si="562"/>
        <v>6935</v>
      </c>
      <c r="V3600" s="11">
        <f t="shared" si="563"/>
        <v>-3160</v>
      </c>
    </row>
    <row r="3601" spans="1:22" x14ac:dyDescent="0.25">
      <c r="A3601" s="6" t="s">
        <v>351</v>
      </c>
      <c r="B3601" s="6" t="s">
        <v>23</v>
      </c>
      <c r="C3601" s="6" t="s">
        <v>2893</v>
      </c>
      <c r="D3601" s="6" t="s">
        <v>2893</v>
      </c>
      <c r="E3601" s="6" t="s">
        <v>2808</v>
      </c>
      <c r="F3601" s="6" t="s">
        <v>2809</v>
      </c>
      <c r="H3601" s="6" t="s">
        <v>2894</v>
      </c>
      <c r="I3601" s="6" t="s">
        <v>1125</v>
      </c>
      <c r="J3601" s="6" t="s">
        <v>2897</v>
      </c>
      <c r="K3601" s="11">
        <f t="shared" si="568"/>
        <v>5</v>
      </c>
      <c r="L3601" s="9">
        <v>156</v>
      </c>
      <c r="M3601" s="11">
        <v>780</v>
      </c>
      <c r="N3601" s="11">
        <f>3130+162</f>
        <v>3292</v>
      </c>
      <c r="O3601" s="10">
        <f t="shared" si="556"/>
        <v>5</v>
      </c>
      <c r="P3601" s="11">
        <f t="shared" si="557"/>
        <v>21.102564102564102</v>
      </c>
      <c r="Q3601" s="11">
        <f t="shared" si="558"/>
        <v>26.102564102564102</v>
      </c>
      <c r="R3601" s="6" t="str">
        <f t="shared" si="559"/>
        <v>YES</v>
      </c>
      <c r="S3601" s="6" t="str">
        <f t="shared" si="560"/>
        <v>YES</v>
      </c>
      <c r="T3601" s="11">
        <f t="shared" si="561"/>
        <v>1950</v>
      </c>
      <c r="U3601" s="11">
        <f t="shared" si="562"/>
        <v>4072</v>
      </c>
      <c r="V3601" s="11">
        <f t="shared" si="563"/>
        <v>-2122</v>
      </c>
    </row>
    <row r="3602" spans="1:22" x14ac:dyDescent="0.25">
      <c r="A3602" s="6" t="s">
        <v>351</v>
      </c>
      <c r="B3602" s="6" t="s">
        <v>23</v>
      </c>
      <c r="C3602" s="6" t="s">
        <v>2893</v>
      </c>
      <c r="D3602" s="6" t="s">
        <v>2893</v>
      </c>
      <c r="E3602" s="6" t="s">
        <v>2808</v>
      </c>
      <c r="F3602" s="6" t="s">
        <v>2809</v>
      </c>
      <c r="H3602" s="6" t="s">
        <v>2894</v>
      </c>
      <c r="I3602" s="6" t="s">
        <v>1125</v>
      </c>
      <c r="J3602" s="6" t="s">
        <v>2898</v>
      </c>
      <c r="K3602" s="11">
        <f t="shared" si="568"/>
        <v>5.0025188916876573</v>
      </c>
      <c r="L3602" s="9">
        <v>397</v>
      </c>
      <c r="M3602" s="11">
        <v>1986</v>
      </c>
      <c r="N3602" s="11">
        <f>10095+466</f>
        <v>10561</v>
      </c>
      <c r="O3602" s="10">
        <f t="shared" si="556"/>
        <v>5.0025188916876573</v>
      </c>
      <c r="P3602" s="11">
        <f t="shared" si="557"/>
        <v>26.602015113350127</v>
      </c>
      <c r="Q3602" s="11">
        <f t="shared" si="558"/>
        <v>31.604534005037785</v>
      </c>
      <c r="R3602" s="6" t="str">
        <f t="shared" si="559"/>
        <v>YES</v>
      </c>
      <c r="S3602" s="6" t="str">
        <f t="shared" si="560"/>
        <v>YES</v>
      </c>
      <c r="T3602" s="11">
        <f t="shared" si="561"/>
        <v>4962.5</v>
      </c>
      <c r="U3602" s="11">
        <f t="shared" si="562"/>
        <v>12547</v>
      </c>
      <c r="V3602" s="11">
        <f t="shared" si="563"/>
        <v>-7584.5</v>
      </c>
    </row>
    <row r="3603" spans="1:22" x14ac:dyDescent="0.25">
      <c r="A3603" s="6" t="s">
        <v>351</v>
      </c>
      <c r="B3603" s="6" t="s">
        <v>23</v>
      </c>
      <c r="C3603" s="6" t="s">
        <v>2893</v>
      </c>
      <c r="D3603" s="6" t="s">
        <v>2893</v>
      </c>
      <c r="E3603" s="6" t="s">
        <v>2808</v>
      </c>
      <c r="F3603" s="6" t="s">
        <v>2809</v>
      </c>
      <c r="H3603" s="6" t="s">
        <v>2894</v>
      </c>
      <c r="I3603" s="6" t="s">
        <v>1125</v>
      </c>
      <c r="J3603" s="6" t="s">
        <v>2899</v>
      </c>
      <c r="K3603" s="11">
        <f t="shared" si="568"/>
        <v>5.0025252525252526</v>
      </c>
      <c r="L3603" s="9">
        <v>396</v>
      </c>
      <c r="M3603" s="11">
        <v>1981</v>
      </c>
      <c r="N3603" s="11">
        <f>9357+474</f>
        <v>9831</v>
      </c>
      <c r="O3603" s="10">
        <f t="shared" si="556"/>
        <v>5.0025252525252526</v>
      </c>
      <c r="P3603" s="11">
        <f t="shared" si="557"/>
        <v>24.825757575757574</v>
      </c>
      <c r="Q3603" s="11">
        <f t="shared" si="558"/>
        <v>29.828282828282827</v>
      </c>
      <c r="R3603" s="6" t="str">
        <f t="shared" si="559"/>
        <v>YES</v>
      </c>
      <c r="S3603" s="6" t="str">
        <f t="shared" si="560"/>
        <v>YES</v>
      </c>
      <c r="T3603" s="11">
        <f t="shared" si="561"/>
        <v>4950</v>
      </c>
      <c r="U3603" s="11">
        <f t="shared" si="562"/>
        <v>11812</v>
      </c>
      <c r="V3603" s="11">
        <f t="shared" si="563"/>
        <v>-6862</v>
      </c>
    </row>
    <row r="3604" spans="1:22" x14ac:dyDescent="0.25">
      <c r="A3604" s="6" t="s">
        <v>351</v>
      </c>
      <c r="B3604" s="6" t="s">
        <v>23</v>
      </c>
      <c r="C3604" s="6" t="s">
        <v>2893</v>
      </c>
      <c r="D3604" s="6" t="s">
        <v>2893</v>
      </c>
      <c r="E3604" s="6" t="s">
        <v>2808</v>
      </c>
      <c r="F3604" s="6" t="s">
        <v>2809</v>
      </c>
      <c r="H3604" s="6" t="s">
        <v>2894</v>
      </c>
      <c r="I3604" s="6" t="s">
        <v>1125</v>
      </c>
      <c r="J3604" s="6" t="s">
        <v>2900</v>
      </c>
      <c r="K3604" s="11">
        <f t="shared" si="568"/>
        <v>5</v>
      </c>
      <c r="L3604" s="9">
        <v>356</v>
      </c>
      <c r="M3604" s="11">
        <v>1780</v>
      </c>
      <c r="N3604" s="11">
        <f>9432+502</f>
        <v>9934</v>
      </c>
      <c r="O3604" s="10">
        <f t="shared" si="556"/>
        <v>5</v>
      </c>
      <c r="P3604" s="11">
        <f t="shared" si="557"/>
        <v>27.90449438202247</v>
      </c>
      <c r="Q3604" s="11">
        <f t="shared" si="558"/>
        <v>32.90449438202247</v>
      </c>
      <c r="R3604" s="6" t="str">
        <f t="shared" si="559"/>
        <v>YES</v>
      </c>
      <c r="S3604" s="6" t="str">
        <f t="shared" si="560"/>
        <v>YES</v>
      </c>
      <c r="T3604" s="11">
        <f t="shared" si="561"/>
        <v>4450</v>
      </c>
      <c r="U3604" s="11">
        <f t="shared" si="562"/>
        <v>11714</v>
      </c>
      <c r="V3604" s="11">
        <f t="shared" si="563"/>
        <v>-7264</v>
      </c>
    </row>
    <row r="3605" spans="1:22" x14ac:dyDescent="0.25">
      <c r="A3605" s="6" t="s">
        <v>351</v>
      </c>
      <c r="B3605" s="6" t="s">
        <v>23</v>
      </c>
      <c r="C3605" s="6" t="s">
        <v>2893</v>
      </c>
      <c r="D3605" s="6" t="s">
        <v>2893</v>
      </c>
      <c r="E3605" s="6" t="s">
        <v>2808</v>
      </c>
      <c r="F3605" s="6" t="s">
        <v>2809</v>
      </c>
      <c r="H3605" s="6" t="s">
        <v>2894</v>
      </c>
      <c r="I3605" s="6" t="s">
        <v>1125</v>
      </c>
      <c r="J3605" s="6" t="s">
        <v>2901</v>
      </c>
      <c r="K3605" s="11">
        <f t="shared" si="568"/>
        <v>5</v>
      </c>
      <c r="L3605" s="9">
        <v>390</v>
      </c>
      <c r="M3605" s="11">
        <v>1950</v>
      </c>
      <c r="N3605" s="11">
        <f>9705+525</f>
        <v>10230</v>
      </c>
      <c r="O3605" s="10">
        <f t="shared" ref="O3605:O3668" si="569">M3605/L3605</f>
        <v>5</v>
      </c>
      <c r="P3605" s="11">
        <f t="shared" ref="P3605:P3668" si="570">N3605/L3605</f>
        <v>26.23076923076923</v>
      </c>
      <c r="Q3605" s="11">
        <f t="shared" ref="Q3605:Q3668" si="571">(M3605+N3605)/L3605</f>
        <v>31.23076923076923</v>
      </c>
      <c r="R3605" s="6" t="str">
        <f t="shared" ref="R3605:R3668" si="572">IF(Q3605&gt;12.49,"YES","NO")</f>
        <v>YES</v>
      </c>
      <c r="S3605" s="6" t="str">
        <f t="shared" ref="S3605:S3668" si="573">IF(O3605&gt;3.32,"YES","NO")</f>
        <v>YES</v>
      </c>
      <c r="T3605" s="11">
        <f t="shared" ref="T3605:T3668" si="574">L3605*12.5</f>
        <v>4875</v>
      </c>
      <c r="U3605" s="11">
        <f t="shared" ref="U3605:U3668" si="575">M3605+N3605</f>
        <v>12180</v>
      </c>
      <c r="V3605" s="11">
        <f t="shared" ref="V3605:V3668" si="576">T3605-U3605</f>
        <v>-7305</v>
      </c>
    </row>
    <row r="3606" spans="1:22" x14ac:dyDescent="0.25">
      <c r="A3606" s="6" t="s">
        <v>351</v>
      </c>
      <c r="B3606" s="6" t="s">
        <v>23</v>
      </c>
      <c r="C3606" s="6" t="s">
        <v>2902</v>
      </c>
      <c r="D3606" s="6" t="s">
        <v>2902</v>
      </c>
      <c r="E3606" s="6" t="s">
        <v>2808</v>
      </c>
      <c r="F3606" s="6" t="s">
        <v>2809</v>
      </c>
      <c r="H3606" s="6" t="s">
        <v>2903</v>
      </c>
      <c r="I3606" s="6" t="s">
        <v>1125</v>
      </c>
      <c r="J3606" s="6" t="s">
        <v>2904</v>
      </c>
      <c r="K3606" s="11">
        <v>5</v>
      </c>
      <c r="L3606" s="9">
        <v>390</v>
      </c>
      <c r="M3606" s="11">
        <v>1948</v>
      </c>
      <c r="N3606" s="11">
        <v>10491</v>
      </c>
      <c r="O3606" s="10">
        <f t="shared" si="569"/>
        <v>4.9948717948717949</v>
      </c>
      <c r="P3606" s="11">
        <f t="shared" si="570"/>
        <v>26.9</v>
      </c>
      <c r="Q3606" s="11">
        <f t="shared" si="571"/>
        <v>31.894871794871793</v>
      </c>
      <c r="R3606" s="6" t="str">
        <f t="shared" si="572"/>
        <v>YES</v>
      </c>
      <c r="S3606" s="6" t="str">
        <f t="shared" si="573"/>
        <v>YES</v>
      </c>
      <c r="T3606" s="11">
        <f t="shared" si="574"/>
        <v>4875</v>
      </c>
      <c r="U3606" s="11">
        <f t="shared" si="575"/>
        <v>12439</v>
      </c>
      <c r="V3606" s="11">
        <f t="shared" si="576"/>
        <v>-7564</v>
      </c>
    </row>
    <row r="3607" spans="1:22" x14ac:dyDescent="0.25">
      <c r="A3607" s="6" t="s">
        <v>351</v>
      </c>
      <c r="B3607" s="6" t="s">
        <v>23</v>
      </c>
      <c r="C3607" s="6" t="s">
        <v>2902</v>
      </c>
      <c r="D3607" s="6" t="s">
        <v>2902</v>
      </c>
      <c r="E3607" s="6" t="s">
        <v>2808</v>
      </c>
      <c r="F3607" s="6" t="s">
        <v>2809</v>
      </c>
      <c r="H3607" s="6" t="s">
        <v>2903</v>
      </c>
      <c r="I3607" s="6" t="s">
        <v>1125</v>
      </c>
      <c r="J3607" s="6" t="s">
        <v>2905</v>
      </c>
      <c r="K3607" s="11">
        <f t="shared" ref="K3607:K3618" si="577">+M3607/L3607</f>
        <v>5</v>
      </c>
      <c r="L3607" s="9">
        <v>26</v>
      </c>
      <c r="M3607" s="11">
        <v>130</v>
      </c>
      <c r="N3607" s="11">
        <v>668</v>
      </c>
      <c r="O3607" s="10">
        <f t="shared" si="569"/>
        <v>5</v>
      </c>
      <c r="P3607" s="11">
        <f t="shared" si="570"/>
        <v>25.692307692307693</v>
      </c>
      <c r="Q3607" s="11">
        <f t="shared" si="571"/>
        <v>30.692307692307693</v>
      </c>
      <c r="R3607" s="6" t="str">
        <f t="shared" si="572"/>
        <v>YES</v>
      </c>
      <c r="S3607" s="6" t="str">
        <f t="shared" si="573"/>
        <v>YES</v>
      </c>
      <c r="T3607" s="11">
        <f t="shared" si="574"/>
        <v>325</v>
      </c>
      <c r="U3607" s="11">
        <f t="shared" si="575"/>
        <v>798</v>
      </c>
      <c r="V3607" s="11">
        <f t="shared" si="576"/>
        <v>-473</v>
      </c>
    </row>
    <row r="3608" spans="1:22" x14ac:dyDescent="0.25">
      <c r="A3608" s="6" t="s">
        <v>351</v>
      </c>
      <c r="B3608" s="6" t="s">
        <v>23</v>
      </c>
      <c r="C3608" s="6" t="s">
        <v>2902</v>
      </c>
      <c r="D3608" s="6" t="s">
        <v>2902</v>
      </c>
      <c r="E3608" s="6" t="s">
        <v>2808</v>
      </c>
      <c r="F3608" s="6" t="s">
        <v>2809</v>
      </c>
      <c r="H3608" s="6" t="s">
        <v>2903</v>
      </c>
      <c r="I3608" s="6" t="s">
        <v>1125</v>
      </c>
      <c r="J3608" s="6" t="s">
        <v>2906</v>
      </c>
      <c r="K3608" s="11">
        <v>5</v>
      </c>
      <c r="L3608" s="9">
        <v>365</v>
      </c>
      <c r="M3608" s="11">
        <v>1827</v>
      </c>
      <c r="N3608" s="11">
        <v>12103</v>
      </c>
      <c r="O3608" s="10">
        <f t="shared" si="569"/>
        <v>5.0054794520547947</v>
      </c>
      <c r="P3608" s="11">
        <f t="shared" si="570"/>
        <v>33.158904109589038</v>
      </c>
      <c r="Q3608" s="11">
        <f t="shared" si="571"/>
        <v>38.164383561643838</v>
      </c>
      <c r="R3608" s="6" t="str">
        <f t="shared" si="572"/>
        <v>YES</v>
      </c>
      <c r="S3608" s="6" t="str">
        <f t="shared" si="573"/>
        <v>YES</v>
      </c>
      <c r="T3608" s="11">
        <f t="shared" si="574"/>
        <v>4562.5</v>
      </c>
      <c r="U3608" s="11">
        <f t="shared" si="575"/>
        <v>13930</v>
      </c>
      <c r="V3608" s="11">
        <f t="shared" si="576"/>
        <v>-9367.5</v>
      </c>
    </row>
    <row r="3609" spans="1:22" x14ac:dyDescent="0.25">
      <c r="A3609" s="6" t="s">
        <v>351</v>
      </c>
      <c r="B3609" s="6" t="s">
        <v>23</v>
      </c>
      <c r="C3609" s="6" t="s">
        <v>2902</v>
      </c>
      <c r="D3609" s="6" t="s">
        <v>2902</v>
      </c>
      <c r="E3609" s="6" t="s">
        <v>2808</v>
      </c>
      <c r="F3609" s="6" t="s">
        <v>2809</v>
      </c>
      <c r="H3609" s="6" t="s">
        <v>2903</v>
      </c>
      <c r="I3609" s="6" t="s">
        <v>1125</v>
      </c>
      <c r="J3609" s="6" t="s">
        <v>2907</v>
      </c>
      <c r="K3609" s="11">
        <f t="shared" si="577"/>
        <v>5</v>
      </c>
      <c r="L3609" s="9">
        <v>21</v>
      </c>
      <c r="M3609" s="11">
        <v>105</v>
      </c>
      <c r="N3609" s="11">
        <v>592</v>
      </c>
      <c r="O3609" s="10">
        <f t="shared" si="569"/>
        <v>5</v>
      </c>
      <c r="P3609" s="11">
        <f t="shared" si="570"/>
        <v>28.19047619047619</v>
      </c>
      <c r="Q3609" s="11">
        <f t="shared" si="571"/>
        <v>33.19047619047619</v>
      </c>
      <c r="R3609" s="6" t="str">
        <f t="shared" si="572"/>
        <v>YES</v>
      </c>
      <c r="S3609" s="6" t="str">
        <f t="shared" si="573"/>
        <v>YES</v>
      </c>
      <c r="T3609" s="11">
        <f t="shared" si="574"/>
        <v>262.5</v>
      </c>
      <c r="U3609" s="11">
        <f t="shared" si="575"/>
        <v>697</v>
      </c>
      <c r="V3609" s="11">
        <f t="shared" si="576"/>
        <v>-434.5</v>
      </c>
    </row>
    <row r="3610" spans="1:22" x14ac:dyDescent="0.25">
      <c r="A3610" s="6" t="s">
        <v>351</v>
      </c>
      <c r="B3610" s="6" t="s">
        <v>23</v>
      </c>
      <c r="C3610" s="6" t="s">
        <v>2902</v>
      </c>
      <c r="D3610" s="6" t="s">
        <v>2902</v>
      </c>
      <c r="E3610" s="6" t="s">
        <v>2808</v>
      </c>
      <c r="F3610" s="6" t="s">
        <v>2809</v>
      </c>
      <c r="H3610" s="6" t="s">
        <v>2903</v>
      </c>
      <c r="I3610" s="6" t="s">
        <v>1125</v>
      </c>
      <c r="J3610" s="6" t="s">
        <v>2908</v>
      </c>
      <c r="K3610" s="11">
        <v>5</v>
      </c>
      <c r="L3610" s="9">
        <v>394</v>
      </c>
      <c r="M3610" s="11">
        <v>1972</v>
      </c>
      <c r="N3610" s="11">
        <v>12120</v>
      </c>
      <c r="O3610" s="10">
        <f t="shared" si="569"/>
        <v>5.0050761421319798</v>
      </c>
      <c r="P3610" s="11">
        <f t="shared" si="570"/>
        <v>30.761421319796955</v>
      </c>
      <c r="Q3610" s="11">
        <f t="shared" si="571"/>
        <v>35.766497461928935</v>
      </c>
      <c r="R3610" s="6" t="str">
        <f t="shared" si="572"/>
        <v>YES</v>
      </c>
      <c r="S3610" s="6" t="str">
        <f t="shared" si="573"/>
        <v>YES</v>
      </c>
      <c r="T3610" s="11">
        <f t="shared" si="574"/>
        <v>4925</v>
      </c>
      <c r="U3610" s="11">
        <f t="shared" si="575"/>
        <v>14092</v>
      </c>
      <c r="V3610" s="11">
        <f t="shared" si="576"/>
        <v>-9167</v>
      </c>
    </row>
    <row r="3611" spans="1:22" x14ac:dyDescent="0.25">
      <c r="A3611" s="6" t="s">
        <v>351</v>
      </c>
      <c r="B3611" s="6" t="s">
        <v>23</v>
      </c>
      <c r="C3611" s="6" t="s">
        <v>2902</v>
      </c>
      <c r="D3611" s="6" t="s">
        <v>2902</v>
      </c>
      <c r="E3611" s="6" t="s">
        <v>2808</v>
      </c>
      <c r="F3611" s="6" t="s">
        <v>2809</v>
      </c>
      <c r="H3611" s="6" t="s">
        <v>2903</v>
      </c>
      <c r="I3611" s="6" t="s">
        <v>1125</v>
      </c>
      <c r="J3611" s="6" t="s">
        <v>2909</v>
      </c>
      <c r="K3611" s="11">
        <f t="shared" si="577"/>
        <v>5.0028248587570623</v>
      </c>
      <c r="L3611" s="9">
        <f>80+274</f>
        <v>354</v>
      </c>
      <c r="M3611" s="11">
        <f>1371+400</f>
        <v>1771</v>
      </c>
      <c r="N3611" s="11">
        <f>5334+2496</f>
        <v>7830</v>
      </c>
      <c r="O3611" s="10">
        <f t="shared" si="569"/>
        <v>5.0028248587570623</v>
      </c>
      <c r="P3611" s="11">
        <f t="shared" si="570"/>
        <v>22.118644067796609</v>
      </c>
      <c r="Q3611" s="11">
        <f t="shared" si="571"/>
        <v>27.121468926553671</v>
      </c>
      <c r="R3611" s="6" t="str">
        <f t="shared" si="572"/>
        <v>YES</v>
      </c>
      <c r="S3611" s="6" t="str">
        <f t="shared" si="573"/>
        <v>YES</v>
      </c>
      <c r="T3611" s="11">
        <f t="shared" si="574"/>
        <v>4425</v>
      </c>
      <c r="U3611" s="11">
        <f t="shared" si="575"/>
        <v>9601</v>
      </c>
      <c r="V3611" s="11">
        <f t="shared" si="576"/>
        <v>-5176</v>
      </c>
    </row>
    <row r="3612" spans="1:22" x14ac:dyDescent="0.25">
      <c r="A3612" s="6" t="s">
        <v>351</v>
      </c>
      <c r="B3612" s="6" t="s">
        <v>23</v>
      </c>
      <c r="C3612" s="6" t="s">
        <v>2902</v>
      </c>
      <c r="D3612" s="6" t="s">
        <v>2902</v>
      </c>
      <c r="E3612" s="6" t="s">
        <v>2808</v>
      </c>
      <c r="F3612" s="6" t="s">
        <v>2809</v>
      </c>
      <c r="H3612" s="6" t="s">
        <v>2903</v>
      </c>
      <c r="I3612" s="6" t="s">
        <v>1125</v>
      </c>
      <c r="J3612" s="6" t="s">
        <v>2910</v>
      </c>
      <c r="K3612" s="11">
        <f t="shared" si="577"/>
        <v>5</v>
      </c>
      <c r="L3612" s="9">
        <v>63</v>
      </c>
      <c r="M3612" s="11">
        <v>315</v>
      </c>
      <c r="N3612" s="11">
        <v>1794</v>
      </c>
      <c r="O3612" s="10">
        <f t="shared" si="569"/>
        <v>5</v>
      </c>
      <c r="P3612" s="11">
        <f t="shared" si="570"/>
        <v>28.476190476190474</v>
      </c>
      <c r="Q3612" s="11">
        <f t="shared" si="571"/>
        <v>33.476190476190474</v>
      </c>
      <c r="R3612" s="6" t="str">
        <f t="shared" si="572"/>
        <v>YES</v>
      </c>
      <c r="S3612" s="6" t="str">
        <f t="shared" si="573"/>
        <v>YES</v>
      </c>
      <c r="T3612" s="11">
        <f t="shared" si="574"/>
        <v>787.5</v>
      </c>
      <c r="U3612" s="11">
        <f t="shared" si="575"/>
        <v>2109</v>
      </c>
      <c r="V3612" s="11">
        <f t="shared" si="576"/>
        <v>-1321.5</v>
      </c>
    </row>
    <row r="3613" spans="1:22" x14ac:dyDescent="0.25">
      <c r="A3613" s="6" t="s">
        <v>351</v>
      </c>
      <c r="B3613" s="6" t="s">
        <v>23</v>
      </c>
      <c r="C3613" s="6" t="s">
        <v>2902</v>
      </c>
      <c r="D3613" s="6" t="s">
        <v>2902</v>
      </c>
      <c r="E3613" s="6" t="s">
        <v>2808</v>
      </c>
      <c r="F3613" s="6" t="s">
        <v>2809</v>
      </c>
      <c r="H3613" s="6" t="s">
        <v>2903</v>
      </c>
      <c r="I3613" s="6" t="s">
        <v>1125</v>
      </c>
      <c r="J3613" s="6" t="s">
        <v>2911</v>
      </c>
      <c r="K3613" s="11">
        <v>5</v>
      </c>
      <c r="L3613" s="9">
        <v>12</v>
      </c>
      <c r="M3613" s="11">
        <v>59</v>
      </c>
      <c r="N3613" s="11">
        <v>247</v>
      </c>
      <c r="O3613" s="10">
        <f t="shared" si="569"/>
        <v>4.916666666666667</v>
      </c>
      <c r="P3613" s="11">
        <f t="shared" si="570"/>
        <v>20.583333333333332</v>
      </c>
      <c r="Q3613" s="11">
        <f t="shared" si="571"/>
        <v>25.5</v>
      </c>
      <c r="R3613" s="6" t="str">
        <f t="shared" si="572"/>
        <v>YES</v>
      </c>
      <c r="S3613" s="6" t="str">
        <f t="shared" si="573"/>
        <v>YES</v>
      </c>
      <c r="T3613" s="11">
        <f t="shared" si="574"/>
        <v>150</v>
      </c>
      <c r="U3613" s="11">
        <f t="shared" si="575"/>
        <v>306</v>
      </c>
      <c r="V3613" s="11">
        <f t="shared" si="576"/>
        <v>-156</v>
      </c>
    </row>
    <row r="3614" spans="1:22" x14ac:dyDescent="0.25">
      <c r="A3614" s="6" t="s">
        <v>351</v>
      </c>
      <c r="B3614" s="6" t="s">
        <v>23</v>
      </c>
      <c r="C3614" s="6" t="s">
        <v>2902</v>
      </c>
      <c r="D3614" s="6" t="s">
        <v>2902</v>
      </c>
      <c r="E3614" s="6" t="s">
        <v>2808</v>
      </c>
      <c r="F3614" s="6" t="s">
        <v>2809</v>
      </c>
      <c r="H3614" s="6" t="s">
        <v>2903</v>
      </c>
      <c r="I3614" s="6" t="s">
        <v>1125</v>
      </c>
      <c r="J3614" s="6" t="s">
        <v>2912</v>
      </c>
      <c r="K3614" s="11">
        <f t="shared" si="577"/>
        <v>4.9955156950672643</v>
      </c>
      <c r="L3614" s="9">
        <v>223</v>
      </c>
      <c r="M3614" s="11">
        <v>1114</v>
      </c>
      <c r="N3614" s="11">
        <v>7639</v>
      </c>
      <c r="O3614" s="10">
        <f t="shared" si="569"/>
        <v>4.9955156950672643</v>
      </c>
      <c r="P3614" s="11">
        <f t="shared" si="570"/>
        <v>34.255605381165921</v>
      </c>
      <c r="Q3614" s="11">
        <f t="shared" si="571"/>
        <v>39.251121076233183</v>
      </c>
      <c r="R3614" s="6" t="str">
        <f t="shared" si="572"/>
        <v>YES</v>
      </c>
      <c r="S3614" s="6" t="str">
        <f t="shared" si="573"/>
        <v>YES</v>
      </c>
      <c r="T3614" s="11">
        <f t="shared" si="574"/>
        <v>2787.5</v>
      </c>
      <c r="U3614" s="11">
        <f t="shared" si="575"/>
        <v>8753</v>
      </c>
      <c r="V3614" s="11">
        <f t="shared" si="576"/>
        <v>-5965.5</v>
      </c>
    </row>
    <row r="3615" spans="1:22" x14ac:dyDescent="0.25">
      <c r="A3615" s="6" t="s">
        <v>351</v>
      </c>
      <c r="B3615" s="6" t="s">
        <v>23</v>
      </c>
      <c r="C3615" s="6" t="s">
        <v>2902</v>
      </c>
      <c r="D3615" s="6" t="s">
        <v>2902</v>
      </c>
      <c r="E3615" s="6" t="s">
        <v>2808</v>
      </c>
      <c r="F3615" s="6" t="s">
        <v>2809</v>
      </c>
      <c r="H3615" s="6" t="s">
        <v>2903</v>
      </c>
      <c r="I3615" s="6" t="s">
        <v>1125</v>
      </c>
      <c r="J3615" s="6" t="s">
        <v>2913</v>
      </c>
      <c r="K3615" s="11">
        <v>5</v>
      </c>
      <c r="L3615" s="9">
        <v>12</v>
      </c>
      <c r="M3615" s="11">
        <v>61</v>
      </c>
      <c r="N3615" s="11">
        <v>373</v>
      </c>
      <c r="O3615" s="10">
        <f t="shared" si="569"/>
        <v>5.083333333333333</v>
      </c>
      <c r="P3615" s="11">
        <f t="shared" si="570"/>
        <v>31.083333333333332</v>
      </c>
      <c r="Q3615" s="11">
        <f t="shared" si="571"/>
        <v>36.166666666666664</v>
      </c>
      <c r="R3615" s="6" t="str">
        <f t="shared" si="572"/>
        <v>YES</v>
      </c>
      <c r="S3615" s="6" t="str">
        <f t="shared" si="573"/>
        <v>YES</v>
      </c>
      <c r="T3615" s="11">
        <f t="shared" si="574"/>
        <v>150</v>
      </c>
      <c r="U3615" s="11">
        <f t="shared" si="575"/>
        <v>434</v>
      </c>
      <c r="V3615" s="11">
        <f t="shared" si="576"/>
        <v>-284</v>
      </c>
    </row>
    <row r="3616" spans="1:22" x14ac:dyDescent="0.25">
      <c r="A3616" s="6" t="s">
        <v>351</v>
      </c>
      <c r="B3616" s="6" t="s">
        <v>23</v>
      </c>
      <c r="C3616" s="6" t="s">
        <v>2902</v>
      </c>
      <c r="D3616" s="6" t="s">
        <v>2902</v>
      </c>
      <c r="E3616" s="6" t="s">
        <v>2808</v>
      </c>
      <c r="F3616" s="6" t="s">
        <v>2809</v>
      </c>
      <c r="H3616" s="6" t="s">
        <v>2903</v>
      </c>
      <c r="I3616" s="6" t="s">
        <v>1125</v>
      </c>
      <c r="J3616" s="6" t="s">
        <v>2914</v>
      </c>
      <c r="K3616" s="11">
        <f t="shared" si="577"/>
        <v>5</v>
      </c>
      <c r="L3616" s="9">
        <v>11</v>
      </c>
      <c r="M3616" s="11">
        <v>55</v>
      </c>
      <c r="N3616" s="11">
        <v>212</v>
      </c>
      <c r="O3616" s="10">
        <f t="shared" si="569"/>
        <v>5</v>
      </c>
      <c r="P3616" s="11">
        <f t="shared" si="570"/>
        <v>19.272727272727273</v>
      </c>
      <c r="Q3616" s="11">
        <f t="shared" si="571"/>
        <v>24.272727272727273</v>
      </c>
      <c r="R3616" s="6" t="str">
        <f t="shared" si="572"/>
        <v>YES</v>
      </c>
      <c r="S3616" s="6" t="str">
        <f t="shared" si="573"/>
        <v>YES</v>
      </c>
      <c r="T3616" s="11">
        <f t="shared" si="574"/>
        <v>137.5</v>
      </c>
      <c r="U3616" s="11">
        <f t="shared" si="575"/>
        <v>267</v>
      </c>
      <c r="V3616" s="11">
        <f t="shared" si="576"/>
        <v>-129.5</v>
      </c>
    </row>
    <row r="3617" spans="1:22" x14ac:dyDescent="0.25">
      <c r="A3617" s="6" t="s">
        <v>351</v>
      </c>
      <c r="B3617" s="6" t="s">
        <v>23</v>
      </c>
      <c r="C3617" s="6" t="s">
        <v>2902</v>
      </c>
      <c r="D3617" s="6" t="s">
        <v>2902</v>
      </c>
      <c r="E3617" s="6" t="s">
        <v>2808</v>
      </c>
      <c r="F3617" s="6" t="s">
        <v>2809</v>
      </c>
      <c r="H3617" s="6" t="s">
        <v>2903</v>
      </c>
      <c r="I3617" s="6" t="s">
        <v>1125</v>
      </c>
      <c r="J3617" s="6" t="s">
        <v>2229</v>
      </c>
      <c r="K3617" s="11">
        <f t="shared" si="577"/>
        <v>5</v>
      </c>
      <c r="L3617" s="9">
        <v>253</v>
      </c>
      <c r="M3617" s="11">
        <v>1265</v>
      </c>
      <c r="N3617" s="11">
        <v>4996</v>
      </c>
      <c r="O3617" s="10">
        <f t="shared" si="569"/>
        <v>5</v>
      </c>
      <c r="P3617" s="11">
        <f t="shared" si="570"/>
        <v>19.747035573122531</v>
      </c>
      <c r="Q3617" s="11">
        <f t="shared" si="571"/>
        <v>24.747035573122531</v>
      </c>
      <c r="R3617" s="6" t="str">
        <f t="shared" si="572"/>
        <v>YES</v>
      </c>
      <c r="S3617" s="6" t="str">
        <f t="shared" si="573"/>
        <v>YES</v>
      </c>
      <c r="T3617" s="11">
        <f t="shared" si="574"/>
        <v>3162.5</v>
      </c>
      <c r="U3617" s="11">
        <f t="shared" si="575"/>
        <v>6261</v>
      </c>
      <c r="V3617" s="11">
        <f t="shared" si="576"/>
        <v>-3098.5</v>
      </c>
    </row>
    <row r="3618" spans="1:22" x14ac:dyDescent="0.25">
      <c r="A3618" s="6" t="s">
        <v>351</v>
      </c>
      <c r="B3618" s="6" t="s">
        <v>23</v>
      </c>
      <c r="C3618" s="6" t="s">
        <v>2902</v>
      </c>
      <c r="D3618" s="6" t="s">
        <v>2902</v>
      </c>
      <c r="E3618" s="6" t="s">
        <v>2808</v>
      </c>
      <c r="F3618" s="6" t="s">
        <v>2809</v>
      </c>
      <c r="H3618" s="6" t="s">
        <v>2903</v>
      </c>
      <c r="I3618" s="6" t="s">
        <v>1125</v>
      </c>
      <c r="J3618" s="6" t="s">
        <v>2915</v>
      </c>
      <c r="K3618" s="11">
        <f t="shared" si="577"/>
        <v>5</v>
      </c>
      <c r="L3618" s="9">
        <v>28</v>
      </c>
      <c r="M3618" s="11">
        <v>140</v>
      </c>
      <c r="N3618" s="11">
        <v>471</v>
      </c>
      <c r="O3618" s="10">
        <f t="shared" si="569"/>
        <v>5</v>
      </c>
      <c r="P3618" s="11">
        <f t="shared" si="570"/>
        <v>16.821428571428573</v>
      </c>
      <c r="Q3618" s="11">
        <f t="shared" si="571"/>
        <v>21.821428571428573</v>
      </c>
      <c r="R3618" s="6" t="str">
        <f t="shared" si="572"/>
        <v>YES</v>
      </c>
      <c r="S3618" s="6" t="str">
        <f t="shared" si="573"/>
        <v>YES</v>
      </c>
      <c r="T3618" s="11">
        <f t="shared" si="574"/>
        <v>350</v>
      </c>
      <c r="U3618" s="11">
        <f t="shared" si="575"/>
        <v>611</v>
      </c>
      <c r="V3618" s="11">
        <f t="shared" si="576"/>
        <v>-261</v>
      </c>
    </row>
    <row r="3619" spans="1:22" x14ac:dyDescent="0.25">
      <c r="A3619" s="6" t="s">
        <v>351</v>
      </c>
      <c r="B3619" s="6" t="s">
        <v>23</v>
      </c>
      <c r="C3619" s="6" t="s">
        <v>2902</v>
      </c>
      <c r="D3619" s="6" t="s">
        <v>2902</v>
      </c>
      <c r="E3619" s="6" t="s">
        <v>2808</v>
      </c>
      <c r="F3619" s="6" t="s">
        <v>2809</v>
      </c>
      <c r="H3619" s="6" t="s">
        <v>2903</v>
      </c>
      <c r="I3619" s="6" t="s">
        <v>1125</v>
      </c>
      <c r="J3619" s="6" t="s">
        <v>2916</v>
      </c>
      <c r="K3619" s="11">
        <v>5</v>
      </c>
      <c r="L3619" s="9">
        <v>294</v>
      </c>
      <c r="M3619" s="11">
        <v>1468</v>
      </c>
      <c r="N3619" s="11">
        <v>5472</v>
      </c>
      <c r="O3619" s="10">
        <f t="shared" si="569"/>
        <v>4.9931972789115644</v>
      </c>
      <c r="P3619" s="11">
        <f t="shared" si="570"/>
        <v>18.612244897959183</v>
      </c>
      <c r="Q3619" s="11">
        <f t="shared" si="571"/>
        <v>23.605442176870749</v>
      </c>
      <c r="R3619" s="6" t="str">
        <f t="shared" si="572"/>
        <v>YES</v>
      </c>
      <c r="S3619" s="6" t="str">
        <f t="shared" si="573"/>
        <v>YES</v>
      </c>
      <c r="T3619" s="11">
        <f t="shared" si="574"/>
        <v>3675</v>
      </c>
      <c r="U3619" s="11">
        <f t="shared" si="575"/>
        <v>6940</v>
      </c>
      <c r="V3619" s="11">
        <f t="shared" si="576"/>
        <v>-3265</v>
      </c>
    </row>
    <row r="3620" spans="1:22" x14ac:dyDescent="0.25">
      <c r="A3620" s="6" t="s">
        <v>351</v>
      </c>
      <c r="B3620" s="6" t="s">
        <v>23</v>
      </c>
      <c r="C3620" s="6" t="s">
        <v>2920</v>
      </c>
      <c r="D3620" s="6" t="s">
        <v>2920</v>
      </c>
      <c r="E3620" s="6" t="s">
        <v>2808</v>
      </c>
      <c r="F3620" s="6" t="s">
        <v>2809</v>
      </c>
      <c r="H3620" s="6" t="s">
        <v>2824</v>
      </c>
      <c r="I3620" s="6" t="s">
        <v>1125</v>
      </c>
      <c r="J3620" s="6" t="s">
        <v>2917</v>
      </c>
      <c r="K3620" s="11">
        <v>8</v>
      </c>
      <c r="L3620" s="9">
        <v>8</v>
      </c>
      <c r="M3620" s="11">
        <v>54</v>
      </c>
      <c r="N3620" s="11">
        <v>181.59</v>
      </c>
      <c r="O3620" s="10">
        <f t="shared" si="569"/>
        <v>6.75</v>
      </c>
      <c r="P3620" s="11">
        <f t="shared" si="570"/>
        <v>22.69875</v>
      </c>
      <c r="Q3620" s="11">
        <f t="shared" si="571"/>
        <v>29.44875</v>
      </c>
      <c r="R3620" s="6" t="str">
        <f t="shared" si="572"/>
        <v>YES</v>
      </c>
      <c r="S3620" s="6" t="str">
        <f t="shared" si="573"/>
        <v>YES</v>
      </c>
      <c r="T3620" s="11">
        <f t="shared" si="574"/>
        <v>100</v>
      </c>
      <c r="U3620" s="11">
        <f t="shared" si="575"/>
        <v>235.59</v>
      </c>
      <c r="V3620" s="11">
        <f t="shared" si="576"/>
        <v>-135.59</v>
      </c>
    </row>
    <row r="3621" spans="1:22" x14ac:dyDescent="0.25">
      <c r="A3621" s="6" t="s">
        <v>351</v>
      </c>
      <c r="B3621" s="6" t="s">
        <v>23</v>
      </c>
      <c r="C3621" s="6" t="s">
        <v>2920</v>
      </c>
      <c r="D3621" s="6" t="s">
        <v>2920</v>
      </c>
      <c r="E3621" s="6" t="s">
        <v>2808</v>
      </c>
      <c r="F3621" s="6" t="s">
        <v>2809</v>
      </c>
      <c r="H3621" s="6" t="s">
        <v>2824</v>
      </c>
      <c r="I3621" s="6" t="s">
        <v>1125</v>
      </c>
      <c r="J3621" s="6" t="s">
        <v>2918</v>
      </c>
      <c r="K3621" s="11">
        <v>8</v>
      </c>
      <c r="L3621" s="9">
        <v>11</v>
      </c>
      <c r="M3621" s="11">
        <v>156.32</v>
      </c>
      <c r="N3621" s="11">
        <v>10</v>
      </c>
      <c r="O3621" s="10">
        <f t="shared" si="569"/>
        <v>14.210909090909091</v>
      </c>
      <c r="P3621" s="11">
        <f t="shared" si="570"/>
        <v>0.90909090909090906</v>
      </c>
      <c r="Q3621" s="11">
        <f t="shared" si="571"/>
        <v>15.12</v>
      </c>
      <c r="R3621" s="6" t="str">
        <f t="shared" si="572"/>
        <v>YES</v>
      </c>
      <c r="S3621" s="6" t="str">
        <f t="shared" si="573"/>
        <v>YES</v>
      </c>
      <c r="T3621" s="11">
        <f t="shared" si="574"/>
        <v>137.5</v>
      </c>
      <c r="U3621" s="11">
        <f t="shared" si="575"/>
        <v>166.32</v>
      </c>
      <c r="V3621" s="11">
        <f t="shared" si="576"/>
        <v>-28.819999999999993</v>
      </c>
    </row>
    <row r="3622" spans="1:22" x14ac:dyDescent="0.25">
      <c r="A3622" s="6" t="s">
        <v>351</v>
      </c>
      <c r="B3622" s="6" t="s">
        <v>23</v>
      </c>
      <c r="C3622" s="6" t="s">
        <v>2920</v>
      </c>
      <c r="D3622" s="6" t="s">
        <v>2920</v>
      </c>
      <c r="E3622" s="6" t="s">
        <v>2808</v>
      </c>
      <c r="F3622" s="6" t="s">
        <v>2809</v>
      </c>
      <c r="H3622" s="6" t="s">
        <v>2824</v>
      </c>
      <c r="I3622" s="6" t="s">
        <v>1125</v>
      </c>
      <c r="J3622" s="6" t="s">
        <v>2919</v>
      </c>
      <c r="K3622" s="11">
        <v>8</v>
      </c>
      <c r="L3622" s="9">
        <v>27</v>
      </c>
      <c r="M3622" s="11">
        <v>222.56</v>
      </c>
      <c r="N3622" s="11">
        <v>635.91</v>
      </c>
      <c r="O3622" s="10">
        <f t="shared" si="569"/>
        <v>8.242962962962963</v>
      </c>
      <c r="P3622" s="11">
        <f t="shared" si="570"/>
        <v>23.55222222222222</v>
      </c>
      <c r="Q3622" s="11">
        <f t="shared" si="571"/>
        <v>31.795185185185186</v>
      </c>
      <c r="R3622" s="6" t="str">
        <f t="shared" si="572"/>
        <v>YES</v>
      </c>
      <c r="S3622" s="6" t="str">
        <f t="shared" si="573"/>
        <v>YES</v>
      </c>
      <c r="T3622" s="11">
        <f t="shared" si="574"/>
        <v>337.5</v>
      </c>
      <c r="U3622" s="11">
        <f t="shared" si="575"/>
        <v>858.47</v>
      </c>
      <c r="V3622" s="11">
        <f t="shared" si="576"/>
        <v>-520.97</v>
      </c>
    </row>
    <row r="3623" spans="1:22" x14ac:dyDescent="0.25">
      <c r="A3623" s="6" t="s">
        <v>351</v>
      </c>
      <c r="B3623" s="6" t="s">
        <v>23</v>
      </c>
      <c r="C3623" s="6" t="s">
        <v>2923</v>
      </c>
      <c r="D3623" s="6" t="s">
        <v>2923</v>
      </c>
      <c r="E3623" s="6" t="s">
        <v>2808</v>
      </c>
      <c r="F3623" s="6" t="s">
        <v>2809</v>
      </c>
      <c r="H3623" s="6" t="s">
        <v>2924</v>
      </c>
      <c r="I3623" s="6" t="s">
        <v>1219</v>
      </c>
      <c r="J3623" s="6" t="s">
        <v>2921</v>
      </c>
      <c r="K3623" s="11">
        <v>14</v>
      </c>
      <c r="L3623" s="9">
        <v>307</v>
      </c>
      <c r="M3623" s="11">
        <v>4302</v>
      </c>
      <c r="N3623" s="11">
        <v>2812</v>
      </c>
      <c r="O3623" s="10">
        <f t="shared" si="569"/>
        <v>14.013029315960912</v>
      </c>
      <c r="P3623" s="11">
        <f t="shared" si="570"/>
        <v>9.1596091205211732</v>
      </c>
      <c r="Q3623" s="11">
        <f t="shared" si="571"/>
        <v>23.172638436482085</v>
      </c>
      <c r="R3623" s="6" t="str">
        <f t="shared" si="572"/>
        <v>YES</v>
      </c>
      <c r="S3623" s="6" t="str">
        <f t="shared" si="573"/>
        <v>YES</v>
      </c>
      <c r="T3623" s="11">
        <f t="shared" si="574"/>
        <v>3837.5</v>
      </c>
      <c r="U3623" s="11">
        <f t="shared" si="575"/>
        <v>7114</v>
      </c>
      <c r="V3623" s="11">
        <f t="shared" si="576"/>
        <v>-3276.5</v>
      </c>
    </row>
    <row r="3624" spans="1:22" x14ac:dyDescent="0.25">
      <c r="A3624" s="6" t="s">
        <v>351</v>
      </c>
      <c r="B3624" s="6" t="s">
        <v>23</v>
      </c>
      <c r="C3624" s="6" t="s">
        <v>2923</v>
      </c>
      <c r="D3624" s="6" t="s">
        <v>2923</v>
      </c>
      <c r="E3624" s="6" t="s">
        <v>2808</v>
      </c>
      <c r="F3624" s="6" t="s">
        <v>2809</v>
      </c>
      <c r="H3624" s="6" t="s">
        <v>2924</v>
      </c>
      <c r="I3624" s="6" t="s">
        <v>1219</v>
      </c>
      <c r="J3624" s="6" t="s">
        <v>2922</v>
      </c>
      <c r="K3624" s="11">
        <v>14.75</v>
      </c>
      <c r="L3624" s="9">
        <v>293</v>
      </c>
      <c r="M3624" s="11">
        <v>4318</v>
      </c>
      <c r="N3624" s="11">
        <v>3499</v>
      </c>
      <c r="O3624" s="10">
        <f t="shared" si="569"/>
        <v>14.737201365187714</v>
      </c>
      <c r="P3624" s="11">
        <f t="shared" si="570"/>
        <v>11.941979522184301</v>
      </c>
      <c r="Q3624" s="11">
        <f t="shared" si="571"/>
        <v>26.679180887372013</v>
      </c>
      <c r="R3624" s="6" t="str">
        <f t="shared" si="572"/>
        <v>YES</v>
      </c>
      <c r="S3624" s="6" t="str">
        <f t="shared" si="573"/>
        <v>YES</v>
      </c>
      <c r="T3624" s="11">
        <f t="shared" si="574"/>
        <v>3662.5</v>
      </c>
      <c r="U3624" s="11">
        <f t="shared" si="575"/>
        <v>7817</v>
      </c>
      <c r="V3624" s="11">
        <f t="shared" si="576"/>
        <v>-4154.5</v>
      </c>
    </row>
    <row r="3625" spans="1:22" x14ac:dyDescent="0.25">
      <c r="A3625" s="6" t="s">
        <v>351</v>
      </c>
      <c r="B3625" s="6" t="s">
        <v>23</v>
      </c>
      <c r="C3625" s="6" t="s">
        <v>2940</v>
      </c>
      <c r="D3625" s="6" t="s">
        <v>2940</v>
      </c>
      <c r="E3625" s="6" t="s">
        <v>2808</v>
      </c>
      <c r="F3625" s="6" t="s">
        <v>2809</v>
      </c>
      <c r="H3625" s="6" t="s">
        <v>2941</v>
      </c>
      <c r="I3625" s="6" t="s">
        <v>652</v>
      </c>
      <c r="J3625" s="6" t="s">
        <v>2925</v>
      </c>
      <c r="K3625" s="11">
        <v>5</v>
      </c>
      <c r="L3625" s="9">
        <v>137</v>
      </c>
      <c r="M3625" s="11">
        <v>684</v>
      </c>
      <c r="N3625" s="11">
        <v>4905</v>
      </c>
      <c r="O3625" s="10">
        <f t="shared" si="569"/>
        <v>4.992700729927007</v>
      </c>
      <c r="P3625" s="11">
        <f t="shared" si="570"/>
        <v>35.802919708029194</v>
      </c>
      <c r="Q3625" s="11">
        <f t="shared" si="571"/>
        <v>40.795620437956202</v>
      </c>
      <c r="R3625" s="6" t="str">
        <f t="shared" si="572"/>
        <v>YES</v>
      </c>
      <c r="S3625" s="6" t="str">
        <f t="shared" si="573"/>
        <v>YES</v>
      </c>
      <c r="T3625" s="11">
        <f t="shared" si="574"/>
        <v>1712.5</v>
      </c>
      <c r="U3625" s="11">
        <f t="shared" si="575"/>
        <v>5589</v>
      </c>
      <c r="V3625" s="11">
        <f t="shared" si="576"/>
        <v>-3876.5</v>
      </c>
    </row>
    <row r="3626" spans="1:22" x14ac:dyDescent="0.25">
      <c r="A3626" s="6" t="s">
        <v>351</v>
      </c>
      <c r="B3626" s="6" t="s">
        <v>23</v>
      </c>
      <c r="C3626" s="6" t="s">
        <v>2940</v>
      </c>
      <c r="D3626" s="6" t="s">
        <v>2940</v>
      </c>
      <c r="E3626" s="6" t="s">
        <v>2808</v>
      </c>
      <c r="F3626" s="6" t="s">
        <v>2809</v>
      </c>
      <c r="H3626" s="6" t="s">
        <v>2941</v>
      </c>
      <c r="I3626" s="6" t="s">
        <v>652</v>
      </c>
      <c r="J3626" s="6" t="s">
        <v>2926</v>
      </c>
      <c r="K3626" s="11">
        <v>5</v>
      </c>
      <c r="L3626" s="9">
        <v>192</v>
      </c>
      <c r="M3626" s="11">
        <v>959</v>
      </c>
      <c r="N3626" s="11">
        <v>7115</v>
      </c>
      <c r="O3626" s="10">
        <f t="shared" si="569"/>
        <v>4.994791666666667</v>
      </c>
      <c r="P3626" s="11">
        <f t="shared" si="570"/>
        <v>37.057291666666664</v>
      </c>
      <c r="Q3626" s="11">
        <f t="shared" si="571"/>
        <v>42.052083333333336</v>
      </c>
      <c r="R3626" s="6" t="str">
        <f t="shared" si="572"/>
        <v>YES</v>
      </c>
      <c r="S3626" s="6" t="str">
        <f t="shared" si="573"/>
        <v>YES</v>
      </c>
      <c r="T3626" s="11">
        <f t="shared" si="574"/>
        <v>2400</v>
      </c>
      <c r="U3626" s="11">
        <f t="shared" si="575"/>
        <v>8074</v>
      </c>
      <c r="V3626" s="11">
        <f t="shared" si="576"/>
        <v>-5674</v>
      </c>
    </row>
    <row r="3627" spans="1:22" x14ac:dyDescent="0.25">
      <c r="A3627" s="6" t="s">
        <v>351</v>
      </c>
      <c r="B3627" s="6" t="s">
        <v>23</v>
      </c>
      <c r="C3627" s="6" t="s">
        <v>2940</v>
      </c>
      <c r="D3627" s="6" t="s">
        <v>2940</v>
      </c>
      <c r="E3627" s="6" t="s">
        <v>2808</v>
      </c>
      <c r="F3627" s="6" t="s">
        <v>2809</v>
      </c>
      <c r="H3627" s="6" t="s">
        <v>2941</v>
      </c>
      <c r="I3627" s="6" t="s">
        <v>652</v>
      </c>
      <c r="J3627" s="6" t="s">
        <v>2927</v>
      </c>
      <c r="K3627" s="11">
        <v>5</v>
      </c>
      <c r="L3627" s="9">
        <v>130</v>
      </c>
      <c r="M3627" s="11">
        <v>649</v>
      </c>
      <c r="N3627" s="11">
        <v>7900</v>
      </c>
      <c r="O3627" s="10">
        <f t="shared" si="569"/>
        <v>4.9923076923076923</v>
      </c>
      <c r="P3627" s="11">
        <f t="shared" si="570"/>
        <v>60.769230769230766</v>
      </c>
      <c r="Q3627" s="11">
        <f t="shared" si="571"/>
        <v>65.761538461538464</v>
      </c>
      <c r="R3627" s="6" t="str">
        <f t="shared" si="572"/>
        <v>YES</v>
      </c>
      <c r="S3627" s="6" t="str">
        <f t="shared" si="573"/>
        <v>YES</v>
      </c>
      <c r="T3627" s="11">
        <f t="shared" si="574"/>
        <v>1625</v>
      </c>
      <c r="U3627" s="11">
        <f t="shared" si="575"/>
        <v>8549</v>
      </c>
      <c r="V3627" s="11">
        <f t="shared" si="576"/>
        <v>-6924</v>
      </c>
    </row>
    <row r="3628" spans="1:22" x14ac:dyDescent="0.25">
      <c r="A3628" s="6" t="s">
        <v>351</v>
      </c>
      <c r="B3628" s="6" t="s">
        <v>23</v>
      </c>
      <c r="C3628" s="6" t="s">
        <v>2940</v>
      </c>
      <c r="D3628" s="6" t="s">
        <v>2940</v>
      </c>
      <c r="E3628" s="6" t="s">
        <v>2808</v>
      </c>
      <c r="F3628" s="6" t="s">
        <v>2809</v>
      </c>
      <c r="H3628" s="6" t="s">
        <v>2941</v>
      </c>
      <c r="I3628" s="6" t="s">
        <v>652</v>
      </c>
      <c r="J3628" s="6" t="s">
        <v>2928</v>
      </c>
      <c r="K3628" s="11">
        <v>5</v>
      </c>
      <c r="L3628" s="9">
        <v>140</v>
      </c>
      <c r="M3628" s="11">
        <v>699</v>
      </c>
      <c r="N3628" s="11">
        <v>4775</v>
      </c>
      <c r="O3628" s="10">
        <f t="shared" si="569"/>
        <v>4.9928571428571429</v>
      </c>
      <c r="P3628" s="11">
        <f t="shared" si="570"/>
        <v>34.107142857142854</v>
      </c>
      <c r="Q3628" s="11">
        <f t="shared" si="571"/>
        <v>39.1</v>
      </c>
      <c r="R3628" s="6" t="str">
        <f t="shared" si="572"/>
        <v>YES</v>
      </c>
      <c r="S3628" s="6" t="str">
        <f t="shared" si="573"/>
        <v>YES</v>
      </c>
      <c r="T3628" s="11">
        <f t="shared" si="574"/>
        <v>1750</v>
      </c>
      <c r="U3628" s="11">
        <f t="shared" si="575"/>
        <v>5474</v>
      </c>
      <c r="V3628" s="11">
        <f t="shared" si="576"/>
        <v>-3724</v>
      </c>
    </row>
    <row r="3629" spans="1:22" x14ac:dyDescent="0.25">
      <c r="A3629" s="6" t="s">
        <v>351</v>
      </c>
      <c r="B3629" s="6" t="s">
        <v>23</v>
      </c>
      <c r="C3629" s="6" t="s">
        <v>2940</v>
      </c>
      <c r="D3629" s="6" t="s">
        <v>2940</v>
      </c>
      <c r="E3629" s="6" t="s">
        <v>2808</v>
      </c>
      <c r="F3629" s="6" t="s">
        <v>2809</v>
      </c>
      <c r="H3629" s="6" t="s">
        <v>2941</v>
      </c>
      <c r="I3629" s="6" t="s">
        <v>652</v>
      </c>
      <c r="J3629" s="6" t="s">
        <v>2929</v>
      </c>
      <c r="K3629" s="11">
        <v>5</v>
      </c>
      <c r="L3629" s="9">
        <v>220</v>
      </c>
      <c r="M3629" s="11">
        <v>1102</v>
      </c>
      <c r="N3629" s="11">
        <v>8136</v>
      </c>
      <c r="O3629" s="10">
        <f t="shared" si="569"/>
        <v>5.0090909090909088</v>
      </c>
      <c r="P3629" s="11">
        <f t="shared" si="570"/>
        <v>36.981818181818184</v>
      </c>
      <c r="Q3629" s="11">
        <f t="shared" si="571"/>
        <v>41.990909090909092</v>
      </c>
      <c r="R3629" s="6" t="str">
        <f t="shared" si="572"/>
        <v>YES</v>
      </c>
      <c r="S3629" s="6" t="str">
        <f t="shared" si="573"/>
        <v>YES</v>
      </c>
      <c r="T3629" s="11">
        <f t="shared" si="574"/>
        <v>2750</v>
      </c>
      <c r="U3629" s="11">
        <f t="shared" si="575"/>
        <v>9238</v>
      </c>
      <c r="V3629" s="11">
        <f t="shared" si="576"/>
        <v>-6488</v>
      </c>
    </row>
    <row r="3630" spans="1:22" x14ac:dyDescent="0.25">
      <c r="A3630" s="6" t="s">
        <v>351</v>
      </c>
      <c r="B3630" s="6" t="s">
        <v>23</v>
      </c>
      <c r="C3630" s="6" t="s">
        <v>2940</v>
      </c>
      <c r="D3630" s="6" t="s">
        <v>2940</v>
      </c>
      <c r="E3630" s="6" t="s">
        <v>2808</v>
      </c>
      <c r="F3630" s="6" t="s">
        <v>2809</v>
      </c>
      <c r="H3630" s="6" t="s">
        <v>2941</v>
      </c>
      <c r="I3630" s="6" t="s">
        <v>652</v>
      </c>
      <c r="J3630" s="6" t="s">
        <v>2930</v>
      </c>
      <c r="K3630" s="11">
        <f t="shared" ref="K3630:K3633" si="578">+M3630/L3630</f>
        <v>5</v>
      </c>
      <c r="L3630" s="9">
        <v>60</v>
      </c>
      <c r="M3630" s="11">
        <v>300</v>
      </c>
      <c r="N3630" s="11">
        <v>1357</v>
      </c>
      <c r="O3630" s="10">
        <f t="shared" si="569"/>
        <v>5</v>
      </c>
      <c r="P3630" s="11">
        <f t="shared" si="570"/>
        <v>22.616666666666667</v>
      </c>
      <c r="Q3630" s="11">
        <f t="shared" si="571"/>
        <v>27.616666666666667</v>
      </c>
      <c r="R3630" s="6" t="str">
        <f t="shared" si="572"/>
        <v>YES</v>
      </c>
      <c r="S3630" s="6" t="str">
        <f t="shared" si="573"/>
        <v>YES</v>
      </c>
      <c r="T3630" s="11">
        <f t="shared" si="574"/>
        <v>750</v>
      </c>
      <c r="U3630" s="11">
        <f t="shared" si="575"/>
        <v>1657</v>
      </c>
      <c r="V3630" s="11">
        <f t="shared" si="576"/>
        <v>-907</v>
      </c>
    </row>
    <row r="3631" spans="1:22" x14ac:dyDescent="0.25">
      <c r="A3631" s="6" t="s">
        <v>351</v>
      </c>
      <c r="B3631" s="6" t="s">
        <v>23</v>
      </c>
      <c r="C3631" s="6" t="s">
        <v>2940</v>
      </c>
      <c r="D3631" s="6" t="s">
        <v>2940</v>
      </c>
      <c r="E3631" s="6" t="s">
        <v>2808</v>
      </c>
      <c r="F3631" s="6" t="s">
        <v>2809</v>
      </c>
      <c r="H3631" s="6" t="s">
        <v>2941</v>
      </c>
      <c r="I3631" s="6" t="s">
        <v>652</v>
      </c>
      <c r="J3631" s="6" t="s">
        <v>2931</v>
      </c>
      <c r="K3631" s="11">
        <v>5</v>
      </c>
      <c r="L3631" s="9">
        <v>12</v>
      </c>
      <c r="M3631" s="11">
        <v>62</v>
      </c>
      <c r="N3631" s="11">
        <v>522</v>
      </c>
      <c r="O3631" s="10">
        <f t="shared" si="569"/>
        <v>5.166666666666667</v>
      </c>
      <c r="P3631" s="11">
        <f t="shared" si="570"/>
        <v>43.5</v>
      </c>
      <c r="Q3631" s="11">
        <f t="shared" si="571"/>
        <v>48.666666666666664</v>
      </c>
      <c r="R3631" s="6" t="str">
        <f t="shared" si="572"/>
        <v>YES</v>
      </c>
      <c r="S3631" s="6" t="str">
        <f t="shared" si="573"/>
        <v>YES</v>
      </c>
      <c r="T3631" s="11">
        <f t="shared" si="574"/>
        <v>150</v>
      </c>
      <c r="U3631" s="11">
        <f t="shared" si="575"/>
        <v>584</v>
      </c>
      <c r="V3631" s="11">
        <f t="shared" si="576"/>
        <v>-434</v>
      </c>
    </row>
    <row r="3632" spans="1:22" x14ac:dyDescent="0.25">
      <c r="A3632" s="6" t="s">
        <v>351</v>
      </c>
      <c r="B3632" s="6" t="s">
        <v>23</v>
      </c>
      <c r="C3632" s="6" t="s">
        <v>2940</v>
      </c>
      <c r="D3632" s="6" t="s">
        <v>2940</v>
      </c>
      <c r="E3632" s="6" t="s">
        <v>2808</v>
      </c>
      <c r="F3632" s="6" t="s">
        <v>2809</v>
      </c>
      <c r="H3632" s="6" t="s">
        <v>2941</v>
      </c>
      <c r="I3632" s="6" t="s">
        <v>652</v>
      </c>
      <c r="J3632" s="6" t="s">
        <v>2932</v>
      </c>
      <c r="K3632" s="11">
        <v>5</v>
      </c>
      <c r="L3632" s="9">
        <v>152</v>
      </c>
      <c r="M3632" s="11">
        <v>758</v>
      </c>
      <c r="N3632" s="11">
        <v>6402</v>
      </c>
      <c r="O3632" s="10">
        <f t="shared" si="569"/>
        <v>4.9868421052631575</v>
      </c>
      <c r="P3632" s="11">
        <f t="shared" si="570"/>
        <v>42.118421052631582</v>
      </c>
      <c r="Q3632" s="11">
        <f t="shared" si="571"/>
        <v>47.10526315789474</v>
      </c>
      <c r="R3632" s="6" t="str">
        <f t="shared" si="572"/>
        <v>YES</v>
      </c>
      <c r="S3632" s="6" t="str">
        <f t="shared" si="573"/>
        <v>YES</v>
      </c>
      <c r="T3632" s="11">
        <f t="shared" si="574"/>
        <v>1900</v>
      </c>
      <c r="U3632" s="11">
        <f t="shared" si="575"/>
        <v>7160</v>
      </c>
      <c r="V3632" s="11">
        <f t="shared" si="576"/>
        <v>-5260</v>
      </c>
    </row>
    <row r="3633" spans="1:22" x14ac:dyDescent="0.25">
      <c r="A3633" s="6" t="s">
        <v>351</v>
      </c>
      <c r="B3633" s="6" t="s">
        <v>23</v>
      </c>
      <c r="C3633" s="6" t="s">
        <v>2940</v>
      </c>
      <c r="D3633" s="6" t="s">
        <v>2940</v>
      </c>
      <c r="E3633" s="6" t="s">
        <v>2808</v>
      </c>
      <c r="F3633" s="6" t="s">
        <v>2809</v>
      </c>
      <c r="H3633" s="6" t="s">
        <v>2941</v>
      </c>
      <c r="I3633" s="6" t="s">
        <v>652</v>
      </c>
      <c r="J3633" s="6" t="s">
        <v>2933</v>
      </c>
      <c r="K3633" s="11">
        <f t="shared" si="578"/>
        <v>10</v>
      </c>
      <c r="L3633" s="9">
        <v>37</v>
      </c>
      <c r="M3633" s="11">
        <v>370</v>
      </c>
      <c r="N3633" s="11">
        <v>874</v>
      </c>
      <c r="O3633" s="10">
        <f t="shared" si="569"/>
        <v>10</v>
      </c>
      <c r="P3633" s="11">
        <f t="shared" si="570"/>
        <v>23.621621621621621</v>
      </c>
      <c r="Q3633" s="11">
        <f t="shared" si="571"/>
        <v>33.621621621621621</v>
      </c>
      <c r="R3633" s="6" t="str">
        <f t="shared" si="572"/>
        <v>YES</v>
      </c>
      <c r="S3633" s="6" t="str">
        <f t="shared" si="573"/>
        <v>YES</v>
      </c>
      <c r="T3633" s="11">
        <f t="shared" si="574"/>
        <v>462.5</v>
      </c>
      <c r="U3633" s="11">
        <f t="shared" si="575"/>
        <v>1244</v>
      </c>
      <c r="V3633" s="11">
        <f t="shared" si="576"/>
        <v>-781.5</v>
      </c>
    </row>
    <row r="3634" spans="1:22" x14ac:dyDescent="0.25">
      <c r="A3634" s="6" t="s">
        <v>351</v>
      </c>
      <c r="B3634" s="6" t="s">
        <v>23</v>
      </c>
      <c r="C3634" s="6" t="s">
        <v>2940</v>
      </c>
      <c r="D3634" s="6" t="s">
        <v>2940</v>
      </c>
      <c r="E3634" s="6" t="s">
        <v>2808</v>
      </c>
      <c r="F3634" s="6" t="s">
        <v>2809</v>
      </c>
      <c r="H3634" s="6" t="s">
        <v>2941</v>
      </c>
      <c r="I3634" s="6" t="s">
        <v>652</v>
      </c>
      <c r="J3634" s="6" t="s">
        <v>2934</v>
      </c>
      <c r="K3634" s="11">
        <v>10</v>
      </c>
      <c r="L3634" s="9">
        <v>50</v>
      </c>
      <c r="M3634" s="11">
        <v>498</v>
      </c>
      <c r="N3634" s="11">
        <v>1298</v>
      </c>
      <c r="O3634" s="10">
        <f t="shared" si="569"/>
        <v>9.9600000000000009</v>
      </c>
      <c r="P3634" s="11">
        <f t="shared" si="570"/>
        <v>25.96</v>
      </c>
      <c r="Q3634" s="11">
        <f t="shared" si="571"/>
        <v>35.92</v>
      </c>
      <c r="R3634" s="6" t="str">
        <f t="shared" si="572"/>
        <v>YES</v>
      </c>
      <c r="S3634" s="6" t="str">
        <f t="shared" si="573"/>
        <v>YES</v>
      </c>
      <c r="T3634" s="11">
        <f t="shared" si="574"/>
        <v>625</v>
      </c>
      <c r="U3634" s="11">
        <f t="shared" si="575"/>
        <v>1796</v>
      </c>
      <c r="V3634" s="11">
        <f t="shared" si="576"/>
        <v>-1171</v>
      </c>
    </row>
    <row r="3635" spans="1:22" x14ac:dyDescent="0.25">
      <c r="A3635" s="6" t="s">
        <v>351</v>
      </c>
      <c r="B3635" s="6" t="s">
        <v>23</v>
      </c>
      <c r="C3635" s="6" t="s">
        <v>2940</v>
      </c>
      <c r="D3635" s="6" t="s">
        <v>2940</v>
      </c>
      <c r="E3635" s="6" t="s">
        <v>2808</v>
      </c>
      <c r="F3635" s="6" t="s">
        <v>2809</v>
      </c>
      <c r="H3635" s="6" t="s">
        <v>2941</v>
      </c>
      <c r="I3635" s="6" t="s">
        <v>652</v>
      </c>
      <c r="J3635" s="6" t="s">
        <v>2935</v>
      </c>
      <c r="K3635" s="11">
        <v>15</v>
      </c>
      <c r="L3635" s="9">
        <v>6</v>
      </c>
      <c r="M3635" s="11">
        <v>95</v>
      </c>
      <c r="N3635" s="11">
        <v>13</v>
      </c>
      <c r="O3635" s="10">
        <f t="shared" si="569"/>
        <v>15.833333333333334</v>
      </c>
      <c r="P3635" s="11">
        <f t="shared" si="570"/>
        <v>2.1666666666666665</v>
      </c>
      <c r="Q3635" s="11">
        <f t="shared" si="571"/>
        <v>18</v>
      </c>
      <c r="R3635" s="6" t="str">
        <f t="shared" si="572"/>
        <v>YES</v>
      </c>
      <c r="S3635" s="6" t="str">
        <f t="shared" si="573"/>
        <v>YES</v>
      </c>
      <c r="T3635" s="11">
        <f t="shared" si="574"/>
        <v>75</v>
      </c>
      <c r="U3635" s="11">
        <f t="shared" si="575"/>
        <v>108</v>
      </c>
      <c r="V3635" s="11">
        <f t="shared" si="576"/>
        <v>-33</v>
      </c>
    </row>
    <row r="3636" spans="1:22" x14ac:dyDescent="0.25">
      <c r="A3636" s="6" t="s">
        <v>351</v>
      </c>
      <c r="B3636" s="6" t="s">
        <v>23</v>
      </c>
      <c r="C3636" s="6" t="s">
        <v>2940</v>
      </c>
      <c r="D3636" s="6" t="s">
        <v>2940</v>
      </c>
      <c r="E3636" s="6" t="s">
        <v>2808</v>
      </c>
      <c r="F3636" s="6" t="s">
        <v>2809</v>
      </c>
      <c r="H3636" s="6" t="s">
        <v>2941</v>
      </c>
      <c r="I3636" s="6" t="s">
        <v>652</v>
      </c>
      <c r="J3636" s="6" t="s">
        <v>2936</v>
      </c>
      <c r="K3636" s="11">
        <v>15</v>
      </c>
      <c r="L3636" s="9">
        <v>9</v>
      </c>
      <c r="M3636" s="11">
        <v>136</v>
      </c>
      <c r="N3636" s="11">
        <v>46</v>
      </c>
      <c r="O3636" s="10">
        <f t="shared" si="569"/>
        <v>15.111111111111111</v>
      </c>
      <c r="P3636" s="11">
        <f t="shared" si="570"/>
        <v>5.1111111111111107</v>
      </c>
      <c r="Q3636" s="11">
        <f t="shared" si="571"/>
        <v>20.222222222222221</v>
      </c>
      <c r="R3636" s="6" t="str">
        <f t="shared" si="572"/>
        <v>YES</v>
      </c>
      <c r="S3636" s="6" t="str">
        <f t="shared" si="573"/>
        <v>YES</v>
      </c>
      <c r="T3636" s="11">
        <f t="shared" si="574"/>
        <v>112.5</v>
      </c>
      <c r="U3636" s="11">
        <f t="shared" si="575"/>
        <v>182</v>
      </c>
      <c r="V3636" s="11">
        <f t="shared" si="576"/>
        <v>-69.5</v>
      </c>
    </row>
    <row r="3637" spans="1:22" x14ac:dyDescent="0.25">
      <c r="A3637" s="6" t="s">
        <v>351</v>
      </c>
      <c r="B3637" s="6" t="s">
        <v>23</v>
      </c>
      <c r="C3637" s="6" t="s">
        <v>2940</v>
      </c>
      <c r="D3637" s="6" t="s">
        <v>2940</v>
      </c>
      <c r="E3637" s="6" t="s">
        <v>2808</v>
      </c>
      <c r="F3637" s="6" t="s">
        <v>2809</v>
      </c>
      <c r="H3637" s="6" t="s">
        <v>2941</v>
      </c>
      <c r="I3637" s="6" t="s">
        <v>652</v>
      </c>
      <c r="J3637" s="6" t="s">
        <v>2937</v>
      </c>
      <c r="K3637" s="11">
        <v>15</v>
      </c>
      <c r="L3637" s="9">
        <v>54</v>
      </c>
      <c r="M3637" s="11">
        <v>813</v>
      </c>
      <c r="N3637" s="11">
        <v>218</v>
      </c>
      <c r="O3637" s="10">
        <f t="shared" si="569"/>
        <v>15.055555555555555</v>
      </c>
      <c r="P3637" s="11">
        <f t="shared" si="570"/>
        <v>4.0370370370370372</v>
      </c>
      <c r="Q3637" s="11">
        <f t="shared" si="571"/>
        <v>19.092592592592592</v>
      </c>
      <c r="R3637" s="6" t="str">
        <f t="shared" si="572"/>
        <v>YES</v>
      </c>
      <c r="S3637" s="6" t="str">
        <f t="shared" si="573"/>
        <v>YES</v>
      </c>
      <c r="T3637" s="11">
        <f t="shared" si="574"/>
        <v>675</v>
      </c>
      <c r="U3637" s="11">
        <f t="shared" si="575"/>
        <v>1031</v>
      </c>
      <c r="V3637" s="11">
        <f t="shared" si="576"/>
        <v>-356</v>
      </c>
    </row>
    <row r="3638" spans="1:22" x14ac:dyDescent="0.25">
      <c r="A3638" s="6" t="s">
        <v>351</v>
      </c>
      <c r="B3638" s="6" t="s">
        <v>23</v>
      </c>
      <c r="C3638" s="6" t="s">
        <v>2940</v>
      </c>
      <c r="D3638" s="6" t="s">
        <v>2940</v>
      </c>
      <c r="E3638" s="6" t="s">
        <v>2808</v>
      </c>
      <c r="F3638" s="6" t="s">
        <v>2809</v>
      </c>
      <c r="H3638" s="6" t="s">
        <v>2941</v>
      </c>
      <c r="I3638" s="6" t="s">
        <v>652</v>
      </c>
      <c r="J3638" s="6" t="s">
        <v>2938</v>
      </c>
      <c r="K3638" s="11">
        <v>15</v>
      </c>
      <c r="L3638" s="9">
        <v>50</v>
      </c>
      <c r="M3638" s="11">
        <v>749</v>
      </c>
      <c r="N3638" s="11">
        <v>223</v>
      </c>
      <c r="O3638" s="10">
        <f t="shared" si="569"/>
        <v>14.98</v>
      </c>
      <c r="P3638" s="11">
        <f t="shared" si="570"/>
        <v>4.46</v>
      </c>
      <c r="Q3638" s="11">
        <f t="shared" si="571"/>
        <v>19.440000000000001</v>
      </c>
      <c r="R3638" s="6" t="str">
        <f t="shared" si="572"/>
        <v>YES</v>
      </c>
      <c r="S3638" s="6" t="str">
        <f t="shared" si="573"/>
        <v>YES</v>
      </c>
      <c r="T3638" s="11">
        <f t="shared" si="574"/>
        <v>625</v>
      </c>
      <c r="U3638" s="11">
        <f t="shared" si="575"/>
        <v>972</v>
      </c>
      <c r="V3638" s="11">
        <f t="shared" si="576"/>
        <v>-347</v>
      </c>
    </row>
    <row r="3639" spans="1:22" x14ac:dyDescent="0.25">
      <c r="A3639" s="6" t="s">
        <v>351</v>
      </c>
      <c r="B3639" s="6" t="s">
        <v>23</v>
      </c>
      <c r="C3639" s="6" t="s">
        <v>2940</v>
      </c>
      <c r="D3639" s="6" t="s">
        <v>2940</v>
      </c>
      <c r="E3639" s="6" t="s">
        <v>2808</v>
      </c>
      <c r="F3639" s="6" t="s">
        <v>2809</v>
      </c>
      <c r="H3639" s="6" t="s">
        <v>2941</v>
      </c>
      <c r="I3639" s="6" t="s">
        <v>652</v>
      </c>
      <c r="J3639" s="6" t="s">
        <v>2939</v>
      </c>
      <c r="K3639" s="11">
        <v>15</v>
      </c>
      <c r="L3639" s="9">
        <v>19</v>
      </c>
      <c r="M3639" s="11">
        <v>280</v>
      </c>
      <c r="N3639" s="11">
        <v>76</v>
      </c>
      <c r="O3639" s="10">
        <f t="shared" si="569"/>
        <v>14.736842105263158</v>
      </c>
      <c r="P3639" s="11">
        <f t="shared" si="570"/>
        <v>4</v>
      </c>
      <c r="Q3639" s="11">
        <f t="shared" si="571"/>
        <v>18.736842105263158</v>
      </c>
      <c r="R3639" s="6" t="str">
        <f t="shared" si="572"/>
        <v>YES</v>
      </c>
      <c r="S3639" s="6" t="str">
        <f t="shared" si="573"/>
        <v>YES</v>
      </c>
      <c r="T3639" s="11">
        <f t="shared" si="574"/>
        <v>237.5</v>
      </c>
      <c r="U3639" s="11">
        <f t="shared" si="575"/>
        <v>356</v>
      </c>
      <c r="V3639" s="11">
        <f t="shared" si="576"/>
        <v>-118.5</v>
      </c>
    </row>
    <row r="3640" spans="1:22" x14ac:dyDescent="0.25">
      <c r="A3640" s="6" t="s">
        <v>351</v>
      </c>
      <c r="B3640" s="6" t="s">
        <v>23</v>
      </c>
      <c r="C3640" s="6" t="s">
        <v>2942</v>
      </c>
      <c r="D3640" s="6" t="s">
        <v>2942</v>
      </c>
      <c r="E3640" s="6" t="s">
        <v>2808</v>
      </c>
      <c r="F3640" s="6" t="s">
        <v>2809</v>
      </c>
      <c r="H3640" s="6" t="s">
        <v>2858</v>
      </c>
      <c r="I3640" s="6" t="s">
        <v>732</v>
      </c>
      <c r="J3640" s="6" t="s">
        <v>2943</v>
      </c>
      <c r="K3640" s="11">
        <v>10</v>
      </c>
      <c r="L3640" s="9">
        <v>66</v>
      </c>
      <c r="M3640" s="11">
        <v>658</v>
      </c>
      <c r="N3640" s="11">
        <v>1174</v>
      </c>
      <c r="O3640" s="10">
        <f t="shared" si="569"/>
        <v>9.9696969696969688</v>
      </c>
      <c r="P3640" s="11">
        <f t="shared" si="570"/>
        <v>17.787878787878789</v>
      </c>
      <c r="Q3640" s="11">
        <f t="shared" si="571"/>
        <v>27.757575757575758</v>
      </c>
      <c r="R3640" s="6" t="str">
        <f t="shared" si="572"/>
        <v>YES</v>
      </c>
      <c r="S3640" s="6" t="str">
        <f t="shared" si="573"/>
        <v>YES</v>
      </c>
      <c r="T3640" s="11">
        <f t="shared" si="574"/>
        <v>825</v>
      </c>
      <c r="U3640" s="11">
        <f t="shared" si="575"/>
        <v>1832</v>
      </c>
      <c r="V3640" s="11">
        <f t="shared" si="576"/>
        <v>-1007</v>
      </c>
    </row>
    <row r="3641" spans="1:22" x14ac:dyDescent="0.25">
      <c r="A3641" s="6" t="s">
        <v>351</v>
      </c>
      <c r="B3641" s="6" t="s">
        <v>23</v>
      </c>
      <c r="C3641" s="6" t="s">
        <v>2942</v>
      </c>
      <c r="D3641" s="6" t="s">
        <v>2942</v>
      </c>
      <c r="E3641" s="6" t="s">
        <v>2808</v>
      </c>
      <c r="F3641" s="6" t="s">
        <v>2809</v>
      </c>
      <c r="H3641" s="6" t="s">
        <v>2858</v>
      </c>
      <c r="I3641" s="6" t="s">
        <v>732</v>
      </c>
      <c r="J3641" s="6" t="s">
        <v>2944</v>
      </c>
      <c r="K3641" s="11">
        <f t="shared" ref="K3641" si="579">+M3641/L3641</f>
        <v>10</v>
      </c>
      <c r="L3641" s="9">
        <v>62</v>
      </c>
      <c r="M3641" s="11">
        <v>620</v>
      </c>
      <c r="N3641" s="11">
        <v>1760</v>
      </c>
      <c r="O3641" s="10">
        <f t="shared" si="569"/>
        <v>10</v>
      </c>
      <c r="P3641" s="11">
        <f t="shared" si="570"/>
        <v>28.387096774193548</v>
      </c>
      <c r="Q3641" s="11">
        <f t="shared" si="571"/>
        <v>38.387096774193552</v>
      </c>
      <c r="R3641" s="6" t="str">
        <f t="shared" si="572"/>
        <v>YES</v>
      </c>
      <c r="S3641" s="6" t="str">
        <f t="shared" si="573"/>
        <v>YES</v>
      </c>
      <c r="T3641" s="11">
        <f t="shared" si="574"/>
        <v>775</v>
      </c>
      <c r="U3641" s="11">
        <f t="shared" si="575"/>
        <v>2380</v>
      </c>
      <c r="V3641" s="11">
        <f t="shared" si="576"/>
        <v>-1605</v>
      </c>
    </row>
    <row r="3642" spans="1:22" x14ac:dyDescent="0.25">
      <c r="A3642" s="6" t="s">
        <v>351</v>
      </c>
      <c r="B3642" s="6" t="s">
        <v>23</v>
      </c>
      <c r="C3642" s="6" t="s">
        <v>2942</v>
      </c>
      <c r="D3642" s="6" t="s">
        <v>2942</v>
      </c>
      <c r="E3642" s="6" t="s">
        <v>2808</v>
      </c>
      <c r="F3642" s="6" t="s">
        <v>2809</v>
      </c>
      <c r="H3642" s="6" t="s">
        <v>2858</v>
      </c>
      <c r="I3642" s="6" t="s">
        <v>732</v>
      </c>
      <c r="J3642" s="6" t="s">
        <v>2945</v>
      </c>
      <c r="K3642" s="11">
        <v>10</v>
      </c>
      <c r="L3642" s="9">
        <v>6</v>
      </c>
      <c r="M3642" s="11">
        <f>63+14</f>
        <v>77</v>
      </c>
      <c r="N3642" s="11">
        <v>18</v>
      </c>
      <c r="O3642" s="10">
        <f t="shared" si="569"/>
        <v>12.833333333333334</v>
      </c>
      <c r="P3642" s="11">
        <f t="shared" si="570"/>
        <v>3</v>
      </c>
      <c r="Q3642" s="11">
        <f t="shared" si="571"/>
        <v>15.833333333333334</v>
      </c>
      <c r="R3642" s="6" t="str">
        <f t="shared" si="572"/>
        <v>YES</v>
      </c>
      <c r="S3642" s="6" t="str">
        <f t="shared" si="573"/>
        <v>YES</v>
      </c>
      <c r="T3642" s="11">
        <f t="shared" si="574"/>
        <v>75</v>
      </c>
      <c r="U3642" s="11">
        <f t="shared" si="575"/>
        <v>95</v>
      </c>
      <c r="V3642" s="11">
        <f t="shared" si="576"/>
        <v>-20</v>
      </c>
    </row>
    <row r="3643" spans="1:22" x14ac:dyDescent="0.25">
      <c r="A3643" s="6" t="s">
        <v>351</v>
      </c>
      <c r="B3643" s="6" t="s">
        <v>23</v>
      </c>
      <c r="C3643" s="6" t="s">
        <v>2942</v>
      </c>
      <c r="D3643" s="6" t="s">
        <v>2942</v>
      </c>
      <c r="E3643" s="6" t="s">
        <v>2808</v>
      </c>
      <c r="F3643" s="6" t="s">
        <v>2809</v>
      </c>
      <c r="H3643" s="6" t="s">
        <v>2858</v>
      </c>
      <c r="I3643" s="6" t="s">
        <v>732</v>
      </c>
      <c r="J3643" s="6" t="s">
        <v>2946</v>
      </c>
      <c r="K3643" s="11">
        <v>13</v>
      </c>
      <c r="L3643" s="9">
        <v>64</v>
      </c>
      <c r="M3643" s="11">
        <v>829</v>
      </c>
      <c r="N3643" s="11">
        <v>1493</v>
      </c>
      <c r="O3643" s="10">
        <f t="shared" si="569"/>
        <v>12.953125</v>
      </c>
      <c r="P3643" s="11">
        <f t="shared" si="570"/>
        <v>23.328125</v>
      </c>
      <c r="Q3643" s="11">
        <f t="shared" si="571"/>
        <v>36.28125</v>
      </c>
      <c r="R3643" s="6" t="str">
        <f t="shared" si="572"/>
        <v>YES</v>
      </c>
      <c r="S3643" s="6" t="str">
        <f t="shared" si="573"/>
        <v>YES</v>
      </c>
      <c r="T3643" s="11">
        <f t="shared" si="574"/>
        <v>800</v>
      </c>
      <c r="U3643" s="11">
        <f t="shared" si="575"/>
        <v>2322</v>
      </c>
      <c r="V3643" s="11">
        <f t="shared" si="576"/>
        <v>-1522</v>
      </c>
    </row>
    <row r="3644" spans="1:22" x14ac:dyDescent="0.25">
      <c r="A3644" s="6" t="s">
        <v>351</v>
      </c>
      <c r="B3644" s="6" t="s">
        <v>23</v>
      </c>
      <c r="C3644" s="6" t="s">
        <v>2942</v>
      </c>
      <c r="D3644" s="6" t="s">
        <v>2942</v>
      </c>
      <c r="E3644" s="6" t="s">
        <v>2808</v>
      </c>
      <c r="F3644" s="6" t="s">
        <v>2809</v>
      </c>
      <c r="H3644" s="6" t="s">
        <v>2858</v>
      </c>
      <c r="I3644" s="6" t="s">
        <v>732</v>
      </c>
      <c r="J3644" s="6" t="s">
        <v>2947</v>
      </c>
      <c r="K3644" s="11">
        <v>10</v>
      </c>
      <c r="L3644" s="9">
        <v>15</v>
      </c>
      <c r="M3644" s="11">
        <v>147</v>
      </c>
      <c r="N3644" s="11">
        <v>619</v>
      </c>
      <c r="O3644" s="10">
        <f t="shared" si="569"/>
        <v>9.8000000000000007</v>
      </c>
      <c r="P3644" s="11">
        <f t="shared" si="570"/>
        <v>41.266666666666666</v>
      </c>
      <c r="Q3644" s="11">
        <f t="shared" si="571"/>
        <v>51.06666666666667</v>
      </c>
      <c r="R3644" s="6" t="str">
        <f t="shared" si="572"/>
        <v>YES</v>
      </c>
      <c r="S3644" s="6" t="str">
        <f t="shared" si="573"/>
        <v>YES</v>
      </c>
      <c r="T3644" s="11">
        <f t="shared" si="574"/>
        <v>187.5</v>
      </c>
      <c r="U3644" s="11">
        <f t="shared" si="575"/>
        <v>766</v>
      </c>
      <c r="V3644" s="11">
        <f t="shared" si="576"/>
        <v>-578.5</v>
      </c>
    </row>
    <row r="3645" spans="1:22" x14ac:dyDescent="0.25">
      <c r="A3645" s="6" t="s">
        <v>351</v>
      </c>
      <c r="B3645" s="6" t="s">
        <v>23</v>
      </c>
      <c r="C3645" s="6" t="s">
        <v>2942</v>
      </c>
      <c r="D3645" s="6" t="s">
        <v>2942</v>
      </c>
      <c r="E3645" s="6" t="s">
        <v>2808</v>
      </c>
      <c r="F3645" s="6" t="s">
        <v>2809</v>
      </c>
      <c r="H3645" s="6" t="s">
        <v>2858</v>
      </c>
      <c r="I3645" s="6" t="s">
        <v>732</v>
      </c>
      <c r="J3645" s="6" t="s">
        <v>2948</v>
      </c>
      <c r="K3645" s="11">
        <v>10</v>
      </c>
      <c r="L3645" s="9">
        <v>130</v>
      </c>
      <c r="M3645" s="11">
        <f>1295+23.7+208.61</f>
        <v>1527.31</v>
      </c>
      <c r="N3645" s="11">
        <v>441</v>
      </c>
      <c r="O3645" s="10">
        <f t="shared" si="569"/>
        <v>11.748538461538461</v>
      </c>
      <c r="P3645" s="11">
        <f t="shared" si="570"/>
        <v>3.3923076923076922</v>
      </c>
      <c r="Q3645" s="11">
        <f t="shared" si="571"/>
        <v>15.140846153846153</v>
      </c>
      <c r="R3645" s="6" t="str">
        <f t="shared" si="572"/>
        <v>YES</v>
      </c>
      <c r="S3645" s="6" t="str">
        <f t="shared" si="573"/>
        <v>YES</v>
      </c>
      <c r="T3645" s="11">
        <f t="shared" si="574"/>
        <v>1625</v>
      </c>
      <c r="U3645" s="11">
        <f t="shared" si="575"/>
        <v>1968.31</v>
      </c>
      <c r="V3645" s="11">
        <f t="shared" si="576"/>
        <v>-343.30999999999995</v>
      </c>
    </row>
    <row r="3646" spans="1:22" x14ac:dyDescent="0.25">
      <c r="A3646" s="6" t="s">
        <v>351</v>
      </c>
      <c r="B3646" s="6" t="s">
        <v>23</v>
      </c>
      <c r="C3646" s="6" t="s">
        <v>2942</v>
      </c>
      <c r="D3646" s="6" t="s">
        <v>2942</v>
      </c>
      <c r="E3646" s="6" t="s">
        <v>2808</v>
      </c>
      <c r="F3646" s="6" t="s">
        <v>2809</v>
      </c>
      <c r="H3646" s="6" t="s">
        <v>2858</v>
      </c>
      <c r="I3646" s="6" t="s">
        <v>732</v>
      </c>
      <c r="J3646" s="6" t="s">
        <v>2949</v>
      </c>
      <c r="K3646" s="11">
        <v>10</v>
      </c>
      <c r="L3646" s="9">
        <v>65</v>
      </c>
      <c r="M3646" s="11">
        <f>652+92</f>
        <v>744</v>
      </c>
      <c r="N3646" s="11">
        <v>234</v>
      </c>
      <c r="O3646" s="10">
        <f t="shared" si="569"/>
        <v>11.446153846153846</v>
      </c>
      <c r="P3646" s="11">
        <f t="shared" si="570"/>
        <v>3.6</v>
      </c>
      <c r="Q3646" s="11">
        <f t="shared" si="571"/>
        <v>15.046153846153846</v>
      </c>
      <c r="R3646" s="6" t="str">
        <f t="shared" si="572"/>
        <v>YES</v>
      </c>
      <c r="S3646" s="6" t="str">
        <f t="shared" si="573"/>
        <v>YES</v>
      </c>
      <c r="T3646" s="11">
        <f t="shared" si="574"/>
        <v>812.5</v>
      </c>
      <c r="U3646" s="11">
        <f t="shared" si="575"/>
        <v>978</v>
      </c>
      <c r="V3646" s="11">
        <f t="shared" si="576"/>
        <v>-165.5</v>
      </c>
    </row>
    <row r="3647" spans="1:22" x14ac:dyDescent="0.25">
      <c r="A3647" s="6" t="s">
        <v>351</v>
      </c>
      <c r="B3647" s="6" t="s">
        <v>23</v>
      </c>
      <c r="C3647" s="6" t="s">
        <v>2942</v>
      </c>
      <c r="D3647" s="6" t="s">
        <v>2942</v>
      </c>
      <c r="E3647" s="6" t="s">
        <v>2808</v>
      </c>
      <c r="F3647" s="6" t="s">
        <v>2809</v>
      </c>
      <c r="H3647" s="6" t="s">
        <v>2858</v>
      </c>
      <c r="I3647" s="6" t="s">
        <v>732</v>
      </c>
      <c r="J3647" s="6" t="s">
        <v>2950</v>
      </c>
      <c r="K3647" s="11">
        <v>10</v>
      </c>
      <c r="L3647" s="9">
        <v>14</v>
      </c>
      <c r="M3647" s="11">
        <v>136</v>
      </c>
      <c r="N3647" s="11">
        <v>503</v>
      </c>
      <c r="O3647" s="10">
        <f t="shared" si="569"/>
        <v>9.7142857142857135</v>
      </c>
      <c r="P3647" s="11">
        <f t="shared" si="570"/>
        <v>35.928571428571431</v>
      </c>
      <c r="Q3647" s="11">
        <f t="shared" si="571"/>
        <v>45.642857142857146</v>
      </c>
      <c r="R3647" s="6" t="str">
        <f t="shared" si="572"/>
        <v>YES</v>
      </c>
      <c r="S3647" s="6" t="str">
        <f t="shared" si="573"/>
        <v>YES</v>
      </c>
      <c r="T3647" s="11">
        <f t="shared" si="574"/>
        <v>175</v>
      </c>
      <c r="U3647" s="11">
        <f t="shared" si="575"/>
        <v>639</v>
      </c>
      <c r="V3647" s="11">
        <f t="shared" si="576"/>
        <v>-464</v>
      </c>
    </row>
    <row r="3648" spans="1:22" x14ac:dyDescent="0.25">
      <c r="A3648" s="6" t="s">
        <v>351</v>
      </c>
      <c r="B3648" s="6" t="s">
        <v>23</v>
      </c>
      <c r="C3648" s="6" t="s">
        <v>2942</v>
      </c>
      <c r="D3648" s="6" t="s">
        <v>2942</v>
      </c>
      <c r="E3648" s="6" t="s">
        <v>2808</v>
      </c>
      <c r="F3648" s="6" t="s">
        <v>2809</v>
      </c>
      <c r="H3648" s="6" t="s">
        <v>2858</v>
      </c>
      <c r="I3648" s="6" t="s">
        <v>732</v>
      </c>
      <c r="J3648" s="6" t="s">
        <v>2873</v>
      </c>
      <c r="K3648" s="11">
        <v>12</v>
      </c>
      <c r="L3648" s="9">
        <v>33</v>
      </c>
      <c r="M3648" s="11">
        <v>400</v>
      </c>
      <c r="N3648" s="11">
        <v>1122</v>
      </c>
      <c r="O3648" s="10">
        <f t="shared" si="569"/>
        <v>12.121212121212121</v>
      </c>
      <c r="P3648" s="11">
        <f t="shared" si="570"/>
        <v>34</v>
      </c>
      <c r="Q3648" s="11">
        <f t="shared" si="571"/>
        <v>46.121212121212125</v>
      </c>
      <c r="R3648" s="6" t="str">
        <f t="shared" si="572"/>
        <v>YES</v>
      </c>
      <c r="S3648" s="6" t="str">
        <f t="shared" si="573"/>
        <v>YES</v>
      </c>
      <c r="T3648" s="11">
        <f t="shared" si="574"/>
        <v>412.5</v>
      </c>
      <c r="U3648" s="11">
        <f t="shared" si="575"/>
        <v>1522</v>
      </c>
      <c r="V3648" s="11">
        <f t="shared" si="576"/>
        <v>-1109.5</v>
      </c>
    </row>
    <row r="3649" spans="1:22" x14ac:dyDescent="0.25">
      <c r="A3649" s="6" t="s">
        <v>351</v>
      </c>
      <c r="B3649" s="6" t="s">
        <v>23</v>
      </c>
      <c r="C3649" s="6" t="s">
        <v>2942</v>
      </c>
      <c r="D3649" s="6" t="s">
        <v>2942</v>
      </c>
      <c r="E3649" s="6" t="s">
        <v>2808</v>
      </c>
      <c r="F3649" s="6" t="s">
        <v>2809</v>
      </c>
      <c r="H3649" s="6" t="s">
        <v>2858</v>
      </c>
      <c r="I3649" s="6" t="s">
        <v>732</v>
      </c>
      <c r="J3649" s="6" t="s">
        <v>2951</v>
      </c>
      <c r="K3649" s="11">
        <v>10</v>
      </c>
      <c r="L3649" s="9">
        <v>26</v>
      </c>
      <c r="M3649" s="11">
        <v>263</v>
      </c>
      <c r="N3649" s="11">
        <v>761</v>
      </c>
      <c r="O3649" s="10">
        <f t="shared" si="569"/>
        <v>10.115384615384615</v>
      </c>
      <c r="P3649" s="11">
        <f t="shared" si="570"/>
        <v>29.26923076923077</v>
      </c>
      <c r="Q3649" s="11">
        <f t="shared" si="571"/>
        <v>39.384615384615387</v>
      </c>
      <c r="R3649" s="6" t="str">
        <f t="shared" si="572"/>
        <v>YES</v>
      </c>
      <c r="S3649" s="6" t="str">
        <f t="shared" si="573"/>
        <v>YES</v>
      </c>
      <c r="T3649" s="11">
        <f t="shared" si="574"/>
        <v>325</v>
      </c>
      <c r="U3649" s="11">
        <f t="shared" si="575"/>
        <v>1024</v>
      </c>
      <c r="V3649" s="11">
        <f t="shared" si="576"/>
        <v>-699</v>
      </c>
    </row>
    <row r="3650" spans="1:22" x14ac:dyDescent="0.25">
      <c r="A3650" s="6" t="s">
        <v>351</v>
      </c>
      <c r="B3650" s="6" t="s">
        <v>23</v>
      </c>
      <c r="C3650" s="6" t="s">
        <v>2942</v>
      </c>
      <c r="D3650" s="6" t="s">
        <v>2942</v>
      </c>
      <c r="E3650" s="6" t="s">
        <v>2808</v>
      </c>
      <c r="F3650" s="6" t="s">
        <v>2809</v>
      </c>
      <c r="H3650" s="6" t="s">
        <v>2858</v>
      </c>
      <c r="I3650" s="6" t="s">
        <v>732</v>
      </c>
      <c r="J3650" s="6" t="s">
        <v>2874</v>
      </c>
      <c r="K3650" s="11">
        <v>14</v>
      </c>
      <c r="L3650" s="9">
        <v>12</v>
      </c>
      <c r="M3650" s="11">
        <v>161</v>
      </c>
      <c r="N3650" s="11">
        <v>478</v>
      </c>
      <c r="O3650" s="10">
        <f t="shared" si="569"/>
        <v>13.416666666666666</v>
      </c>
      <c r="P3650" s="11">
        <f t="shared" si="570"/>
        <v>39.833333333333336</v>
      </c>
      <c r="Q3650" s="11">
        <f t="shared" si="571"/>
        <v>53.25</v>
      </c>
      <c r="R3650" s="6" t="str">
        <f t="shared" si="572"/>
        <v>YES</v>
      </c>
      <c r="S3650" s="6" t="str">
        <f t="shared" si="573"/>
        <v>YES</v>
      </c>
      <c r="T3650" s="11">
        <f t="shared" si="574"/>
        <v>150</v>
      </c>
      <c r="U3650" s="11">
        <f t="shared" si="575"/>
        <v>639</v>
      </c>
      <c r="V3650" s="11">
        <f t="shared" si="576"/>
        <v>-489</v>
      </c>
    </row>
    <row r="3651" spans="1:22" x14ac:dyDescent="0.25">
      <c r="A3651" s="6" t="s">
        <v>351</v>
      </c>
      <c r="B3651" s="6" t="s">
        <v>23</v>
      </c>
      <c r="C3651" s="6" t="s">
        <v>2942</v>
      </c>
      <c r="D3651" s="6" t="s">
        <v>2942</v>
      </c>
      <c r="E3651" s="6" t="s">
        <v>2808</v>
      </c>
      <c r="F3651" s="6" t="s">
        <v>2809</v>
      </c>
      <c r="H3651" s="6" t="s">
        <v>2858</v>
      </c>
      <c r="I3651" s="6" t="s">
        <v>732</v>
      </c>
      <c r="J3651" s="6" t="s">
        <v>2952</v>
      </c>
      <c r="K3651" s="11">
        <v>10</v>
      </c>
      <c r="L3651" s="9">
        <v>43</v>
      </c>
      <c r="M3651" s="11">
        <v>435</v>
      </c>
      <c r="N3651" s="11">
        <v>1285</v>
      </c>
      <c r="O3651" s="10">
        <f t="shared" si="569"/>
        <v>10.116279069767442</v>
      </c>
      <c r="P3651" s="11">
        <f t="shared" si="570"/>
        <v>29.88372093023256</v>
      </c>
      <c r="Q3651" s="11">
        <f t="shared" si="571"/>
        <v>40</v>
      </c>
      <c r="R3651" s="6" t="str">
        <f t="shared" si="572"/>
        <v>YES</v>
      </c>
      <c r="S3651" s="6" t="str">
        <f t="shared" si="573"/>
        <v>YES</v>
      </c>
      <c r="T3651" s="11">
        <f t="shared" si="574"/>
        <v>537.5</v>
      </c>
      <c r="U3651" s="11">
        <f t="shared" si="575"/>
        <v>1720</v>
      </c>
      <c r="V3651" s="11">
        <f t="shared" si="576"/>
        <v>-1182.5</v>
      </c>
    </row>
    <row r="3652" spans="1:22" x14ac:dyDescent="0.25">
      <c r="A3652" s="6" t="s">
        <v>351</v>
      </c>
      <c r="B3652" s="6" t="s">
        <v>23</v>
      </c>
      <c r="C3652" s="6" t="s">
        <v>2942</v>
      </c>
      <c r="D3652" s="6" t="s">
        <v>2942</v>
      </c>
      <c r="E3652" s="6" t="s">
        <v>2808</v>
      </c>
      <c r="F3652" s="6" t="s">
        <v>2809</v>
      </c>
      <c r="H3652" s="6" t="s">
        <v>2858</v>
      </c>
      <c r="I3652" s="6" t="s">
        <v>732</v>
      </c>
      <c r="J3652" s="6" t="s">
        <v>2953</v>
      </c>
      <c r="K3652" s="11">
        <v>10</v>
      </c>
      <c r="L3652" s="9">
        <v>11</v>
      </c>
      <c r="M3652" s="11">
        <v>109</v>
      </c>
      <c r="N3652" s="11">
        <v>829</v>
      </c>
      <c r="O3652" s="10">
        <f t="shared" si="569"/>
        <v>9.9090909090909083</v>
      </c>
      <c r="P3652" s="11">
        <f t="shared" si="570"/>
        <v>75.36363636363636</v>
      </c>
      <c r="Q3652" s="11">
        <f t="shared" si="571"/>
        <v>85.272727272727266</v>
      </c>
      <c r="R3652" s="6" t="str">
        <f t="shared" si="572"/>
        <v>YES</v>
      </c>
      <c r="S3652" s="6" t="str">
        <f t="shared" si="573"/>
        <v>YES</v>
      </c>
      <c r="T3652" s="11">
        <f t="shared" si="574"/>
        <v>137.5</v>
      </c>
      <c r="U3652" s="11">
        <f t="shared" si="575"/>
        <v>938</v>
      </c>
      <c r="V3652" s="11">
        <f t="shared" si="576"/>
        <v>-800.5</v>
      </c>
    </row>
    <row r="3653" spans="1:22" x14ac:dyDescent="0.25">
      <c r="A3653" s="6" t="s">
        <v>351</v>
      </c>
      <c r="B3653" s="6" t="s">
        <v>23</v>
      </c>
      <c r="C3653" s="6" t="s">
        <v>2942</v>
      </c>
      <c r="D3653" s="6" t="s">
        <v>2942</v>
      </c>
      <c r="E3653" s="6" t="s">
        <v>2808</v>
      </c>
      <c r="F3653" s="6" t="s">
        <v>2809</v>
      </c>
      <c r="H3653" s="6" t="s">
        <v>2858</v>
      </c>
      <c r="I3653" s="6" t="s">
        <v>732</v>
      </c>
      <c r="J3653" s="6" t="s">
        <v>2880</v>
      </c>
      <c r="K3653" s="11">
        <v>10</v>
      </c>
      <c r="L3653" s="9">
        <v>40</v>
      </c>
      <c r="M3653" s="11">
        <f>395+68</f>
        <v>463</v>
      </c>
      <c r="N3653" s="11">
        <v>140</v>
      </c>
      <c r="O3653" s="10">
        <f t="shared" si="569"/>
        <v>11.574999999999999</v>
      </c>
      <c r="P3653" s="11">
        <f t="shared" si="570"/>
        <v>3.5</v>
      </c>
      <c r="Q3653" s="11">
        <f t="shared" si="571"/>
        <v>15.074999999999999</v>
      </c>
      <c r="R3653" s="6" t="str">
        <f t="shared" si="572"/>
        <v>YES</v>
      </c>
      <c r="S3653" s="6" t="str">
        <f t="shared" si="573"/>
        <v>YES</v>
      </c>
      <c r="T3653" s="11">
        <f t="shared" si="574"/>
        <v>500</v>
      </c>
      <c r="U3653" s="11">
        <f t="shared" si="575"/>
        <v>603</v>
      </c>
      <c r="V3653" s="11">
        <f t="shared" si="576"/>
        <v>-103</v>
      </c>
    </row>
    <row r="3654" spans="1:22" x14ac:dyDescent="0.25">
      <c r="A3654" s="6" t="s">
        <v>351</v>
      </c>
      <c r="B3654" s="6" t="s">
        <v>23</v>
      </c>
      <c r="C3654" s="6" t="s">
        <v>2942</v>
      </c>
      <c r="D3654" s="6" t="s">
        <v>2942</v>
      </c>
      <c r="E3654" s="6" t="s">
        <v>2808</v>
      </c>
      <c r="F3654" s="6" t="s">
        <v>2809</v>
      </c>
      <c r="H3654" s="6" t="s">
        <v>2858</v>
      </c>
      <c r="I3654" s="6" t="s">
        <v>732</v>
      </c>
      <c r="J3654" s="6" t="s">
        <v>2954</v>
      </c>
      <c r="K3654" s="11">
        <v>12</v>
      </c>
      <c r="L3654" s="9">
        <v>48</v>
      </c>
      <c r="M3654" s="11">
        <v>572</v>
      </c>
      <c r="N3654" s="11">
        <v>1370</v>
      </c>
      <c r="O3654" s="10">
        <f t="shared" si="569"/>
        <v>11.916666666666666</v>
      </c>
      <c r="P3654" s="11">
        <f t="shared" si="570"/>
        <v>28.541666666666668</v>
      </c>
      <c r="Q3654" s="11">
        <f t="shared" si="571"/>
        <v>40.458333333333336</v>
      </c>
      <c r="R3654" s="6" t="str">
        <f t="shared" si="572"/>
        <v>YES</v>
      </c>
      <c r="S3654" s="6" t="str">
        <f t="shared" si="573"/>
        <v>YES</v>
      </c>
      <c r="T3654" s="11">
        <f t="shared" si="574"/>
        <v>600</v>
      </c>
      <c r="U3654" s="11">
        <f t="shared" si="575"/>
        <v>1942</v>
      </c>
      <c r="V3654" s="11">
        <f t="shared" si="576"/>
        <v>-1342</v>
      </c>
    </row>
    <row r="3655" spans="1:22" x14ac:dyDescent="0.25">
      <c r="A3655" s="6" t="s">
        <v>351</v>
      </c>
      <c r="B3655" s="6" t="s">
        <v>23</v>
      </c>
      <c r="C3655" s="6" t="s">
        <v>2942</v>
      </c>
      <c r="D3655" s="6" t="s">
        <v>2942</v>
      </c>
      <c r="E3655" s="6" t="s">
        <v>2808</v>
      </c>
      <c r="F3655" s="6" t="s">
        <v>2809</v>
      </c>
      <c r="H3655" s="6" t="s">
        <v>2858</v>
      </c>
      <c r="I3655" s="6" t="s">
        <v>732</v>
      </c>
      <c r="J3655" s="6" t="s">
        <v>2955</v>
      </c>
      <c r="K3655" s="11">
        <v>11</v>
      </c>
      <c r="L3655" s="9">
        <v>30</v>
      </c>
      <c r="M3655" s="11">
        <v>325</v>
      </c>
      <c r="N3655" s="11">
        <v>826</v>
      </c>
      <c r="O3655" s="10">
        <f t="shared" si="569"/>
        <v>10.833333333333334</v>
      </c>
      <c r="P3655" s="11">
        <f t="shared" si="570"/>
        <v>27.533333333333335</v>
      </c>
      <c r="Q3655" s="11">
        <f t="shared" si="571"/>
        <v>38.366666666666667</v>
      </c>
      <c r="R3655" s="6" t="str">
        <f t="shared" si="572"/>
        <v>YES</v>
      </c>
      <c r="S3655" s="6" t="str">
        <f t="shared" si="573"/>
        <v>YES</v>
      </c>
      <c r="T3655" s="11">
        <f t="shared" si="574"/>
        <v>375</v>
      </c>
      <c r="U3655" s="11">
        <f t="shared" si="575"/>
        <v>1151</v>
      </c>
      <c r="V3655" s="11">
        <f t="shared" si="576"/>
        <v>-776</v>
      </c>
    </row>
    <row r="3656" spans="1:22" x14ac:dyDescent="0.25">
      <c r="A3656" s="6" t="s">
        <v>351</v>
      </c>
      <c r="B3656" s="6" t="s">
        <v>23</v>
      </c>
      <c r="C3656" s="6" t="s">
        <v>2942</v>
      </c>
      <c r="D3656" s="6" t="s">
        <v>2942</v>
      </c>
      <c r="E3656" s="6" t="s">
        <v>2808</v>
      </c>
      <c r="F3656" s="6" t="s">
        <v>2809</v>
      </c>
      <c r="H3656" s="6" t="s">
        <v>2858</v>
      </c>
      <c r="I3656" s="6" t="s">
        <v>732</v>
      </c>
      <c r="J3656" s="6" t="s">
        <v>2956</v>
      </c>
      <c r="K3656" s="11">
        <v>10</v>
      </c>
      <c r="L3656" s="9">
        <v>25</v>
      </c>
      <c r="M3656" s="11">
        <v>252</v>
      </c>
      <c r="N3656" s="11">
        <v>688</v>
      </c>
      <c r="O3656" s="10">
        <f t="shared" si="569"/>
        <v>10.08</v>
      </c>
      <c r="P3656" s="11">
        <f t="shared" si="570"/>
        <v>27.52</v>
      </c>
      <c r="Q3656" s="11">
        <f t="shared" si="571"/>
        <v>37.6</v>
      </c>
      <c r="R3656" s="6" t="str">
        <f t="shared" si="572"/>
        <v>YES</v>
      </c>
      <c r="S3656" s="6" t="str">
        <f t="shared" si="573"/>
        <v>YES</v>
      </c>
      <c r="T3656" s="11">
        <f t="shared" si="574"/>
        <v>312.5</v>
      </c>
      <c r="U3656" s="11">
        <f t="shared" si="575"/>
        <v>940</v>
      </c>
      <c r="V3656" s="11">
        <f t="shared" si="576"/>
        <v>-627.5</v>
      </c>
    </row>
    <row r="3657" spans="1:22" x14ac:dyDescent="0.25">
      <c r="A3657" s="6" t="s">
        <v>351</v>
      </c>
      <c r="B3657" s="6" t="s">
        <v>23</v>
      </c>
      <c r="C3657" s="6" t="s">
        <v>2942</v>
      </c>
      <c r="D3657" s="6" t="s">
        <v>2942</v>
      </c>
      <c r="E3657" s="6" t="s">
        <v>2808</v>
      </c>
      <c r="F3657" s="6" t="s">
        <v>2809</v>
      </c>
      <c r="H3657" s="6" t="s">
        <v>2858</v>
      </c>
      <c r="I3657" s="6" t="s">
        <v>732</v>
      </c>
      <c r="J3657" s="6" t="s">
        <v>2957</v>
      </c>
      <c r="K3657" s="11">
        <v>10</v>
      </c>
      <c r="L3657" s="9">
        <v>54</v>
      </c>
      <c r="M3657" s="11">
        <v>542</v>
      </c>
      <c r="N3657" s="11">
        <v>1496</v>
      </c>
      <c r="O3657" s="10">
        <f t="shared" si="569"/>
        <v>10.037037037037036</v>
      </c>
      <c r="P3657" s="11">
        <f t="shared" si="570"/>
        <v>27.703703703703702</v>
      </c>
      <c r="Q3657" s="11">
        <f t="shared" si="571"/>
        <v>37.74074074074074</v>
      </c>
      <c r="R3657" s="6" t="str">
        <f t="shared" si="572"/>
        <v>YES</v>
      </c>
      <c r="S3657" s="6" t="str">
        <f t="shared" si="573"/>
        <v>YES</v>
      </c>
      <c r="T3657" s="11">
        <f t="shared" si="574"/>
        <v>675</v>
      </c>
      <c r="U3657" s="11">
        <f t="shared" si="575"/>
        <v>2038</v>
      </c>
      <c r="V3657" s="11">
        <f t="shared" si="576"/>
        <v>-1363</v>
      </c>
    </row>
    <row r="3658" spans="1:22" x14ac:dyDescent="0.25">
      <c r="A3658" s="6" t="s">
        <v>351</v>
      </c>
      <c r="B3658" s="6" t="s">
        <v>23</v>
      </c>
      <c r="C3658" s="6" t="s">
        <v>2942</v>
      </c>
      <c r="D3658" s="6" t="s">
        <v>2942</v>
      </c>
      <c r="E3658" s="6" t="s">
        <v>2808</v>
      </c>
      <c r="F3658" s="6" t="s">
        <v>2809</v>
      </c>
      <c r="H3658" s="6" t="s">
        <v>2858</v>
      </c>
      <c r="I3658" s="6" t="s">
        <v>732</v>
      </c>
      <c r="J3658" s="6" t="s">
        <v>2958</v>
      </c>
      <c r="K3658" s="11">
        <v>12</v>
      </c>
      <c r="L3658" s="9">
        <v>54</v>
      </c>
      <c r="M3658" s="11">
        <v>644</v>
      </c>
      <c r="N3658" s="11">
        <v>1469</v>
      </c>
      <c r="O3658" s="10">
        <f t="shared" si="569"/>
        <v>11.925925925925926</v>
      </c>
      <c r="P3658" s="11">
        <f t="shared" si="570"/>
        <v>27.203703703703702</v>
      </c>
      <c r="Q3658" s="11">
        <f t="shared" si="571"/>
        <v>39.129629629629626</v>
      </c>
      <c r="R3658" s="6" t="str">
        <f t="shared" si="572"/>
        <v>YES</v>
      </c>
      <c r="S3658" s="6" t="str">
        <f t="shared" si="573"/>
        <v>YES</v>
      </c>
      <c r="T3658" s="11">
        <f t="shared" si="574"/>
        <v>675</v>
      </c>
      <c r="U3658" s="11">
        <f t="shared" si="575"/>
        <v>2113</v>
      </c>
      <c r="V3658" s="11">
        <f t="shared" si="576"/>
        <v>-1438</v>
      </c>
    </row>
    <row r="3659" spans="1:22" x14ac:dyDescent="0.25">
      <c r="A3659" s="6" t="s">
        <v>351</v>
      </c>
      <c r="B3659" s="6" t="s">
        <v>23</v>
      </c>
      <c r="C3659" s="6" t="s">
        <v>2942</v>
      </c>
      <c r="D3659" s="6" t="s">
        <v>2942</v>
      </c>
      <c r="E3659" s="6" t="s">
        <v>2808</v>
      </c>
      <c r="F3659" s="6" t="s">
        <v>2809</v>
      </c>
      <c r="H3659" s="6" t="s">
        <v>2858</v>
      </c>
      <c r="I3659" s="6" t="s">
        <v>732</v>
      </c>
      <c r="J3659" s="6" t="s">
        <v>2959</v>
      </c>
      <c r="K3659" s="11">
        <v>13</v>
      </c>
      <c r="L3659" s="9">
        <v>443</v>
      </c>
      <c r="M3659" s="11">
        <v>5763</v>
      </c>
      <c r="N3659" s="11">
        <v>1700</v>
      </c>
      <c r="O3659" s="10">
        <f t="shared" si="569"/>
        <v>13.009029345372461</v>
      </c>
      <c r="P3659" s="11">
        <f t="shared" si="570"/>
        <v>3.8374717832957113</v>
      </c>
      <c r="Q3659" s="11">
        <f t="shared" si="571"/>
        <v>16.846501128668173</v>
      </c>
      <c r="R3659" s="6" t="str">
        <f t="shared" si="572"/>
        <v>YES</v>
      </c>
      <c r="S3659" s="6" t="str">
        <f t="shared" si="573"/>
        <v>YES</v>
      </c>
      <c r="T3659" s="11">
        <f t="shared" si="574"/>
        <v>5537.5</v>
      </c>
      <c r="U3659" s="11">
        <f t="shared" si="575"/>
        <v>7463</v>
      </c>
      <c r="V3659" s="11">
        <f t="shared" si="576"/>
        <v>-1925.5</v>
      </c>
    </row>
    <row r="3660" spans="1:22" x14ac:dyDescent="0.25">
      <c r="A3660" s="6" t="s">
        <v>351</v>
      </c>
      <c r="B3660" s="6" t="s">
        <v>23</v>
      </c>
      <c r="C3660" s="6" t="s">
        <v>2960</v>
      </c>
      <c r="D3660" s="6" t="s">
        <v>2960</v>
      </c>
      <c r="E3660" s="6" t="s">
        <v>2808</v>
      </c>
      <c r="F3660" s="6" t="s">
        <v>2809</v>
      </c>
      <c r="H3660" s="6" t="s">
        <v>2961</v>
      </c>
      <c r="I3660" s="6" t="s">
        <v>1375</v>
      </c>
      <c r="J3660" s="6" t="s">
        <v>2962</v>
      </c>
      <c r="K3660" s="11">
        <v>8</v>
      </c>
      <c r="L3660" s="9">
        <v>257</v>
      </c>
      <c r="M3660" s="11">
        <v>2052</v>
      </c>
      <c r="N3660" s="11">
        <v>5081</v>
      </c>
      <c r="O3660" s="10">
        <f t="shared" si="569"/>
        <v>7.9844357976653697</v>
      </c>
      <c r="P3660" s="11">
        <f t="shared" si="570"/>
        <v>19.770428015564203</v>
      </c>
      <c r="Q3660" s="11">
        <f t="shared" si="571"/>
        <v>27.754863813229573</v>
      </c>
      <c r="R3660" s="6" t="str">
        <f t="shared" si="572"/>
        <v>YES</v>
      </c>
      <c r="S3660" s="6" t="str">
        <f t="shared" si="573"/>
        <v>YES</v>
      </c>
      <c r="T3660" s="11">
        <f t="shared" si="574"/>
        <v>3212.5</v>
      </c>
      <c r="U3660" s="11">
        <f t="shared" si="575"/>
        <v>7133</v>
      </c>
      <c r="V3660" s="11">
        <f t="shared" si="576"/>
        <v>-3920.5</v>
      </c>
    </row>
    <row r="3661" spans="1:22" x14ac:dyDescent="0.25">
      <c r="A3661" s="6" t="s">
        <v>351</v>
      </c>
      <c r="B3661" s="6" t="s">
        <v>23</v>
      </c>
      <c r="C3661" s="6" t="s">
        <v>2960</v>
      </c>
      <c r="D3661" s="6" t="s">
        <v>2960</v>
      </c>
      <c r="E3661" s="6" t="s">
        <v>2808</v>
      </c>
      <c r="F3661" s="6" t="s">
        <v>2809</v>
      </c>
      <c r="H3661" s="6" t="s">
        <v>2961</v>
      </c>
      <c r="I3661" s="6" t="s">
        <v>1375</v>
      </c>
      <c r="J3661" s="6" t="s">
        <v>2963</v>
      </c>
      <c r="K3661" s="11">
        <v>8</v>
      </c>
      <c r="L3661" s="9">
        <v>85</v>
      </c>
      <c r="M3661" s="11">
        <v>680</v>
      </c>
      <c r="N3661" s="11">
        <v>1477</v>
      </c>
      <c r="O3661" s="10">
        <f t="shared" si="569"/>
        <v>8</v>
      </c>
      <c r="P3661" s="11">
        <f t="shared" si="570"/>
        <v>17.376470588235293</v>
      </c>
      <c r="Q3661" s="11">
        <f t="shared" si="571"/>
        <v>25.376470588235293</v>
      </c>
      <c r="R3661" s="6" t="str">
        <f t="shared" si="572"/>
        <v>YES</v>
      </c>
      <c r="S3661" s="6" t="str">
        <f t="shared" si="573"/>
        <v>YES</v>
      </c>
      <c r="T3661" s="11">
        <f t="shared" si="574"/>
        <v>1062.5</v>
      </c>
      <c r="U3661" s="11">
        <f t="shared" si="575"/>
        <v>2157</v>
      </c>
      <c r="V3661" s="11">
        <f t="shared" si="576"/>
        <v>-1094.5</v>
      </c>
    </row>
    <row r="3662" spans="1:22" x14ac:dyDescent="0.25">
      <c r="A3662" s="6" t="s">
        <v>351</v>
      </c>
      <c r="B3662" s="6" t="s">
        <v>23</v>
      </c>
      <c r="C3662" s="6" t="s">
        <v>2960</v>
      </c>
      <c r="D3662" s="6" t="s">
        <v>2960</v>
      </c>
      <c r="E3662" s="6" t="s">
        <v>2808</v>
      </c>
      <c r="F3662" s="6" t="s">
        <v>2809</v>
      </c>
      <c r="H3662" s="6" t="s">
        <v>2961</v>
      </c>
      <c r="I3662" s="6" t="s">
        <v>1375</v>
      </c>
      <c r="J3662" s="6" t="s">
        <v>2964</v>
      </c>
      <c r="K3662" s="11">
        <v>8</v>
      </c>
      <c r="L3662" s="9">
        <v>443</v>
      </c>
      <c r="M3662" s="11">
        <v>3793</v>
      </c>
      <c r="N3662" s="11">
        <v>7268</v>
      </c>
      <c r="O3662" s="10">
        <f t="shared" si="569"/>
        <v>8.5620767494356667</v>
      </c>
      <c r="P3662" s="11">
        <f t="shared" si="570"/>
        <v>16.406320541760721</v>
      </c>
      <c r="Q3662" s="11">
        <f t="shared" si="571"/>
        <v>24.968397291196389</v>
      </c>
      <c r="R3662" s="6" t="str">
        <f t="shared" si="572"/>
        <v>YES</v>
      </c>
      <c r="S3662" s="6" t="str">
        <f t="shared" si="573"/>
        <v>YES</v>
      </c>
      <c r="T3662" s="11">
        <f t="shared" si="574"/>
        <v>5537.5</v>
      </c>
      <c r="U3662" s="11">
        <f t="shared" si="575"/>
        <v>11061</v>
      </c>
      <c r="V3662" s="11">
        <f t="shared" si="576"/>
        <v>-5523.5</v>
      </c>
    </row>
    <row r="3663" spans="1:22" x14ac:dyDescent="0.25">
      <c r="A3663" s="6" t="s">
        <v>351</v>
      </c>
      <c r="B3663" s="6" t="s">
        <v>23</v>
      </c>
      <c r="C3663" s="6" t="s">
        <v>2960</v>
      </c>
      <c r="D3663" s="6" t="s">
        <v>2960</v>
      </c>
      <c r="E3663" s="6" t="s">
        <v>2808</v>
      </c>
      <c r="F3663" s="6" t="s">
        <v>2809</v>
      </c>
      <c r="H3663" s="6" t="s">
        <v>2961</v>
      </c>
      <c r="I3663" s="6" t="s">
        <v>1375</v>
      </c>
      <c r="J3663" s="6" t="s">
        <v>2965</v>
      </c>
      <c r="K3663" s="11">
        <v>12</v>
      </c>
      <c r="L3663" s="9">
        <v>483</v>
      </c>
      <c r="M3663" s="11">
        <v>5904</v>
      </c>
      <c r="N3663" s="11">
        <v>8468</v>
      </c>
      <c r="O3663" s="10">
        <f t="shared" si="569"/>
        <v>12.22360248447205</v>
      </c>
      <c r="P3663" s="11">
        <f t="shared" si="570"/>
        <v>17.532091097308488</v>
      </c>
      <c r="Q3663" s="11">
        <f t="shared" si="571"/>
        <v>29.755693581780537</v>
      </c>
      <c r="R3663" s="6" t="str">
        <f t="shared" si="572"/>
        <v>YES</v>
      </c>
      <c r="S3663" s="6" t="str">
        <f t="shared" si="573"/>
        <v>YES</v>
      </c>
      <c r="T3663" s="11">
        <f t="shared" si="574"/>
        <v>6037.5</v>
      </c>
      <c r="U3663" s="11">
        <f t="shared" si="575"/>
        <v>14372</v>
      </c>
      <c r="V3663" s="11">
        <f t="shared" si="576"/>
        <v>-8334.5</v>
      </c>
    </row>
    <row r="3664" spans="1:22" x14ac:dyDescent="0.25">
      <c r="A3664" s="6" t="s">
        <v>351</v>
      </c>
      <c r="B3664" s="6" t="s">
        <v>23</v>
      </c>
      <c r="C3664" s="6" t="s">
        <v>2966</v>
      </c>
      <c r="D3664" s="6" t="s">
        <v>2966</v>
      </c>
      <c r="E3664" s="6" t="s">
        <v>2808</v>
      </c>
      <c r="F3664" s="6" t="s">
        <v>2809</v>
      </c>
      <c r="H3664" s="6" t="s">
        <v>2967</v>
      </c>
      <c r="I3664" s="6" t="s">
        <v>1125</v>
      </c>
      <c r="J3664" s="6" t="s">
        <v>2968</v>
      </c>
      <c r="K3664" s="11">
        <v>14.99</v>
      </c>
      <c r="L3664" s="9">
        <v>108</v>
      </c>
      <c r="M3664" s="11">
        <v>1624</v>
      </c>
      <c r="N3664" s="11">
        <f>2925+258</f>
        <v>3183</v>
      </c>
      <c r="O3664" s="10">
        <f t="shared" si="569"/>
        <v>15.037037037037036</v>
      </c>
      <c r="P3664" s="11">
        <f t="shared" si="570"/>
        <v>29.472222222222221</v>
      </c>
      <c r="Q3664" s="11">
        <f t="shared" si="571"/>
        <v>44.50925925925926</v>
      </c>
      <c r="R3664" s="6" t="str">
        <f t="shared" si="572"/>
        <v>YES</v>
      </c>
      <c r="S3664" s="6" t="str">
        <f t="shared" si="573"/>
        <v>YES</v>
      </c>
      <c r="T3664" s="11">
        <f t="shared" si="574"/>
        <v>1350</v>
      </c>
      <c r="U3664" s="11">
        <f t="shared" si="575"/>
        <v>4807</v>
      </c>
      <c r="V3664" s="11">
        <f t="shared" si="576"/>
        <v>-3457</v>
      </c>
    </row>
    <row r="3665" spans="1:22" x14ac:dyDescent="0.25">
      <c r="A3665" s="6" t="s">
        <v>351</v>
      </c>
      <c r="B3665" s="6" t="s">
        <v>23</v>
      </c>
      <c r="C3665" s="6" t="s">
        <v>2966</v>
      </c>
      <c r="D3665" s="6" t="s">
        <v>2966</v>
      </c>
      <c r="E3665" s="6" t="s">
        <v>2808</v>
      </c>
      <c r="F3665" s="6" t="s">
        <v>2809</v>
      </c>
      <c r="H3665" s="6" t="s">
        <v>2967</v>
      </c>
      <c r="I3665" s="6" t="s">
        <v>1125</v>
      </c>
      <c r="J3665" s="6" t="s">
        <v>2969</v>
      </c>
      <c r="K3665" s="11">
        <v>14.99</v>
      </c>
      <c r="L3665" s="9">
        <v>64</v>
      </c>
      <c r="M3665" s="11">
        <v>923</v>
      </c>
      <c r="N3665" s="11">
        <v>496</v>
      </c>
      <c r="O3665" s="10">
        <f t="shared" si="569"/>
        <v>14.421875</v>
      </c>
      <c r="P3665" s="11">
        <f t="shared" si="570"/>
        <v>7.75</v>
      </c>
      <c r="Q3665" s="11">
        <f t="shared" si="571"/>
        <v>22.171875</v>
      </c>
      <c r="R3665" s="6" t="str">
        <f t="shared" si="572"/>
        <v>YES</v>
      </c>
      <c r="S3665" s="6" t="str">
        <f t="shared" si="573"/>
        <v>YES</v>
      </c>
      <c r="T3665" s="11">
        <f t="shared" si="574"/>
        <v>800</v>
      </c>
      <c r="U3665" s="11">
        <f t="shared" si="575"/>
        <v>1419</v>
      </c>
      <c r="V3665" s="11">
        <f t="shared" si="576"/>
        <v>-619</v>
      </c>
    </row>
    <row r="3666" spans="1:22" x14ac:dyDescent="0.25">
      <c r="A3666" s="6" t="s">
        <v>351</v>
      </c>
      <c r="B3666" s="6" t="s">
        <v>23</v>
      </c>
      <c r="C3666" s="6" t="s">
        <v>2966</v>
      </c>
      <c r="D3666" s="6" t="s">
        <v>2966</v>
      </c>
      <c r="E3666" s="6" t="s">
        <v>2808</v>
      </c>
      <c r="F3666" s="6" t="s">
        <v>2809</v>
      </c>
      <c r="H3666" s="6" t="s">
        <v>2967</v>
      </c>
      <c r="I3666" s="6" t="s">
        <v>1125</v>
      </c>
      <c r="J3666" s="6" t="s">
        <v>2970</v>
      </c>
      <c r="K3666" s="11">
        <v>14.99</v>
      </c>
      <c r="L3666" s="9">
        <v>109</v>
      </c>
      <c r="M3666" s="11">
        <v>1639</v>
      </c>
      <c r="N3666" s="11">
        <f>1160+316</f>
        <v>1476</v>
      </c>
      <c r="O3666" s="10">
        <f t="shared" si="569"/>
        <v>15.036697247706423</v>
      </c>
      <c r="P3666" s="11">
        <f t="shared" si="570"/>
        <v>13.541284403669724</v>
      </c>
      <c r="Q3666" s="11">
        <f t="shared" si="571"/>
        <v>28.577981651376145</v>
      </c>
      <c r="R3666" s="6" t="str">
        <f t="shared" si="572"/>
        <v>YES</v>
      </c>
      <c r="S3666" s="6" t="str">
        <f t="shared" si="573"/>
        <v>YES</v>
      </c>
      <c r="T3666" s="11">
        <f t="shared" si="574"/>
        <v>1362.5</v>
      </c>
      <c r="U3666" s="11">
        <f t="shared" si="575"/>
        <v>3115</v>
      </c>
      <c r="V3666" s="11">
        <f t="shared" si="576"/>
        <v>-1752.5</v>
      </c>
    </row>
    <row r="3667" spans="1:22" x14ac:dyDescent="0.25">
      <c r="A3667" s="6" t="s">
        <v>351</v>
      </c>
      <c r="B3667" s="6" t="s">
        <v>23</v>
      </c>
      <c r="C3667" s="6" t="s">
        <v>2966</v>
      </c>
      <c r="D3667" s="6" t="s">
        <v>2966</v>
      </c>
      <c r="E3667" s="6" t="s">
        <v>2808</v>
      </c>
      <c r="F3667" s="6" t="s">
        <v>2809</v>
      </c>
      <c r="H3667" s="6" t="s">
        <v>2967</v>
      </c>
      <c r="I3667" s="6" t="s">
        <v>1125</v>
      </c>
      <c r="J3667" s="6" t="s">
        <v>2971</v>
      </c>
      <c r="K3667" s="11">
        <v>14.99</v>
      </c>
      <c r="L3667" s="9">
        <v>140</v>
      </c>
      <c r="M3667" s="11">
        <v>2095</v>
      </c>
      <c r="N3667" s="11">
        <f>3847+1301</f>
        <v>5148</v>
      </c>
      <c r="O3667" s="10">
        <f t="shared" si="569"/>
        <v>14.964285714285714</v>
      </c>
      <c r="P3667" s="11">
        <f t="shared" si="570"/>
        <v>36.771428571428572</v>
      </c>
      <c r="Q3667" s="11">
        <f t="shared" si="571"/>
        <v>51.735714285714288</v>
      </c>
      <c r="R3667" s="6" t="str">
        <f t="shared" si="572"/>
        <v>YES</v>
      </c>
      <c r="S3667" s="6" t="str">
        <f t="shared" si="573"/>
        <v>YES</v>
      </c>
      <c r="T3667" s="11">
        <f t="shared" si="574"/>
        <v>1750</v>
      </c>
      <c r="U3667" s="11">
        <f t="shared" si="575"/>
        <v>7243</v>
      </c>
      <c r="V3667" s="11">
        <f t="shared" si="576"/>
        <v>-5493</v>
      </c>
    </row>
    <row r="3668" spans="1:22" x14ac:dyDescent="0.25">
      <c r="A3668" s="6" t="s">
        <v>351</v>
      </c>
      <c r="B3668" s="6" t="s">
        <v>23</v>
      </c>
      <c r="C3668" s="6" t="s">
        <v>2977</v>
      </c>
      <c r="D3668" s="6" t="s">
        <v>2977</v>
      </c>
      <c r="E3668" s="6" t="s">
        <v>2808</v>
      </c>
      <c r="F3668" s="6" t="s">
        <v>2809</v>
      </c>
      <c r="H3668" s="6" t="s">
        <v>2978</v>
      </c>
      <c r="I3668" s="6" t="s">
        <v>134</v>
      </c>
      <c r="J3668" s="6" t="s">
        <v>2972</v>
      </c>
      <c r="K3668" s="11">
        <v>9</v>
      </c>
      <c r="L3668" s="9">
        <v>235</v>
      </c>
      <c r="M3668" s="11">
        <v>2035</v>
      </c>
      <c r="N3668" s="11">
        <v>2696</v>
      </c>
      <c r="O3668" s="10">
        <f t="shared" si="569"/>
        <v>8.6595744680851059</v>
      </c>
      <c r="P3668" s="11">
        <f t="shared" si="570"/>
        <v>11.472340425531915</v>
      </c>
      <c r="Q3668" s="11">
        <f t="shared" si="571"/>
        <v>20.131914893617022</v>
      </c>
      <c r="R3668" s="6" t="str">
        <f t="shared" si="572"/>
        <v>YES</v>
      </c>
      <c r="S3668" s="6" t="str">
        <f t="shared" si="573"/>
        <v>YES</v>
      </c>
      <c r="T3668" s="11">
        <f t="shared" si="574"/>
        <v>2937.5</v>
      </c>
      <c r="U3668" s="11">
        <f t="shared" si="575"/>
        <v>4731</v>
      </c>
      <c r="V3668" s="11">
        <f t="shared" si="576"/>
        <v>-1793.5</v>
      </c>
    </row>
    <row r="3669" spans="1:22" x14ac:dyDescent="0.25">
      <c r="A3669" s="6" t="s">
        <v>351</v>
      </c>
      <c r="B3669" s="6" t="s">
        <v>23</v>
      </c>
      <c r="C3669" s="6" t="s">
        <v>2977</v>
      </c>
      <c r="D3669" s="6" t="s">
        <v>2977</v>
      </c>
      <c r="E3669" s="6" t="s">
        <v>2808</v>
      </c>
      <c r="F3669" s="6" t="s">
        <v>2809</v>
      </c>
      <c r="H3669" s="6" t="s">
        <v>2978</v>
      </c>
      <c r="I3669" s="6" t="s">
        <v>134</v>
      </c>
      <c r="J3669" s="6" t="s">
        <v>2973</v>
      </c>
      <c r="K3669" s="11">
        <v>5</v>
      </c>
      <c r="L3669" s="9">
        <v>77</v>
      </c>
      <c r="M3669" s="11">
        <v>384</v>
      </c>
      <c r="N3669" s="11">
        <v>2592</v>
      </c>
      <c r="O3669" s="10">
        <f t="shared" ref="O3669:O3732" si="580">M3669/L3669</f>
        <v>4.9870129870129869</v>
      </c>
      <c r="P3669" s="11">
        <f t="shared" ref="P3669:P3732" si="581">N3669/L3669</f>
        <v>33.662337662337663</v>
      </c>
      <c r="Q3669" s="11">
        <f t="shared" ref="Q3669:Q3732" si="582">(M3669+N3669)/L3669</f>
        <v>38.649350649350652</v>
      </c>
      <c r="R3669" s="6" t="str">
        <f t="shared" ref="R3669:R3732" si="583">IF(Q3669&gt;12.49,"YES","NO")</f>
        <v>YES</v>
      </c>
      <c r="S3669" s="6" t="str">
        <f t="shared" ref="S3669:S3732" si="584">IF(O3669&gt;3.32,"YES","NO")</f>
        <v>YES</v>
      </c>
      <c r="T3669" s="11">
        <f t="shared" ref="T3669:T3732" si="585">L3669*12.5</f>
        <v>962.5</v>
      </c>
      <c r="U3669" s="11">
        <f t="shared" ref="U3669:U3732" si="586">M3669+N3669</f>
        <v>2976</v>
      </c>
      <c r="V3669" s="11">
        <f t="shared" ref="V3669:V3732" si="587">T3669-U3669</f>
        <v>-2013.5</v>
      </c>
    </row>
    <row r="3670" spans="1:22" x14ac:dyDescent="0.25">
      <c r="A3670" s="6" t="s">
        <v>351</v>
      </c>
      <c r="B3670" s="6" t="s">
        <v>23</v>
      </c>
      <c r="C3670" s="6" t="s">
        <v>2977</v>
      </c>
      <c r="D3670" s="6" t="s">
        <v>2977</v>
      </c>
      <c r="E3670" s="6" t="s">
        <v>2808</v>
      </c>
      <c r="F3670" s="6" t="s">
        <v>2809</v>
      </c>
      <c r="H3670" s="6" t="s">
        <v>2978</v>
      </c>
      <c r="I3670" s="6" t="s">
        <v>134</v>
      </c>
      <c r="J3670" s="6" t="s">
        <v>2974</v>
      </c>
      <c r="K3670" s="11">
        <v>5</v>
      </c>
      <c r="L3670" s="9">
        <v>114</v>
      </c>
      <c r="M3670" s="11">
        <v>568</v>
      </c>
      <c r="N3670" s="11">
        <v>2689</v>
      </c>
      <c r="O3670" s="10">
        <f t="shared" si="580"/>
        <v>4.9824561403508776</v>
      </c>
      <c r="P3670" s="11">
        <f t="shared" si="581"/>
        <v>23.587719298245613</v>
      </c>
      <c r="Q3670" s="11">
        <f t="shared" si="582"/>
        <v>28.57017543859649</v>
      </c>
      <c r="R3670" s="6" t="str">
        <f t="shared" si="583"/>
        <v>YES</v>
      </c>
      <c r="S3670" s="6" t="str">
        <f t="shared" si="584"/>
        <v>YES</v>
      </c>
      <c r="T3670" s="11">
        <f t="shared" si="585"/>
        <v>1425</v>
      </c>
      <c r="U3670" s="11">
        <f t="shared" si="586"/>
        <v>3257</v>
      </c>
      <c r="V3670" s="11">
        <f t="shared" si="587"/>
        <v>-1832</v>
      </c>
    </row>
    <row r="3671" spans="1:22" x14ac:dyDescent="0.25">
      <c r="A3671" s="6" t="s">
        <v>351</v>
      </c>
      <c r="B3671" s="6" t="s">
        <v>23</v>
      </c>
      <c r="C3671" s="6" t="s">
        <v>2977</v>
      </c>
      <c r="D3671" s="6" t="s">
        <v>2977</v>
      </c>
      <c r="E3671" s="6" t="s">
        <v>2808</v>
      </c>
      <c r="F3671" s="6" t="s">
        <v>2809</v>
      </c>
      <c r="H3671" s="6" t="s">
        <v>2978</v>
      </c>
      <c r="I3671" s="6" t="s">
        <v>134</v>
      </c>
      <c r="J3671" s="6" t="s">
        <v>2975</v>
      </c>
      <c r="K3671" s="11">
        <v>8</v>
      </c>
      <c r="L3671" s="9">
        <v>149</v>
      </c>
      <c r="M3671" s="11">
        <v>1405</v>
      </c>
      <c r="N3671" s="11">
        <v>919</v>
      </c>
      <c r="O3671" s="10">
        <f t="shared" si="580"/>
        <v>9.4295302013422813</v>
      </c>
      <c r="P3671" s="11">
        <f t="shared" si="581"/>
        <v>6.1677852348993287</v>
      </c>
      <c r="Q3671" s="11">
        <f t="shared" si="582"/>
        <v>15.59731543624161</v>
      </c>
      <c r="R3671" s="6" t="str">
        <f t="shared" si="583"/>
        <v>YES</v>
      </c>
      <c r="S3671" s="6" t="str">
        <f t="shared" si="584"/>
        <v>YES</v>
      </c>
      <c r="T3671" s="11">
        <f t="shared" si="585"/>
        <v>1862.5</v>
      </c>
      <c r="U3671" s="11">
        <f t="shared" si="586"/>
        <v>2324</v>
      </c>
      <c r="V3671" s="11">
        <f t="shared" si="587"/>
        <v>-461.5</v>
      </c>
    </row>
    <row r="3672" spans="1:22" x14ac:dyDescent="0.25">
      <c r="A3672" s="6" t="s">
        <v>351</v>
      </c>
      <c r="B3672" s="6" t="s">
        <v>23</v>
      </c>
      <c r="C3672" s="6" t="s">
        <v>2977</v>
      </c>
      <c r="D3672" s="6" t="s">
        <v>2977</v>
      </c>
      <c r="E3672" s="6" t="s">
        <v>2808</v>
      </c>
      <c r="F3672" s="6" t="s">
        <v>2809</v>
      </c>
      <c r="H3672" s="6" t="s">
        <v>2978</v>
      </c>
      <c r="I3672" s="6" t="s">
        <v>134</v>
      </c>
      <c r="J3672" s="6" t="s">
        <v>2976</v>
      </c>
      <c r="K3672" s="11">
        <v>8</v>
      </c>
      <c r="L3672" s="9">
        <v>275</v>
      </c>
      <c r="M3672" s="11">
        <v>3024</v>
      </c>
      <c r="N3672" s="11">
        <v>1918</v>
      </c>
      <c r="O3672" s="10">
        <f t="shared" si="580"/>
        <v>10.996363636363636</v>
      </c>
      <c r="P3672" s="11">
        <f t="shared" si="581"/>
        <v>6.9745454545454546</v>
      </c>
      <c r="Q3672" s="11">
        <f t="shared" si="582"/>
        <v>17.970909090909092</v>
      </c>
      <c r="R3672" s="6" t="str">
        <f t="shared" si="583"/>
        <v>YES</v>
      </c>
      <c r="S3672" s="6" t="str">
        <f t="shared" si="584"/>
        <v>YES</v>
      </c>
      <c r="T3672" s="11">
        <f t="shared" si="585"/>
        <v>3437.5</v>
      </c>
      <c r="U3672" s="11">
        <f t="shared" si="586"/>
        <v>4942</v>
      </c>
      <c r="V3672" s="11">
        <f t="shared" si="587"/>
        <v>-1504.5</v>
      </c>
    </row>
    <row r="3673" spans="1:22" x14ac:dyDescent="0.25">
      <c r="A3673" s="6" t="s">
        <v>351</v>
      </c>
      <c r="B3673" s="6" t="s">
        <v>23</v>
      </c>
      <c r="C3673" s="6" t="s">
        <v>2979</v>
      </c>
      <c r="D3673" s="6" t="s">
        <v>2979</v>
      </c>
      <c r="E3673" s="6" t="s">
        <v>2808</v>
      </c>
      <c r="F3673" s="6" t="s">
        <v>2809</v>
      </c>
      <c r="H3673" s="6" t="s">
        <v>2980</v>
      </c>
      <c r="I3673" s="6" t="s">
        <v>1219</v>
      </c>
      <c r="J3673" s="6" t="s">
        <v>2981</v>
      </c>
      <c r="K3673" s="11">
        <v>11</v>
      </c>
      <c r="L3673" s="9">
        <v>23</v>
      </c>
      <c r="M3673" s="11">
        <v>246</v>
      </c>
      <c r="N3673" s="11">
        <v>114</v>
      </c>
      <c r="O3673" s="10">
        <f t="shared" si="580"/>
        <v>10.695652173913043</v>
      </c>
      <c r="P3673" s="11">
        <f t="shared" si="581"/>
        <v>4.9565217391304346</v>
      </c>
      <c r="Q3673" s="11">
        <f t="shared" si="582"/>
        <v>15.652173913043478</v>
      </c>
      <c r="R3673" s="6" t="str">
        <f t="shared" si="583"/>
        <v>YES</v>
      </c>
      <c r="S3673" s="6" t="str">
        <f t="shared" si="584"/>
        <v>YES</v>
      </c>
      <c r="T3673" s="11">
        <f t="shared" si="585"/>
        <v>287.5</v>
      </c>
      <c r="U3673" s="11">
        <f t="shared" si="586"/>
        <v>360</v>
      </c>
      <c r="V3673" s="11">
        <f t="shared" si="587"/>
        <v>-72.5</v>
      </c>
    </row>
    <row r="3674" spans="1:22" x14ac:dyDescent="0.25">
      <c r="A3674" s="6" t="s">
        <v>351</v>
      </c>
      <c r="B3674" s="6" t="s">
        <v>23</v>
      </c>
      <c r="C3674" s="6" t="s">
        <v>2979</v>
      </c>
      <c r="D3674" s="6" t="s">
        <v>2979</v>
      </c>
      <c r="E3674" s="6" t="s">
        <v>2808</v>
      </c>
      <c r="F3674" s="6" t="s">
        <v>2809</v>
      </c>
      <c r="H3674" s="6" t="s">
        <v>2980</v>
      </c>
      <c r="I3674" s="6" t="s">
        <v>1219</v>
      </c>
      <c r="J3674" s="6" t="s">
        <v>2982</v>
      </c>
      <c r="K3674" s="11">
        <v>11</v>
      </c>
      <c r="L3674" s="9">
        <v>40</v>
      </c>
      <c r="M3674" s="11">
        <v>430</v>
      </c>
      <c r="N3674" s="11">
        <v>190</v>
      </c>
      <c r="O3674" s="10">
        <f t="shared" si="580"/>
        <v>10.75</v>
      </c>
      <c r="P3674" s="11">
        <f t="shared" si="581"/>
        <v>4.75</v>
      </c>
      <c r="Q3674" s="11">
        <f t="shared" si="582"/>
        <v>15.5</v>
      </c>
      <c r="R3674" s="6" t="str">
        <f t="shared" si="583"/>
        <v>YES</v>
      </c>
      <c r="S3674" s="6" t="str">
        <f t="shared" si="584"/>
        <v>YES</v>
      </c>
      <c r="T3674" s="11">
        <f t="shared" si="585"/>
        <v>500</v>
      </c>
      <c r="U3674" s="11">
        <f t="shared" si="586"/>
        <v>620</v>
      </c>
      <c r="V3674" s="11">
        <f t="shared" si="587"/>
        <v>-120</v>
      </c>
    </row>
    <row r="3675" spans="1:22" x14ac:dyDescent="0.25">
      <c r="A3675" s="6" t="s">
        <v>351</v>
      </c>
      <c r="B3675" s="6" t="s">
        <v>23</v>
      </c>
      <c r="C3675" s="6" t="s">
        <v>2979</v>
      </c>
      <c r="D3675" s="6" t="s">
        <v>2979</v>
      </c>
      <c r="E3675" s="6" t="s">
        <v>2808</v>
      </c>
      <c r="F3675" s="6" t="s">
        <v>2809</v>
      </c>
      <c r="H3675" s="6" t="s">
        <v>2980</v>
      </c>
      <c r="I3675" s="6" t="s">
        <v>1219</v>
      </c>
      <c r="J3675" s="6" t="s">
        <v>2983</v>
      </c>
      <c r="K3675" s="11">
        <f t="shared" ref="K3675" si="588">+M3675/L3675</f>
        <v>6</v>
      </c>
      <c r="L3675" s="9">
        <v>17</v>
      </c>
      <c r="M3675" s="11">
        <v>102</v>
      </c>
      <c r="N3675" s="11">
        <v>473</v>
      </c>
      <c r="O3675" s="10">
        <f t="shared" si="580"/>
        <v>6</v>
      </c>
      <c r="P3675" s="11">
        <f t="shared" si="581"/>
        <v>27.823529411764707</v>
      </c>
      <c r="Q3675" s="11">
        <f t="shared" si="582"/>
        <v>33.823529411764703</v>
      </c>
      <c r="R3675" s="6" t="str">
        <f t="shared" si="583"/>
        <v>YES</v>
      </c>
      <c r="S3675" s="6" t="str">
        <f t="shared" si="584"/>
        <v>YES</v>
      </c>
      <c r="T3675" s="11">
        <f t="shared" si="585"/>
        <v>212.5</v>
      </c>
      <c r="U3675" s="11">
        <f t="shared" si="586"/>
        <v>575</v>
      </c>
      <c r="V3675" s="11">
        <f t="shared" si="587"/>
        <v>-362.5</v>
      </c>
    </row>
    <row r="3676" spans="1:22" x14ac:dyDescent="0.25">
      <c r="A3676" s="6" t="s">
        <v>351</v>
      </c>
      <c r="B3676" s="6" t="s">
        <v>23</v>
      </c>
      <c r="C3676" s="6" t="s">
        <v>2979</v>
      </c>
      <c r="D3676" s="6" t="s">
        <v>2979</v>
      </c>
      <c r="E3676" s="6" t="s">
        <v>2808</v>
      </c>
      <c r="F3676" s="6" t="s">
        <v>2809</v>
      </c>
      <c r="H3676" s="6" t="s">
        <v>2980</v>
      </c>
      <c r="I3676" s="6" t="s">
        <v>1219</v>
      </c>
      <c r="J3676" s="6" t="s">
        <v>2984</v>
      </c>
      <c r="K3676" s="11">
        <v>6</v>
      </c>
      <c r="L3676" s="9">
        <v>11</v>
      </c>
      <c r="M3676" s="11">
        <v>69</v>
      </c>
      <c r="N3676" s="11">
        <v>478</v>
      </c>
      <c r="O3676" s="10">
        <f t="shared" si="580"/>
        <v>6.2727272727272725</v>
      </c>
      <c r="P3676" s="11">
        <f t="shared" si="581"/>
        <v>43.454545454545453</v>
      </c>
      <c r="Q3676" s="11">
        <f t="shared" si="582"/>
        <v>49.727272727272727</v>
      </c>
      <c r="R3676" s="6" t="str">
        <f t="shared" si="583"/>
        <v>YES</v>
      </c>
      <c r="S3676" s="6" t="str">
        <f t="shared" si="584"/>
        <v>YES</v>
      </c>
      <c r="T3676" s="11">
        <f t="shared" si="585"/>
        <v>137.5</v>
      </c>
      <c r="U3676" s="11">
        <f t="shared" si="586"/>
        <v>547</v>
      </c>
      <c r="V3676" s="11">
        <f t="shared" si="587"/>
        <v>-409.5</v>
      </c>
    </row>
    <row r="3677" spans="1:22" x14ac:dyDescent="0.25">
      <c r="A3677" s="6" t="s">
        <v>351</v>
      </c>
      <c r="B3677" s="6" t="s">
        <v>23</v>
      </c>
      <c r="C3677" s="6" t="s">
        <v>2979</v>
      </c>
      <c r="D3677" s="6" t="s">
        <v>2979</v>
      </c>
      <c r="E3677" s="6" t="s">
        <v>2808</v>
      </c>
      <c r="F3677" s="6" t="s">
        <v>2809</v>
      </c>
      <c r="H3677" s="6" t="s">
        <v>2980</v>
      </c>
      <c r="I3677" s="6" t="s">
        <v>1219</v>
      </c>
      <c r="J3677" s="6" t="s">
        <v>2985</v>
      </c>
      <c r="K3677" s="11">
        <v>6</v>
      </c>
      <c r="L3677" s="9">
        <v>23</v>
      </c>
      <c r="M3677" s="11">
        <v>144</v>
      </c>
      <c r="N3677" s="11">
        <v>571</v>
      </c>
      <c r="O3677" s="10">
        <f t="shared" si="580"/>
        <v>6.2608695652173916</v>
      </c>
      <c r="P3677" s="11">
        <f t="shared" si="581"/>
        <v>24.826086956521738</v>
      </c>
      <c r="Q3677" s="11">
        <f t="shared" si="582"/>
        <v>31.086956521739129</v>
      </c>
      <c r="R3677" s="6" t="str">
        <f t="shared" si="583"/>
        <v>YES</v>
      </c>
      <c r="S3677" s="6" t="str">
        <f t="shared" si="584"/>
        <v>YES</v>
      </c>
      <c r="T3677" s="11">
        <f t="shared" si="585"/>
        <v>287.5</v>
      </c>
      <c r="U3677" s="11">
        <f t="shared" si="586"/>
        <v>715</v>
      </c>
      <c r="V3677" s="11">
        <f t="shared" si="587"/>
        <v>-427.5</v>
      </c>
    </row>
    <row r="3678" spans="1:22" x14ac:dyDescent="0.25">
      <c r="A3678" s="6" t="s">
        <v>351</v>
      </c>
      <c r="B3678" s="6" t="s">
        <v>23</v>
      </c>
      <c r="C3678" s="6" t="s">
        <v>2986</v>
      </c>
      <c r="D3678" s="6" t="s">
        <v>2986</v>
      </c>
      <c r="E3678" s="6" t="s">
        <v>2808</v>
      </c>
      <c r="F3678" s="6" t="s">
        <v>2809</v>
      </c>
      <c r="H3678" s="6" t="s">
        <v>2987</v>
      </c>
      <c r="I3678" s="6" t="s">
        <v>1125</v>
      </c>
      <c r="J3678" s="6" t="s">
        <v>2908</v>
      </c>
      <c r="K3678" s="11">
        <f>+M3678/L3678</f>
        <v>5</v>
      </c>
      <c r="L3678" s="9">
        <v>12</v>
      </c>
      <c r="M3678" s="11">
        <v>60</v>
      </c>
      <c r="N3678" s="11">
        <v>364</v>
      </c>
      <c r="O3678" s="10">
        <f t="shared" si="580"/>
        <v>5</v>
      </c>
      <c r="P3678" s="11">
        <f t="shared" si="581"/>
        <v>30.333333333333332</v>
      </c>
      <c r="Q3678" s="11">
        <f t="shared" si="582"/>
        <v>35.333333333333336</v>
      </c>
      <c r="R3678" s="6" t="str">
        <f t="shared" si="583"/>
        <v>YES</v>
      </c>
      <c r="S3678" s="6" t="str">
        <f t="shared" si="584"/>
        <v>YES</v>
      </c>
      <c r="T3678" s="11">
        <f t="shared" si="585"/>
        <v>150</v>
      </c>
      <c r="U3678" s="11">
        <f t="shared" si="586"/>
        <v>424</v>
      </c>
      <c r="V3678" s="11">
        <f t="shared" si="587"/>
        <v>-274</v>
      </c>
    </row>
    <row r="3679" spans="1:22" x14ac:dyDescent="0.25">
      <c r="A3679" s="6" t="s">
        <v>351</v>
      </c>
      <c r="B3679" s="6" t="s">
        <v>23</v>
      </c>
      <c r="C3679" s="6" t="s">
        <v>2986</v>
      </c>
      <c r="D3679" s="6" t="s">
        <v>2986</v>
      </c>
      <c r="E3679" s="6" t="s">
        <v>2808</v>
      </c>
      <c r="F3679" s="6" t="s">
        <v>2809</v>
      </c>
      <c r="H3679" s="6" t="s">
        <v>2987</v>
      </c>
      <c r="I3679" s="6" t="s">
        <v>1125</v>
      </c>
      <c r="J3679" s="6" t="s">
        <v>2911</v>
      </c>
      <c r="K3679" s="11">
        <f t="shared" ref="K3679:K3681" si="589">+M3679/L3679</f>
        <v>5</v>
      </c>
      <c r="L3679" s="9">
        <v>37</v>
      </c>
      <c r="M3679" s="11">
        <v>185</v>
      </c>
      <c r="N3679" s="11">
        <v>640</v>
      </c>
      <c r="O3679" s="10">
        <f t="shared" si="580"/>
        <v>5</v>
      </c>
      <c r="P3679" s="11">
        <f t="shared" si="581"/>
        <v>17.297297297297298</v>
      </c>
      <c r="Q3679" s="11">
        <f t="shared" si="582"/>
        <v>22.297297297297298</v>
      </c>
      <c r="R3679" s="6" t="str">
        <f t="shared" si="583"/>
        <v>YES</v>
      </c>
      <c r="S3679" s="6" t="str">
        <f t="shared" si="584"/>
        <v>YES</v>
      </c>
      <c r="T3679" s="11">
        <f t="shared" si="585"/>
        <v>462.5</v>
      </c>
      <c r="U3679" s="11">
        <f t="shared" si="586"/>
        <v>825</v>
      </c>
      <c r="V3679" s="11">
        <f t="shared" si="587"/>
        <v>-362.5</v>
      </c>
    </row>
    <row r="3680" spans="1:22" x14ac:dyDescent="0.25">
      <c r="A3680" s="6" t="s">
        <v>351</v>
      </c>
      <c r="B3680" s="6" t="s">
        <v>23</v>
      </c>
      <c r="C3680" s="6" t="s">
        <v>2986</v>
      </c>
      <c r="D3680" s="6" t="s">
        <v>2986</v>
      </c>
      <c r="E3680" s="6" t="s">
        <v>2808</v>
      </c>
      <c r="F3680" s="6" t="s">
        <v>2809</v>
      </c>
      <c r="H3680" s="6" t="s">
        <v>2987</v>
      </c>
      <c r="I3680" s="6" t="s">
        <v>1125</v>
      </c>
      <c r="J3680" s="6" t="s">
        <v>2988</v>
      </c>
      <c r="K3680" s="11">
        <v>5</v>
      </c>
      <c r="L3680" s="9">
        <v>17</v>
      </c>
      <c r="M3680" s="11">
        <v>83</v>
      </c>
      <c r="N3680" s="11">
        <v>173</v>
      </c>
      <c r="O3680" s="10">
        <f t="shared" si="580"/>
        <v>4.882352941176471</v>
      </c>
      <c r="P3680" s="11">
        <f t="shared" si="581"/>
        <v>10.176470588235293</v>
      </c>
      <c r="Q3680" s="11">
        <f t="shared" si="582"/>
        <v>15.058823529411764</v>
      </c>
      <c r="R3680" s="6" t="str">
        <f t="shared" si="583"/>
        <v>YES</v>
      </c>
      <c r="S3680" s="6" t="str">
        <f t="shared" si="584"/>
        <v>YES</v>
      </c>
      <c r="T3680" s="11">
        <f t="shared" si="585"/>
        <v>212.5</v>
      </c>
      <c r="U3680" s="11">
        <f t="shared" si="586"/>
        <v>256</v>
      </c>
      <c r="V3680" s="11">
        <f t="shared" si="587"/>
        <v>-43.5</v>
      </c>
    </row>
    <row r="3681" spans="1:22" x14ac:dyDescent="0.25">
      <c r="A3681" s="6" t="s">
        <v>351</v>
      </c>
      <c r="B3681" s="6" t="s">
        <v>23</v>
      </c>
      <c r="C3681" s="6" t="s">
        <v>2986</v>
      </c>
      <c r="D3681" s="6" t="s">
        <v>2986</v>
      </c>
      <c r="E3681" s="6" t="s">
        <v>2808</v>
      </c>
      <c r="F3681" s="6" t="s">
        <v>2809</v>
      </c>
      <c r="H3681" s="6" t="s">
        <v>2987</v>
      </c>
      <c r="I3681" s="6" t="s">
        <v>1125</v>
      </c>
      <c r="J3681" s="6" t="s">
        <v>2229</v>
      </c>
      <c r="K3681" s="11">
        <f t="shared" si="589"/>
        <v>10.391304347826088</v>
      </c>
      <c r="L3681" s="9">
        <v>23</v>
      </c>
      <c r="M3681" s="11">
        <f>115+124</f>
        <v>239</v>
      </c>
      <c r="N3681" s="11">
        <f>120+5</f>
        <v>125</v>
      </c>
      <c r="O3681" s="10">
        <f t="shared" si="580"/>
        <v>10.391304347826088</v>
      </c>
      <c r="P3681" s="11">
        <f t="shared" si="581"/>
        <v>5.4347826086956523</v>
      </c>
      <c r="Q3681" s="11">
        <f t="shared" si="582"/>
        <v>15.826086956521738</v>
      </c>
      <c r="R3681" s="6" t="str">
        <f t="shared" si="583"/>
        <v>YES</v>
      </c>
      <c r="S3681" s="6" t="str">
        <f t="shared" si="584"/>
        <v>YES</v>
      </c>
      <c r="T3681" s="11">
        <f t="shared" si="585"/>
        <v>287.5</v>
      </c>
      <c r="U3681" s="11">
        <f t="shared" si="586"/>
        <v>364</v>
      </c>
      <c r="V3681" s="11">
        <f t="shared" si="587"/>
        <v>-76.5</v>
      </c>
    </row>
    <row r="3682" spans="1:22" x14ac:dyDescent="0.25">
      <c r="A3682" s="6" t="s">
        <v>351</v>
      </c>
      <c r="B3682" s="6" t="s">
        <v>23</v>
      </c>
      <c r="C3682" s="6" t="s">
        <v>2989</v>
      </c>
      <c r="D3682" s="6" t="s">
        <v>2989</v>
      </c>
      <c r="E3682" s="6" t="s">
        <v>2808</v>
      </c>
      <c r="F3682" s="6" t="s">
        <v>2809</v>
      </c>
      <c r="H3682" s="6" t="s">
        <v>2990</v>
      </c>
      <c r="I3682" s="6" t="s">
        <v>827</v>
      </c>
      <c r="J3682" s="6" t="s">
        <v>2991</v>
      </c>
      <c r="K3682" s="11">
        <v>5</v>
      </c>
      <c r="L3682" s="9">
        <v>190</v>
      </c>
      <c r="M3682" s="11">
        <v>949</v>
      </c>
      <c r="N3682" s="11">
        <v>5619</v>
      </c>
      <c r="O3682" s="10">
        <f t="shared" si="580"/>
        <v>4.9947368421052634</v>
      </c>
      <c r="P3682" s="11">
        <f t="shared" si="581"/>
        <v>29.573684210526316</v>
      </c>
      <c r="Q3682" s="11">
        <f t="shared" si="582"/>
        <v>34.568421052631578</v>
      </c>
      <c r="R3682" s="6" t="str">
        <f t="shared" si="583"/>
        <v>YES</v>
      </c>
      <c r="S3682" s="6" t="str">
        <f t="shared" si="584"/>
        <v>YES</v>
      </c>
      <c r="T3682" s="11">
        <f t="shared" si="585"/>
        <v>2375</v>
      </c>
      <c r="U3682" s="11">
        <f t="shared" si="586"/>
        <v>6568</v>
      </c>
      <c r="V3682" s="11">
        <f t="shared" si="587"/>
        <v>-4193</v>
      </c>
    </row>
    <row r="3683" spans="1:22" x14ac:dyDescent="0.25">
      <c r="A3683" s="6" t="s">
        <v>351</v>
      </c>
      <c r="B3683" s="6" t="s">
        <v>23</v>
      </c>
      <c r="C3683" s="6" t="s">
        <v>2989</v>
      </c>
      <c r="D3683" s="6" t="s">
        <v>2989</v>
      </c>
      <c r="E3683" s="6" t="s">
        <v>2808</v>
      </c>
      <c r="F3683" s="6" t="s">
        <v>2809</v>
      </c>
      <c r="H3683" s="6" t="s">
        <v>2990</v>
      </c>
      <c r="I3683" s="6" t="s">
        <v>827</v>
      </c>
      <c r="J3683" s="6" t="s">
        <v>2992</v>
      </c>
      <c r="K3683" s="11">
        <v>5</v>
      </c>
      <c r="L3683" s="9">
        <v>223</v>
      </c>
      <c r="M3683" s="11">
        <v>1113</v>
      </c>
      <c r="N3683" s="11">
        <v>6526</v>
      </c>
      <c r="O3683" s="10">
        <f t="shared" si="580"/>
        <v>4.9910313901345296</v>
      </c>
      <c r="P3683" s="11">
        <f t="shared" si="581"/>
        <v>29.264573991031391</v>
      </c>
      <c r="Q3683" s="11">
        <f t="shared" si="582"/>
        <v>34.255605381165921</v>
      </c>
      <c r="R3683" s="6" t="str">
        <f t="shared" si="583"/>
        <v>YES</v>
      </c>
      <c r="S3683" s="6" t="str">
        <f t="shared" si="584"/>
        <v>YES</v>
      </c>
      <c r="T3683" s="11">
        <f t="shared" si="585"/>
        <v>2787.5</v>
      </c>
      <c r="U3683" s="11">
        <f t="shared" si="586"/>
        <v>7639</v>
      </c>
      <c r="V3683" s="11">
        <f t="shared" si="587"/>
        <v>-4851.5</v>
      </c>
    </row>
    <row r="3684" spans="1:22" x14ac:dyDescent="0.25">
      <c r="A3684" s="6" t="s">
        <v>351</v>
      </c>
      <c r="B3684" s="6" t="s">
        <v>23</v>
      </c>
      <c r="C3684" s="6" t="s">
        <v>2989</v>
      </c>
      <c r="D3684" s="6" t="s">
        <v>2989</v>
      </c>
      <c r="E3684" s="6" t="s">
        <v>2808</v>
      </c>
      <c r="F3684" s="6" t="s">
        <v>2809</v>
      </c>
      <c r="H3684" s="6" t="s">
        <v>2990</v>
      </c>
      <c r="I3684" s="6" t="s">
        <v>827</v>
      </c>
      <c r="J3684" s="6" t="s">
        <v>2993</v>
      </c>
      <c r="K3684" s="11">
        <v>5</v>
      </c>
      <c r="L3684" s="9">
        <v>120</v>
      </c>
      <c r="M3684" s="11">
        <v>598</v>
      </c>
      <c r="N3684" s="11">
        <v>4244</v>
      </c>
      <c r="O3684" s="10">
        <f t="shared" si="580"/>
        <v>4.9833333333333334</v>
      </c>
      <c r="P3684" s="11">
        <f t="shared" si="581"/>
        <v>35.366666666666667</v>
      </c>
      <c r="Q3684" s="11">
        <f t="shared" si="582"/>
        <v>40.35</v>
      </c>
      <c r="R3684" s="6" t="str">
        <f t="shared" si="583"/>
        <v>YES</v>
      </c>
      <c r="S3684" s="6" t="str">
        <f t="shared" si="584"/>
        <v>YES</v>
      </c>
      <c r="T3684" s="11">
        <f t="shared" si="585"/>
        <v>1500</v>
      </c>
      <c r="U3684" s="11">
        <f t="shared" si="586"/>
        <v>4842</v>
      </c>
      <c r="V3684" s="11">
        <f t="shared" si="587"/>
        <v>-3342</v>
      </c>
    </row>
    <row r="3685" spans="1:22" x14ac:dyDescent="0.25">
      <c r="A3685" s="6" t="s">
        <v>351</v>
      </c>
      <c r="B3685" s="6" t="s">
        <v>23</v>
      </c>
      <c r="C3685" s="6" t="s">
        <v>2989</v>
      </c>
      <c r="D3685" s="6" t="s">
        <v>2989</v>
      </c>
      <c r="E3685" s="6" t="s">
        <v>2808</v>
      </c>
      <c r="F3685" s="6" t="s">
        <v>2809</v>
      </c>
      <c r="H3685" s="6" t="s">
        <v>2990</v>
      </c>
      <c r="I3685" s="6" t="s">
        <v>827</v>
      </c>
      <c r="J3685" s="6" t="s">
        <v>2994</v>
      </c>
      <c r="K3685" s="11">
        <v>5</v>
      </c>
      <c r="L3685" s="9">
        <v>43</v>
      </c>
      <c r="M3685" s="11">
        <v>216</v>
      </c>
      <c r="N3685" s="11">
        <v>1418</v>
      </c>
      <c r="O3685" s="10">
        <f t="shared" si="580"/>
        <v>5.0232558139534884</v>
      </c>
      <c r="P3685" s="11">
        <f t="shared" si="581"/>
        <v>32.97674418604651</v>
      </c>
      <c r="Q3685" s="11">
        <f t="shared" si="582"/>
        <v>38</v>
      </c>
      <c r="R3685" s="6" t="str">
        <f t="shared" si="583"/>
        <v>YES</v>
      </c>
      <c r="S3685" s="6" t="str">
        <f t="shared" si="584"/>
        <v>YES</v>
      </c>
      <c r="T3685" s="11">
        <f t="shared" si="585"/>
        <v>537.5</v>
      </c>
      <c r="U3685" s="11">
        <f t="shared" si="586"/>
        <v>1634</v>
      </c>
      <c r="V3685" s="11">
        <f t="shared" si="587"/>
        <v>-1096.5</v>
      </c>
    </row>
    <row r="3686" spans="1:22" x14ac:dyDescent="0.25">
      <c r="A3686" s="6" t="s">
        <v>351</v>
      </c>
      <c r="B3686" s="6" t="s">
        <v>23</v>
      </c>
      <c r="C3686" s="6" t="s">
        <v>2989</v>
      </c>
      <c r="D3686" s="6" t="s">
        <v>2989</v>
      </c>
      <c r="E3686" s="6" t="s">
        <v>2808</v>
      </c>
      <c r="F3686" s="6" t="s">
        <v>2809</v>
      </c>
      <c r="H3686" s="6" t="s">
        <v>2990</v>
      </c>
      <c r="I3686" s="6" t="s">
        <v>827</v>
      </c>
      <c r="J3686" s="6" t="s">
        <v>2995</v>
      </c>
      <c r="K3686" s="11">
        <v>5</v>
      </c>
      <c r="L3686" s="9">
        <v>84</v>
      </c>
      <c r="M3686" s="11">
        <v>422</v>
      </c>
      <c r="N3686" s="11">
        <v>2889</v>
      </c>
      <c r="O3686" s="10">
        <f t="shared" si="580"/>
        <v>5.0238095238095237</v>
      </c>
      <c r="P3686" s="11">
        <f t="shared" si="581"/>
        <v>34.392857142857146</v>
      </c>
      <c r="Q3686" s="11">
        <f t="shared" si="582"/>
        <v>39.416666666666664</v>
      </c>
      <c r="R3686" s="6" t="str">
        <f t="shared" si="583"/>
        <v>YES</v>
      </c>
      <c r="S3686" s="6" t="str">
        <f t="shared" si="584"/>
        <v>YES</v>
      </c>
      <c r="T3686" s="11">
        <f t="shared" si="585"/>
        <v>1050</v>
      </c>
      <c r="U3686" s="11">
        <f t="shared" si="586"/>
        <v>3311</v>
      </c>
      <c r="V3686" s="11">
        <f t="shared" si="587"/>
        <v>-2261</v>
      </c>
    </row>
    <row r="3687" spans="1:22" x14ac:dyDescent="0.25">
      <c r="A3687" s="6" t="s">
        <v>351</v>
      </c>
      <c r="B3687" s="6" t="s">
        <v>23</v>
      </c>
      <c r="C3687" s="6" t="s">
        <v>3006</v>
      </c>
      <c r="D3687" s="6" t="s">
        <v>3006</v>
      </c>
      <c r="E3687" s="6" t="s">
        <v>2808</v>
      </c>
      <c r="F3687" s="6" t="s">
        <v>2809</v>
      </c>
      <c r="H3687" s="6" t="s">
        <v>3007</v>
      </c>
      <c r="I3687" s="6" t="s">
        <v>732</v>
      </c>
      <c r="J3687" s="6" t="s">
        <v>2996</v>
      </c>
      <c r="K3687" s="11">
        <v>10</v>
      </c>
      <c r="L3687" s="9">
        <v>10</v>
      </c>
      <c r="M3687" s="11">
        <v>103</v>
      </c>
      <c r="N3687" s="11">
        <v>306</v>
      </c>
      <c r="O3687" s="10">
        <f t="shared" si="580"/>
        <v>10.3</v>
      </c>
      <c r="P3687" s="11">
        <f t="shared" si="581"/>
        <v>30.6</v>
      </c>
      <c r="Q3687" s="11">
        <f t="shared" si="582"/>
        <v>40.9</v>
      </c>
      <c r="R3687" s="6" t="str">
        <f t="shared" si="583"/>
        <v>YES</v>
      </c>
      <c r="S3687" s="6" t="str">
        <f t="shared" si="584"/>
        <v>YES</v>
      </c>
      <c r="T3687" s="11">
        <f t="shared" si="585"/>
        <v>125</v>
      </c>
      <c r="U3687" s="11">
        <f t="shared" si="586"/>
        <v>409</v>
      </c>
      <c r="V3687" s="11">
        <f t="shared" si="587"/>
        <v>-284</v>
      </c>
    </row>
    <row r="3688" spans="1:22" x14ac:dyDescent="0.25">
      <c r="A3688" s="6" t="s">
        <v>351</v>
      </c>
      <c r="B3688" s="6" t="s">
        <v>23</v>
      </c>
      <c r="C3688" s="6" t="s">
        <v>3006</v>
      </c>
      <c r="D3688" s="6" t="s">
        <v>3006</v>
      </c>
      <c r="E3688" s="6" t="s">
        <v>2808</v>
      </c>
      <c r="F3688" s="6" t="s">
        <v>2809</v>
      </c>
      <c r="H3688" s="6" t="s">
        <v>3007</v>
      </c>
      <c r="I3688" s="6" t="s">
        <v>732</v>
      </c>
      <c r="J3688" s="6" t="s">
        <v>2997</v>
      </c>
      <c r="K3688" s="11">
        <v>5</v>
      </c>
      <c r="L3688" s="9">
        <v>169</v>
      </c>
      <c r="M3688" s="11">
        <v>844</v>
      </c>
      <c r="N3688" s="11">
        <v>8817</v>
      </c>
      <c r="O3688" s="10">
        <f t="shared" si="580"/>
        <v>4.9940828402366861</v>
      </c>
      <c r="P3688" s="11">
        <f t="shared" si="581"/>
        <v>52.171597633136095</v>
      </c>
      <c r="Q3688" s="11">
        <f t="shared" si="582"/>
        <v>57.165680473372781</v>
      </c>
      <c r="R3688" s="6" t="str">
        <f t="shared" si="583"/>
        <v>YES</v>
      </c>
      <c r="S3688" s="6" t="str">
        <f t="shared" si="584"/>
        <v>YES</v>
      </c>
      <c r="T3688" s="11">
        <f t="shared" si="585"/>
        <v>2112.5</v>
      </c>
      <c r="U3688" s="11">
        <f t="shared" si="586"/>
        <v>9661</v>
      </c>
      <c r="V3688" s="11">
        <f t="shared" si="587"/>
        <v>-7548.5</v>
      </c>
    </row>
    <row r="3689" spans="1:22" x14ac:dyDescent="0.25">
      <c r="A3689" s="6" t="s">
        <v>351</v>
      </c>
      <c r="B3689" s="6" t="s">
        <v>23</v>
      </c>
      <c r="C3689" s="6" t="s">
        <v>3006</v>
      </c>
      <c r="D3689" s="6" t="s">
        <v>3006</v>
      </c>
      <c r="E3689" s="6" t="s">
        <v>2808</v>
      </c>
      <c r="F3689" s="6" t="s">
        <v>2809</v>
      </c>
      <c r="H3689" s="6" t="s">
        <v>3007</v>
      </c>
      <c r="I3689" s="6" t="s">
        <v>732</v>
      </c>
      <c r="J3689" s="6" t="s">
        <v>2998</v>
      </c>
      <c r="K3689" s="11">
        <v>5</v>
      </c>
      <c r="L3689" s="9">
        <v>111</v>
      </c>
      <c r="M3689" s="11">
        <v>553</v>
      </c>
      <c r="N3689" s="11">
        <v>5496</v>
      </c>
      <c r="O3689" s="10">
        <f t="shared" si="580"/>
        <v>4.9819819819819822</v>
      </c>
      <c r="P3689" s="11">
        <f t="shared" si="581"/>
        <v>49.513513513513516</v>
      </c>
      <c r="Q3689" s="11">
        <f t="shared" si="582"/>
        <v>54.495495495495497</v>
      </c>
      <c r="R3689" s="6" t="str">
        <f t="shared" si="583"/>
        <v>YES</v>
      </c>
      <c r="S3689" s="6" t="str">
        <f t="shared" si="584"/>
        <v>YES</v>
      </c>
      <c r="T3689" s="11">
        <f t="shared" si="585"/>
        <v>1387.5</v>
      </c>
      <c r="U3689" s="11">
        <f t="shared" si="586"/>
        <v>6049</v>
      </c>
      <c r="V3689" s="11">
        <f t="shared" si="587"/>
        <v>-4661.5</v>
      </c>
    </row>
    <row r="3690" spans="1:22" x14ac:dyDescent="0.25">
      <c r="A3690" s="6" t="s">
        <v>351</v>
      </c>
      <c r="B3690" s="6" t="s">
        <v>23</v>
      </c>
      <c r="C3690" s="6" t="s">
        <v>3006</v>
      </c>
      <c r="D3690" s="6" t="s">
        <v>3006</v>
      </c>
      <c r="E3690" s="6" t="s">
        <v>2808</v>
      </c>
      <c r="F3690" s="6" t="s">
        <v>2809</v>
      </c>
      <c r="H3690" s="6" t="s">
        <v>3007</v>
      </c>
      <c r="I3690" s="6" t="s">
        <v>732</v>
      </c>
      <c r="J3690" s="6" t="s">
        <v>2999</v>
      </c>
      <c r="K3690" s="11">
        <v>5</v>
      </c>
      <c r="L3690" s="9">
        <v>140</v>
      </c>
      <c r="M3690" s="11">
        <v>702</v>
      </c>
      <c r="N3690" s="11">
        <v>7554</v>
      </c>
      <c r="O3690" s="10">
        <f t="shared" si="580"/>
        <v>5.0142857142857142</v>
      </c>
      <c r="P3690" s="11">
        <f t="shared" si="581"/>
        <v>53.957142857142856</v>
      </c>
      <c r="Q3690" s="11">
        <f t="shared" si="582"/>
        <v>58.971428571428568</v>
      </c>
      <c r="R3690" s="6" t="str">
        <f t="shared" si="583"/>
        <v>YES</v>
      </c>
      <c r="S3690" s="6" t="str">
        <f t="shared" si="584"/>
        <v>YES</v>
      </c>
      <c r="T3690" s="11">
        <f t="shared" si="585"/>
        <v>1750</v>
      </c>
      <c r="U3690" s="11">
        <f t="shared" si="586"/>
        <v>8256</v>
      </c>
      <c r="V3690" s="11">
        <f t="shared" si="587"/>
        <v>-6506</v>
      </c>
    </row>
    <row r="3691" spans="1:22" x14ac:dyDescent="0.25">
      <c r="A3691" s="6" t="s">
        <v>351</v>
      </c>
      <c r="B3691" s="6" t="s">
        <v>23</v>
      </c>
      <c r="C3691" s="6" t="s">
        <v>3006</v>
      </c>
      <c r="D3691" s="6" t="s">
        <v>3006</v>
      </c>
      <c r="E3691" s="6" t="s">
        <v>2808</v>
      </c>
      <c r="F3691" s="6" t="s">
        <v>2809</v>
      </c>
      <c r="H3691" s="6" t="s">
        <v>3007</v>
      </c>
      <c r="I3691" s="6" t="s">
        <v>732</v>
      </c>
      <c r="J3691" s="6" t="s">
        <v>3000</v>
      </c>
      <c r="K3691" s="11">
        <v>5</v>
      </c>
      <c r="L3691" s="9">
        <v>104</v>
      </c>
      <c r="M3691" s="11">
        <v>522</v>
      </c>
      <c r="N3691" s="11">
        <v>5662</v>
      </c>
      <c r="O3691" s="10">
        <f t="shared" si="580"/>
        <v>5.0192307692307692</v>
      </c>
      <c r="P3691" s="11">
        <f t="shared" si="581"/>
        <v>54.442307692307693</v>
      </c>
      <c r="Q3691" s="11">
        <f t="shared" si="582"/>
        <v>59.46153846153846</v>
      </c>
      <c r="R3691" s="6" t="str">
        <f t="shared" si="583"/>
        <v>YES</v>
      </c>
      <c r="S3691" s="6" t="str">
        <f t="shared" si="584"/>
        <v>YES</v>
      </c>
      <c r="T3691" s="11">
        <f t="shared" si="585"/>
        <v>1300</v>
      </c>
      <c r="U3691" s="11">
        <f t="shared" si="586"/>
        <v>6184</v>
      </c>
      <c r="V3691" s="11">
        <f t="shared" si="587"/>
        <v>-4884</v>
      </c>
    </row>
    <row r="3692" spans="1:22" x14ac:dyDescent="0.25">
      <c r="A3692" s="6" t="s">
        <v>351</v>
      </c>
      <c r="B3692" s="6" t="s">
        <v>23</v>
      </c>
      <c r="C3692" s="6" t="s">
        <v>3006</v>
      </c>
      <c r="D3692" s="6" t="s">
        <v>3006</v>
      </c>
      <c r="E3692" s="6" t="s">
        <v>2808</v>
      </c>
      <c r="F3692" s="6" t="s">
        <v>2809</v>
      </c>
      <c r="H3692" s="6" t="s">
        <v>3007</v>
      </c>
      <c r="I3692" s="6" t="s">
        <v>732</v>
      </c>
      <c r="J3692" s="6" t="s">
        <v>3000</v>
      </c>
      <c r="K3692" s="11">
        <v>10</v>
      </c>
      <c r="L3692" s="9">
        <v>71</v>
      </c>
      <c r="M3692" s="11">
        <v>709</v>
      </c>
      <c r="N3692" s="11">
        <v>1249</v>
      </c>
      <c r="O3692" s="10">
        <f t="shared" si="580"/>
        <v>9.9859154929577461</v>
      </c>
      <c r="P3692" s="11">
        <f t="shared" si="581"/>
        <v>17.591549295774648</v>
      </c>
      <c r="Q3692" s="11">
        <f t="shared" si="582"/>
        <v>27.577464788732396</v>
      </c>
      <c r="R3692" s="6" t="str">
        <f t="shared" si="583"/>
        <v>YES</v>
      </c>
      <c r="S3692" s="6" t="str">
        <f t="shared" si="584"/>
        <v>YES</v>
      </c>
      <c r="T3692" s="11">
        <f t="shared" si="585"/>
        <v>887.5</v>
      </c>
      <c r="U3692" s="11">
        <f t="shared" si="586"/>
        <v>1958</v>
      </c>
      <c r="V3692" s="11">
        <f t="shared" si="587"/>
        <v>-1070.5</v>
      </c>
    </row>
    <row r="3693" spans="1:22" x14ac:dyDescent="0.25">
      <c r="A3693" s="6" t="s">
        <v>351</v>
      </c>
      <c r="B3693" s="6" t="s">
        <v>23</v>
      </c>
      <c r="C3693" s="6" t="s">
        <v>3006</v>
      </c>
      <c r="D3693" s="6" t="s">
        <v>3006</v>
      </c>
      <c r="E3693" s="6" t="s">
        <v>2808</v>
      </c>
      <c r="F3693" s="6" t="s">
        <v>2809</v>
      </c>
      <c r="H3693" s="6" t="s">
        <v>3007</v>
      </c>
      <c r="I3693" s="6" t="s">
        <v>732</v>
      </c>
      <c r="J3693" s="6" t="s">
        <v>3001</v>
      </c>
      <c r="K3693" s="11">
        <v>5</v>
      </c>
      <c r="L3693" s="9">
        <f>7+149</f>
        <v>156</v>
      </c>
      <c r="M3693" s="11">
        <f>35+744</f>
        <v>779</v>
      </c>
      <c r="N3693" s="11">
        <f>418+8254</f>
        <v>8672</v>
      </c>
      <c r="O3693" s="10">
        <f t="shared" si="580"/>
        <v>4.9935897435897436</v>
      </c>
      <c r="P3693" s="11">
        <f t="shared" si="581"/>
        <v>55.589743589743591</v>
      </c>
      <c r="Q3693" s="11">
        <f t="shared" si="582"/>
        <v>60.583333333333336</v>
      </c>
      <c r="R3693" s="6" t="str">
        <f t="shared" si="583"/>
        <v>YES</v>
      </c>
      <c r="S3693" s="6" t="str">
        <f t="shared" si="584"/>
        <v>YES</v>
      </c>
      <c r="T3693" s="11">
        <f t="shared" si="585"/>
        <v>1950</v>
      </c>
      <c r="U3693" s="11">
        <f t="shared" si="586"/>
        <v>9451</v>
      </c>
      <c r="V3693" s="11">
        <f t="shared" si="587"/>
        <v>-7501</v>
      </c>
    </row>
    <row r="3694" spans="1:22" x14ac:dyDescent="0.25">
      <c r="A3694" s="6" t="s">
        <v>351</v>
      </c>
      <c r="B3694" s="6" t="s">
        <v>23</v>
      </c>
      <c r="C3694" s="6" t="s">
        <v>3006</v>
      </c>
      <c r="D3694" s="6" t="s">
        <v>3006</v>
      </c>
      <c r="E3694" s="6" t="s">
        <v>2808</v>
      </c>
      <c r="F3694" s="6" t="s">
        <v>2809</v>
      </c>
      <c r="H3694" s="6" t="s">
        <v>3007</v>
      </c>
      <c r="I3694" s="6" t="s">
        <v>732</v>
      </c>
      <c r="J3694" s="6" t="s">
        <v>3002</v>
      </c>
      <c r="K3694" s="11">
        <v>5</v>
      </c>
      <c r="L3694" s="9">
        <v>107</v>
      </c>
      <c r="M3694" s="11">
        <v>536</v>
      </c>
      <c r="N3694" s="11">
        <v>5380</v>
      </c>
      <c r="O3694" s="10">
        <f t="shared" si="580"/>
        <v>5.009345794392523</v>
      </c>
      <c r="P3694" s="11">
        <f t="shared" si="581"/>
        <v>50.280373831775698</v>
      </c>
      <c r="Q3694" s="11">
        <f t="shared" si="582"/>
        <v>55.289719626168221</v>
      </c>
      <c r="R3694" s="6" t="str">
        <f t="shared" si="583"/>
        <v>YES</v>
      </c>
      <c r="S3694" s="6" t="str">
        <f t="shared" si="584"/>
        <v>YES</v>
      </c>
      <c r="T3694" s="11">
        <f t="shared" si="585"/>
        <v>1337.5</v>
      </c>
      <c r="U3694" s="11">
        <f t="shared" si="586"/>
        <v>5916</v>
      </c>
      <c r="V3694" s="11">
        <f t="shared" si="587"/>
        <v>-4578.5</v>
      </c>
    </row>
    <row r="3695" spans="1:22" x14ac:dyDescent="0.25">
      <c r="A3695" s="6" t="s">
        <v>351</v>
      </c>
      <c r="B3695" s="6" t="s">
        <v>23</v>
      </c>
      <c r="C3695" s="6" t="s">
        <v>3006</v>
      </c>
      <c r="D3695" s="6" t="s">
        <v>3006</v>
      </c>
      <c r="E3695" s="6" t="s">
        <v>2808</v>
      </c>
      <c r="F3695" s="6" t="s">
        <v>2809</v>
      </c>
      <c r="H3695" s="6" t="s">
        <v>3007</v>
      </c>
      <c r="I3695" s="6" t="s">
        <v>732</v>
      </c>
      <c r="J3695" s="6" t="s">
        <v>3003</v>
      </c>
      <c r="K3695" s="11">
        <v>10</v>
      </c>
      <c r="L3695" s="9">
        <v>170</v>
      </c>
      <c r="M3695" s="11">
        <v>1698</v>
      </c>
      <c r="N3695" s="11">
        <v>4722</v>
      </c>
      <c r="O3695" s="10">
        <f t="shared" si="580"/>
        <v>9.9882352941176471</v>
      </c>
      <c r="P3695" s="11">
        <f t="shared" si="581"/>
        <v>27.776470588235295</v>
      </c>
      <c r="Q3695" s="11">
        <f t="shared" si="582"/>
        <v>37.764705882352942</v>
      </c>
      <c r="R3695" s="6" t="str">
        <f t="shared" si="583"/>
        <v>YES</v>
      </c>
      <c r="S3695" s="6" t="str">
        <f t="shared" si="584"/>
        <v>YES</v>
      </c>
      <c r="T3695" s="11">
        <f t="shared" si="585"/>
        <v>2125</v>
      </c>
      <c r="U3695" s="11">
        <f t="shared" si="586"/>
        <v>6420</v>
      </c>
      <c r="V3695" s="11">
        <f t="shared" si="587"/>
        <v>-4295</v>
      </c>
    </row>
    <row r="3696" spans="1:22" x14ac:dyDescent="0.25">
      <c r="A3696" s="6" t="s">
        <v>351</v>
      </c>
      <c r="B3696" s="6" t="s">
        <v>23</v>
      </c>
      <c r="C3696" s="6" t="s">
        <v>3006</v>
      </c>
      <c r="D3696" s="6" t="s">
        <v>3006</v>
      </c>
      <c r="E3696" s="6" t="s">
        <v>2808</v>
      </c>
      <c r="F3696" s="6" t="s">
        <v>2809</v>
      </c>
      <c r="H3696" s="6" t="s">
        <v>3007</v>
      </c>
      <c r="I3696" s="6" t="s">
        <v>732</v>
      </c>
      <c r="J3696" s="6" t="s">
        <v>3004</v>
      </c>
      <c r="K3696" s="11">
        <v>10</v>
      </c>
      <c r="L3696" s="9">
        <v>56</v>
      </c>
      <c r="M3696" s="11">
        <v>564</v>
      </c>
      <c r="N3696" s="11">
        <v>1830</v>
      </c>
      <c r="O3696" s="10">
        <f t="shared" si="580"/>
        <v>10.071428571428571</v>
      </c>
      <c r="P3696" s="11">
        <f t="shared" si="581"/>
        <v>32.678571428571431</v>
      </c>
      <c r="Q3696" s="11">
        <f t="shared" si="582"/>
        <v>42.75</v>
      </c>
      <c r="R3696" s="6" t="str">
        <f t="shared" si="583"/>
        <v>YES</v>
      </c>
      <c r="S3696" s="6" t="str">
        <f t="shared" si="584"/>
        <v>YES</v>
      </c>
      <c r="T3696" s="11">
        <f t="shared" si="585"/>
        <v>700</v>
      </c>
      <c r="U3696" s="11">
        <f t="shared" si="586"/>
        <v>2394</v>
      </c>
      <c r="V3696" s="11">
        <f t="shared" si="587"/>
        <v>-1694</v>
      </c>
    </row>
    <row r="3697" spans="1:22" x14ac:dyDescent="0.25">
      <c r="A3697" s="6" t="s">
        <v>351</v>
      </c>
      <c r="B3697" s="6" t="s">
        <v>23</v>
      </c>
      <c r="C3697" s="6" t="s">
        <v>3006</v>
      </c>
      <c r="D3697" s="6" t="s">
        <v>3006</v>
      </c>
      <c r="E3697" s="6" t="s">
        <v>2808</v>
      </c>
      <c r="F3697" s="6" t="s">
        <v>2809</v>
      </c>
      <c r="H3697" s="6" t="s">
        <v>3007</v>
      </c>
      <c r="I3697" s="6" t="s">
        <v>732</v>
      </c>
      <c r="J3697" s="6" t="s">
        <v>2996</v>
      </c>
      <c r="K3697" s="11">
        <v>10</v>
      </c>
      <c r="L3697" s="9">
        <v>49</v>
      </c>
      <c r="M3697" s="11">
        <v>489</v>
      </c>
      <c r="N3697" s="11">
        <v>1374</v>
      </c>
      <c r="O3697" s="10">
        <f t="shared" si="580"/>
        <v>9.9795918367346932</v>
      </c>
      <c r="P3697" s="11">
        <f t="shared" si="581"/>
        <v>28.040816326530614</v>
      </c>
      <c r="Q3697" s="11">
        <f t="shared" si="582"/>
        <v>38.020408163265309</v>
      </c>
      <c r="R3697" s="6" t="str">
        <f t="shared" si="583"/>
        <v>YES</v>
      </c>
      <c r="S3697" s="6" t="str">
        <f t="shared" si="584"/>
        <v>YES</v>
      </c>
      <c r="T3697" s="11">
        <f t="shared" si="585"/>
        <v>612.5</v>
      </c>
      <c r="U3697" s="11">
        <f t="shared" si="586"/>
        <v>1863</v>
      </c>
      <c r="V3697" s="11">
        <f t="shared" si="587"/>
        <v>-1250.5</v>
      </c>
    </row>
    <row r="3698" spans="1:22" x14ac:dyDescent="0.25">
      <c r="A3698" s="6" t="s">
        <v>351</v>
      </c>
      <c r="B3698" s="6" t="s">
        <v>23</v>
      </c>
      <c r="C3698" s="6" t="s">
        <v>3006</v>
      </c>
      <c r="D3698" s="6" t="s">
        <v>3006</v>
      </c>
      <c r="E3698" s="6" t="s">
        <v>2808</v>
      </c>
      <c r="F3698" s="6" t="s">
        <v>2809</v>
      </c>
      <c r="H3698" s="6" t="s">
        <v>3007</v>
      </c>
      <c r="I3698" s="6" t="s">
        <v>732</v>
      </c>
      <c r="J3698" s="6" t="s">
        <v>3005</v>
      </c>
      <c r="K3698" s="11">
        <v>10</v>
      </c>
      <c r="L3698" s="9">
        <v>2</v>
      </c>
      <c r="M3698" s="11">
        <v>18</v>
      </c>
      <c r="N3698" s="11">
        <v>251</v>
      </c>
      <c r="O3698" s="10">
        <f t="shared" si="580"/>
        <v>9</v>
      </c>
      <c r="P3698" s="11">
        <f t="shared" si="581"/>
        <v>125.5</v>
      </c>
      <c r="Q3698" s="11">
        <f t="shared" si="582"/>
        <v>134.5</v>
      </c>
      <c r="R3698" s="6" t="str">
        <f t="shared" si="583"/>
        <v>YES</v>
      </c>
      <c r="S3698" s="6" t="str">
        <f t="shared" si="584"/>
        <v>YES</v>
      </c>
      <c r="T3698" s="11">
        <f t="shared" si="585"/>
        <v>25</v>
      </c>
      <c r="U3698" s="11">
        <f t="shared" si="586"/>
        <v>269</v>
      </c>
      <c r="V3698" s="11">
        <f t="shared" si="587"/>
        <v>-244</v>
      </c>
    </row>
    <row r="3699" spans="1:22" x14ac:dyDescent="0.25">
      <c r="A3699" s="6" t="s">
        <v>351</v>
      </c>
      <c r="B3699" s="6" t="s">
        <v>23</v>
      </c>
      <c r="C3699" s="6" t="s">
        <v>3008</v>
      </c>
      <c r="D3699" s="6" t="s">
        <v>3008</v>
      </c>
      <c r="E3699" s="6" t="s">
        <v>2808</v>
      </c>
      <c r="F3699" s="6" t="s">
        <v>2809</v>
      </c>
      <c r="H3699" s="6" t="s">
        <v>3009</v>
      </c>
      <c r="I3699" s="6" t="s">
        <v>732</v>
      </c>
      <c r="J3699" s="6" t="s">
        <v>3010</v>
      </c>
      <c r="K3699" s="11">
        <v>5</v>
      </c>
      <c r="L3699" s="9">
        <v>121</v>
      </c>
      <c r="M3699" s="11">
        <v>604</v>
      </c>
      <c r="N3699" s="11">
        <v>11007</v>
      </c>
      <c r="O3699" s="10">
        <f t="shared" si="580"/>
        <v>4.9917355371900829</v>
      </c>
      <c r="P3699" s="11">
        <f t="shared" si="581"/>
        <v>90.966942148760324</v>
      </c>
      <c r="Q3699" s="11">
        <f t="shared" si="582"/>
        <v>95.95867768595042</v>
      </c>
      <c r="R3699" s="6" t="str">
        <f t="shared" si="583"/>
        <v>YES</v>
      </c>
      <c r="S3699" s="6" t="str">
        <f t="shared" si="584"/>
        <v>YES</v>
      </c>
      <c r="T3699" s="11">
        <f t="shared" si="585"/>
        <v>1512.5</v>
      </c>
      <c r="U3699" s="11">
        <f t="shared" si="586"/>
        <v>11611</v>
      </c>
      <c r="V3699" s="11">
        <f t="shared" si="587"/>
        <v>-10098.5</v>
      </c>
    </row>
    <row r="3700" spans="1:22" x14ac:dyDescent="0.25">
      <c r="A3700" s="6" t="s">
        <v>351</v>
      </c>
      <c r="B3700" s="6" t="s">
        <v>23</v>
      </c>
      <c r="C3700" s="6" t="s">
        <v>3008</v>
      </c>
      <c r="D3700" s="6" t="s">
        <v>3008</v>
      </c>
      <c r="E3700" s="6" t="s">
        <v>2808</v>
      </c>
      <c r="F3700" s="6" t="s">
        <v>2809</v>
      </c>
      <c r="H3700" s="6" t="s">
        <v>3009</v>
      </c>
      <c r="I3700" s="6" t="s">
        <v>732</v>
      </c>
      <c r="J3700" s="6" t="s">
        <v>3011</v>
      </c>
      <c r="K3700" s="11">
        <v>5</v>
      </c>
      <c r="L3700" s="9">
        <v>200</v>
      </c>
      <c r="M3700" s="11">
        <v>1001</v>
      </c>
      <c r="N3700" s="11">
        <v>14129</v>
      </c>
      <c r="O3700" s="10">
        <f t="shared" si="580"/>
        <v>5.0049999999999999</v>
      </c>
      <c r="P3700" s="11">
        <f t="shared" si="581"/>
        <v>70.644999999999996</v>
      </c>
      <c r="Q3700" s="11">
        <f t="shared" si="582"/>
        <v>75.650000000000006</v>
      </c>
      <c r="R3700" s="6" t="str">
        <f t="shared" si="583"/>
        <v>YES</v>
      </c>
      <c r="S3700" s="6" t="str">
        <f t="shared" si="584"/>
        <v>YES</v>
      </c>
      <c r="T3700" s="11">
        <f t="shared" si="585"/>
        <v>2500</v>
      </c>
      <c r="U3700" s="11">
        <f t="shared" si="586"/>
        <v>15130</v>
      </c>
      <c r="V3700" s="11">
        <f t="shared" si="587"/>
        <v>-12630</v>
      </c>
    </row>
    <row r="3701" spans="1:22" x14ac:dyDescent="0.25">
      <c r="A3701" s="6" t="s">
        <v>351</v>
      </c>
      <c r="B3701" s="6" t="s">
        <v>23</v>
      </c>
      <c r="C3701" s="6" t="s">
        <v>3008</v>
      </c>
      <c r="D3701" s="6" t="s">
        <v>3008</v>
      </c>
      <c r="E3701" s="6" t="s">
        <v>2808</v>
      </c>
      <c r="F3701" s="6" t="s">
        <v>2809</v>
      </c>
      <c r="H3701" s="6" t="s">
        <v>3009</v>
      </c>
      <c r="I3701" s="6" t="s">
        <v>732</v>
      </c>
      <c r="J3701" s="6" t="s">
        <v>3012</v>
      </c>
      <c r="K3701" s="11">
        <v>5</v>
      </c>
      <c r="L3701" s="9">
        <v>105</v>
      </c>
      <c r="M3701" s="11">
        <v>523</v>
      </c>
      <c r="N3701" s="11">
        <v>7394</v>
      </c>
      <c r="O3701" s="10">
        <f t="shared" si="580"/>
        <v>4.980952380952381</v>
      </c>
      <c r="P3701" s="11">
        <f t="shared" si="581"/>
        <v>70.419047619047618</v>
      </c>
      <c r="Q3701" s="11">
        <f t="shared" si="582"/>
        <v>75.400000000000006</v>
      </c>
      <c r="R3701" s="6" t="str">
        <f t="shared" si="583"/>
        <v>YES</v>
      </c>
      <c r="S3701" s="6" t="str">
        <f t="shared" si="584"/>
        <v>YES</v>
      </c>
      <c r="T3701" s="11">
        <f t="shared" si="585"/>
        <v>1312.5</v>
      </c>
      <c r="U3701" s="11">
        <f t="shared" si="586"/>
        <v>7917</v>
      </c>
      <c r="V3701" s="11">
        <f t="shared" si="587"/>
        <v>-6604.5</v>
      </c>
    </row>
    <row r="3702" spans="1:22" x14ac:dyDescent="0.25">
      <c r="A3702" s="6" t="s">
        <v>351</v>
      </c>
      <c r="B3702" s="6" t="s">
        <v>23</v>
      </c>
      <c r="C3702" s="6" t="s">
        <v>3008</v>
      </c>
      <c r="D3702" s="6" t="s">
        <v>3008</v>
      </c>
      <c r="E3702" s="6" t="s">
        <v>2808</v>
      </c>
      <c r="F3702" s="6" t="s">
        <v>2809</v>
      </c>
      <c r="H3702" s="6" t="s">
        <v>3009</v>
      </c>
      <c r="I3702" s="6" t="s">
        <v>732</v>
      </c>
      <c r="J3702" s="6" t="s">
        <v>3013</v>
      </c>
      <c r="K3702" s="11">
        <v>5</v>
      </c>
      <c r="L3702" s="9">
        <v>98</v>
      </c>
      <c r="M3702" s="11">
        <v>489</v>
      </c>
      <c r="N3702" s="11">
        <v>4275</v>
      </c>
      <c r="O3702" s="10">
        <f t="shared" si="580"/>
        <v>4.9897959183673466</v>
      </c>
      <c r="P3702" s="11">
        <f t="shared" si="581"/>
        <v>43.622448979591837</v>
      </c>
      <c r="Q3702" s="11">
        <f t="shared" si="582"/>
        <v>48.612244897959187</v>
      </c>
      <c r="R3702" s="6" t="str">
        <f t="shared" si="583"/>
        <v>YES</v>
      </c>
      <c r="S3702" s="6" t="str">
        <f t="shared" si="584"/>
        <v>YES</v>
      </c>
      <c r="T3702" s="11">
        <f t="shared" si="585"/>
        <v>1225</v>
      </c>
      <c r="U3702" s="11">
        <f t="shared" si="586"/>
        <v>4764</v>
      </c>
      <c r="V3702" s="11">
        <f t="shared" si="587"/>
        <v>-3539</v>
      </c>
    </row>
    <row r="3703" spans="1:22" x14ac:dyDescent="0.25">
      <c r="A3703" s="6" t="s">
        <v>351</v>
      </c>
      <c r="B3703" s="6" t="s">
        <v>23</v>
      </c>
      <c r="C3703" s="6" t="s">
        <v>3008</v>
      </c>
      <c r="D3703" s="6" t="s">
        <v>3008</v>
      </c>
      <c r="E3703" s="6" t="s">
        <v>2808</v>
      </c>
      <c r="F3703" s="6" t="s">
        <v>2809</v>
      </c>
      <c r="H3703" s="6" t="s">
        <v>3009</v>
      </c>
      <c r="I3703" s="6" t="s">
        <v>732</v>
      </c>
      <c r="J3703" s="6" t="s">
        <v>3014</v>
      </c>
      <c r="K3703" s="11">
        <v>10</v>
      </c>
      <c r="L3703" s="9">
        <v>149</v>
      </c>
      <c r="M3703" s="11">
        <v>1470</v>
      </c>
      <c r="N3703" s="11">
        <v>5646</v>
      </c>
      <c r="O3703" s="10">
        <f t="shared" si="580"/>
        <v>9.8657718120805367</v>
      </c>
      <c r="P3703" s="11">
        <f t="shared" si="581"/>
        <v>37.892617449664428</v>
      </c>
      <c r="Q3703" s="11">
        <f t="shared" si="582"/>
        <v>47.758389261744966</v>
      </c>
      <c r="R3703" s="6" t="str">
        <f t="shared" si="583"/>
        <v>YES</v>
      </c>
      <c r="S3703" s="6" t="str">
        <f t="shared" si="584"/>
        <v>YES</v>
      </c>
      <c r="T3703" s="11">
        <f t="shared" si="585"/>
        <v>1862.5</v>
      </c>
      <c r="U3703" s="11">
        <f t="shared" si="586"/>
        <v>7116</v>
      </c>
      <c r="V3703" s="11">
        <f t="shared" si="587"/>
        <v>-5253.5</v>
      </c>
    </row>
    <row r="3704" spans="1:22" x14ac:dyDescent="0.25">
      <c r="A3704" s="6" t="s">
        <v>351</v>
      </c>
      <c r="B3704" s="6" t="s">
        <v>23</v>
      </c>
      <c r="C3704" s="6" t="s">
        <v>3008</v>
      </c>
      <c r="D3704" s="6" t="s">
        <v>3008</v>
      </c>
      <c r="E3704" s="6" t="s">
        <v>2808</v>
      </c>
      <c r="F3704" s="6" t="s">
        <v>2809</v>
      </c>
      <c r="H3704" s="6" t="s">
        <v>3009</v>
      </c>
      <c r="I3704" s="6" t="s">
        <v>732</v>
      </c>
      <c r="J3704" s="6" t="s">
        <v>3015</v>
      </c>
      <c r="K3704" s="11">
        <v>10</v>
      </c>
      <c r="L3704" s="9">
        <v>228</v>
      </c>
      <c r="M3704" s="11">
        <v>2277</v>
      </c>
      <c r="N3704" s="11">
        <v>9323</v>
      </c>
      <c r="O3704" s="10">
        <f t="shared" si="580"/>
        <v>9.9868421052631575</v>
      </c>
      <c r="P3704" s="11">
        <f t="shared" si="581"/>
        <v>40.890350877192979</v>
      </c>
      <c r="Q3704" s="11">
        <f t="shared" si="582"/>
        <v>50.877192982456137</v>
      </c>
      <c r="R3704" s="6" t="str">
        <f t="shared" si="583"/>
        <v>YES</v>
      </c>
      <c r="S3704" s="6" t="str">
        <f t="shared" si="584"/>
        <v>YES</v>
      </c>
      <c r="T3704" s="11">
        <f t="shared" si="585"/>
        <v>2850</v>
      </c>
      <c r="U3704" s="11">
        <f t="shared" si="586"/>
        <v>11600</v>
      </c>
      <c r="V3704" s="11">
        <f t="shared" si="587"/>
        <v>-8750</v>
      </c>
    </row>
    <row r="3705" spans="1:22" x14ac:dyDescent="0.25">
      <c r="A3705" s="6" t="s">
        <v>351</v>
      </c>
      <c r="B3705" s="6" t="s">
        <v>23</v>
      </c>
      <c r="C3705" s="6" t="s">
        <v>3008</v>
      </c>
      <c r="D3705" s="6" t="s">
        <v>3008</v>
      </c>
      <c r="E3705" s="6" t="s">
        <v>2808</v>
      </c>
      <c r="F3705" s="6" t="s">
        <v>2809</v>
      </c>
      <c r="H3705" s="6" t="s">
        <v>3009</v>
      </c>
      <c r="I3705" s="6" t="s">
        <v>732</v>
      </c>
      <c r="J3705" s="6" t="s">
        <v>3016</v>
      </c>
      <c r="K3705" s="11">
        <v>5</v>
      </c>
      <c r="L3705" s="9">
        <v>151</v>
      </c>
      <c r="M3705" s="11">
        <v>753</v>
      </c>
      <c r="N3705" s="11">
        <v>10264</v>
      </c>
      <c r="O3705" s="10">
        <f t="shared" si="580"/>
        <v>4.9867549668874176</v>
      </c>
      <c r="P3705" s="11">
        <f t="shared" si="581"/>
        <v>67.973509933774835</v>
      </c>
      <c r="Q3705" s="11">
        <f t="shared" si="582"/>
        <v>72.960264900662253</v>
      </c>
      <c r="R3705" s="6" t="str">
        <f t="shared" si="583"/>
        <v>YES</v>
      </c>
      <c r="S3705" s="6" t="str">
        <f t="shared" si="584"/>
        <v>YES</v>
      </c>
      <c r="T3705" s="11">
        <f t="shared" si="585"/>
        <v>1887.5</v>
      </c>
      <c r="U3705" s="11">
        <f t="shared" si="586"/>
        <v>11017</v>
      </c>
      <c r="V3705" s="11">
        <f t="shared" si="587"/>
        <v>-9129.5</v>
      </c>
    </row>
    <row r="3706" spans="1:22" x14ac:dyDescent="0.25">
      <c r="A3706" s="6" t="s">
        <v>351</v>
      </c>
      <c r="B3706" s="6" t="s">
        <v>23</v>
      </c>
      <c r="C3706" s="6" t="s">
        <v>3008</v>
      </c>
      <c r="D3706" s="6" t="s">
        <v>3008</v>
      </c>
      <c r="E3706" s="6" t="s">
        <v>2808</v>
      </c>
      <c r="F3706" s="6" t="s">
        <v>2809</v>
      </c>
      <c r="H3706" s="6" t="s">
        <v>3009</v>
      </c>
      <c r="I3706" s="6" t="s">
        <v>732</v>
      </c>
      <c r="J3706" s="6" t="s">
        <v>3017</v>
      </c>
      <c r="K3706" s="11">
        <f t="shared" ref="K3706" si="590">+M3706/L3706</f>
        <v>5</v>
      </c>
      <c r="L3706" s="9">
        <v>7</v>
      </c>
      <c r="M3706" s="11">
        <v>35</v>
      </c>
      <c r="N3706" s="11">
        <v>338</v>
      </c>
      <c r="O3706" s="10">
        <f t="shared" si="580"/>
        <v>5</v>
      </c>
      <c r="P3706" s="11">
        <f t="shared" si="581"/>
        <v>48.285714285714285</v>
      </c>
      <c r="Q3706" s="11">
        <f t="shared" si="582"/>
        <v>53.285714285714285</v>
      </c>
      <c r="R3706" s="6" t="str">
        <f t="shared" si="583"/>
        <v>YES</v>
      </c>
      <c r="S3706" s="6" t="str">
        <f t="shared" si="584"/>
        <v>YES</v>
      </c>
      <c r="T3706" s="11">
        <f t="shared" si="585"/>
        <v>87.5</v>
      </c>
      <c r="U3706" s="11">
        <f t="shared" si="586"/>
        <v>373</v>
      </c>
      <c r="V3706" s="11">
        <f t="shared" si="587"/>
        <v>-285.5</v>
      </c>
    </row>
    <row r="3707" spans="1:22" x14ac:dyDescent="0.25">
      <c r="A3707" s="6" t="s">
        <v>351</v>
      </c>
      <c r="B3707" s="6" t="s">
        <v>23</v>
      </c>
      <c r="C3707" s="6" t="s">
        <v>3008</v>
      </c>
      <c r="D3707" s="6" t="s">
        <v>3008</v>
      </c>
      <c r="E3707" s="6" t="s">
        <v>2808</v>
      </c>
      <c r="F3707" s="6" t="s">
        <v>2809</v>
      </c>
      <c r="H3707" s="6" t="s">
        <v>3009</v>
      </c>
      <c r="I3707" s="6" t="s">
        <v>732</v>
      </c>
      <c r="J3707" s="6" t="s">
        <v>3018</v>
      </c>
      <c r="K3707" s="11">
        <v>5</v>
      </c>
      <c r="L3707" s="9">
        <v>89</v>
      </c>
      <c r="M3707" s="11">
        <v>446</v>
      </c>
      <c r="N3707" s="11">
        <v>6214</v>
      </c>
      <c r="O3707" s="10">
        <f t="shared" si="580"/>
        <v>5.01123595505618</v>
      </c>
      <c r="P3707" s="11">
        <f t="shared" si="581"/>
        <v>69.82022471910112</v>
      </c>
      <c r="Q3707" s="11">
        <f t="shared" si="582"/>
        <v>74.831460674157299</v>
      </c>
      <c r="R3707" s="6" t="str">
        <f t="shared" si="583"/>
        <v>YES</v>
      </c>
      <c r="S3707" s="6" t="str">
        <f t="shared" si="584"/>
        <v>YES</v>
      </c>
      <c r="T3707" s="11">
        <f t="shared" si="585"/>
        <v>1112.5</v>
      </c>
      <c r="U3707" s="11">
        <f t="shared" si="586"/>
        <v>6660</v>
      </c>
      <c r="V3707" s="11">
        <f t="shared" si="587"/>
        <v>-5547.5</v>
      </c>
    </row>
    <row r="3708" spans="1:22" x14ac:dyDescent="0.25">
      <c r="A3708" s="6" t="s">
        <v>351</v>
      </c>
      <c r="B3708" s="6" t="s">
        <v>23</v>
      </c>
      <c r="C3708" s="6" t="s">
        <v>3019</v>
      </c>
      <c r="D3708" s="6" t="s">
        <v>3019</v>
      </c>
      <c r="E3708" s="6" t="s">
        <v>2808</v>
      </c>
      <c r="F3708" s="6" t="s">
        <v>2809</v>
      </c>
      <c r="H3708" s="6" t="s">
        <v>3020</v>
      </c>
      <c r="I3708" s="6" t="s">
        <v>1375</v>
      </c>
      <c r="J3708" s="6" t="s">
        <v>3021</v>
      </c>
      <c r="K3708" s="11">
        <v>5</v>
      </c>
      <c r="L3708" s="9">
        <v>162</v>
      </c>
      <c r="M3708" s="11">
        <v>808</v>
      </c>
      <c r="N3708" s="11">
        <f>440+40+1766</f>
        <v>2246</v>
      </c>
      <c r="O3708" s="10">
        <f t="shared" si="580"/>
        <v>4.9876543209876543</v>
      </c>
      <c r="P3708" s="11">
        <f t="shared" si="581"/>
        <v>13.864197530864198</v>
      </c>
      <c r="Q3708" s="11">
        <f t="shared" si="582"/>
        <v>18.851851851851851</v>
      </c>
      <c r="R3708" s="6" t="str">
        <f t="shared" si="583"/>
        <v>YES</v>
      </c>
      <c r="S3708" s="6" t="str">
        <f t="shared" si="584"/>
        <v>YES</v>
      </c>
      <c r="T3708" s="11">
        <f t="shared" si="585"/>
        <v>2025</v>
      </c>
      <c r="U3708" s="11">
        <f t="shared" si="586"/>
        <v>3054</v>
      </c>
      <c r="V3708" s="11">
        <f t="shared" si="587"/>
        <v>-1029</v>
      </c>
    </row>
    <row r="3709" spans="1:22" x14ac:dyDescent="0.25">
      <c r="A3709" s="6" t="s">
        <v>351</v>
      </c>
      <c r="B3709" s="6" t="s">
        <v>23</v>
      </c>
      <c r="C3709" s="6" t="s">
        <v>3019</v>
      </c>
      <c r="D3709" s="6" t="s">
        <v>3019</v>
      </c>
      <c r="E3709" s="6" t="s">
        <v>2808</v>
      </c>
      <c r="F3709" s="6" t="s">
        <v>2809</v>
      </c>
      <c r="H3709" s="6" t="s">
        <v>3020</v>
      </c>
      <c r="I3709" s="6" t="s">
        <v>1375</v>
      </c>
      <c r="J3709" s="6" t="s">
        <v>3022</v>
      </c>
      <c r="K3709" s="11">
        <v>10</v>
      </c>
      <c r="L3709" s="9">
        <v>19</v>
      </c>
      <c r="M3709" s="11">
        <v>188</v>
      </c>
      <c r="N3709" s="11">
        <v>195</v>
      </c>
      <c r="O3709" s="10">
        <f t="shared" si="580"/>
        <v>9.8947368421052637</v>
      </c>
      <c r="P3709" s="11">
        <f t="shared" si="581"/>
        <v>10.263157894736842</v>
      </c>
      <c r="Q3709" s="11">
        <f t="shared" si="582"/>
        <v>20.157894736842106</v>
      </c>
      <c r="R3709" s="6" t="str">
        <f t="shared" si="583"/>
        <v>YES</v>
      </c>
      <c r="S3709" s="6" t="str">
        <f t="shared" si="584"/>
        <v>YES</v>
      </c>
      <c r="T3709" s="11">
        <f t="shared" si="585"/>
        <v>237.5</v>
      </c>
      <c r="U3709" s="11">
        <f t="shared" si="586"/>
        <v>383</v>
      </c>
      <c r="V3709" s="11">
        <f t="shared" si="587"/>
        <v>-145.5</v>
      </c>
    </row>
    <row r="3710" spans="1:22" x14ac:dyDescent="0.25">
      <c r="A3710" s="6" t="s">
        <v>351</v>
      </c>
      <c r="B3710" s="6" t="s">
        <v>23</v>
      </c>
      <c r="C3710" s="6" t="s">
        <v>3019</v>
      </c>
      <c r="D3710" s="6" t="s">
        <v>3019</v>
      </c>
      <c r="E3710" s="6" t="s">
        <v>2808</v>
      </c>
      <c r="F3710" s="6" t="s">
        <v>2809</v>
      </c>
      <c r="H3710" s="6" t="s">
        <v>3020</v>
      </c>
      <c r="I3710" s="6" t="s">
        <v>1375</v>
      </c>
      <c r="J3710" s="6" t="s">
        <v>3023</v>
      </c>
      <c r="K3710" s="11">
        <v>5</v>
      </c>
      <c r="L3710" s="9">
        <v>13</v>
      </c>
      <c r="M3710" s="11">
        <v>123</v>
      </c>
      <c r="N3710" s="11">
        <f>28+113</f>
        <v>141</v>
      </c>
      <c r="O3710" s="10">
        <f t="shared" si="580"/>
        <v>9.4615384615384617</v>
      </c>
      <c r="P3710" s="11">
        <f t="shared" si="581"/>
        <v>10.846153846153847</v>
      </c>
      <c r="Q3710" s="11">
        <f t="shared" si="582"/>
        <v>20.307692307692307</v>
      </c>
      <c r="R3710" s="6" t="str">
        <f t="shared" si="583"/>
        <v>YES</v>
      </c>
      <c r="S3710" s="6" t="str">
        <f t="shared" si="584"/>
        <v>YES</v>
      </c>
      <c r="T3710" s="11">
        <f t="shared" si="585"/>
        <v>162.5</v>
      </c>
      <c r="U3710" s="11">
        <f t="shared" si="586"/>
        <v>264</v>
      </c>
      <c r="V3710" s="11">
        <f t="shared" si="587"/>
        <v>-101.5</v>
      </c>
    </row>
    <row r="3711" spans="1:22" x14ac:dyDescent="0.25">
      <c r="A3711" s="6" t="s">
        <v>351</v>
      </c>
      <c r="B3711" s="6" t="s">
        <v>23</v>
      </c>
      <c r="C3711" s="6" t="s">
        <v>3019</v>
      </c>
      <c r="D3711" s="6" t="s">
        <v>3019</v>
      </c>
      <c r="E3711" s="6" t="s">
        <v>2808</v>
      </c>
      <c r="F3711" s="6" t="s">
        <v>2809</v>
      </c>
      <c r="H3711" s="6" t="s">
        <v>3020</v>
      </c>
      <c r="I3711" s="6" t="s">
        <v>1375</v>
      </c>
      <c r="J3711" s="6" t="s">
        <v>3024</v>
      </c>
      <c r="K3711" s="11">
        <v>5</v>
      </c>
      <c r="L3711" s="9">
        <v>16</v>
      </c>
      <c r="M3711" s="11">
        <v>91</v>
      </c>
      <c r="N3711" s="11">
        <v>290</v>
      </c>
      <c r="O3711" s="10">
        <f t="shared" si="580"/>
        <v>5.6875</v>
      </c>
      <c r="P3711" s="11">
        <f t="shared" si="581"/>
        <v>18.125</v>
      </c>
      <c r="Q3711" s="11">
        <f t="shared" si="582"/>
        <v>23.8125</v>
      </c>
      <c r="R3711" s="6" t="str">
        <f t="shared" si="583"/>
        <v>YES</v>
      </c>
      <c r="S3711" s="6" t="str">
        <f t="shared" si="584"/>
        <v>YES</v>
      </c>
      <c r="T3711" s="11">
        <f t="shared" si="585"/>
        <v>200</v>
      </c>
      <c r="U3711" s="11">
        <f t="shared" si="586"/>
        <v>381</v>
      </c>
      <c r="V3711" s="11">
        <f t="shared" si="587"/>
        <v>-181</v>
      </c>
    </row>
    <row r="3712" spans="1:22" x14ac:dyDescent="0.25">
      <c r="A3712" s="6" t="s">
        <v>351</v>
      </c>
      <c r="B3712" s="6" t="s">
        <v>23</v>
      </c>
      <c r="C3712" s="6" t="s">
        <v>3019</v>
      </c>
      <c r="D3712" s="6" t="s">
        <v>3019</v>
      </c>
      <c r="E3712" s="6" t="s">
        <v>2808</v>
      </c>
      <c r="F3712" s="6" t="s">
        <v>2809</v>
      </c>
      <c r="H3712" s="6" t="s">
        <v>3020</v>
      </c>
      <c r="I3712" s="6" t="s">
        <v>1375</v>
      </c>
      <c r="J3712" s="6" t="s">
        <v>3025</v>
      </c>
      <c r="K3712" s="11">
        <v>5</v>
      </c>
      <c r="L3712" s="9">
        <v>239</v>
      </c>
      <c r="M3712" s="11">
        <v>1195</v>
      </c>
      <c r="N3712" s="11">
        <f>1067+2808</f>
        <v>3875</v>
      </c>
      <c r="O3712" s="10">
        <f t="shared" si="580"/>
        <v>5</v>
      </c>
      <c r="P3712" s="11">
        <f t="shared" si="581"/>
        <v>16.213389121338913</v>
      </c>
      <c r="Q3712" s="11">
        <f t="shared" si="582"/>
        <v>21.213389121338913</v>
      </c>
      <c r="R3712" s="6" t="str">
        <f t="shared" si="583"/>
        <v>YES</v>
      </c>
      <c r="S3712" s="6" t="str">
        <f t="shared" si="584"/>
        <v>YES</v>
      </c>
      <c r="T3712" s="11">
        <f t="shared" si="585"/>
        <v>2987.5</v>
      </c>
      <c r="U3712" s="11">
        <f t="shared" si="586"/>
        <v>5070</v>
      </c>
      <c r="V3712" s="11">
        <f t="shared" si="587"/>
        <v>-2082.5</v>
      </c>
    </row>
    <row r="3713" spans="1:22" x14ac:dyDescent="0.25">
      <c r="A3713" s="6" t="s">
        <v>351</v>
      </c>
      <c r="B3713" s="6" t="s">
        <v>23</v>
      </c>
      <c r="C3713" s="6" t="s">
        <v>3019</v>
      </c>
      <c r="D3713" s="6" t="s">
        <v>3019</v>
      </c>
      <c r="E3713" s="6" t="s">
        <v>2808</v>
      </c>
      <c r="F3713" s="6" t="s">
        <v>2809</v>
      </c>
      <c r="H3713" s="6" t="s">
        <v>3020</v>
      </c>
      <c r="I3713" s="6" t="s">
        <v>1375</v>
      </c>
      <c r="J3713" s="6" t="s">
        <v>3026</v>
      </c>
      <c r="K3713" s="11">
        <v>5</v>
      </c>
      <c r="L3713" s="9">
        <v>302</v>
      </c>
      <c r="M3713" s="11">
        <v>1508</v>
      </c>
      <c r="N3713" s="11">
        <f>1178+3983</f>
        <v>5161</v>
      </c>
      <c r="O3713" s="10">
        <f t="shared" si="580"/>
        <v>4.9933774834437088</v>
      </c>
      <c r="P3713" s="11">
        <f t="shared" si="581"/>
        <v>17.089403973509935</v>
      </c>
      <c r="Q3713" s="11">
        <f t="shared" si="582"/>
        <v>22.082781456953644</v>
      </c>
      <c r="R3713" s="6" t="str">
        <f t="shared" si="583"/>
        <v>YES</v>
      </c>
      <c r="S3713" s="6" t="str">
        <f t="shared" si="584"/>
        <v>YES</v>
      </c>
      <c r="T3713" s="11">
        <f t="shared" si="585"/>
        <v>3775</v>
      </c>
      <c r="U3713" s="11">
        <f t="shared" si="586"/>
        <v>6669</v>
      </c>
      <c r="V3713" s="11">
        <f t="shared" si="587"/>
        <v>-2894</v>
      </c>
    </row>
    <row r="3714" spans="1:22" x14ac:dyDescent="0.25">
      <c r="A3714" s="6" t="s">
        <v>351</v>
      </c>
      <c r="B3714" s="6" t="s">
        <v>23</v>
      </c>
      <c r="C3714" s="6" t="s">
        <v>3019</v>
      </c>
      <c r="D3714" s="6" t="s">
        <v>3019</v>
      </c>
      <c r="E3714" s="6" t="s">
        <v>2808</v>
      </c>
      <c r="F3714" s="6" t="s">
        <v>2809</v>
      </c>
      <c r="H3714" s="6" t="s">
        <v>3020</v>
      </c>
      <c r="I3714" s="6" t="s">
        <v>1375</v>
      </c>
      <c r="J3714" s="6" t="s">
        <v>3027</v>
      </c>
      <c r="K3714" s="11">
        <v>5</v>
      </c>
      <c r="L3714" s="9">
        <v>276</v>
      </c>
      <c r="M3714" s="11">
        <v>1394</v>
      </c>
      <c r="N3714" s="11">
        <f>990+2873</f>
        <v>3863</v>
      </c>
      <c r="O3714" s="10">
        <f t="shared" si="580"/>
        <v>5.0507246376811592</v>
      </c>
      <c r="P3714" s="11">
        <f t="shared" si="581"/>
        <v>13.996376811594203</v>
      </c>
      <c r="Q3714" s="11">
        <f t="shared" si="582"/>
        <v>19.047101449275363</v>
      </c>
      <c r="R3714" s="6" t="str">
        <f t="shared" si="583"/>
        <v>YES</v>
      </c>
      <c r="S3714" s="6" t="str">
        <f t="shared" si="584"/>
        <v>YES</v>
      </c>
      <c r="T3714" s="11">
        <f t="shared" si="585"/>
        <v>3450</v>
      </c>
      <c r="U3714" s="11">
        <f t="shared" si="586"/>
        <v>5257</v>
      </c>
      <c r="V3714" s="11">
        <f t="shared" si="587"/>
        <v>-1807</v>
      </c>
    </row>
    <row r="3715" spans="1:22" x14ac:dyDescent="0.25">
      <c r="A3715" s="6" t="s">
        <v>351</v>
      </c>
      <c r="B3715" s="6" t="s">
        <v>23</v>
      </c>
      <c r="C3715" s="6" t="s">
        <v>3019</v>
      </c>
      <c r="D3715" s="6" t="s">
        <v>3019</v>
      </c>
      <c r="E3715" s="6" t="s">
        <v>2808</v>
      </c>
      <c r="F3715" s="6" t="s">
        <v>2809</v>
      </c>
      <c r="H3715" s="6" t="s">
        <v>3020</v>
      </c>
      <c r="I3715" s="6" t="s">
        <v>1375</v>
      </c>
      <c r="J3715" s="6" t="s">
        <v>3028</v>
      </c>
      <c r="K3715" s="11">
        <v>5</v>
      </c>
      <c r="L3715" s="9">
        <v>63</v>
      </c>
      <c r="M3715" s="11">
        <v>314</v>
      </c>
      <c r="N3715" s="11">
        <f>150+30+662</f>
        <v>842</v>
      </c>
      <c r="O3715" s="10">
        <f t="shared" si="580"/>
        <v>4.9841269841269842</v>
      </c>
      <c r="P3715" s="11">
        <f t="shared" si="581"/>
        <v>13.365079365079366</v>
      </c>
      <c r="Q3715" s="11">
        <f t="shared" si="582"/>
        <v>18.349206349206348</v>
      </c>
      <c r="R3715" s="6" t="str">
        <f t="shared" si="583"/>
        <v>YES</v>
      </c>
      <c r="S3715" s="6" t="str">
        <f t="shared" si="584"/>
        <v>YES</v>
      </c>
      <c r="T3715" s="11">
        <f t="shared" si="585"/>
        <v>787.5</v>
      </c>
      <c r="U3715" s="11">
        <f t="shared" si="586"/>
        <v>1156</v>
      </c>
      <c r="V3715" s="11">
        <f t="shared" si="587"/>
        <v>-368.5</v>
      </c>
    </row>
    <row r="3716" spans="1:22" x14ac:dyDescent="0.25">
      <c r="A3716" s="6" t="s">
        <v>351</v>
      </c>
      <c r="B3716" s="6" t="s">
        <v>23</v>
      </c>
      <c r="C3716" s="6" t="s">
        <v>3019</v>
      </c>
      <c r="D3716" s="6" t="s">
        <v>3019</v>
      </c>
      <c r="E3716" s="6" t="s">
        <v>2808</v>
      </c>
      <c r="F3716" s="6" t="s">
        <v>2809</v>
      </c>
      <c r="H3716" s="6" t="s">
        <v>3020</v>
      </c>
      <c r="I3716" s="6" t="s">
        <v>1375</v>
      </c>
      <c r="J3716" s="6" t="s">
        <v>3029</v>
      </c>
      <c r="K3716" s="11">
        <v>5</v>
      </c>
      <c r="L3716" s="9">
        <v>193</v>
      </c>
      <c r="M3716" s="11">
        <v>964</v>
      </c>
      <c r="N3716" s="11">
        <f>37+343+1909</f>
        <v>2289</v>
      </c>
      <c r="O3716" s="10">
        <f t="shared" si="580"/>
        <v>4.9948186528497409</v>
      </c>
      <c r="P3716" s="11">
        <f t="shared" si="581"/>
        <v>11.860103626943005</v>
      </c>
      <c r="Q3716" s="11">
        <f t="shared" si="582"/>
        <v>16.854922279792746</v>
      </c>
      <c r="R3716" s="6" t="str">
        <f t="shared" si="583"/>
        <v>YES</v>
      </c>
      <c r="S3716" s="6" t="str">
        <f t="shared" si="584"/>
        <v>YES</v>
      </c>
      <c r="T3716" s="11">
        <f t="shared" si="585"/>
        <v>2412.5</v>
      </c>
      <c r="U3716" s="11">
        <f t="shared" si="586"/>
        <v>3253</v>
      </c>
      <c r="V3716" s="11">
        <f t="shared" si="587"/>
        <v>-840.5</v>
      </c>
    </row>
    <row r="3717" spans="1:22" x14ac:dyDescent="0.25">
      <c r="A3717" s="6" t="s">
        <v>351</v>
      </c>
      <c r="B3717" s="6" t="s">
        <v>23</v>
      </c>
      <c r="C3717" s="6" t="s">
        <v>3019</v>
      </c>
      <c r="D3717" s="6" t="s">
        <v>3019</v>
      </c>
      <c r="E3717" s="6" t="s">
        <v>2808</v>
      </c>
      <c r="F3717" s="6" t="s">
        <v>2809</v>
      </c>
      <c r="H3717" s="6" t="s">
        <v>3020</v>
      </c>
      <c r="I3717" s="6" t="s">
        <v>1375</v>
      </c>
      <c r="J3717" s="6" t="s">
        <v>3030</v>
      </c>
      <c r="K3717" s="11">
        <v>5</v>
      </c>
      <c r="L3717" s="9">
        <v>156</v>
      </c>
      <c r="M3717" s="11">
        <v>780</v>
      </c>
      <c r="N3717" s="11">
        <v>3515</v>
      </c>
      <c r="O3717" s="10">
        <f t="shared" si="580"/>
        <v>5</v>
      </c>
      <c r="P3717" s="11">
        <f t="shared" si="581"/>
        <v>22.532051282051281</v>
      </c>
      <c r="Q3717" s="11">
        <f t="shared" si="582"/>
        <v>27.532051282051281</v>
      </c>
      <c r="R3717" s="6" t="str">
        <f t="shared" si="583"/>
        <v>YES</v>
      </c>
      <c r="S3717" s="6" t="str">
        <f t="shared" si="584"/>
        <v>YES</v>
      </c>
      <c r="T3717" s="11">
        <f t="shared" si="585"/>
        <v>1950</v>
      </c>
      <c r="U3717" s="11">
        <f t="shared" si="586"/>
        <v>4295</v>
      </c>
      <c r="V3717" s="11">
        <f t="shared" si="587"/>
        <v>-2345</v>
      </c>
    </row>
    <row r="3718" spans="1:22" x14ac:dyDescent="0.25">
      <c r="A3718" s="6" t="s">
        <v>351</v>
      </c>
      <c r="B3718" s="6" t="s">
        <v>23</v>
      </c>
      <c r="C3718" s="6" t="s">
        <v>3019</v>
      </c>
      <c r="D3718" s="6" t="s">
        <v>3019</v>
      </c>
      <c r="E3718" s="6" t="s">
        <v>2808</v>
      </c>
      <c r="F3718" s="6" t="s">
        <v>2809</v>
      </c>
      <c r="H3718" s="6" t="s">
        <v>3020</v>
      </c>
      <c r="I3718" s="6" t="s">
        <v>1375</v>
      </c>
      <c r="J3718" s="6" t="s">
        <v>3031</v>
      </c>
      <c r="K3718" s="11">
        <v>5</v>
      </c>
      <c r="L3718" s="9">
        <v>73</v>
      </c>
      <c r="M3718" s="11">
        <v>365</v>
      </c>
      <c r="N3718" s="11">
        <f>4+1065</f>
        <v>1069</v>
      </c>
      <c r="O3718" s="10">
        <f t="shared" si="580"/>
        <v>5</v>
      </c>
      <c r="P3718" s="11">
        <f t="shared" si="581"/>
        <v>14.643835616438356</v>
      </c>
      <c r="Q3718" s="11">
        <f t="shared" si="582"/>
        <v>19.643835616438356</v>
      </c>
      <c r="R3718" s="6" t="str">
        <f t="shared" si="583"/>
        <v>YES</v>
      </c>
      <c r="S3718" s="6" t="str">
        <f t="shared" si="584"/>
        <v>YES</v>
      </c>
      <c r="T3718" s="11">
        <f t="shared" si="585"/>
        <v>912.5</v>
      </c>
      <c r="U3718" s="11">
        <f t="shared" si="586"/>
        <v>1434</v>
      </c>
      <c r="V3718" s="11">
        <f t="shared" si="587"/>
        <v>-521.5</v>
      </c>
    </row>
    <row r="3719" spans="1:22" x14ac:dyDescent="0.25">
      <c r="A3719" s="6" t="s">
        <v>351</v>
      </c>
      <c r="B3719" s="6" t="s">
        <v>23</v>
      </c>
      <c r="C3719" s="6" t="s">
        <v>3019</v>
      </c>
      <c r="D3719" s="6" t="s">
        <v>3019</v>
      </c>
      <c r="E3719" s="6" t="s">
        <v>2808</v>
      </c>
      <c r="F3719" s="6" t="s">
        <v>2809</v>
      </c>
      <c r="H3719" s="6" t="s">
        <v>3020</v>
      </c>
      <c r="I3719" s="6" t="s">
        <v>1375</v>
      </c>
      <c r="J3719" s="6" t="s">
        <v>3032</v>
      </c>
      <c r="K3719" s="11">
        <v>5</v>
      </c>
      <c r="L3719" s="9">
        <v>145</v>
      </c>
      <c r="M3719" s="11">
        <v>724</v>
      </c>
      <c r="N3719" s="11">
        <f>1370+1408</f>
        <v>2778</v>
      </c>
      <c r="O3719" s="10">
        <f t="shared" si="580"/>
        <v>4.9931034482758623</v>
      </c>
      <c r="P3719" s="11">
        <f t="shared" si="581"/>
        <v>19.158620689655173</v>
      </c>
      <c r="Q3719" s="11">
        <f t="shared" si="582"/>
        <v>24.151724137931033</v>
      </c>
      <c r="R3719" s="6" t="str">
        <f t="shared" si="583"/>
        <v>YES</v>
      </c>
      <c r="S3719" s="6" t="str">
        <f t="shared" si="584"/>
        <v>YES</v>
      </c>
      <c r="T3719" s="11">
        <f t="shared" si="585"/>
        <v>1812.5</v>
      </c>
      <c r="U3719" s="11">
        <f t="shared" si="586"/>
        <v>3502</v>
      </c>
      <c r="V3719" s="11">
        <f t="shared" si="587"/>
        <v>-1689.5</v>
      </c>
    </row>
    <row r="3720" spans="1:22" x14ac:dyDescent="0.25">
      <c r="A3720" s="6" t="s">
        <v>351</v>
      </c>
      <c r="B3720" s="6" t="s">
        <v>23</v>
      </c>
      <c r="C3720" s="6" t="s">
        <v>3019</v>
      </c>
      <c r="D3720" s="6" t="s">
        <v>3019</v>
      </c>
      <c r="E3720" s="6" t="s">
        <v>2808</v>
      </c>
      <c r="F3720" s="6" t="s">
        <v>2809</v>
      </c>
      <c r="H3720" s="6" t="s">
        <v>3020</v>
      </c>
      <c r="I3720" s="6" t="s">
        <v>1375</v>
      </c>
      <c r="J3720" s="6" t="s">
        <v>3033</v>
      </c>
      <c r="K3720" s="11">
        <v>5</v>
      </c>
      <c r="L3720" s="9">
        <v>92</v>
      </c>
      <c r="M3720" s="11">
        <v>462</v>
      </c>
      <c r="N3720" s="11">
        <f>949+362</f>
        <v>1311</v>
      </c>
      <c r="O3720" s="10">
        <f t="shared" si="580"/>
        <v>5.0217391304347823</v>
      </c>
      <c r="P3720" s="11">
        <f t="shared" si="581"/>
        <v>14.25</v>
      </c>
      <c r="Q3720" s="11">
        <f t="shared" si="582"/>
        <v>19.271739130434781</v>
      </c>
      <c r="R3720" s="6" t="str">
        <f t="shared" si="583"/>
        <v>YES</v>
      </c>
      <c r="S3720" s="6" t="str">
        <f t="shared" si="584"/>
        <v>YES</v>
      </c>
      <c r="T3720" s="11">
        <f t="shared" si="585"/>
        <v>1150</v>
      </c>
      <c r="U3720" s="11">
        <f t="shared" si="586"/>
        <v>1773</v>
      </c>
      <c r="V3720" s="11">
        <f t="shared" si="587"/>
        <v>-623</v>
      </c>
    </row>
    <row r="3721" spans="1:22" x14ac:dyDescent="0.25">
      <c r="A3721" s="6" t="s">
        <v>351</v>
      </c>
      <c r="B3721" s="6" t="s">
        <v>23</v>
      </c>
      <c r="C3721" s="6" t="s">
        <v>3019</v>
      </c>
      <c r="D3721" s="6" t="s">
        <v>3019</v>
      </c>
      <c r="E3721" s="6" t="s">
        <v>2808</v>
      </c>
      <c r="F3721" s="6" t="s">
        <v>2809</v>
      </c>
      <c r="H3721" s="6" t="s">
        <v>3020</v>
      </c>
      <c r="I3721" s="6" t="s">
        <v>1375</v>
      </c>
      <c r="J3721" s="6" t="s">
        <v>3034</v>
      </c>
      <c r="K3721" s="11">
        <v>5</v>
      </c>
      <c r="L3721" s="9">
        <v>19</v>
      </c>
      <c r="M3721" s="11">
        <v>96</v>
      </c>
      <c r="N3721" s="11">
        <v>369</v>
      </c>
      <c r="O3721" s="10">
        <f t="shared" si="580"/>
        <v>5.0526315789473681</v>
      </c>
      <c r="P3721" s="11">
        <f t="shared" si="581"/>
        <v>19.421052631578949</v>
      </c>
      <c r="Q3721" s="11">
        <f t="shared" si="582"/>
        <v>24.473684210526315</v>
      </c>
      <c r="R3721" s="6" t="str">
        <f t="shared" si="583"/>
        <v>YES</v>
      </c>
      <c r="S3721" s="6" t="str">
        <f t="shared" si="584"/>
        <v>YES</v>
      </c>
      <c r="T3721" s="11">
        <f t="shared" si="585"/>
        <v>237.5</v>
      </c>
      <c r="U3721" s="11">
        <f t="shared" si="586"/>
        <v>465</v>
      </c>
      <c r="V3721" s="11">
        <f t="shared" si="587"/>
        <v>-227.5</v>
      </c>
    </row>
    <row r="3722" spans="1:22" x14ac:dyDescent="0.25">
      <c r="A3722" s="6" t="s">
        <v>351</v>
      </c>
      <c r="B3722" s="6" t="s">
        <v>23</v>
      </c>
      <c r="C3722" s="6" t="s">
        <v>3019</v>
      </c>
      <c r="D3722" s="6" t="s">
        <v>3019</v>
      </c>
      <c r="E3722" s="6" t="s">
        <v>2808</v>
      </c>
      <c r="F3722" s="6" t="s">
        <v>2809</v>
      </c>
      <c r="H3722" s="6" t="s">
        <v>3020</v>
      </c>
      <c r="I3722" s="6" t="s">
        <v>1375</v>
      </c>
      <c r="J3722" s="6" t="s">
        <v>3035</v>
      </c>
      <c r="K3722" s="11">
        <v>5</v>
      </c>
      <c r="L3722" s="9">
        <v>144</v>
      </c>
      <c r="M3722" s="11">
        <v>720</v>
      </c>
      <c r="N3722" s="11">
        <f>782+1808</f>
        <v>2590</v>
      </c>
      <c r="O3722" s="10">
        <f t="shared" si="580"/>
        <v>5</v>
      </c>
      <c r="P3722" s="11">
        <f t="shared" si="581"/>
        <v>17.986111111111111</v>
      </c>
      <c r="Q3722" s="11">
        <f t="shared" si="582"/>
        <v>22.986111111111111</v>
      </c>
      <c r="R3722" s="6" t="str">
        <f t="shared" si="583"/>
        <v>YES</v>
      </c>
      <c r="S3722" s="6" t="str">
        <f t="shared" si="584"/>
        <v>YES</v>
      </c>
      <c r="T3722" s="11">
        <f t="shared" si="585"/>
        <v>1800</v>
      </c>
      <c r="U3722" s="11">
        <f t="shared" si="586"/>
        <v>3310</v>
      </c>
      <c r="V3722" s="11">
        <f t="shared" si="587"/>
        <v>-1510</v>
      </c>
    </row>
    <row r="3723" spans="1:22" x14ac:dyDescent="0.25">
      <c r="A3723" s="6" t="s">
        <v>351</v>
      </c>
      <c r="B3723" s="6" t="s">
        <v>23</v>
      </c>
      <c r="C3723" s="6" t="s">
        <v>3019</v>
      </c>
      <c r="D3723" s="6" t="s">
        <v>3019</v>
      </c>
      <c r="E3723" s="6" t="s">
        <v>2808</v>
      </c>
      <c r="F3723" s="6" t="s">
        <v>2809</v>
      </c>
      <c r="H3723" s="6" t="s">
        <v>3020</v>
      </c>
      <c r="I3723" s="6" t="s">
        <v>1375</v>
      </c>
      <c r="J3723" s="6" t="s">
        <v>3036</v>
      </c>
      <c r="K3723" s="11">
        <v>5</v>
      </c>
      <c r="L3723" s="9">
        <v>182</v>
      </c>
      <c r="M3723" s="11">
        <v>912</v>
      </c>
      <c r="N3723" s="11">
        <f>579+2343</f>
        <v>2922</v>
      </c>
      <c r="O3723" s="10">
        <f t="shared" si="580"/>
        <v>5.0109890109890109</v>
      </c>
      <c r="P3723" s="11">
        <f t="shared" si="581"/>
        <v>16.054945054945055</v>
      </c>
      <c r="Q3723" s="11">
        <f t="shared" si="582"/>
        <v>21.065934065934066</v>
      </c>
      <c r="R3723" s="6" t="str">
        <f t="shared" si="583"/>
        <v>YES</v>
      </c>
      <c r="S3723" s="6" t="str">
        <f t="shared" si="584"/>
        <v>YES</v>
      </c>
      <c r="T3723" s="11">
        <f t="shared" si="585"/>
        <v>2275</v>
      </c>
      <c r="U3723" s="11">
        <f t="shared" si="586"/>
        <v>3834</v>
      </c>
      <c r="V3723" s="11">
        <f t="shared" si="587"/>
        <v>-1559</v>
      </c>
    </row>
    <row r="3724" spans="1:22" x14ac:dyDescent="0.25">
      <c r="A3724" s="6" t="s">
        <v>351</v>
      </c>
      <c r="B3724" s="6" t="s">
        <v>23</v>
      </c>
      <c r="C3724" s="6" t="s">
        <v>3019</v>
      </c>
      <c r="D3724" s="6" t="s">
        <v>3019</v>
      </c>
      <c r="E3724" s="6" t="s">
        <v>2808</v>
      </c>
      <c r="F3724" s="6" t="s">
        <v>2809</v>
      </c>
      <c r="H3724" s="6" t="s">
        <v>3020</v>
      </c>
      <c r="I3724" s="6" t="s">
        <v>1375</v>
      </c>
      <c r="J3724" s="6" t="s">
        <v>3037</v>
      </c>
      <c r="K3724" s="11">
        <v>5</v>
      </c>
      <c r="L3724" s="9">
        <v>315</v>
      </c>
      <c r="M3724" s="11">
        <v>1573</v>
      </c>
      <c r="N3724" s="11">
        <f>1981+45+3202</f>
        <v>5228</v>
      </c>
      <c r="O3724" s="10">
        <f t="shared" si="580"/>
        <v>4.9936507936507937</v>
      </c>
      <c r="P3724" s="11">
        <f t="shared" si="581"/>
        <v>16.596825396825398</v>
      </c>
      <c r="Q3724" s="11">
        <f t="shared" si="582"/>
        <v>21.590476190476192</v>
      </c>
      <c r="R3724" s="6" t="str">
        <f t="shared" si="583"/>
        <v>YES</v>
      </c>
      <c r="S3724" s="6" t="str">
        <f t="shared" si="584"/>
        <v>YES</v>
      </c>
      <c r="T3724" s="11">
        <f t="shared" si="585"/>
        <v>3937.5</v>
      </c>
      <c r="U3724" s="11">
        <f t="shared" si="586"/>
        <v>6801</v>
      </c>
      <c r="V3724" s="11">
        <f t="shared" si="587"/>
        <v>-2863.5</v>
      </c>
    </row>
    <row r="3725" spans="1:22" x14ac:dyDescent="0.25">
      <c r="A3725" s="6" t="s">
        <v>351</v>
      </c>
      <c r="B3725" s="6" t="s">
        <v>23</v>
      </c>
      <c r="C3725" s="6" t="s">
        <v>3019</v>
      </c>
      <c r="D3725" s="6" t="s">
        <v>3019</v>
      </c>
      <c r="E3725" s="6" t="s">
        <v>2808</v>
      </c>
      <c r="F3725" s="6" t="s">
        <v>2809</v>
      </c>
      <c r="H3725" s="6" t="s">
        <v>3020</v>
      </c>
      <c r="I3725" s="6" t="s">
        <v>1375</v>
      </c>
      <c r="J3725" s="6" t="s">
        <v>3038</v>
      </c>
      <c r="K3725" s="11">
        <v>10</v>
      </c>
      <c r="L3725" s="9">
        <v>127</v>
      </c>
      <c r="M3725" s="11">
        <v>1271</v>
      </c>
      <c r="N3725" s="11">
        <v>803</v>
      </c>
      <c r="O3725" s="10">
        <f t="shared" si="580"/>
        <v>10.007874015748031</v>
      </c>
      <c r="P3725" s="11">
        <f t="shared" si="581"/>
        <v>6.3228346456692917</v>
      </c>
      <c r="Q3725" s="11">
        <f t="shared" si="582"/>
        <v>16.330708661417322</v>
      </c>
      <c r="R3725" s="6" t="str">
        <f t="shared" si="583"/>
        <v>YES</v>
      </c>
      <c r="S3725" s="6" t="str">
        <f t="shared" si="584"/>
        <v>YES</v>
      </c>
      <c r="T3725" s="11">
        <f t="shared" si="585"/>
        <v>1587.5</v>
      </c>
      <c r="U3725" s="11">
        <f t="shared" si="586"/>
        <v>2074</v>
      </c>
      <c r="V3725" s="11">
        <f t="shared" si="587"/>
        <v>-486.5</v>
      </c>
    </row>
    <row r="3726" spans="1:22" x14ac:dyDescent="0.25">
      <c r="A3726" s="6" t="s">
        <v>351</v>
      </c>
      <c r="B3726" s="6" t="s">
        <v>23</v>
      </c>
      <c r="C3726" s="6" t="s">
        <v>3019</v>
      </c>
      <c r="D3726" s="6" t="s">
        <v>3019</v>
      </c>
      <c r="E3726" s="6" t="s">
        <v>2808</v>
      </c>
      <c r="F3726" s="6" t="s">
        <v>2809</v>
      </c>
      <c r="H3726" s="6" t="s">
        <v>3020</v>
      </c>
      <c r="I3726" s="6" t="s">
        <v>1375</v>
      </c>
      <c r="J3726" s="6" t="s">
        <v>3039</v>
      </c>
      <c r="K3726" s="11">
        <v>5</v>
      </c>
      <c r="L3726" s="9">
        <v>64</v>
      </c>
      <c r="M3726" s="11">
        <v>321</v>
      </c>
      <c r="N3726" s="11">
        <v>1490</v>
      </c>
      <c r="O3726" s="10">
        <f t="shared" si="580"/>
        <v>5.015625</v>
      </c>
      <c r="P3726" s="11">
        <f t="shared" si="581"/>
        <v>23.28125</v>
      </c>
      <c r="Q3726" s="11">
        <f t="shared" si="582"/>
        <v>28.296875</v>
      </c>
      <c r="R3726" s="6" t="str">
        <f t="shared" si="583"/>
        <v>YES</v>
      </c>
      <c r="S3726" s="6" t="str">
        <f t="shared" si="584"/>
        <v>YES</v>
      </c>
      <c r="T3726" s="11">
        <f t="shared" si="585"/>
        <v>800</v>
      </c>
      <c r="U3726" s="11">
        <f t="shared" si="586"/>
        <v>1811</v>
      </c>
      <c r="V3726" s="11">
        <f t="shared" si="587"/>
        <v>-1011</v>
      </c>
    </row>
    <row r="3727" spans="1:22" x14ac:dyDescent="0.25">
      <c r="A3727" s="6" t="s">
        <v>351</v>
      </c>
      <c r="B3727" s="6" t="s">
        <v>23</v>
      </c>
      <c r="C3727" s="6" t="s">
        <v>3019</v>
      </c>
      <c r="D3727" s="6" t="s">
        <v>3019</v>
      </c>
      <c r="E3727" s="6" t="s">
        <v>2808</v>
      </c>
      <c r="F3727" s="6" t="s">
        <v>2809</v>
      </c>
      <c r="H3727" s="6" t="s">
        <v>3020</v>
      </c>
      <c r="I3727" s="6" t="s">
        <v>1375</v>
      </c>
      <c r="J3727" s="6" t="s">
        <v>3040</v>
      </c>
      <c r="K3727" s="11">
        <v>5</v>
      </c>
      <c r="L3727" s="9">
        <v>247</v>
      </c>
      <c r="M3727" s="11">
        <v>1341</v>
      </c>
      <c r="N3727" s="11">
        <f>2512+1830</f>
        <v>4342</v>
      </c>
      <c r="O3727" s="10">
        <f t="shared" si="580"/>
        <v>5.42914979757085</v>
      </c>
      <c r="P3727" s="11">
        <f t="shared" si="581"/>
        <v>17.578947368421051</v>
      </c>
      <c r="Q3727" s="11">
        <f t="shared" si="582"/>
        <v>23.008097165991902</v>
      </c>
      <c r="R3727" s="6" t="str">
        <f t="shared" si="583"/>
        <v>YES</v>
      </c>
      <c r="S3727" s="6" t="str">
        <f t="shared" si="584"/>
        <v>YES</v>
      </c>
      <c r="T3727" s="11">
        <f t="shared" si="585"/>
        <v>3087.5</v>
      </c>
      <c r="U3727" s="11">
        <f t="shared" si="586"/>
        <v>5683</v>
      </c>
      <c r="V3727" s="11">
        <f t="shared" si="587"/>
        <v>-2595.5</v>
      </c>
    </row>
    <row r="3728" spans="1:22" x14ac:dyDescent="0.25">
      <c r="A3728" s="6" t="s">
        <v>351</v>
      </c>
      <c r="B3728" s="6" t="s">
        <v>23</v>
      </c>
      <c r="C3728" s="6" t="s">
        <v>3019</v>
      </c>
      <c r="D3728" s="6" t="s">
        <v>3019</v>
      </c>
      <c r="E3728" s="6" t="s">
        <v>2808</v>
      </c>
      <c r="F3728" s="6" t="s">
        <v>2809</v>
      </c>
      <c r="H3728" s="6" t="s">
        <v>3020</v>
      </c>
      <c r="I3728" s="6" t="s">
        <v>1375</v>
      </c>
      <c r="J3728" s="6" t="s">
        <v>3041</v>
      </c>
      <c r="K3728" s="11">
        <v>5</v>
      </c>
      <c r="L3728" s="9">
        <v>4</v>
      </c>
      <c r="M3728" s="11">
        <v>18</v>
      </c>
      <c r="N3728" s="11">
        <v>58</v>
      </c>
      <c r="O3728" s="10">
        <f t="shared" si="580"/>
        <v>4.5</v>
      </c>
      <c r="P3728" s="11">
        <f t="shared" si="581"/>
        <v>14.5</v>
      </c>
      <c r="Q3728" s="11">
        <f t="shared" si="582"/>
        <v>19</v>
      </c>
      <c r="R3728" s="6" t="str">
        <f t="shared" si="583"/>
        <v>YES</v>
      </c>
      <c r="S3728" s="6" t="str">
        <f t="shared" si="584"/>
        <v>YES</v>
      </c>
      <c r="T3728" s="11">
        <f t="shared" si="585"/>
        <v>50</v>
      </c>
      <c r="U3728" s="11">
        <f t="shared" si="586"/>
        <v>76</v>
      </c>
      <c r="V3728" s="11">
        <f t="shared" si="587"/>
        <v>-26</v>
      </c>
    </row>
    <row r="3729" spans="1:22" x14ac:dyDescent="0.25">
      <c r="A3729" s="6" t="s">
        <v>351</v>
      </c>
      <c r="B3729" s="6" t="s">
        <v>23</v>
      </c>
      <c r="C3729" s="6" t="s">
        <v>3019</v>
      </c>
      <c r="D3729" s="6" t="s">
        <v>3019</v>
      </c>
      <c r="E3729" s="6" t="s">
        <v>2808</v>
      </c>
      <c r="F3729" s="6" t="s">
        <v>2809</v>
      </c>
      <c r="H3729" s="6" t="s">
        <v>3020</v>
      </c>
      <c r="I3729" s="6" t="s">
        <v>1375</v>
      </c>
      <c r="J3729" s="6" t="s">
        <v>3042</v>
      </c>
      <c r="K3729" s="11">
        <v>5</v>
      </c>
      <c r="L3729" s="9">
        <v>136</v>
      </c>
      <c r="M3729" s="11">
        <v>681</v>
      </c>
      <c r="N3729" s="11">
        <f>398+1572</f>
        <v>1970</v>
      </c>
      <c r="O3729" s="10">
        <f t="shared" si="580"/>
        <v>5.007352941176471</v>
      </c>
      <c r="P3729" s="11">
        <f t="shared" si="581"/>
        <v>14.485294117647058</v>
      </c>
      <c r="Q3729" s="11">
        <f t="shared" si="582"/>
        <v>19.492647058823529</v>
      </c>
      <c r="R3729" s="6" t="str">
        <f t="shared" si="583"/>
        <v>YES</v>
      </c>
      <c r="S3729" s="6" t="str">
        <f t="shared" si="584"/>
        <v>YES</v>
      </c>
      <c r="T3729" s="11">
        <f t="shared" si="585"/>
        <v>1700</v>
      </c>
      <c r="U3729" s="11">
        <f t="shared" si="586"/>
        <v>2651</v>
      </c>
      <c r="V3729" s="11">
        <f t="shared" si="587"/>
        <v>-951</v>
      </c>
    </row>
    <row r="3730" spans="1:22" x14ac:dyDescent="0.25">
      <c r="A3730" s="6" t="s">
        <v>351</v>
      </c>
      <c r="B3730" s="6" t="s">
        <v>23</v>
      </c>
      <c r="C3730" s="6" t="s">
        <v>3019</v>
      </c>
      <c r="D3730" s="6" t="s">
        <v>3019</v>
      </c>
      <c r="E3730" s="6" t="s">
        <v>2808</v>
      </c>
      <c r="F3730" s="6" t="s">
        <v>2809</v>
      </c>
      <c r="H3730" s="6" t="s">
        <v>3020</v>
      </c>
      <c r="I3730" s="6" t="s">
        <v>1375</v>
      </c>
      <c r="J3730" s="6" t="s">
        <v>3043</v>
      </c>
      <c r="K3730" s="11">
        <v>5</v>
      </c>
      <c r="L3730" s="9">
        <v>29</v>
      </c>
      <c r="M3730" s="11">
        <v>144</v>
      </c>
      <c r="N3730" s="11">
        <f>42+89+230</f>
        <v>361</v>
      </c>
      <c r="O3730" s="10">
        <f t="shared" si="580"/>
        <v>4.9655172413793105</v>
      </c>
      <c r="P3730" s="11">
        <f t="shared" si="581"/>
        <v>12.448275862068966</v>
      </c>
      <c r="Q3730" s="11">
        <f t="shared" si="582"/>
        <v>17.413793103448278</v>
      </c>
      <c r="R3730" s="6" t="str">
        <f t="shared" si="583"/>
        <v>YES</v>
      </c>
      <c r="S3730" s="6" t="str">
        <f t="shared" si="584"/>
        <v>YES</v>
      </c>
      <c r="T3730" s="11">
        <f t="shared" si="585"/>
        <v>362.5</v>
      </c>
      <c r="U3730" s="11">
        <f t="shared" si="586"/>
        <v>505</v>
      </c>
      <c r="V3730" s="11">
        <f t="shared" si="587"/>
        <v>-142.5</v>
      </c>
    </row>
    <row r="3731" spans="1:22" x14ac:dyDescent="0.25">
      <c r="A3731" s="6" t="s">
        <v>351</v>
      </c>
      <c r="B3731" s="6" t="s">
        <v>23</v>
      </c>
      <c r="C3731" s="6" t="s">
        <v>3019</v>
      </c>
      <c r="D3731" s="6" t="s">
        <v>3019</v>
      </c>
      <c r="E3731" s="6" t="s">
        <v>2808</v>
      </c>
      <c r="F3731" s="6" t="s">
        <v>2809</v>
      </c>
      <c r="H3731" s="6" t="s">
        <v>3020</v>
      </c>
      <c r="I3731" s="6" t="s">
        <v>1375</v>
      </c>
      <c r="J3731" s="6" t="s">
        <v>3044</v>
      </c>
      <c r="K3731" s="11">
        <v>5</v>
      </c>
      <c r="L3731" s="9">
        <v>337</v>
      </c>
      <c r="M3731" s="11">
        <v>2988</v>
      </c>
      <c r="N3731" s="11">
        <f>1304+2690</f>
        <v>3994</v>
      </c>
      <c r="O3731" s="10">
        <f t="shared" si="580"/>
        <v>8.8664688427299705</v>
      </c>
      <c r="P3731" s="11">
        <f t="shared" si="581"/>
        <v>11.851632047477745</v>
      </c>
      <c r="Q3731" s="11">
        <f t="shared" si="582"/>
        <v>20.718100890207715</v>
      </c>
      <c r="R3731" s="6" t="str">
        <f t="shared" si="583"/>
        <v>YES</v>
      </c>
      <c r="S3731" s="6" t="str">
        <f t="shared" si="584"/>
        <v>YES</v>
      </c>
      <c r="T3731" s="11">
        <f t="shared" si="585"/>
        <v>4212.5</v>
      </c>
      <c r="U3731" s="11">
        <f t="shared" si="586"/>
        <v>6982</v>
      </c>
      <c r="V3731" s="11">
        <f t="shared" si="587"/>
        <v>-2769.5</v>
      </c>
    </row>
    <row r="3732" spans="1:22" x14ac:dyDescent="0.25">
      <c r="A3732" s="6" t="s">
        <v>351</v>
      </c>
      <c r="B3732" s="6" t="s">
        <v>23</v>
      </c>
      <c r="C3732" s="6" t="s">
        <v>3019</v>
      </c>
      <c r="D3732" s="6" t="s">
        <v>3019</v>
      </c>
      <c r="E3732" s="6" t="s">
        <v>2808</v>
      </c>
      <c r="F3732" s="6" t="s">
        <v>2809</v>
      </c>
      <c r="H3732" s="6" t="s">
        <v>3020</v>
      </c>
      <c r="I3732" s="6" t="s">
        <v>1375</v>
      </c>
      <c r="J3732" s="6" t="s">
        <v>3045</v>
      </c>
      <c r="K3732" s="11">
        <v>5</v>
      </c>
      <c r="L3732" s="9">
        <v>37</v>
      </c>
      <c r="M3732" s="11">
        <v>184</v>
      </c>
      <c r="N3732" s="11">
        <f>30+366</f>
        <v>396</v>
      </c>
      <c r="O3732" s="10">
        <f t="shared" si="580"/>
        <v>4.9729729729729728</v>
      </c>
      <c r="P3732" s="11">
        <f t="shared" si="581"/>
        <v>10.702702702702704</v>
      </c>
      <c r="Q3732" s="11">
        <f t="shared" si="582"/>
        <v>15.675675675675675</v>
      </c>
      <c r="R3732" s="6" t="str">
        <f t="shared" si="583"/>
        <v>YES</v>
      </c>
      <c r="S3732" s="6" t="str">
        <f t="shared" si="584"/>
        <v>YES</v>
      </c>
      <c r="T3732" s="11">
        <f t="shared" si="585"/>
        <v>462.5</v>
      </c>
      <c r="U3732" s="11">
        <f t="shared" si="586"/>
        <v>580</v>
      </c>
      <c r="V3732" s="11">
        <f t="shared" si="587"/>
        <v>-117.5</v>
      </c>
    </row>
    <row r="3733" spans="1:22" x14ac:dyDescent="0.25">
      <c r="A3733" s="6" t="s">
        <v>351</v>
      </c>
      <c r="B3733" s="6" t="s">
        <v>23</v>
      </c>
      <c r="C3733" s="6" t="s">
        <v>3046</v>
      </c>
      <c r="D3733" s="6" t="s">
        <v>3046</v>
      </c>
      <c r="E3733" s="6" t="s">
        <v>2333</v>
      </c>
      <c r="F3733" s="7" t="s">
        <v>2334</v>
      </c>
      <c r="G3733" s="7" t="s">
        <v>2335</v>
      </c>
      <c r="H3733" s="6" t="s">
        <v>3047</v>
      </c>
      <c r="I3733" s="6" t="s">
        <v>527</v>
      </c>
      <c r="J3733" s="6" t="s">
        <v>3048</v>
      </c>
      <c r="K3733" s="11">
        <v>8</v>
      </c>
      <c r="L3733" s="9">
        <v>14</v>
      </c>
      <c r="M3733" s="11">
        <v>112</v>
      </c>
      <c r="N3733" s="11">
        <v>250</v>
      </c>
      <c r="O3733" s="10">
        <f t="shared" ref="O3733:O3796" si="591">M3733/L3733</f>
        <v>8</v>
      </c>
      <c r="P3733" s="11">
        <f t="shared" ref="P3733:P3796" si="592">N3733/L3733</f>
        <v>17.857142857142858</v>
      </c>
      <c r="Q3733" s="11">
        <f t="shared" ref="Q3733:Q3796" si="593">(M3733+N3733)/L3733</f>
        <v>25.857142857142858</v>
      </c>
      <c r="R3733" s="6" t="str">
        <f t="shared" ref="R3733:R3796" si="594">IF(Q3733&gt;12.49,"YES","NO")</f>
        <v>YES</v>
      </c>
      <c r="S3733" s="6" t="str">
        <f t="shared" ref="S3733:S3796" si="595">IF(O3733&gt;3.32,"YES","NO")</f>
        <v>YES</v>
      </c>
      <c r="T3733" s="11">
        <f t="shared" ref="T3733:T3796" si="596">L3733*12.5</f>
        <v>175</v>
      </c>
      <c r="U3733" s="11">
        <f t="shared" ref="U3733:U3796" si="597">M3733+N3733</f>
        <v>362</v>
      </c>
      <c r="V3733" s="11">
        <f t="shared" ref="V3733:V3796" si="598">T3733-U3733</f>
        <v>-187</v>
      </c>
    </row>
    <row r="3734" spans="1:22" x14ac:dyDescent="0.25">
      <c r="A3734" s="6" t="s">
        <v>351</v>
      </c>
      <c r="B3734" s="6" t="s">
        <v>23</v>
      </c>
      <c r="C3734" s="6" t="s">
        <v>3046</v>
      </c>
      <c r="D3734" s="6" t="s">
        <v>3046</v>
      </c>
      <c r="E3734" s="6" t="s">
        <v>2333</v>
      </c>
      <c r="F3734" s="7" t="s">
        <v>2334</v>
      </c>
      <c r="G3734" s="7" t="s">
        <v>2335</v>
      </c>
      <c r="H3734" s="6" t="s">
        <v>3047</v>
      </c>
      <c r="I3734" s="6" t="s">
        <v>527</v>
      </c>
      <c r="J3734" s="6" t="s">
        <v>3049</v>
      </c>
      <c r="K3734" s="11">
        <v>5</v>
      </c>
      <c r="L3734" s="9">
        <v>333</v>
      </c>
      <c r="M3734" s="11">
        <v>1665</v>
      </c>
      <c r="N3734" s="11">
        <v>6578.23</v>
      </c>
      <c r="O3734" s="10">
        <f t="shared" si="591"/>
        <v>5</v>
      </c>
      <c r="P3734" s="11">
        <f t="shared" si="592"/>
        <v>19.754444444444442</v>
      </c>
      <c r="Q3734" s="11">
        <f t="shared" si="593"/>
        <v>24.754444444444442</v>
      </c>
      <c r="R3734" s="6" t="str">
        <f t="shared" si="594"/>
        <v>YES</v>
      </c>
      <c r="S3734" s="6" t="str">
        <f t="shared" si="595"/>
        <v>YES</v>
      </c>
      <c r="T3734" s="11">
        <f t="shared" si="596"/>
        <v>4162.5</v>
      </c>
      <c r="U3734" s="11">
        <f t="shared" si="597"/>
        <v>8243.23</v>
      </c>
      <c r="V3734" s="11">
        <f t="shared" si="598"/>
        <v>-4080.7299999999996</v>
      </c>
    </row>
    <row r="3735" spans="1:22" x14ac:dyDescent="0.25">
      <c r="A3735" s="6" t="s">
        <v>351</v>
      </c>
      <c r="B3735" s="6" t="s">
        <v>23</v>
      </c>
      <c r="C3735" s="6" t="s">
        <v>3046</v>
      </c>
      <c r="D3735" s="6" t="s">
        <v>3046</v>
      </c>
      <c r="E3735" s="6" t="s">
        <v>2333</v>
      </c>
      <c r="F3735" s="7" t="s">
        <v>2334</v>
      </c>
      <c r="G3735" s="7" t="s">
        <v>2335</v>
      </c>
      <c r="H3735" s="6" t="s">
        <v>3047</v>
      </c>
      <c r="I3735" s="6" t="s">
        <v>527</v>
      </c>
      <c r="J3735" s="6" t="s">
        <v>3050</v>
      </c>
      <c r="K3735" s="11">
        <v>5</v>
      </c>
      <c r="L3735" s="9">
        <v>18</v>
      </c>
      <c r="M3735" s="11">
        <v>90</v>
      </c>
      <c r="N3735" s="11">
        <v>551.44000000000005</v>
      </c>
      <c r="O3735" s="10">
        <f t="shared" si="591"/>
        <v>5</v>
      </c>
      <c r="P3735" s="11">
        <f t="shared" si="592"/>
        <v>30.635555555555559</v>
      </c>
      <c r="Q3735" s="11">
        <f t="shared" si="593"/>
        <v>35.635555555555555</v>
      </c>
      <c r="R3735" s="6" t="str">
        <f t="shared" si="594"/>
        <v>YES</v>
      </c>
      <c r="S3735" s="6" t="str">
        <f t="shared" si="595"/>
        <v>YES</v>
      </c>
      <c r="T3735" s="11">
        <f t="shared" si="596"/>
        <v>225</v>
      </c>
      <c r="U3735" s="11">
        <f t="shared" si="597"/>
        <v>641.44000000000005</v>
      </c>
      <c r="V3735" s="11">
        <f t="shared" si="598"/>
        <v>-416.44000000000005</v>
      </c>
    </row>
    <row r="3736" spans="1:22" x14ac:dyDescent="0.25">
      <c r="A3736" s="6" t="s">
        <v>351</v>
      </c>
      <c r="B3736" s="6" t="s">
        <v>23</v>
      </c>
      <c r="C3736" s="6" t="s">
        <v>3046</v>
      </c>
      <c r="D3736" s="6" t="s">
        <v>3046</v>
      </c>
      <c r="E3736" s="6" t="s">
        <v>2333</v>
      </c>
      <c r="F3736" s="7" t="s">
        <v>2334</v>
      </c>
      <c r="G3736" s="7" t="s">
        <v>2335</v>
      </c>
      <c r="H3736" s="6" t="s">
        <v>3047</v>
      </c>
      <c r="I3736" s="6" t="s">
        <v>527</v>
      </c>
      <c r="J3736" s="6" t="s">
        <v>3051</v>
      </c>
      <c r="K3736" s="11">
        <v>5</v>
      </c>
      <c r="L3736" s="9">
        <v>156</v>
      </c>
      <c r="M3736" s="11">
        <v>780</v>
      </c>
      <c r="N3736" s="11">
        <v>1860.18</v>
      </c>
      <c r="O3736" s="10">
        <f t="shared" si="591"/>
        <v>5</v>
      </c>
      <c r="P3736" s="11">
        <f t="shared" si="592"/>
        <v>11.924230769230769</v>
      </c>
      <c r="Q3736" s="11">
        <f t="shared" si="593"/>
        <v>16.924230769230771</v>
      </c>
      <c r="R3736" s="6" t="str">
        <f t="shared" si="594"/>
        <v>YES</v>
      </c>
      <c r="S3736" s="6" t="str">
        <f t="shared" si="595"/>
        <v>YES</v>
      </c>
      <c r="T3736" s="11">
        <f t="shared" si="596"/>
        <v>1950</v>
      </c>
      <c r="U3736" s="11">
        <f t="shared" si="597"/>
        <v>2640.1800000000003</v>
      </c>
      <c r="V3736" s="11">
        <f t="shared" si="598"/>
        <v>-690.18000000000029</v>
      </c>
    </row>
    <row r="3737" spans="1:22" x14ac:dyDescent="0.25">
      <c r="A3737" s="6" t="s">
        <v>351</v>
      </c>
      <c r="B3737" s="6" t="s">
        <v>23</v>
      </c>
      <c r="C3737" s="6" t="s">
        <v>3046</v>
      </c>
      <c r="D3737" s="6" t="s">
        <v>3046</v>
      </c>
      <c r="E3737" s="6" t="s">
        <v>2333</v>
      </c>
      <c r="F3737" s="7" t="s">
        <v>2334</v>
      </c>
      <c r="G3737" s="7" t="s">
        <v>2335</v>
      </c>
      <c r="H3737" s="6" t="s">
        <v>3047</v>
      </c>
      <c r="I3737" s="6" t="s">
        <v>527</v>
      </c>
      <c r="J3737" s="6" t="s">
        <v>3052</v>
      </c>
      <c r="K3737" s="11">
        <v>5</v>
      </c>
      <c r="L3737" s="9">
        <v>29</v>
      </c>
      <c r="M3737" s="11">
        <v>145</v>
      </c>
      <c r="N3737" s="11">
        <v>322.66000000000003</v>
      </c>
      <c r="O3737" s="10">
        <f t="shared" si="591"/>
        <v>5</v>
      </c>
      <c r="P3737" s="11">
        <f t="shared" si="592"/>
        <v>11.126206896551725</v>
      </c>
      <c r="Q3737" s="11">
        <f t="shared" si="593"/>
        <v>16.126206896551725</v>
      </c>
      <c r="R3737" s="6" t="str">
        <f t="shared" si="594"/>
        <v>YES</v>
      </c>
      <c r="S3737" s="6" t="str">
        <f t="shared" si="595"/>
        <v>YES</v>
      </c>
      <c r="T3737" s="11">
        <f t="shared" si="596"/>
        <v>362.5</v>
      </c>
      <c r="U3737" s="11">
        <f t="shared" si="597"/>
        <v>467.66</v>
      </c>
      <c r="V3737" s="11">
        <f t="shared" si="598"/>
        <v>-105.16000000000003</v>
      </c>
    </row>
    <row r="3738" spans="1:22" x14ac:dyDescent="0.25">
      <c r="A3738" s="6" t="s">
        <v>351</v>
      </c>
      <c r="B3738" s="6" t="s">
        <v>23</v>
      </c>
      <c r="C3738" s="6" t="s">
        <v>3046</v>
      </c>
      <c r="D3738" s="6" t="s">
        <v>3046</v>
      </c>
      <c r="E3738" s="6" t="s">
        <v>2333</v>
      </c>
      <c r="F3738" s="7" t="s">
        <v>2334</v>
      </c>
      <c r="G3738" s="7" t="s">
        <v>2335</v>
      </c>
      <c r="H3738" s="6" t="s">
        <v>3047</v>
      </c>
      <c r="I3738" s="6" t="s">
        <v>527</v>
      </c>
      <c r="J3738" s="6" t="s">
        <v>3053</v>
      </c>
      <c r="K3738" s="11">
        <v>5</v>
      </c>
      <c r="L3738" s="9">
        <v>114</v>
      </c>
      <c r="M3738" s="11">
        <v>570</v>
      </c>
      <c r="N3738" s="11">
        <v>1247.77</v>
      </c>
      <c r="O3738" s="10">
        <f t="shared" si="591"/>
        <v>5</v>
      </c>
      <c r="P3738" s="11">
        <f t="shared" si="592"/>
        <v>10.945350877192983</v>
      </c>
      <c r="Q3738" s="11">
        <f t="shared" si="593"/>
        <v>15.945350877192983</v>
      </c>
      <c r="R3738" s="6" t="str">
        <f t="shared" si="594"/>
        <v>YES</v>
      </c>
      <c r="S3738" s="6" t="str">
        <f t="shared" si="595"/>
        <v>YES</v>
      </c>
      <c r="T3738" s="11">
        <f t="shared" si="596"/>
        <v>1425</v>
      </c>
      <c r="U3738" s="11">
        <f t="shared" si="597"/>
        <v>1817.77</v>
      </c>
      <c r="V3738" s="11">
        <f t="shared" si="598"/>
        <v>-392.77</v>
      </c>
    </row>
    <row r="3739" spans="1:22" x14ac:dyDescent="0.25">
      <c r="A3739" s="6" t="s">
        <v>351</v>
      </c>
      <c r="B3739" s="6" t="s">
        <v>23</v>
      </c>
      <c r="C3739" s="6" t="s">
        <v>3046</v>
      </c>
      <c r="D3739" s="6" t="s">
        <v>3046</v>
      </c>
      <c r="E3739" s="6" t="s">
        <v>2333</v>
      </c>
      <c r="F3739" s="7" t="s">
        <v>2334</v>
      </c>
      <c r="G3739" s="7" t="s">
        <v>2335</v>
      </c>
      <c r="H3739" s="6" t="s">
        <v>3047</v>
      </c>
      <c r="I3739" s="6" t="s">
        <v>527</v>
      </c>
      <c r="J3739" s="6" t="s">
        <v>1394</v>
      </c>
      <c r="K3739" s="11">
        <v>5</v>
      </c>
      <c r="L3739" s="9">
        <v>218</v>
      </c>
      <c r="M3739" s="11">
        <v>1090</v>
      </c>
      <c r="N3739" s="11">
        <v>2576.1799999999998</v>
      </c>
      <c r="O3739" s="10">
        <f t="shared" si="591"/>
        <v>5</v>
      </c>
      <c r="P3739" s="11">
        <f t="shared" si="592"/>
        <v>11.817339449541283</v>
      </c>
      <c r="Q3739" s="11">
        <f t="shared" si="593"/>
        <v>16.817339449541283</v>
      </c>
      <c r="R3739" s="6" t="str">
        <f t="shared" si="594"/>
        <v>YES</v>
      </c>
      <c r="S3739" s="6" t="str">
        <f t="shared" si="595"/>
        <v>YES</v>
      </c>
      <c r="T3739" s="11">
        <f t="shared" si="596"/>
        <v>2725</v>
      </c>
      <c r="U3739" s="11">
        <f t="shared" si="597"/>
        <v>3666.18</v>
      </c>
      <c r="V3739" s="11">
        <f t="shared" si="598"/>
        <v>-941.17999999999984</v>
      </c>
    </row>
    <row r="3740" spans="1:22" x14ac:dyDescent="0.25">
      <c r="A3740" s="6" t="s">
        <v>351</v>
      </c>
      <c r="B3740" s="6" t="s">
        <v>23</v>
      </c>
      <c r="C3740" s="6" t="s">
        <v>3046</v>
      </c>
      <c r="D3740" s="6" t="s">
        <v>3046</v>
      </c>
      <c r="E3740" s="6" t="s">
        <v>2333</v>
      </c>
      <c r="F3740" s="7" t="s">
        <v>2334</v>
      </c>
      <c r="G3740" s="7" t="s">
        <v>2335</v>
      </c>
      <c r="H3740" s="6" t="s">
        <v>3047</v>
      </c>
      <c r="I3740" s="6" t="s">
        <v>527</v>
      </c>
      <c r="J3740" s="6" t="s">
        <v>3054</v>
      </c>
      <c r="K3740" s="11">
        <v>5</v>
      </c>
      <c r="L3740" s="9">
        <v>411</v>
      </c>
      <c r="M3740" s="11">
        <v>2055</v>
      </c>
      <c r="N3740" s="11">
        <v>4448.25</v>
      </c>
      <c r="O3740" s="10">
        <f t="shared" si="591"/>
        <v>5</v>
      </c>
      <c r="P3740" s="11">
        <f t="shared" si="592"/>
        <v>10.822992700729927</v>
      </c>
      <c r="Q3740" s="11">
        <f t="shared" si="593"/>
        <v>15.822992700729927</v>
      </c>
      <c r="R3740" s="6" t="str">
        <f t="shared" si="594"/>
        <v>YES</v>
      </c>
      <c r="S3740" s="6" t="str">
        <f t="shared" si="595"/>
        <v>YES</v>
      </c>
      <c r="T3740" s="11">
        <f t="shared" si="596"/>
        <v>5137.5</v>
      </c>
      <c r="U3740" s="11">
        <f t="shared" si="597"/>
        <v>6503.25</v>
      </c>
      <c r="V3740" s="11">
        <f t="shared" si="598"/>
        <v>-1365.75</v>
      </c>
    </row>
    <row r="3741" spans="1:22" x14ac:dyDescent="0.25">
      <c r="A3741" s="6" t="s">
        <v>351</v>
      </c>
      <c r="B3741" s="6" t="s">
        <v>23</v>
      </c>
      <c r="C3741" s="6" t="s">
        <v>3046</v>
      </c>
      <c r="D3741" s="6" t="s">
        <v>3046</v>
      </c>
      <c r="E3741" s="6" t="s">
        <v>2333</v>
      </c>
      <c r="F3741" s="7" t="s">
        <v>2334</v>
      </c>
      <c r="G3741" s="7" t="s">
        <v>2335</v>
      </c>
      <c r="H3741" s="6" t="s">
        <v>3047</v>
      </c>
      <c r="I3741" s="6" t="s">
        <v>527</v>
      </c>
      <c r="J3741" s="6" t="s">
        <v>3055</v>
      </c>
      <c r="K3741" s="11">
        <v>5</v>
      </c>
      <c r="L3741" s="9">
        <v>145</v>
      </c>
      <c r="M3741" s="11">
        <v>725</v>
      </c>
      <c r="N3741" s="11">
        <v>1930.55</v>
      </c>
      <c r="O3741" s="10">
        <f t="shared" si="591"/>
        <v>5</v>
      </c>
      <c r="P3741" s="11">
        <f t="shared" si="592"/>
        <v>13.314137931034482</v>
      </c>
      <c r="Q3741" s="11">
        <f t="shared" si="593"/>
        <v>18.314137931034484</v>
      </c>
      <c r="R3741" s="6" t="str">
        <f t="shared" si="594"/>
        <v>YES</v>
      </c>
      <c r="S3741" s="6" t="str">
        <f t="shared" si="595"/>
        <v>YES</v>
      </c>
      <c r="T3741" s="11">
        <f t="shared" si="596"/>
        <v>1812.5</v>
      </c>
      <c r="U3741" s="11">
        <f t="shared" si="597"/>
        <v>2655.55</v>
      </c>
      <c r="V3741" s="11">
        <f t="shared" si="598"/>
        <v>-843.05000000000018</v>
      </c>
    </row>
    <row r="3742" spans="1:22" x14ac:dyDescent="0.25">
      <c r="A3742" s="6" t="s">
        <v>351</v>
      </c>
      <c r="B3742" s="6" t="s">
        <v>23</v>
      </c>
      <c r="C3742" s="6" t="s">
        <v>3046</v>
      </c>
      <c r="D3742" s="6" t="s">
        <v>3046</v>
      </c>
      <c r="E3742" s="6" t="s">
        <v>2333</v>
      </c>
      <c r="F3742" s="7" t="s">
        <v>2334</v>
      </c>
      <c r="G3742" s="7" t="s">
        <v>2335</v>
      </c>
      <c r="H3742" s="6" t="s">
        <v>3047</v>
      </c>
      <c r="I3742" s="6" t="s">
        <v>527</v>
      </c>
      <c r="J3742" s="6" t="s">
        <v>3056</v>
      </c>
      <c r="K3742" s="11">
        <v>5</v>
      </c>
      <c r="L3742" s="9">
        <v>244</v>
      </c>
      <c r="M3742" s="11">
        <v>1220</v>
      </c>
      <c r="N3742" s="11">
        <v>3803.17</v>
      </c>
      <c r="O3742" s="10">
        <f t="shared" si="591"/>
        <v>5</v>
      </c>
      <c r="P3742" s="11">
        <f t="shared" si="592"/>
        <v>15.586762295081968</v>
      </c>
      <c r="Q3742" s="11">
        <f t="shared" si="593"/>
        <v>20.586762295081968</v>
      </c>
      <c r="R3742" s="6" t="str">
        <f t="shared" si="594"/>
        <v>YES</v>
      </c>
      <c r="S3742" s="6" t="str">
        <f t="shared" si="595"/>
        <v>YES</v>
      </c>
      <c r="T3742" s="11">
        <f t="shared" si="596"/>
        <v>3050</v>
      </c>
      <c r="U3742" s="11">
        <f t="shared" si="597"/>
        <v>5023.17</v>
      </c>
      <c r="V3742" s="11">
        <f t="shared" si="598"/>
        <v>-1973.17</v>
      </c>
    </row>
    <row r="3743" spans="1:22" x14ac:dyDescent="0.25">
      <c r="A3743" s="6" t="s">
        <v>351</v>
      </c>
      <c r="B3743" s="6" t="s">
        <v>23</v>
      </c>
      <c r="C3743" s="6" t="s">
        <v>3046</v>
      </c>
      <c r="D3743" s="6" t="s">
        <v>3046</v>
      </c>
      <c r="E3743" s="6" t="s">
        <v>2333</v>
      </c>
      <c r="F3743" s="7" t="s">
        <v>2334</v>
      </c>
      <c r="G3743" s="7" t="s">
        <v>2335</v>
      </c>
      <c r="H3743" s="6" t="s">
        <v>3047</v>
      </c>
      <c r="I3743" s="6" t="s">
        <v>527</v>
      </c>
      <c r="J3743" s="6" t="s">
        <v>3057</v>
      </c>
      <c r="K3743" s="11">
        <v>5</v>
      </c>
      <c r="L3743" s="9">
        <v>194</v>
      </c>
      <c r="M3743" s="11">
        <v>970</v>
      </c>
      <c r="N3743" s="11">
        <v>2457.67</v>
      </c>
      <c r="O3743" s="10">
        <f t="shared" si="591"/>
        <v>5</v>
      </c>
      <c r="P3743" s="11">
        <f t="shared" si="592"/>
        <v>12.668402061855671</v>
      </c>
      <c r="Q3743" s="11">
        <f t="shared" si="593"/>
        <v>17.668402061855669</v>
      </c>
      <c r="R3743" s="6" t="str">
        <f t="shared" si="594"/>
        <v>YES</v>
      </c>
      <c r="S3743" s="6" t="str">
        <f t="shared" si="595"/>
        <v>YES</v>
      </c>
      <c r="T3743" s="11">
        <f t="shared" si="596"/>
        <v>2425</v>
      </c>
      <c r="U3743" s="11">
        <f t="shared" si="597"/>
        <v>3427.67</v>
      </c>
      <c r="V3743" s="11">
        <f t="shared" si="598"/>
        <v>-1002.6700000000001</v>
      </c>
    </row>
    <row r="3744" spans="1:22" x14ac:dyDescent="0.25">
      <c r="A3744" s="6" t="s">
        <v>351</v>
      </c>
      <c r="B3744" s="6" t="s">
        <v>23</v>
      </c>
      <c r="C3744" s="6" t="s">
        <v>3046</v>
      </c>
      <c r="D3744" s="6" t="s">
        <v>3046</v>
      </c>
      <c r="E3744" s="6" t="s">
        <v>2333</v>
      </c>
      <c r="F3744" s="7" t="s">
        <v>2334</v>
      </c>
      <c r="G3744" s="7" t="s">
        <v>2335</v>
      </c>
      <c r="H3744" s="6" t="s">
        <v>3047</v>
      </c>
      <c r="I3744" s="6" t="s">
        <v>527</v>
      </c>
      <c r="J3744" s="6" t="s">
        <v>3058</v>
      </c>
      <c r="K3744" s="11">
        <v>10.5</v>
      </c>
      <c r="L3744" s="9">
        <v>304</v>
      </c>
      <c r="M3744" s="11">
        <v>3192</v>
      </c>
      <c r="N3744" s="11">
        <v>2001</v>
      </c>
      <c r="O3744" s="10">
        <f t="shared" si="591"/>
        <v>10.5</v>
      </c>
      <c r="P3744" s="11">
        <f t="shared" si="592"/>
        <v>6.5822368421052628</v>
      </c>
      <c r="Q3744" s="11">
        <f t="shared" si="593"/>
        <v>17.082236842105264</v>
      </c>
      <c r="R3744" s="6" t="str">
        <f t="shared" si="594"/>
        <v>YES</v>
      </c>
      <c r="S3744" s="6" t="str">
        <f t="shared" si="595"/>
        <v>YES</v>
      </c>
      <c r="T3744" s="11">
        <f t="shared" si="596"/>
        <v>3800</v>
      </c>
      <c r="U3744" s="11">
        <f t="shared" si="597"/>
        <v>5193</v>
      </c>
      <c r="V3744" s="11">
        <f t="shared" si="598"/>
        <v>-1393</v>
      </c>
    </row>
    <row r="3745" spans="1:22" x14ac:dyDescent="0.25">
      <c r="A3745" s="6" t="s">
        <v>351</v>
      </c>
      <c r="B3745" s="6" t="s">
        <v>23</v>
      </c>
      <c r="C3745" s="6" t="s">
        <v>3046</v>
      </c>
      <c r="D3745" s="6" t="s">
        <v>3046</v>
      </c>
      <c r="E3745" s="6" t="s">
        <v>2333</v>
      </c>
      <c r="F3745" s="7" t="s">
        <v>2334</v>
      </c>
      <c r="G3745" s="7" t="s">
        <v>2335</v>
      </c>
      <c r="H3745" s="6" t="s">
        <v>3047</v>
      </c>
      <c r="I3745" s="6" t="s">
        <v>527</v>
      </c>
      <c r="J3745" s="6" t="s">
        <v>3059</v>
      </c>
      <c r="K3745" s="11">
        <v>8</v>
      </c>
      <c r="L3745" s="9">
        <v>242</v>
      </c>
      <c r="M3745" s="11">
        <v>1936</v>
      </c>
      <c r="N3745" s="11">
        <v>1874</v>
      </c>
      <c r="O3745" s="10">
        <f t="shared" si="591"/>
        <v>8</v>
      </c>
      <c r="P3745" s="11">
        <f t="shared" si="592"/>
        <v>7.7438016528925617</v>
      </c>
      <c r="Q3745" s="11">
        <f t="shared" si="593"/>
        <v>15.743801652892563</v>
      </c>
      <c r="R3745" s="6" t="str">
        <f t="shared" si="594"/>
        <v>YES</v>
      </c>
      <c r="S3745" s="6" t="str">
        <f t="shared" si="595"/>
        <v>YES</v>
      </c>
      <c r="T3745" s="11">
        <f t="shared" si="596"/>
        <v>3025</v>
      </c>
      <c r="U3745" s="11">
        <f t="shared" si="597"/>
        <v>3810</v>
      </c>
      <c r="V3745" s="11">
        <f t="shared" si="598"/>
        <v>-785</v>
      </c>
    </row>
    <row r="3746" spans="1:22" x14ac:dyDescent="0.25">
      <c r="A3746" s="6" t="s">
        <v>351</v>
      </c>
      <c r="B3746" s="6" t="s">
        <v>23</v>
      </c>
      <c r="C3746" s="6" t="s">
        <v>3046</v>
      </c>
      <c r="D3746" s="6" t="s">
        <v>3046</v>
      </c>
      <c r="E3746" s="6" t="s">
        <v>2333</v>
      </c>
      <c r="F3746" s="7" t="s">
        <v>2334</v>
      </c>
      <c r="G3746" s="7" t="s">
        <v>2335</v>
      </c>
      <c r="H3746" s="6" t="s">
        <v>3047</v>
      </c>
      <c r="I3746" s="6" t="s">
        <v>527</v>
      </c>
      <c r="J3746" s="6" t="s">
        <v>3060</v>
      </c>
      <c r="K3746" s="11">
        <v>5</v>
      </c>
      <c r="L3746" s="9">
        <v>132</v>
      </c>
      <c r="M3746" s="11">
        <v>660</v>
      </c>
      <c r="N3746" s="11">
        <v>2357.64</v>
      </c>
      <c r="O3746" s="10">
        <f t="shared" si="591"/>
        <v>5</v>
      </c>
      <c r="P3746" s="11">
        <f t="shared" si="592"/>
        <v>17.86090909090909</v>
      </c>
      <c r="Q3746" s="11">
        <f t="shared" si="593"/>
        <v>22.86090909090909</v>
      </c>
      <c r="R3746" s="6" t="str">
        <f t="shared" si="594"/>
        <v>YES</v>
      </c>
      <c r="S3746" s="6" t="str">
        <f t="shared" si="595"/>
        <v>YES</v>
      </c>
      <c r="T3746" s="11">
        <f t="shared" si="596"/>
        <v>1650</v>
      </c>
      <c r="U3746" s="11">
        <f t="shared" si="597"/>
        <v>3017.64</v>
      </c>
      <c r="V3746" s="11">
        <f t="shared" si="598"/>
        <v>-1367.6399999999999</v>
      </c>
    </row>
    <row r="3747" spans="1:22" x14ac:dyDescent="0.25">
      <c r="A3747" s="6" t="s">
        <v>351</v>
      </c>
      <c r="B3747" s="6" t="s">
        <v>23</v>
      </c>
      <c r="C3747" s="6" t="s">
        <v>3061</v>
      </c>
      <c r="D3747" s="6" t="s">
        <v>3061</v>
      </c>
      <c r="E3747" s="6" t="s">
        <v>2791</v>
      </c>
      <c r="F3747" s="7" t="s">
        <v>2792</v>
      </c>
      <c r="G3747" s="7" t="s">
        <v>2793</v>
      </c>
      <c r="H3747" s="6" t="s">
        <v>3062</v>
      </c>
      <c r="I3747" s="6" t="s">
        <v>652</v>
      </c>
      <c r="J3747" s="6" t="s">
        <v>3063</v>
      </c>
      <c r="K3747" s="11">
        <v>5.0999999999999996</v>
      </c>
      <c r="L3747" s="9">
        <v>147.97999999999999</v>
      </c>
      <c r="M3747" s="11">
        <v>754.7</v>
      </c>
      <c r="N3747" s="11">
        <v>3244.58</v>
      </c>
      <c r="O3747" s="10">
        <f t="shared" si="591"/>
        <v>5.1000135153399118</v>
      </c>
      <c r="P3747" s="11">
        <f t="shared" si="592"/>
        <v>21.925800783889716</v>
      </c>
      <c r="Q3747" s="11">
        <f t="shared" si="593"/>
        <v>27.025814299229626</v>
      </c>
      <c r="R3747" s="6" t="str">
        <f t="shared" si="594"/>
        <v>YES</v>
      </c>
      <c r="S3747" s="6" t="str">
        <f t="shared" si="595"/>
        <v>YES</v>
      </c>
      <c r="T3747" s="11">
        <f t="shared" si="596"/>
        <v>1849.7499999999998</v>
      </c>
      <c r="U3747" s="11">
        <f t="shared" si="597"/>
        <v>3999.2799999999997</v>
      </c>
      <c r="V3747" s="11">
        <f t="shared" si="598"/>
        <v>-2149.5299999999997</v>
      </c>
    </row>
    <row r="3748" spans="1:22" x14ac:dyDescent="0.25">
      <c r="A3748" s="6" t="s">
        <v>351</v>
      </c>
      <c r="B3748" s="6" t="s">
        <v>23</v>
      </c>
      <c r="C3748" s="6" t="s">
        <v>3061</v>
      </c>
      <c r="D3748" s="6" t="s">
        <v>3061</v>
      </c>
      <c r="E3748" s="6" t="s">
        <v>2791</v>
      </c>
      <c r="F3748" s="7" t="s">
        <v>2792</v>
      </c>
      <c r="G3748" s="7" t="s">
        <v>2793</v>
      </c>
      <c r="H3748" s="6" t="s">
        <v>3062</v>
      </c>
      <c r="I3748" s="6" t="s">
        <v>652</v>
      </c>
      <c r="J3748" s="6" t="s">
        <v>3064</v>
      </c>
      <c r="K3748" s="11">
        <v>6</v>
      </c>
      <c r="L3748" s="9">
        <v>74.67</v>
      </c>
      <c r="M3748" s="11">
        <v>1648.02</v>
      </c>
      <c r="N3748" s="11">
        <v>740.57</v>
      </c>
      <c r="O3748" s="10">
        <f t="shared" si="591"/>
        <v>22.070711128967456</v>
      </c>
      <c r="P3748" s="11">
        <f t="shared" si="592"/>
        <v>9.9179054506495259</v>
      </c>
      <c r="Q3748" s="11">
        <f t="shared" si="593"/>
        <v>31.988616579616984</v>
      </c>
      <c r="R3748" s="6" t="str">
        <f t="shared" si="594"/>
        <v>YES</v>
      </c>
      <c r="S3748" s="6" t="str">
        <f t="shared" si="595"/>
        <v>YES</v>
      </c>
      <c r="T3748" s="11">
        <f t="shared" si="596"/>
        <v>933.375</v>
      </c>
      <c r="U3748" s="11">
        <f t="shared" si="597"/>
        <v>2388.59</v>
      </c>
      <c r="V3748" s="11">
        <f t="shared" si="598"/>
        <v>-1455.2150000000001</v>
      </c>
    </row>
    <row r="3749" spans="1:22" x14ac:dyDescent="0.25">
      <c r="A3749" s="6" t="s">
        <v>351</v>
      </c>
      <c r="B3749" s="6" t="s">
        <v>23</v>
      </c>
      <c r="C3749" s="6" t="s">
        <v>3061</v>
      </c>
      <c r="D3749" s="6" t="s">
        <v>3061</v>
      </c>
      <c r="E3749" s="6" t="s">
        <v>2791</v>
      </c>
      <c r="F3749" s="7" t="s">
        <v>2792</v>
      </c>
      <c r="G3749" s="7" t="s">
        <v>2793</v>
      </c>
      <c r="H3749" s="6" t="s">
        <v>3062</v>
      </c>
      <c r="I3749" s="6" t="s">
        <v>652</v>
      </c>
      <c r="J3749" s="6" t="s">
        <v>3065</v>
      </c>
      <c r="K3749" s="11">
        <v>6</v>
      </c>
      <c r="L3749" s="9">
        <v>153.51</v>
      </c>
      <c r="M3749" s="11">
        <v>951.48</v>
      </c>
      <c r="N3749" s="11">
        <v>1393.38</v>
      </c>
      <c r="O3749" s="10">
        <f t="shared" si="591"/>
        <v>6.1981629861246832</v>
      </c>
      <c r="P3749" s="11">
        <f t="shared" si="592"/>
        <v>9.0768028141489161</v>
      </c>
      <c r="Q3749" s="11">
        <f t="shared" si="593"/>
        <v>15.2749658002736</v>
      </c>
      <c r="R3749" s="6" t="str">
        <f t="shared" si="594"/>
        <v>YES</v>
      </c>
      <c r="S3749" s="6" t="str">
        <f t="shared" si="595"/>
        <v>YES</v>
      </c>
      <c r="T3749" s="11">
        <f t="shared" si="596"/>
        <v>1918.875</v>
      </c>
      <c r="U3749" s="11">
        <f t="shared" si="597"/>
        <v>2344.86</v>
      </c>
      <c r="V3749" s="11">
        <f t="shared" si="598"/>
        <v>-425.98500000000013</v>
      </c>
    </row>
    <row r="3750" spans="1:22" x14ac:dyDescent="0.25">
      <c r="A3750" s="6" t="s">
        <v>351</v>
      </c>
      <c r="B3750" s="6" t="s">
        <v>23</v>
      </c>
      <c r="C3750" s="6" t="s">
        <v>3061</v>
      </c>
      <c r="D3750" s="6" t="s">
        <v>3061</v>
      </c>
      <c r="E3750" s="6" t="s">
        <v>2791</v>
      </c>
      <c r="F3750" s="7" t="s">
        <v>2792</v>
      </c>
      <c r="G3750" s="7" t="s">
        <v>2793</v>
      </c>
      <c r="H3750" s="6" t="s">
        <v>3062</v>
      </c>
      <c r="I3750" s="6" t="s">
        <v>652</v>
      </c>
      <c r="J3750" s="6" t="s">
        <v>3080</v>
      </c>
      <c r="K3750" s="11">
        <v>5.0999999999999996</v>
      </c>
      <c r="L3750" s="9">
        <v>60.89</v>
      </c>
      <c r="M3750" s="11">
        <v>1302.25</v>
      </c>
      <c r="N3750" s="11">
        <v>1111.71</v>
      </c>
      <c r="O3750" s="10">
        <f t="shared" si="591"/>
        <v>21.386927245853176</v>
      </c>
      <c r="P3750" s="11">
        <f t="shared" si="592"/>
        <v>18.257677779602563</v>
      </c>
      <c r="Q3750" s="11">
        <f t="shared" si="593"/>
        <v>39.644605025455739</v>
      </c>
      <c r="R3750" s="6" t="str">
        <f t="shared" si="594"/>
        <v>YES</v>
      </c>
      <c r="S3750" s="6" t="str">
        <f t="shared" si="595"/>
        <v>YES</v>
      </c>
      <c r="T3750" s="11">
        <f t="shared" si="596"/>
        <v>761.125</v>
      </c>
      <c r="U3750" s="11">
        <f t="shared" si="597"/>
        <v>2413.96</v>
      </c>
      <c r="V3750" s="11">
        <f t="shared" si="598"/>
        <v>-1652.835</v>
      </c>
    </row>
    <row r="3751" spans="1:22" x14ac:dyDescent="0.25">
      <c r="A3751" s="6" t="s">
        <v>351</v>
      </c>
      <c r="B3751" s="6" t="s">
        <v>23</v>
      </c>
      <c r="C3751" s="6" t="s">
        <v>3061</v>
      </c>
      <c r="D3751" s="6" t="s">
        <v>3061</v>
      </c>
      <c r="E3751" s="6" t="s">
        <v>2791</v>
      </c>
      <c r="F3751" s="7" t="s">
        <v>2792</v>
      </c>
      <c r="G3751" s="7" t="s">
        <v>2793</v>
      </c>
      <c r="H3751" s="6" t="s">
        <v>3062</v>
      </c>
      <c r="I3751" s="6" t="s">
        <v>652</v>
      </c>
      <c r="J3751" s="6" t="s">
        <v>3066</v>
      </c>
      <c r="K3751" s="11">
        <v>5</v>
      </c>
      <c r="L3751" s="9">
        <v>333.45</v>
      </c>
      <c r="M3751" s="11">
        <v>1882.65</v>
      </c>
      <c r="N3751" s="11">
        <v>7613.72</v>
      </c>
      <c r="O3751" s="10">
        <f t="shared" si="591"/>
        <v>5.6459739091318042</v>
      </c>
      <c r="P3751" s="11">
        <f t="shared" si="592"/>
        <v>22.833168391063129</v>
      </c>
      <c r="Q3751" s="11">
        <f t="shared" si="593"/>
        <v>28.479142300194937</v>
      </c>
      <c r="R3751" s="6" t="str">
        <f t="shared" si="594"/>
        <v>YES</v>
      </c>
      <c r="S3751" s="6" t="str">
        <f t="shared" si="595"/>
        <v>YES</v>
      </c>
      <c r="T3751" s="11">
        <f t="shared" si="596"/>
        <v>4168.125</v>
      </c>
      <c r="U3751" s="11">
        <f t="shared" si="597"/>
        <v>9496.3700000000008</v>
      </c>
      <c r="V3751" s="11">
        <f t="shared" si="598"/>
        <v>-5328.2450000000008</v>
      </c>
    </row>
    <row r="3752" spans="1:22" x14ac:dyDescent="0.25">
      <c r="A3752" s="6" t="s">
        <v>351</v>
      </c>
      <c r="B3752" s="6" t="s">
        <v>23</v>
      </c>
      <c r="C3752" s="6" t="s">
        <v>3061</v>
      </c>
      <c r="D3752" s="6" t="s">
        <v>3061</v>
      </c>
      <c r="E3752" s="6" t="s">
        <v>2791</v>
      </c>
      <c r="F3752" s="7" t="s">
        <v>2792</v>
      </c>
      <c r="G3752" s="7" t="s">
        <v>2793</v>
      </c>
      <c r="H3752" s="6" t="s">
        <v>3062</v>
      </c>
      <c r="I3752" s="6" t="s">
        <v>652</v>
      </c>
      <c r="J3752" s="6" t="s">
        <v>3067</v>
      </c>
      <c r="K3752" s="11">
        <v>6</v>
      </c>
      <c r="L3752" s="9">
        <v>81.11</v>
      </c>
      <c r="M3752" s="11">
        <v>486.66</v>
      </c>
      <c r="N3752" s="11">
        <v>1017.52</v>
      </c>
      <c r="O3752" s="10">
        <f t="shared" si="591"/>
        <v>6</v>
      </c>
      <c r="P3752" s="11">
        <f t="shared" si="592"/>
        <v>12.544938971766737</v>
      </c>
      <c r="Q3752" s="11">
        <f t="shared" si="593"/>
        <v>18.544938971766737</v>
      </c>
      <c r="R3752" s="6" t="str">
        <f t="shared" si="594"/>
        <v>YES</v>
      </c>
      <c r="S3752" s="6" t="str">
        <f t="shared" si="595"/>
        <v>YES</v>
      </c>
      <c r="T3752" s="11">
        <f t="shared" si="596"/>
        <v>1013.875</v>
      </c>
      <c r="U3752" s="11">
        <f t="shared" si="597"/>
        <v>1504.18</v>
      </c>
      <c r="V3752" s="11">
        <f t="shared" si="598"/>
        <v>-490.30500000000006</v>
      </c>
    </row>
    <row r="3753" spans="1:22" x14ac:dyDescent="0.25">
      <c r="A3753" s="6" t="s">
        <v>351</v>
      </c>
      <c r="B3753" s="6" t="s">
        <v>23</v>
      </c>
      <c r="C3753" s="6" t="s">
        <v>3061</v>
      </c>
      <c r="D3753" s="6" t="s">
        <v>3061</v>
      </c>
      <c r="E3753" s="6" t="s">
        <v>2791</v>
      </c>
      <c r="F3753" s="7" t="s">
        <v>2792</v>
      </c>
      <c r="G3753" s="7" t="s">
        <v>2793</v>
      </c>
      <c r="H3753" s="6" t="s">
        <v>3062</v>
      </c>
      <c r="I3753" s="6" t="s">
        <v>652</v>
      </c>
      <c r="J3753" s="6" t="s">
        <v>3068</v>
      </c>
      <c r="K3753" s="11">
        <v>6</v>
      </c>
      <c r="L3753" s="9">
        <v>134.02000000000001</v>
      </c>
      <c r="M3753" s="11">
        <v>804.12</v>
      </c>
      <c r="N3753" s="11">
        <v>1715.45</v>
      </c>
      <c r="O3753" s="10">
        <f t="shared" si="591"/>
        <v>6</v>
      </c>
      <c r="P3753" s="11">
        <f t="shared" si="592"/>
        <v>12.799955230562603</v>
      </c>
      <c r="Q3753" s="11">
        <f t="shared" si="593"/>
        <v>18.799955230562603</v>
      </c>
      <c r="R3753" s="6" t="str">
        <f t="shared" si="594"/>
        <v>YES</v>
      </c>
      <c r="S3753" s="6" t="str">
        <f t="shared" si="595"/>
        <v>YES</v>
      </c>
      <c r="T3753" s="11">
        <f t="shared" si="596"/>
        <v>1675.2500000000002</v>
      </c>
      <c r="U3753" s="11">
        <f t="shared" si="597"/>
        <v>2519.5700000000002</v>
      </c>
      <c r="V3753" s="11">
        <f t="shared" si="598"/>
        <v>-844.31999999999994</v>
      </c>
    </row>
    <row r="3754" spans="1:22" x14ac:dyDescent="0.25">
      <c r="A3754" s="6" t="s">
        <v>351</v>
      </c>
      <c r="B3754" s="6" t="s">
        <v>23</v>
      </c>
      <c r="C3754" s="6" t="s">
        <v>3061</v>
      </c>
      <c r="D3754" s="6" t="s">
        <v>3061</v>
      </c>
      <c r="E3754" s="6" t="s">
        <v>2791</v>
      </c>
      <c r="F3754" s="7" t="s">
        <v>2792</v>
      </c>
      <c r="G3754" s="7" t="s">
        <v>2793</v>
      </c>
      <c r="H3754" s="6" t="s">
        <v>3062</v>
      </c>
      <c r="I3754" s="6" t="s">
        <v>652</v>
      </c>
      <c r="J3754" s="6" t="s">
        <v>3069</v>
      </c>
      <c r="K3754" s="11">
        <v>5.0999999999999996</v>
      </c>
      <c r="L3754" s="9">
        <v>333.87</v>
      </c>
      <c r="M3754" s="11">
        <v>1727.59</v>
      </c>
      <c r="N3754" s="11">
        <v>7400.18</v>
      </c>
      <c r="O3754" s="10">
        <f t="shared" si="591"/>
        <v>5.1744391529637284</v>
      </c>
      <c r="P3754" s="11">
        <f t="shared" si="592"/>
        <v>22.164854584119567</v>
      </c>
      <c r="Q3754" s="11">
        <f t="shared" si="593"/>
        <v>27.339293737083295</v>
      </c>
      <c r="R3754" s="6" t="str">
        <f t="shared" si="594"/>
        <v>YES</v>
      </c>
      <c r="S3754" s="6" t="str">
        <f t="shared" si="595"/>
        <v>YES</v>
      </c>
      <c r="T3754" s="11">
        <f t="shared" si="596"/>
        <v>4173.375</v>
      </c>
      <c r="U3754" s="11">
        <f t="shared" si="597"/>
        <v>9127.77</v>
      </c>
      <c r="V3754" s="11">
        <f t="shared" si="598"/>
        <v>-4954.3950000000004</v>
      </c>
    </row>
    <row r="3755" spans="1:22" x14ac:dyDescent="0.25">
      <c r="A3755" s="6" t="s">
        <v>351</v>
      </c>
      <c r="B3755" s="6" t="s">
        <v>23</v>
      </c>
      <c r="C3755" s="6" t="s">
        <v>3061</v>
      </c>
      <c r="D3755" s="6" t="s">
        <v>3061</v>
      </c>
      <c r="E3755" s="6" t="s">
        <v>2791</v>
      </c>
      <c r="F3755" s="7" t="s">
        <v>2792</v>
      </c>
      <c r="G3755" s="7" t="s">
        <v>2793</v>
      </c>
      <c r="H3755" s="6" t="s">
        <v>3062</v>
      </c>
      <c r="I3755" s="6" t="s">
        <v>652</v>
      </c>
      <c r="J3755" s="6" t="s">
        <v>3070</v>
      </c>
      <c r="K3755" s="11">
        <v>5.0999999999999996</v>
      </c>
      <c r="L3755" s="9">
        <v>399.3</v>
      </c>
      <c r="M3755" s="11">
        <v>2076.3200000000002</v>
      </c>
      <c r="N3755" s="11">
        <v>7242.45</v>
      </c>
      <c r="O3755" s="10">
        <f t="shared" si="591"/>
        <v>5.1998998246932135</v>
      </c>
      <c r="P3755" s="11">
        <f t="shared" si="592"/>
        <v>18.137866265965439</v>
      </c>
      <c r="Q3755" s="11">
        <f t="shared" si="593"/>
        <v>23.337766090658654</v>
      </c>
      <c r="R3755" s="6" t="str">
        <f t="shared" si="594"/>
        <v>YES</v>
      </c>
      <c r="S3755" s="6" t="str">
        <f t="shared" si="595"/>
        <v>YES</v>
      </c>
      <c r="T3755" s="11">
        <f t="shared" si="596"/>
        <v>4991.25</v>
      </c>
      <c r="U3755" s="11">
        <f t="shared" si="597"/>
        <v>9318.77</v>
      </c>
      <c r="V3755" s="11">
        <f t="shared" si="598"/>
        <v>-4327.5200000000004</v>
      </c>
    </row>
    <row r="3756" spans="1:22" x14ac:dyDescent="0.25">
      <c r="A3756" s="6" t="s">
        <v>351</v>
      </c>
      <c r="B3756" s="6" t="s">
        <v>23</v>
      </c>
      <c r="C3756" s="6" t="s">
        <v>3061</v>
      </c>
      <c r="D3756" s="6" t="s">
        <v>3061</v>
      </c>
      <c r="E3756" s="6" t="s">
        <v>2791</v>
      </c>
      <c r="F3756" s="7" t="s">
        <v>2792</v>
      </c>
      <c r="G3756" s="7" t="s">
        <v>2793</v>
      </c>
      <c r="H3756" s="6" t="s">
        <v>3062</v>
      </c>
      <c r="I3756" s="6" t="s">
        <v>652</v>
      </c>
      <c r="J3756" s="6" t="s">
        <v>3071</v>
      </c>
      <c r="K3756" s="11">
        <v>5.0999999999999996</v>
      </c>
      <c r="L3756" s="9">
        <v>88.82</v>
      </c>
      <c r="M3756" s="11">
        <v>496.15</v>
      </c>
      <c r="N3756" s="11">
        <v>2008.24</v>
      </c>
      <c r="O3756" s="10">
        <f t="shared" si="591"/>
        <v>5.5860166629137584</v>
      </c>
      <c r="P3756" s="11">
        <f t="shared" si="592"/>
        <v>22.610222922765146</v>
      </c>
      <c r="Q3756" s="11">
        <f t="shared" si="593"/>
        <v>28.196239585678903</v>
      </c>
      <c r="R3756" s="6" t="str">
        <f t="shared" si="594"/>
        <v>YES</v>
      </c>
      <c r="S3756" s="6" t="str">
        <f t="shared" si="595"/>
        <v>YES</v>
      </c>
      <c r="T3756" s="11">
        <f t="shared" si="596"/>
        <v>1110.25</v>
      </c>
      <c r="U3756" s="11">
        <f t="shared" si="597"/>
        <v>2504.39</v>
      </c>
      <c r="V3756" s="11">
        <f t="shared" si="598"/>
        <v>-1394.1399999999999</v>
      </c>
    </row>
    <row r="3757" spans="1:22" x14ac:dyDescent="0.25">
      <c r="A3757" s="6" t="s">
        <v>351</v>
      </c>
      <c r="B3757" s="6" t="s">
        <v>23</v>
      </c>
      <c r="C3757" s="6" t="s">
        <v>3061</v>
      </c>
      <c r="D3757" s="6" t="s">
        <v>3061</v>
      </c>
      <c r="E3757" s="6" t="s">
        <v>2791</v>
      </c>
      <c r="F3757" s="7" t="s">
        <v>2792</v>
      </c>
      <c r="G3757" s="7" t="s">
        <v>2793</v>
      </c>
      <c r="H3757" s="6" t="s">
        <v>3062</v>
      </c>
      <c r="I3757" s="6" t="s">
        <v>652</v>
      </c>
      <c r="J3757" s="6" t="s">
        <v>3072</v>
      </c>
      <c r="K3757" s="11">
        <v>5.0999999999999996</v>
      </c>
      <c r="L3757" s="9">
        <v>110.18</v>
      </c>
      <c r="M3757" s="11">
        <v>561.92999999999995</v>
      </c>
      <c r="N3757" s="11">
        <v>2092.23</v>
      </c>
      <c r="O3757" s="10">
        <f t="shared" si="591"/>
        <v>5.1001089126883272</v>
      </c>
      <c r="P3757" s="11">
        <f t="shared" si="592"/>
        <v>18.989199491740788</v>
      </c>
      <c r="Q3757" s="11">
        <f t="shared" si="593"/>
        <v>24.089308404429111</v>
      </c>
      <c r="R3757" s="6" t="str">
        <f t="shared" si="594"/>
        <v>YES</v>
      </c>
      <c r="S3757" s="6" t="str">
        <f t="shared" si="595"/>
        <v>YES</v>
      </c>
      <c r="T3757" s="11">
        <f t="shared" si="596"/>
        <v>1377.25</v>
      </c>
      <c r="U3757" s="11">
        <f t="shared" si="597"/>
        <v>2654.16</v>
      </c>
      <c r="V3757" s="11">
        <f t="shared" si="598"/>
        <v>-1276.9099999999999</v>
      </c>
    </row>
    <row r="3758" spans="1:22" x14ac:dyDescent="0.25">
      <c r="A3758" s="6" t="s">
        <v>351</v>
      </c>
      <c r="B3758" s="6" t="s">
        <v>23</v>
      </c>
      <c r="C3758" s="6" t="s">
        <v>3061</v>
      </c>
      <c r="D3758" s="6" t="s">
        <v>3061</v>
      </c>
      <c r="E3758" s="6" t="s">
        <v>2791</v>
      </c>
      <c r="F3758" s="7" t="s">
        <v>2792</v>
      </c>
      <c r="G3758" s="7" t="s">
        <v>2793</v>
      </c>
      <c r="H3758" s="6" t="s">
        <v>3062</v>
      </c>
      <c r="I3758" s="6" t="s">
        <v>652</v>
      </c>
      <c r="J3758" s="6" t="s">
        <v>3073</v>
      </c>
      <c r="K3758" s="11">
        <v>5.0999999999999996</v>
      </c>
      <c r="L3758" s="9">
        <v>35.549999999999997</v>
      </c>
      <c r="M3758" s="11">
        <v>193.31</v>
      </c>
      <c r="N3758" s="11">
        <v>1584.51</v>
      </c>
      <c r="O3758" s="10">
        <f t="shared" si="591"/>
        <v>5.4376933895921242</v>
      </c>
      <c r="P3758" s="11">
        <f t="shared" si="592"/>
        <v>44.571308016877637</v>
      </c>
      <c r="Q3758" s="11">
        <f t="shared" si="593"/>
        <v>50.009001406469764</v>
      </c>
      <c r="R3758" s="6" t="str">
        <f t="shared" si="594"/>
        <v>YES</v>
      </c>
      <c r="S3758" s="6" t="str">
        <f t="shared" si="595"/>
        <v>YES</v>
      </c>
      <c r="T3758" s="11">
        <f t="shared" si="596"/>
        <v>444.37499999999994</v>
      </c>
      <c r="U3758" s="11">
        <f t="shared" si="597"/>
        <v>1777.82</v>
      </c>
      <c r="V3758" s="11">
        <f t="shared" si="598"/>
        <v>-1333.4449999999999</v>
      </c>
    </row>
    <row r="3759" spans="1:22" x14ac:dyDescent="0.25">
      <c r="A3759" s="6" t="s">
        <v>351</v>
      </c>
      <c r="B3759" s="6" t="s">
        <v>23</v>
      </c>
      <c r="C3759" s="6" t="s">
        <v>3061</v>
      </c>
      <c r="D3759" s="6" t="s">
        <v>3061</v>
      </c>
      <c r="E3759" s="6" t="s">
        <v>2791</v>
      </c>
      <c r="F3759" s="7" t="s">
        <v>2792</v>
      </c>
      <c r="G3759" s="7" t="s">
        <v>2793</v>
      </c>
      <c r="H3759" s="6" t="s">
        <v>3062</v>
      </c>
      <c r="I3759" s="6" t="s">
        <v>652</v>
      </c>
      <c r="J3759" s="6" t="s">
        <v>3074</v>
      </c>
      <c r="K3759" s="11">
        <v>6</v>
      </c>
      <c r="L3759" s="9">
        <v>254.54</v>
      </c>
      <c r="M3759" s="11">
        <v>1538.72</v>
      </c>
      <c r="N3759" s="11">
        <v>2408.9299999999998</v>
      </c>
      <c r="O3759" s="10">
        <f t="shared" si="591"/>
        <v>6.0451009664492812</v>
      </c>
      <c r="P3759" s="11">
        <f t="shared" si="592"/>
        <v>9.4638563683507506</v>
      </c>
      <c r="Q3759" s="11">
        <f t="shared" si="593"/>
        <v>15.50895733480003</v>
      </c>
      <c r="R3759" s="6" t="str">
        <f t="shared" si="594"/>
        <v>YES</v>
      </c>
      <c r="S3759" s="6" t="str">
        <f t="shared" si="595"/>
        <v>YES</v>
      </c>
      <c r="T3759" s="11">
        <f t="shared" si="596"/>
        <v>3181.75</v>
      </c>
      <c r="U3759" s="11">
        <f t="shared" si="597"/>
        <v>3947.6499999999996</v>
      </c>
      <c r="V3759" s="11">
        <f t="shared" si="598"/>
        <v>-765.89999999999964</v>
      </c>
    </row>
    <row r="3760" spans="1:22" x14ac:dyDescent="0.25">
      <c r="A3760" s="6" t="s">
        <v>351</v>
      </c>
      <c r="B3760" s="6" t="s">
        <v>23</v>
      </c>
      <c r="C3760" s="6" t="s">
        <v>3061</v>
      </c>
      <c r="D3760" s="6" t="s">
        <v>3061</v>
      </c>
      <c r="E3760" s="6" t="s">
        <v>2791</v>
      </c>
      <c r="F3760" s="7" t="s">
        <v>2792</v>
      </c>
      <c r="G3760" s="7" t="s">
        <v>2793</v>
      </c>
      <c r="H3760" s="6" t="s">
        <v>3062</v>
      </c>
      <c r="I3760" s="6" t="s">
        <v>652</v>
      </c>
      <c r="J3760" s="6" t="s">
        <v>3075</v>
      </c>
      <c r="K3760" s="11">
        <v>6</v>
      </c>
      <c r="L3760" s="9">
        <v>161.19999999999999</v>
      </c>
      <c r="M3760" s="11">
        <v>967.2</v>
      </c>
      <c r="N3760" s="11">
        <v>1471.91</v>
      </c>
      <c r="O3760" s="10">
        <f t="shared" si="591"/>
        <v>6.0000000000000009</v>
      </c>
      <c r="P3760" s="11">
        <f t="shared" si="592"/>
        <v>9.1309553349875934</v>
      </c>
      <c r="Q3760" s="11">
        <f t="shared" si="593"/>
        <v>15.130955334987595</v>
      </c>
      <c r="R3760" s="6" t="str">
        <f t="shared" si="594"/>
        <v>YES</v>
      </c>
      <c r="S3760" s="6" t="str">
        <f t="shared" si="595"/>
        <v>YES</v>
      </c>
      <c r="T3760" s="11">
        <f t="shared" si="596"/>
        <v>2014.9999999999998</v>
      </c>
      <c r="U3760" s="11">
        <f t="shared" si="597"/>
        <v>2439.11</v>
      </c>
      <c r="V3760" s="11">
        <f t="shared" si="598"/>
        <v>-424.11000000000035</v>
      </c>
    </row>
    <row r="3761" spans="1:22" x14ac:dyDescent="0.25">
      <c r="A3761" s="6" t="s">
        <v>351</v>
      </c>
      <c r="B3761" s="6" t="s">
        <v>23</v>
      </c>
      <c r="C3761" s="6" t="s">
        <v>3061</v>
      </c>
      <c r="D3761" s="6" t="s">
        <v>3061</v>
      </c>
      <c r="E3761" s="6" t="s">
        <v>2791</v>
      </c>
      <c r="F3761" s="7" t="s">
        <v>2792</v>
      </c>
      <c r="G3761" s="7" t="s">
        <v>2793</v>
      </c>
      <c r="H3761" s="6" t="s">
        <v>3062</v>
      </c>
      <c r="I3761" s="6" t="s">
        <v>652</v>
      </c>
      <c r="J3761" s="6" t="s">
        <v>3076</v>
      </c>
      <c r="K3761" s="11">
        <v>5.0999999999999996</v>
      </c>
      <c r="L3761" s="9">
        <v>199.01</v>
      </c>
      <c r="M3761" s="11">
        <v>1014.96</v>
      </c>
      <c r="N3761" s="11">
        <v>8243.39</v>
      </c>
      <c r="O3761" s="10">
        <f t="shared" si="591"/>
        <v>5.100045223858098</v>
      </c>
      <c r="P3761" s="11">
        <f t="shared" si="592"/>
        <v>41.421988844781666</v>
      </c>
      <c r="Q3761" s="11">
        <f t="shared" si="593"/>
        <v>46.522034068639762</v>
      </c>
      <c r="R3761" s="6" t="str">
        <f t="shared" si="594"/>
        <v>YES</v>
      </c>
      <c r="S3761" s="6" t="str">
        <f t="shared" si="595"/>
        <v>YES</v>
      </c>
      <c r="T3761" s="11">
        <f t="shared" si="596"/>
        <v>2487.625</v>
      </c>
      <c r="U3761" s="11">
        <f t="shared" si="597"/>
        <v>9258.3499999999985</v>
      </c>
      <c r="V3761" s="11">
        <f t="shared" si="598"/>
        <v>-6770.7249999999985</v>
      </c>
    </row>
    <row r="3762" spans="1:22" x14ac:dyDescent="0.25">
      <c r="A3762" s="6" t="s">
        <v>351</v>
      </c>
      <c r="B3762" s="6" t="s">
        <v>23</v>
      </c>
      <c r="C3762" s="6" t="s">
        <v>3061</v>
      </c>
      <c r="D3762" s="6" t="s">
        <v>3061</v>
      </c>
      <c r="E3762" s="6" t="s">
        <v>2791</v>
      </c>
      <c r="F3762" s="7" t="s">
        <v>2792</v>
      </c>
      <c r="G3762" s="7" t="s">
        <v>2793</v>
      </c>
      <c r="H3762" s="6" t="s">
        <v>3062</v>
      </c>
      <c r="I3762" s="6" t="s">
        <v>652</v>
      </c>
      <c r="J3762" s="6" t="s">
        <v>3077</v>
      </c>
      <c r="K3762" s="11">
        <v>5.0999999999999996</v>
      </c>
      <c r="L3762" s="9">
        <v>212.91</v>
      </c>
      <c r="M3762" s="11">
        <v>3256.09</v>
      </c>
      <c r="N3762" s="11">
        <v>5907.19</v>
      </c>
      <c r="O3762" s="10">
        <f t="shared" si="591"/>
        <v>15.293269456577898</v>
      </c>
      <c r="P3762" s="11">
        <f t="shared" si="592"/>
        <v>27.745009628481515</v>
      </c>
      <c r="Q3762" s="11">
        <f t="shared" si="593"/>
        <v>43.038279085059408</v>
      </c>
      <c r="R3762" s="6" t="str">
        <f t="shared" si="594"/>
        <v>YES</v>
      </c>
      <c r="S3762" s="6" t="str">
        <f t="shared" si="595"/>
        <v>YES</v>
      </c>
      <c r="T3762" s="11">
        <f t="shared" si="596"/>
        <v>2661.375</v>
      </c>
      <c r="U3762" s="11">
        <f t="shared" si="597"/>
        <v>9163.2799999999988</v>
      </c>
      <c r="V3762" s="11">
        <f t="shared" si="598"/>
        <v>-6501.9049999999988</v>
      </c>
    </row>
    <row r="3763" spans="1:22" x14ac:dyDescent="0.25">
      <c r="A3763" s="6" t="s">
        <v>351</v>
      </c>
      <c r="B3763" s="6" t="s">
        <v>23</v>
      </c>
      <c r="C3763" s="6" t="s">
        <v>3061</v>
      </c>
      <c r="D3763" s="6" t="s">
        <v>3061</v>
      </c>
      <c r="E3763" s="6" t="s">
        <v>2791</v>
      </c>
      <c r="F3763" s="7" t="s">
        <v>2792</v>
      </c>
      <c r="G3763" s="7" t="s">
        <v>2793</v>
      </c>
      <c r="H3763" s="6" t="s">
        <v>3062</v>
      </c>
      <c r="I3763" s="6" t="s">
        <v>652</v>
      </c>
      <c r="J3763" s="6" t="s">
        <v>3078</v>
      </c>
      <c r="K3763" s="11">
        <v>6</v>
      </c>
      <c r="L3763" s="9">
        <v>26.07</v>
      </c>
      <c r="M3763" s="11">
        <v>156.41999999999999</v>
      </c>
      <c r="N3763" s="11">
        <v>340.84</v>
      </c>
      <c r="O3763" s="10">
        <f t="shared" si="591"/>
        <v>5.9999999999999991</v>
      </c>
      <c r="P3763" s="11">
        <f t="shared" si="592"/>
        <v>13.074031453778288</v>
      </c>
      <c r="Q3763" s="11">
        <f t="shared" si="593"/>
        <v>19.074031453778289</v>
      </c>
      <c r="R3763" s="6" t="str">
        <f t="shared" si="594"/>
        <v>YES</v>
      </c>
      <c r="S3763" s="6" t="str">
        <f t="shared" si="595"/>
        <v>YES</v>
      </c>
      <c r="T3763" s="11">
        <f t="shared" si="596"/>
        <v>325.875</v>
      </c>
      <c r="U3763" s="11">
        <f t="shared" si="597"/>
        <v>497.26</v>
      </c>
      <c r="V3763" s="11">
        <f t="shared" si="598"/>
        <v>-171.38499999999999</v>
      </c>
    </row>
    <row r="3764" spans="1:22" x14ac:dyDescent="0.25">
      <c r="A3764" s="6" t="s">
        <v>351</v>
      </c>
      <c r="B3764" s="6" t="s">
        <v>23</v>
      </c>
      <c r="C3764" s="6" t="s">
        <v>3061</v>
      </c>
      <c r="D3764" s="6" t="s">
        <v>3061</v>
      </c>
      <c r="E3764" s="6" t="s">
        <v>2791</v>
      </c>
      <c r="F3764" s="7" t="s">
        <v>2792</v>
      </c>
      <c r="G3764" s="7" t="s">
        <v>2793</v>
      </c>
      <c r="H3764" s="6" t="s">
        <v>3062</v>
      </c>
      <c r="I3764" s="6" t="s">
        <v>652</v>
      </c>
      <c r="J3764" s="6" t="s">
        <v>3079</v>
      </c>
      <c r="K3764" s="11">
        <v>5.0999999999999996</v>
      </c>
      <c r="L3764" s="9">
        <v>318.08</v>
      </c>
      <c r="M3764" s="11">
        <v>1735.25</v>
      </c>
      <c r="N3764" s="11">
        <v>7289.09</v>
      </c>
      <c r="O3764" s="10">
        <f t="shared" si="591"/>
        <v>5.4553885814889336</v>
      </c>
      <c r="P3764" s="11">
        <f t="shared" si="592"/>
        <v>22.915901659959761</v>
      </c>
      <c r="Q3764" s="11">
        <f t="shared" si="593"/>
        <v>28.371290241448694</v>
      </c>
      <c r="R3764" s="6" t="str">
        <f t="shared" si="594"/>
        <v>YES</v>
      </c>
      <c r="S3764" s="6" t="str">
        <f t="shared" si="595"/>
        <v>YES</v>
      </c>
      <c r="T3764" s="11">
        <f t="shared" si="596"/>
        <v>3976</v>
      </c>
      <c r="U3764" s="11">
        <f t="shared" si="597"/>
        <v>9024.34</v>
      </c>
      <c r="V3764" s="11">
        <f t="shared" si="598"/>
        <v>-5048.34</v>
      </c>
    </row>
    <row r="3765" spans="1:22" x14ac:dyDescent="0.25">
      <c r="A3765" s="6" t="s">
        <v>351</v>
      </c>
      <c r="B3765" s="6" t="s">
        <v>23</v>
      </c>
      <c r="C3765" s="6" t="s">
        <v>3061</v>
      </c>
      <c r="D3765" s="6" t="s">
        <v>3061</v>
      </c>
      <c r="E3765" s="6" t="s">
        <v>2791</v>
      </c>
      <c r="F3765" s="7" t="s">
        <v>2792</v>
      </c>
      <c r="G3765" s="7" t="s">
        <v>2793</v>
      </c>
      <c r="H3765" s="6" t="s">
        <v>3062</v>
      </c>
      <c r="I3765" s="6" t="s">
        <v>652</v>
      </c>
      <c r="J3765" s="6" t="s">
        <v>3081</v>
      </c>
      <c r="K3765" s="11">
        <v>5.0999999999999996</v>
      </c>
      <c r="L3765" s="9">
        <v>239.99</v>
      </c>
      <c r="M3765" s="11">
        <v>1230.8499999999999</v>
      </c>
      <c r="N3765" s="11">
        <v>6606.61</v>
      </c>
      <c r="O3765" s="10">
        <f t="shared" si="591"/>
        <v>5.1287553648068664</v>
      </c>
      <c r="P3765" s="11">
        <f t="shared" si="592"/>
        <v>27.528688695362305</v>
      </c>
      <c r="Q3765" s="11">
        <f t="shared" si="593"/>
        <v>32.657444060169169</v>
      </c>
      <c r="R3765" s="6" t="str">
        <f t="shared" si="594"/>
        <v>YES</v>
      </c>
      <c r="S3765" s="6" t="str">
        <f t="shared" si="595"/>
        <v>YES</v>
      </c>
      <c r="T3765" s="11">
        <f t="shared" si="596"/>
        <v>2999.875</v>
      </c>
      <c r="U3765" s="11">
        <f t="shared" si="597"/>
        <v>7837.4599999999991</v>
      </c>
      <c r="V3765" s="11">
        <f t="shared" si="598"/>
        <v>-4837.5849999999991</v>
      </c>
    </row>
    <row r="3766" spans="1:22" x14ac:dyDescent="0.25">
      <c r="A3766" s="6" t="s">
        <v>351</v>
      </c>
      <c r="B3766" s="6" t="s">
        <v>23</v>
      </c>
      <c r="C3766" s="6" t="s">
        <v>3061</v>
      </c>
      <c r="D3766" s="6" t="s">
        <v>3061</v>
      </c>
      <c r="E3766" s="6" t="s">
        <v>2791</v>
      </c>
      <c r="F3766" s="7" t="s">
        <v>2792</v>
      </c>
      <c r="G3766" s="7" t="s">
        <v>2793</v>
      </c>
      <c r="H3766" s="6" t="s">
        <v>3062</v>
      </c>
      <c r="I3766" s="6" t="s">
        <v>652</v>
      </c>
      <c r="J3766" s="6" t="s">
        <v>3082</v>
      </c>
      <c r="K3766" s="11">
        <v>5.0999999999999996</v>
      </c>
      <c r="L3766" s="9">
        <v>227.5</v>
      </c>
      <c r="M3766" s="11">
        <v>1176.95</v>
      </c>
      <c r="N3766" s="11">
        <v>3929.77</v>
      </c>
      <c r="O3766" s="10">
        <f t="shared" si="591"/>
        <v>5.173406593406594</v>
      </c>
      <c r="P3766" s="11">
        <f t="shared" si="592"/>
        <v>17.273714285714284</v>
      </c>
      <c r="Q3766" s="11">
        <f t="shared" si="593"/>
        <v>22.447120879120881</v>
      </c>
      <c r="R3766" s="6" t="str">
        <f t="shared" si="594"/>
        <v>YES</v>
      </c>
      <c r="S3766" s="6" t="str">
        <f t="shared" si="595"/>
        <v>YES</v>
      </c>
      <c r="T3766" s="11">
        <f t="shared" si="596"/>
        <v>2843.75</v>
      </c>
      <c r="U3766" s="11">
        <f t="shared" si="597"/>
        <v>5106.72</v>
      </c>
      <c r="V3766" s="11">
        <f t="shared" si="598"/>
        <v>-2262.9700000000003</v>
      </c>
    </row>
    <row r="3767" spans="1:22" x14ac:dyDescent="0.25">
      <c r="A3767" s="6" t="s">
        <v>351</v>
      </c>
      <c r="B3767" s="6" t="s">
        <v>23</v>
      </c>
      <c r="C3767" s="6" t="s">
        <v>3061</v>
      </c>
      <c r="D3767" s="6" t="s">
        <v>3061</v>
      </c>
      <c r="E3767" s="6" t="s">
        <v>2791</v>
      </c>
      <c r="F3767" s="7" t="s">
        <v>2792</v>
      </c>
      <c r="G3767" s="7" t="s">
        <v>2793</v>
      </c>
      <c r="H3767" s="6" t="s">
        <v>3062</v>
      </c>
      <c r="I3767" s="6" t="s">
        <v>652</v>
      </c>
      <c r="J3767" s="6" t="s">
        <v>3083</v>
      </c>
      <c r="K3767" s="11">
        <v>5.0999999999999996</v>
      </c>
      <c r="L3767" s="9">
        <v>272.06</v>
      </c>
      <c r="M3767" s="11">
        <v>1387.51</v>
      </c>
      <c r="N3767" s="11">
        <v>9543.49</v>
      </c>
      <c r="O3767" s="10">
        <f t="shared" si="591"/>
        <v>5.1000147026391236</v>
      </c>
      <c r="P3767" s="11">
        <f t="shared" si="592"/>
        <v>35.078622362714107</v>
      </c>
      <c r="Q3767" s="11">
        <f t="shared" si="593"/>
        <v>40.178637065353229</v>
      </c>
      <c r="R3767" s="6" t="str">
        <f t="shared" si="594"/>
        <v>YES</v>
      </c>
      <c r="S3767" s="6" t="str">
        <f t="shared" si="595"/>
        <v>YES</v>
      </c>
      <c r="T3767" s="11">
        <f t="shared" si="596"/>
        <v>3400.75</v>
      </c>
      <c r="U3767" s="11">
        <f t="shared" si="597"/>
        <v>10931</v>
      </c>
      <c r="V3767" s="11">
        <f t="shared" si="598"/>
        <v>-7530.25</v>
      </c>
    </row>
    <row r="3768" spans="1:22" x14ac:dyDescent="0.25">
      <c r="A3768" s="6" t="s">
        <v>351</v>
      </c>
      <c r="B3768" s="6" t="s">
        <v>23</v>
      </c>
      <c r="C3768" s="6" t="s">
        <v>3061</v>
      </c>
      <c r="D3768" s="6" t="s">
        <v>3061</v>
      </c>
      <c r="E3768" s="6" t="s">
        <v>2791</v>
      </c>
      <c r="F3768" s="7" t="s">
        <v>2792</v>
      </c>
      <c r="G3768" s="7" t="s">
        <v>2793</v>
      </c>
      <c r="H3768" s="6" t="s">
        <v>3062</v>
      </c>
      <c r="I3768" s="6" t="s">
        <v>652</v>
      </c>
      <c r="J3768" s="6" t="s">
        <v>3084</v>
      </c>
      <c r="K3768" s="11">
        <v>5.0999999999999996</v>
      </c>
      <c r="L3768" s="9">
        <v>152.47</v>
      </c>
      <c r="M3768" s="11">
        <v>779.89</v>
      </c>
      <c r="N3768" s="11">
        <v>4319.28</v>
      </c>
      <c r="O3768" s="10">
        <f t="shared" si="591"/>
        <v>5.1150390240703087</v>
      </c>
      <c r="P3768" s="11">
        <f t="shared" si="592"/>
        <v>28.328720404013904</v>
      </c>
      <c r="Q3768" s="11">
        <f t="shared" si="593"/>
        <v>33.443759428084213</v>
      </c>
      <c r="R3768" s="6" t="str">
        <f t="shared" si="594"/>
        <v>YES</v>
      </c>
      <c r="S3768" s="6" t="str">
        <f t="shared" si="595"/>
        <v>YES</v>
      </c>
      <c r="T3768" s="11">
        <f t="shared" si="596"/>
        <v>1905.875</v>
      </c>
      <c r="U3768" s="11">
        <f t="shared" si="597"/>
        <v>5099.17</v>
      </c>
      <c r="V3768" s="11">
        <f t="shared" si="598"/>
        <v>-3193.2950000000001</v>
      </c>
    </row>
    <row r="3769" spans="1:22" x14ac:dyDescent="0.25">
      <c r="A3769" s="6" t="s">
        <v>351</v>
      </c>
      <c r="B3769" s="6" t="s">
        <v>23</v>
      </c>
      <c r="C3769" s="6" t="s">
        <v>3061</v>
      </c>
      <c r="D3769" s="6" t="s">
        <v>3061</v>
      </c>
      <c r="E3769" s="6" t="s">
        <v>2791</v>
      </c>
      <c r="F3769" s="7" t="s">
        <v>2792</v>
      </c>
      <c r="G3769" s="7" t="s">
        <v>2793</v>
      </c>
      <c r="H3769" s="6" t="s">
        <v>3062</v>
      </c>
      <c r="I3769" s="6" t="s">
        <v>652</v>
      </c>
      <c r="J3769" s="6" t="s">
        <v>3085</v>
      </c>
      <c r="K3769" s="11">
        <v>5.0999999999999996</v>
      </c>
      <c r="L3769" s="9">
        <v>286.01</v>
      </c>
      <c r="M3769" s="11">
        <v>1605.44</v>
      </c>
      <c r="N3769" s="11">
        <v>6453.27</v>
      </c>
      <c r="O3769" s="10">
        <f t="shared" si="591"/>
        <v>5.6132303066326354</v>
      </c>
      <c r="P3769" s="11">
        <f t="shared" si="592"/>
        <v>22.563092199573443</v>
      </c>
      <c r="Q3769" s="11">
        <f t="shared" si="593"/>
        <v>28.17632250620608</v>
      </c>
      <c r="R3769" s="6" t="str">
        <f t="shared" si="594"/>
        <v>YES</v>
      </c>
      <c r="S3769" s="6" t="str">
        <f t="shared" si="595"/>
        <v>YES</v>
      </c>
      <c r="T3769" s="11">
        <f t="shared" si="596"/>
        <v>3575.125</v>
      </c>
      <c r="U3769" s="11">
        <f t="shared" si="597"/>
        <v>8058.7100000000009</v>
      </c>
      <c r="V3769" s="11">
        <f t="shared" si="598"/>
        <v>-4483.5850000000009</v>
      </c>
    </row>
    <row r="3770" spans="1:22" x14ac:dyDescent="0.25">
      <c r="A3770" s="6" t="s">
        <v>351</v>
      </c>
      <c r="B3770" s="6" t="s">
        <v>23</v>
      </c>
      <c r="C3770" s="6" t="s">
        <v>3061</v>
      </c>
      <c r="D3770" s="6" t="s">
        <v>3061</v>
      </c>
      <c r="E3770" s="6" t="s">
        <v>2791</v>
      </c>
      <c r="F3770" s="7" t="s">
        <v>2792</v>
      </c>
      <c r="G3770" s="7" t="s">
        <v>2793</v>
      </c>
      <c r="H3770" s="6" t="s">
        <v>3062</v>
      </c>
      <c r="I3770" s="6" t="s">
        <v>652</v>
      </c>
      <c r="J3770" s="6" t="s">
        <v>3086</v>
      </c>
      <c r="K3770" s="11">
        <v>5</v>
      </c>
      <c r="L3770" s="9">
        <v>306.23</v>
      </c>
      <c r="M3770" s="11">
        <v>1983.3</v>
      </c>
      <c r="N3770" s="11">
        <v>3710.2</v>
      </c>
      <c r="O3770" s="10">
        <f t="shared" si="591"/>
        <v>6.4765045880547296</v>
      </c>
      <c r="P3770" s="11">
        <f t="shared" si="592"/>
        <v>12.115730006857589</v>
      </c>
      <c r="Q3770" s="11">
        <f t="shared" si="593"/>
        <v>18.59223459491232</v>
      </c>
      <c r="R3770" s="6" t="str">
        <f t="shared" si="594"/>
        <v>YES</v>
      </c>
      <c r="S3770" s="6" t="str">
        <f t="shared" si="595"/>
        <v>YES</v>
      </c>
      <c r="T3770" s="11">
        <f t="shared" si="596"/>
        <v>3827.875</v>
      </c>
      <c r="U3770" s="11">
        <f t="shared" si="597"/>
        <v>5693.5</v>
      </c>
      <c r="V3770" s="11">
        <f t="shared" si="598"/>
        <v>-1865.625</v>
      </c>
    </row>
    <row r="3771" spans="1:22" x14ac:dyDescent="0.25">
      <c r="A3771" s="6" t="s">
        <v>351</v>
      </c>
      <c r="B3771" s="6" t="s">
        <v>23</v>
      </c>
      <c r="C3771" s="6" t="s">
        <v>3061</v>
      </c>
      <c r="D3771" s="6" t="s">
        <v>3061</v>
      </c>
      <c r="E3771" s="6" t="s">
        <v>2791</v>
      </c>
      <c r="F3771" s="7" t="s">
        <v>2792</v>
      </c>
      <c r="G3771" s="7" t="s">
        <v>2793</v>
      </c>
      <c r="H3771" s="6" t="s">
        <v>3062</v>
      </c>
      <c r="I3771" s="6" t="s">
        <v>652</v>
      </c>
      <c r="J3771" s="6" t="s">
        <v>3087</v>
      </c>
      <c r="K3771" s="11">
        <v>5.0999999999999996</v>
      </c>
      <c r="L3771" s="9">
        <v>245.41</v>
      </c>
      <c r="M3771" s="11">
        <v>1667.37</v>
      </c>
      <c r="N3771" s="11">
        <v>10566.7</v>
      </c>
      <c r="O3771" s="10">
        <f t="shared" si="591"/>
        <v>6.7942219143474185</v>
      </c>
      <c r="P3771" s="11">
        <f t="shared" si="592"/>
        <v>43.057332627032316</v>
      </c>
      <c r="Q3771" s="11">
        <f t="shared" si="593"/>
        <v>49.851554541379734</v>
      </c>
      <c r="R3771" s="6" t="str">
        <f t="shared" si="594"/>
        <v>YES</v>
      </c>
      <c r="S3771" s="6" t="str">
        <f t="shared" si="595"/>
        <v>YES</v>
      </c>
      <c r="T3771" s="11">
        <f t="shared" si="596"/>
        <v>3067.625</v>
      </c>
      <c r="U3771" s="11">
        <f t="shared" si="597"/>
        <v>12234.07</v>
      </c>
      <c r="V3771" s="11">
        <f t="shared" si="598"/>
        <v>-9166.4449999999997</v>
      </c>
    </row>
    <row r="3772" spans="1:22" x14ac:dyDescent="0.25">
      <c r="A3772" s="6" t="s">
        <v>351</v>
      </c>
      <c r="B3772" s="6" t="s">
        <v>23</v>
      </c>
      <c r="C3772" s="6" t="s">
        <v>3061</v>
      </c>
      <c r="D3772" s="6" t="s">
        <v>3061</v>
      </c>
      <c r="E3772" s="6" t="s">
        <v>2791</v>
      </c>
      <c r="F3772" s="7" t="s">
        <v>2792</v>
      </c>
      <c r="G3772" s="7" t="s">
        <v>2793</v>
      </c>
      <c r="H3772" s="6" t="s">
        <v>3062</v>
      </c>
      <c r="I3772" s="6" t="s">
        <v>652</v>
      </c>
      <c r="J3772" s="6" t="s">
        <v>3088</v>
      </c>
      <c r="K3772" s="11">
        <v>6</v>
      </c>
      <c r="L3772" s="9">
        <v>14.97</v>
      </c>
      <c r="M3772" s="11">
        <v>89.82</v>
      </c>
      <c r="N3772" s="11">
        <v>202.57</v>
      </c>
      <c r="O3772" s="10">
        <f t="shared" si="591"/>
        <v>5.9999999999999991</v>
      </c>
      <c r="P3772" s="11">
        <f t="shared" si="592"/>
        <v>13.531730126920507</v>
      </c>
      <c r="Q3772" s="11">
        <f t="shared" si="593"/>
        <v>19.531730126920507</v>
      </c>
      <c r="R3772" s="6" t="str">
        <f t="shared" si="594"/>
        <v>YES</v>
      </c>
      <c r="S3772" s="6" t="str">
        <f t="shared" si="595"/>
        <v>YES</v>
      </c>
      <c r="T3772" s="11">
        <f t="shared" si="596"/>
        <v>187.125</v>
      </c>
      <c r="U3772" s="11">
        <f t="shared" si="597"/>
        <v>292.39</v>
      </c>
      <c r="V3772" s="11">
        <f t="shared" si="598"/>
        <v>-105.26499999999999</v>
      </c>
    </row>
    <row r="3773" spans="1:22" x14ac:dyDescent="0.25">
      <c r="A3773" s="6" t="s">
        <v>351</v>
      </c>
      <c r="B3773" s="6" t="s">
        <v>23</v>
      </c>
      <c r="C3773" s="6" t="s">
        <v>3061</v>
      </c>
      <c r="D3773" s="6" t="s">
        <v>3061</v>
      </c>
      <c r="E3773" s="6" t="s">
        <v>2791</v>
      </c>
      <c r="F3773" s="7" t="s">
        <v>2792</v>
      </c>
      <c r="G3773" s="7" t="s">
        <v>2793</v>
      </c>
      <c r="H3773" s="6" t="s">
        <v>3062</v>
      </c>
      <c r="I3773" s="6" t="s">
        <v>652</v>
      </c>
      <c r="J3773" s="6" t="s">
        <v>3089</v>
      </c>
      <c r="K3773" s="11">
        <v>6</v>
      </c>
      <c r="L3773" s="9">
        <v>87.99</v>
      </c>
      <c r="M3773" s="11">
        <v>707.94</v>
      </c>
      <c r="N3773" s="11">
        <v>923.72</v>
      </c>
      <c r="O3773" s="10">
        <f t="shared" si="591"/>
        <v>8.0456870098874891</v>
      </c>
      <c r="P3773" s="11">
        <f t="shared" si="592"/>
        <v>10.498011137629277</v>
      </c>
      <c r="Q3773" s="11">
        <f t="shared" si="593"/>
        <v>18.543698147516764</v>
      </c>
      <c r="R3773" s="6" t="str">
        <f t="shared" si="594"/>
        <v>YES</v>
      </c>
      <c r="S3773" s="6" t="str">
        <f t="shared" si="595"/>
        <v>YES</v>
      </c>
      <c r="T3773" s="11">
        <f t="shared" si="596"/>
        <v>1099.875</v>
      </c>
      <c r="U3773" s="11">
        <f t="shared" si="597"/>
        <v>1631.66</v>
      </c>
      <c r="V3773" s="11">
        <f t="shared" si="598"/>
        <v>-531.78500000000008</v>
      </c>
    </row>
    <row r="3774" spans="1:22" x14ac:dyDescent="0.25">
      <c r="A3774" s="6" t="s">
        <v>351</v>
      </c>
      <c r="B3774" s="6" t="s">
        <v>23</v>
      </c>
      <c r="C3774" s="6" t="s">
        <v>3061</v>
      </c>
      <c r="D3774" s="6" t="s">
        <v>3061</v>
      </c>
      <c r="E3774" s="6" t="s">
        <v>2791</v>
      </c>
      <c r="F3774" s="7" t="s">
        <v>2792</v>
      </c>
      <c r="G3774" s="7" t="s">
        <v>2793</v>
      </c>
      <c r="H3774" s="6" t="s">
        <v>3062</v>
      </c>
      <c r="I3774" s="6" t="s">
        <v>652</v>
      </c>
      <c r="J3774" s="6" t="s">
        <v>3090</v>
      </c>
      <c r="K3774" s="11">
        <v>6</v>
      </c>
      <c r="L3774" s="9">
        <v>165.86</v>
      </c>
      <c r="M3774" s="11">
        <v>995.16</v>
      </c>
      <c r="N3774" s="11">
        <v>2136.66</v>
      </c>
      <c r="O3774" s="10">
        <f t="shared" si="591"/>
        <v>5.9999999999999991</v>
      </c>
      <c r="P3774" s="11">
        <f t="shared" si="592"/>
        <v>12.882310382250088</v>
      </c>
      <c r="Q3774" s="11">
        <f t="shared" si="593"/>
        <v>18.882310382250086</v>
      </c>
      <c r="R3774" s="6" t="str">
        <f t="shared" si="594"/>
        <v>YES</v>
      </c>
      <c r="S3774" s="6" t="str">
        <f t="shared" si="595"/>
        <v>YES</v>
      </c>
      <c r="T3774" s="11">
        <f t="shared" si="596"/>
        <v>2073.25</v>
      </c>
      <c r="U3774" s="11">
        <f t="shared" si="597"/>
        <v>3131.8199999999997</v>
      </c>
      <c r="V3774" s="11">
        <f t="shared" si="598"/>
        <v>-1058.5699999999997</v>
      </c>
    </row>
    <row r="3775" spans="1:22" x14ac:dyDescent="0.25">
      <c r="A3775" s="6" t="s">
        <v>351</v>
      </c>
      <c r="B3775" s="6" t="s">
        <v>23</v>
      </c>
      <c r="C3775" s="6" t="s">
        <v>3061</v>
      </c>
      <c r="D3775" s="6" t="s">
        <v>3061</v>
      </c>
      <c r="E3775" s="6" t="s">
        <v>2791</v>
      </c>
      <c r="F3775" s="7" t="s">
        <v>2792</v>
      </c>
      <c r="G3775" s="7" t="s">
        <v>2793</v>
      </c>
      <c r="H3775" s="6" t="s">
        <v>3062</v>
      </c>
      <c r="I3775" s="6" t="s">
        <v>652</v>
      </c>
      <c r="J3775" s="6" t="s">
        <v>3091</v>
      </c>
      <c r="K3775" s="11">
        <v>6</v>
      </c>
      <c r="L3775" s="9">
        <v>365.28</v>
      </c>
      <c r="M3775" s="11">
        <v>1925.29</v>
      </c>
      <c r="N3775" s="11">
        <v>6503.24</v>
      </c>
      <c r="O3775" s="10">
        <f t="shared" si="591"/>
        <v>5.2707238282961022</v>
      </c>
      <c r="P3775" s="11">
        <f t="shared" si="592"/>
        <v>17.803438458169076</v>
      </c>
      <c r="Q3775" s="11">
        <f t="shared" si="593"/>
        <v>23.074162286465175</v>
      </c>
      <c r="R3775" s="6" t="str">
        <f t="shared" si="594"/>
        <v>YES</v>
      </c>
      <c r="S3775" s="6" t="str">
        <f t="shared" si="595"/>
        <v>YES</v>
      </c>
      <c r="T3775" s="11">
        <f t="shared" si="596"/>
        <v>4566</v>
      </c>
      <c r="U3775" s="11">
        <f t="shared" si="597"/>
        <v>8428.5299999999988</v>
      </c>
      <c r="V3775" s="11">
        <f t="shared" si="598"/>
        <v>-3862.5299999999988</v>
      </c>
    </row>
    <row r="3776" spans="1:22" x14ac:dyDescent="0.25">
      <c r="A3776" s="6" t="s">
        <v>351</v>
      </c>
      <c r="B3776" s="6" t="s">
        <v>23</v>
      </c>
      <c r="C3776" s="6" t="s">
        <v>3061</v>
      </c>
      <c r="D3776" s="6" t="s">
        <v>3061</v>
      </c>
      <c r="E3776" s="6" t="s">
        <v>2791</v>
      </c>
      <c r="F3776" s="7" t="s">
        <v>2792</v>
      </c>
      <c r="G3776" s="7" t="s">
        <v>2793</v>
      </c>
      <c r="H3776" s="6" t="s">
        <v>3062</v>
      </c>
      <c r="I3776" s="6" t="s">
        <v>652</v>
      </c>
      <c r="J3776" s="6" t="s">
        <v>3092</v>
      </c>
      <c r="K3776" s="11">
        <v>6</v>
      </c>
      <c r="L3776" s="9">
        <v>106.67</v>
      </c>
      <c r="M3776" s="11">
        <v>640.02</v>
      </c>
      <c r="N3776" s="11">
        <v>1395.38</v>
      </c>
      <c r="O3776" s="10">
        <f t="shared" si="591"/>
        <v>6</v>
      </c>
      <c r="P3776" s="11">
        <f t="shared" si="592"/>
        <v>13.081278710040312</v>
      </c>
      <c r="Q3776" s="11">
        <f t="shared" si="593"/>
        <v>19.081278710040312</v>
      </c>
      <c r="R3776" s="6" t="str">
        <f t="shared" si="594"/>
        <v>YES</v>
      </c>
      <c r="S3776" s="6" t="str">
        <f t="shared" si="595"/>
        <v>YES</v>
      </c>
      <c r="T3776" s="11">
        <f t="shared" si="596"/>
        <v>1333.375</v>
      </c>
      <c r="U3776" s="11">
        <f t="shared" si="597"/>
        <v>2035.4</v>
      </c>
      <c r="V3776" s="11">
        <f t="shared" si="598"/>
        <v>-702.02500000000009</v>
      </c>
    </row>
    <row r="3777" spans="1:22" x14ac:dyDescent="0.25">
      <c r="A3777" s="6" t="s">
        <v>351</v>
      </c>
      <c r="B3777" s="6" t="s">
        <v>23</v>
      </c>
      <c r="C3777" s="6" t="s">
        <v>3061</v>
      </c>
      <c r="D3777" s="6" t="s">
        <v>3061</v>
      </c>
      <c r="E3777" s="6" t="s">
        <v>2791</v>
      </c>
      <c r="F3777" s="7" t="s">
        <v>2792</v>
      </c>
      <c r="G3777" s="7" t="s">
        <v>2793</v>
      </c>
      <c r="H3777" s="6" t="s">
        <v>3062</v>
      </c>
      <c r="I3777" s="6" t="s">
        <v>652</v>
      </c>
      <c r="J3777" s="6" t="s">
        <v>3093</v>
      </c>
      <c r="K3777" s="11">
        <v>6</v>
      </c>
      <c r="L3777" s="9">
        <v>114.07</v>
      </c>
      <c r="M3777" s="11">
        <v>684.42</v>
      </c>
      <c r="N3777" s="11">
        <v>1416.54</v>
      </c>
      <c r="O3777" s="10">
        <f t="shared" si="591"/>
        <v>6</v>
      </c>
      <c r="P3777" s="11">
        <f t="shared" si="592"/>
        <v>12.418164285088105</v>
      </c>
      <c r="Q3777" s="11">
        <f t="shared" si="593"/>
        <v>18.418164285088107</v>
      </c>
      <c r="R3777" s="6" t="str">
        <f t="shared" si="594"/>
        <v>YES</v>
      </c>
      <c r="S3777" s="6" t="str">
        <f t="shared" si="595"/>
        <v>YES</v>
      </c>
      <c r="T3777" s="11">
        <f t="shared" si="596"/>
        <v>1425.875</v>
      </c>
      <c r="U3777" s="11">
        <f t="shared" si="597"/>
        <v>2100.96</v>
      </c>
      <c r="V3777" s="11">
        <f t="shared" si="598"/>
        <v>-675.08500000000004</v>
      </c>
    </row>
    <row r="3778" spans="1:22" x14ac:dyDescent="0.25">
      <c r="A3778" s="6" t="s">
        <v>351</v>
      </c>
      <c r="B3778" s="6" t="s">
        <v>23</v>
      </c>
      <c r="C3778" s="6" t="s">
        <v>3061</v>
      </c>
      <c r="D3778" s="6" t="s">
        <v>3061</v>
      </c>
      <c r="E3778" s="6" t="s">
        <v>2791</v>
      </c>
      <c r="F3778" s="7" t="s">
        <v>2792</v>
      </c>
      <c r="G3778" s="7" t="s">
        <v>2793</v>
      </c>
      <c r="H3778" s="6" t="s">
        <v>3062</v>
      </c>
      <c r="I3778" s="6" t="s">
        <v>652</v>
      </c>
      <c r="J3778" s="6" t="s">
        <v>3094</v>
      </c>
      <c r="K3778" s="11">
        <v>5.0999999999999996</v>
      </c>
      <c r="L3778" s="9">
        <v>217.85</v>
      </c>
      <c r="M3778" s="11">
        <v>1774.84</v>
      </c>
      <c r="N3778" s="11">
        <v>4927.05</v>
      </c>
      <c r="O3778" s="10">
        <f t="shared" si="591"/>
        <v>8.1470736745467072</v>
      </c>
      <c r="P3778" s="11">
        <f t="shared" si="592"/>
        <v>22.616708744549005</v>
      </c>
      <c r="Q3778" s="11">
        <f t="shared" si="593"/>
        <v>30.763782419095712</v>
      </c>
      <c r="R3778" s="6" t="str">
        <f t="shared" si="594"/>
        <v>YES</v>
      </c>
      <c r="S3778" s="6" t="str">
        <f t="shared" si="595"/>
        <v>YES</v>
      </c>
      <c r="T3778" s="11">
        <f t="shared" si="596"/>
        <v>2723.125</v>
      </c>
      <c r="U3778" s="11">
        <f t="shared" si="597"/>
        <v>6701.89</v>
      </c>
      <c r="V3778" s="11">
        <f t="shared" si="598"/>
        <v>-3978.7650000000003</v>
      </c>
    </row>
    <row r="3779" spans="1:22" x14ac:dyDescent="0.25">
      <c r="A3779" s="6" t="s">
        <v>351</v>
      </c>
      <c r="B3779" s="6" t="s">
        <v>23</v>
      </c>
      <c r="C3779" s="6" t="s">
        <v>3061</v>
      </c>
      <c r="D3779" s="6" t="s">
        <v>3061</v>
      </c>
      <c r="E3779" s="6" t="s">
        <v>2791</v>
      </c>
      <c r="F3779" s="7" t="s">
        <v>2792</v>
      </c>
      <c r="G3779" s="7" t="s">
        <v>2793</v>
      </c>
      <c r="H3779" s="6" t="s">
        <v>3062</v>
      </c>
      <c r="I3779" s="6" t="s">
        <v>652</v>
      </c>
      <c r="J3779" s="6" t="s">
        <v>3095</v>
      </c>
      <c r="K3779" s="11">
        <v>5.0999999999999996</v>
      </c>
      <c r="L3779" s="9">
        <v>264.63</v>
      </c>
      <c r="M3779" s="11">
        <v>1361.7</v>
      </c>
      <c r="N3779" s="11">
        <v>8387.5499999999993</v>
      </c>
      <c r="O3779" s="10">
        <f t="shared" si="591"/>
        <v>5.145675093526811</v>
      </c>
      <c r="P3779" s="11">
        <f t="shared" si="592"/>
        <v>31.695386010656385</v>
      </c>
      <c r="Q3779" s="11">
        <f t="shared" si="593"/>
        <v>36.841061104183197</v>
      </c>
      <c r="R3779" s="6" t="str">
        <f t="shared" si="594"/>
        <v>YES</v>
      </c>
      <c r="S3779" s="6" t="str">
        <f t="shared" si="595"/>
        <v>YES</v>
      </c>
      <c r="T3779" s="11">
        <f t="shared" si="596"/>
        <v>3307.875</v>
      </c>
      <c r="U3779" s="11">
        <f t="shared" si="597"/>
        <v>9749.25</v>
      </c>
      <c r="V3779" s="11">
        <f t="shared" si="598"/>
        <v>-6441.375</v>
      </c>
    </row>
    <row r="3780" spans="1:22" x14ac:dyDescent="0.25">
      <c r="A3780" s="6" t="s">
        <v>351</v>
      </c>
      <c r="B3780" s="6" t="s">
        <v>23</v>
      </c>
      <c r="C3780" s="6" t="s">
        <v>3061</v>
      </c>
      <c r="D3780" s="6" t="s">
        <v>3061</v>
      </c>
      <c r="E3780" s="6" t="s">
        <v>2791</v>
      </c>
      <c r="F3780" s="7" t="s">
        <v>2792</v>
      </c>
      <c r="G3780" s="7" t="s">
        <v>2793</v>
      </c>
      <c r="H3780" s="6" t="s">
        <v>3062</v>
      </c>
      <c r="I3780" s="6" t="s">
        <v>652</v>
      </c>
      <c r="J3780" s="6" t="s">
        <v>3096</v>
      </c>
      <c r="K3780" s="11">
        <v>5.0999999999999996</v>
      </c>
      <c r="L3780" s="9">
        <v>319.92</v>
      </c>
      <c r="M3780" s="11">
        <v>1657.05</v>
      </c>
      <c r="N3780" s="11">
        <v>4132.8500000000004</v>
      </c>
      <c r="O3780" s="10">
        <f t="shared" si="591"/>
        <v>5.1795761440360089</v>
      </c>
      <c r="P3780" s="11">
        <f t="shared" si="592"/>
        <v>12.918385846461616</v>
      </c>
      <c r="Q3780" s="11">
        <f t="shared" si="593"/>
        <v>18.097961990497627</v>
      </c>
      <c r="R3780" s="6" t="str">
        <f t="shared" si="594"/>
        <v>YES</v>
      </c>
      <c r="S3780" s="6" t="str">
        <f t="shared" si="595"/>
        <v>YES</v>
      </c>
      <c r="T3780" s="11">
        <f t="shared" si="596"/>
        <v>3999</v>
      </c>
      <c r="U3780" s="11">
        <f t="shared" si="597"/>
        <v>5789.9000000000005</v>
      </c>
      <c r="V3780" s="11">
        <f t="shared" si="598"/>
        <v>-1790.9000000000005</v>
      </c>
    </row>
    <row r="3781" spans="1:22" x14ac:dyDescent="0.25">
      <c r="A3781" s="6" t="s">
        <v>351</v>
      </c>
      <c r="B3781" s="6" t="s">
        <v>23</v>
      </c>
      <c r="C3781" s="6" t="s">
        <v>3061</v>
      </c>
      <c r="D3781" s="6" t="s">
        <v>3061</v>
      </c>
      <c r="E3781" s="6" t="s">
        <v>2791</v>
      </c>
      <c r="F3781" s="7" t="s">
        <v>2792</v>
      </c>
      <c r="G3781" s="7" t="s">
        <v>2793</v>
      </c>
      <c r="H3781" s="6" t="s">
        <v>3062</v>
      </c>
      <c r="I3781" s="6" t="s">
        <v>652</v>
      </c>
      <c r="J3781" s="6" t="s">
        <v>3097</v>
      </c>
      <c r="K3781" s="11">
        <v>6</v>
      </c>
      <c r="L3781" s="9">
        <v>124.45</v>
      </c>
      <c r="M3781" s="11">
        <v>896.7</v>
      </c>
      <c r="N3781" s="11">
        <v>1551.09</v>
      </c>
      <c r="O3781" s="10">
        <f t="shared" si="591"/>
        <v>7.2053033346725597</v>
      </c>
      <c r="P3781" s="11">
        <f t="shared" si="592"/>
        <v>12.463559662515065</v>
      </c>
      <c r="Q3781" s="11">
        <f t="shared" si="593"/>
        <v>19.668862997187624</v>
      </c>
      <c r="R3781" s="6" t="str">
        <f t="shared" si="594"/>
        <v>YES</v>
      </c>
      <c r="S3781" s="6" t="str">
        <f t="shared" si="595"/>
        <v>YES</v>
      </c>
      <c r="T3781" s="11">
        <f t="shared" si="596"/>
        <v>1555.625</v>
      </c>
      <c r="U3781" s="11">
        <f t="shared" si="597"/>
        <v>2447.79</v>
      </c>
      <c r="V3781" s="11">
        <f t="shared" si="598"/>
        <v>-892.16499999999996</v>
      </c>
    </row>
    <row r="3782" spans="1:22" x14ac:dyDescent="0.25">
      <c r="A3782" s="6" t="s">
        <v>351</v>
      </c>
      <c r="B3782" s="6" t="s">
        <v>23</v>
      </c>
      <c r="C3782" s="6" t="s">
        <v>3061</v>
      </c>
      <c r="D3782" s="6" t="s">
        <v>3061</v>
      </c>
      <c r="E3782" s="6" t="s">
        <v>2791</v>
      </c>
      <c r="F3782" s="7" t="s">
        <v>2792</v>
      </c>
      <c r="G3782" s="7" t="s">
        <v>2793</v>
      </c>
      <c r="H3782" s="6" t="s">
        <v>3062</v>
      </c>
      <c r="I3782" s="6" t="s">
        <v>652</v>
      </c>
      <c r="J3782" s="6" t="s">
        <v>3098</v>
      </c>
      <c r="K3782" s="11">
        <v>5.0999999999999996</v>
      </c>
      <c r="L3782" s="9">
        <v>99.64</v>
      </c>
      <c r="M3782" s="11">
        <v>1151.72</v>
      </c>
      <c r="N3782" s="11">
        <v>2842.85</v>
      </c>
      <c r="O3782" s="10">
        <f t="shared" si="591"/>
        <v>11.55881172219992</v>
      </c>
      <c r="P3782" s="11">
        <f t="shared" si="592"/>
        <v>28.531212364512243</v>
      </c>
      <c r="Q3782" s="11">
        <f t="shared" si="593"/>
        <v>40.090024086712162</v>
      </c>
      <c r="R3782" s="6" t="str">
        <f t="shared" si="594"/>
        <v>YES</v>
      </c>
      <c r="S3782" s="6" t="str">
        <f t="shared" si="595"/>
        <v>YES</v>
      </c>
      <c r="T3782" s="11">
        <f t="shared" si="596"/>
        <v>1245.5</v>
      </c>
      <c r="U3782" s="11">
        <f t="shared" si="597"/>
        <v>3994.5699999999997</v>
      </c>
      <c r="V3782" s="11">
        <f t="shared" si="598"/>
        <v>-2749.0699999999997</v>
      </c>
    </row>
    <row r="3783" spans="1:22" x14ac:dyDescent="0.25">
      <c r="A3783" s="6" t="s">
        <v>351</v>
      </c>
      <c r="B3783" s="6" t="s">
        <v>23</v>
      </c>
      <c r="C3783" s="6" t="s">
        <v>3061</v>
      </c>
      <c r="D3783" s="6" t="s">
        <v>3061</v>
      </c>
      <c r="E3783" s="6" t="s">
        <v>2791</v>
      </c>
      <c r="F3783" s="7" t="s">
        <v>2792</v>
      </c>
      <c r="G3783" s="7" t="s">
        <v>2793</v>
      </c>
      <c r="H3783" s="6" t="s">
        <v>3062</v>
      </c>
      <c r="I3783" s="6" t="s">
        <v>652</v>
      </c>
      <c r="J3783" s="6" t="s">
        <v>3099</v>
      </c>
      <c r="K3783" s="11">
        <v>5.0999999999999996</v>
      </c>
      <c r="L3783" s="9">
        <v>199.92</v>
      </c>
      <c r="M3783" s="11">
        <v>19.61</v>
      </c>
      <c r="N3783" s="11">
        <v>5025.32</v>
      </c>
      <c r="O3783" s="10">
        <f t="shared" si="591"/>
        <v>9.8089235694277715E-2</v>
      </c>
      <c r="P3783" s="11">
        <f t="shared" si="592"/>
        <v>25.136654661864746</v>
      </c>
      <c r="Q3783" s="11">
        <f t="shared" si="593"/>
        <v>25.234743897559021</v>
      </c>
      <c r="R3783" s="6" t="str">
        <f t="shared" si="594"/>
        <v>YES</v>
      </c>
      <c r="S3783" s="6" t="str">
        <f t="shared" si="595"/>
        <v>NO</v>
      </c>
      <c r="T3783" s="11">
        <f t="shared" si="596"/>
        <v>2499</v>
      </c>
      <c r="U3783" s="11">
        <f t="shared" si="597"/>
        <v>5044.9299999999994</v>
      </c>
      <c r="V3783" s="11">
        <f t="shared" si="598"/>
        <v>-2545.9299999999994</v>
      </c>
    </row>
    <row r="3784" spans="1:22" x14ac:dyDescent="0.25">
      <c r="A3784" s="6" t="s">
        <v>351</v>
      </c>
      <c r="B3784" s="6" t="s">
        <v>23</v>
      </c>
      <c r="C3784" s="6" t="s">
        <v>3100</v>
      </c>
      <c r="D3784" s="6" t="s">
        <v>3100</v>
      </c>
      <c r="E3784" s="6" t="s">
        <v>2333</v>
      </c>
      <c r="F3784" s="7" t="s">
        <v>2334</v>
      </c>
      <c r="G3784" s="7" t="s">
        <v>2335</v>
      </c>
      <c r="H3784" s="6" t="s">
        <v>3101</v>
      </c>
      <c r="I3784" s="6" t="s">
        <v>1375</v>
      </c>
      <c r="J3784" s="6" t="s">
        <v>3102</v>
      </c>
      <c r="K3784" s="11">
        <v>10</v>
      </c>
      <c r="L3784" s="9">
        <v>507.12</v>
      </c>
      <c r="M3784" s="11">
        <v>5071.2</v>
      </c>
      <c r="N3784" s="11">
        <v>4590.22</v>
      </c>
      <c r="O3784" s="10">
        <f t="shared" si="591"/>
        <v>10</v>
      </c>
      <c r="P3784" s="11">
        <f t="shared" si="592"/>
        <v>9.0515459851711633</v>
      </c>
      <c r="Q3784" s="11">
        <f t="shared" si="593"/>
        <v>19.051545985171163</v>
      </c>
      <c r="R3784" s="6" t="str">
        <f t="shared" si="594"/>
        <v>YES</v>
      </c>
      <c r="S3784" s="6" t="str">
        <f t="shared" si="595"/>
        <v>YES</v>
      </c>
      <c r="T3784" s="11">
        <f t="shared" si="596"/>
        <v>6339</v>
      </c>
      <c r="U3784" s="11">
        <f t="shared" si="597"/>
        <v>9661.42</v>
      </c>
      <c r="V3784" s="11">
        <f t="shared" si="598"/>
        <v>-3322.42</v>
      </c>
    </row>
    <row r="3785" spans="1:22" x14ac:dyDescent="0.25">
      <c r="A3785" s="6" t="s">
        <v>351</v>
      </c>
      <c r="B3785" s="6" t="s">
        <v>23</v>
      </c>
      <c r="C3785" s="6" t="s">
        <v>3100</v>
      </c>
      <c r="D3785" s="6" t="s">
        <v>3100</v>
      </c>
      <c r="E3785" s="6" t="s">
        <v>2333</v>
      </c>
      <c r="F3785" s="7" t="s">
        <v>2334</v>
      </c>
      <c r="G3785" s="7" t="s">
        <v>2335</v>
      </c>
      <c r="H3785" s="6" t="s">
        <v>3101</v>
      </c>
      <c r="I3785" s="6" t="s">
        <v>1375</v>
      </c>
      <c r="J3785" s="6" t="s">
        <v>3102</v>
      </c>
      <c r="K3785" s="11">
        <v>17.5</v>
      </c>
      <c r="L3785" s="9">
        <v>32.36</v>
      </c>
      <c r="M3785" s="11">
        <v>566.30999999999995</v>
      </c>
      <c r="O3785" s="10">
        <f t="shared" si="591"/>
        <v>17.500309023485784</v>
      </c>
      <c r="P3785" s="11">
        <f t="shared" si="592"/>
        <v>0</v>
      </c>
      <c r="Q3785" s="11">
        <f t="shared" si="593"/>
        <v>17.500309023485784</v>
      </c>
      <c r="R3785" s="6" t="str">
        <f t="shared" si="594"/>
        <v>YES</v>
      </c>
      <c r="S3785" s="6" t="str">
        <f t="shared" si="595"/>
        <v>YES</v>
      </c>
      <c r="T3785" s="11">
        <f t="shared" si="596"/>
        <v>404.5</v>
      </c>
      <c r="U3785" s="11">
        <f t="shared" si="597"/>
        <v>566.30999999999995</v>
      </c>
      <c r="V3785" s="11">
        <f t="shared" si="598"/>
        <v>-161.80999999999995</v>
      </c>
    </row>
    <row r="3786" spans="1:22" x14ac:dyDescent="0.25">
      <c r="A3786" s="6" t="s">
        <v>351</v>
      </c>
      <c r="B3786" s="6" t="s">
        <v>23</v>
      </c>
      <c r="C3786" s="6" t="s">
        <v>3100</v>
      </c>
      <c r="D3786" s="6" t="s">
        <v>3100</v>
      </c>
      <c r="E3786" s="6" t="s">
        <v>2333</v>
      </c>
      <c r="F3786" s="7" t="s">
        <v>2334</v>
      </c>
      <c r="G3786" s="7" t="s">
        <v>2335</v>
      </c>
      <c r="H3786" s="6" t="s">
        <v>3101</v>
      </c>
      <c r="I3786" s="6" t="s">
        <v>1375</v>
      </c>
      <c r="J3786" s="6" t="s">
        <v>3103</v>
      </c>
      <c r="K3786" s="11">
        <v>5</v>
      </c>
      <c r="L3786" s="9">
        <v>91.78</v>
      </c>
      <c r="M3786" s="11">
        <v>458.9</v>
      </c>
      <c r="N3786" s="11">
        <v>1706.43</v>
      </c>
      <c r="O3786" s="10">
        <f t="shared" si="591"/>
        <v>5</v>
      </c>
      <c r="P3786" s="11">
        <f t="shared" si="592"/>
        <v>18.592612769666594</v>
      </c>
      <c r="Q3786" s="11">
        <f t="shared" si="593"/>
        <v>23.592612769666594</v>
      </c>
      <c r="R3786" s="6" t="str">
        <f t="shared" si="594"/>
        <v>YES</v>
      </c>
      <c r="S3786" s="6" t="str">
        <f t="shared" si="595"/>
        <v>YES</v>
      </c>
      <c r="T3786" s="11">
        <f t="shared" si="596"/>
        <v>1147.25</v>
      </c>
      <c r="U3786" s="11">
        <f t="shared" si="597"/>
        <v>2165.33</v>
      </c>
      <c r="V3786" s="11">
        <f t="shared" si="598"/>
        <v>-1018.0799999999999</v>
      </c>
    </row>
    <row r="3787" spans="1:22" x14ac:dyDescent="0.25">
      <c r="A3787" s="6" t="s">
        <v>351</v>
      </c>
      <c r="B3787" s="6" t="s">
        <v>23</v>
      </c>
      <c r="C3787" s="6" t="s">
        <v>3100</v>
      </c>
      <c r="D3787" s="6" t="s">
        <v>3100</v>
      </c>
      <c r="E3787" s="6" t="s">
        <v>2333</v>
      </c>
      <c r="F3787" s="7" t="s">
        <v>2334</v>
      </c>
      <c r="G3787" s="7" t="s">
        <v>2335</v>
      </c>
      <c r="H3787" s="6" t="s">
        <v>3101</v>
      </c>
      <c r="I3787" s="6" t="s">
        <v>1375</v>
      </c>
      <c r="J3787" s="6" t="s">
        <v>3103</v>
      </c>
      <c r="K3787" s="11">
        <v>6.66</v>
      </c>
      <c r="L3787" s="9">
        <v>50.4</v>
      </c>
      <c r="M3787" s="11">
        <v>335.45</v>
      </c>
      <c r="O3787" s="10">
        <f t="shared" si="591"/>
        <v>6.6557539682539684</v>
      </c>
      <c r="P3787" s="11">
        <f t="shared" si="592"/>
        <v>0</v>
      </c>
      <c r="Q3787" s="11">
        <f t="shared" si="593"/>
        <v>6.6557539682539684</v>
      </c>
      <c r="R3787" s="6" t="str">
        <f t="shared" si="594"/>
        <v>NO</v>
      </c>
      <c r="S3787" s="6" t="str">
        <f t="shared" si="595"/>
        <v>YES</v>
      </c>
      <c r="T3787" s="11">
        <f t="shared" si="596"/>
        <v>630</v>
      </c>
      <c r="U3787" s="11">
        <f t="shared" si="597"/>
        <v>335.45</v>
      </c>
      <c r="V3787" s="11">
        <f t="shared" si="598"/>
        <v>294.55</v>
      </c>
    </row>
    <row r="3788" spans="1:22" x14ac:dyDescent="0.25">
      <c r="A3788" s="6" t="s">
        <v>351</v>
      </c>
      <c r="B3788" s="6" t="s">
        <v>23</v>
      </c>
      <c r="C3788" s="6" t="s">
        <v>3100</v>
      </c>
      <c r="D3788" s="6" t="s">
        <v>3100</v>
      </c>
      <c r="E3788" s="6" t="s">
        <v>2333</v>
      </c>
      <c r="F3788" s="7" t="s">
        <v>2334</v>
      </c>
      <c r="G3788" s="7" t="s">
        <v>2335</v>
      </c>
      <c r="H3788" s="6" t="s">
        <v>3101</v>
      </c>
      <c r="I3788" s="6" t="s">
        <v>1375</v>
      </c>
      <c r="J3788" s="6" t="s">
        <v>3103</v>
      </c>
      <c r="K3788" s="11">
        <v>7.9</v>
      </c>
      <c r="L3788" s="9">
        <v>41.07</v>
      </c>
      <c r="M3788" s="11">
        <v>324.45</v>
      </c>
      <c r="O3788" s="10">
        <f t="shared" si="591"/>
        <v>7.8999269539810077</v>
      </c>
      <c r="P3788" s="11">
        <f t="shared" si="592"/>
        <v>0</v>
      </c>
      <c r="Q3788" s="11">
        <f t="shared" si="593"/>
        <v>7.8999269539810077</v>
      </c>
      <c r="R3788" s="6" t="str">
        <f t="shared" si="594"/>
        <v>NO</v>
      </c>
      <c r="S3788" s="6" t="str">
        <f t="shared" si="595"/>
        <v>YES</v>
      </c>
      <c r="T3788" s="11">
        <f t="shared" si="596"/>
        <v>513.375</v>
      </c>
      <c r="U3788" s="11">
        <f t="shared" si="597"/>
        <v>324.45</v>
      </c>
      <c r="V3788" s="11">
        <f t="shared" si="598"/>
        <v>188.92500000000001</v>
      </c>
    </row>
    <row r="3789" spans="1:22" x14ac:dyDescent="0.25">
      <c r="A3789" s="6" t="s">
        <v>351</v>
      </c>
      <c r="B3789" s="6" t="s">
        <v>23</v>
      </c>
      <c r="C3789" s="6" t="s">
        <v>3100</v>
      </c>
      <c r="D3789" s="6" t="s">
        <v>3100</v>
      </c>
      <c r="E3789" s="6" t="s">
        <v>2333</v>
      </c>
      <c r="F3789" s="7" t="s">
        <v>2334</v>
      </c>
      <c r="G3789" s="7" t="s">
        <v>2335</v>
      </c>
      <c r="H3789" s="6" t="s">
        <v>3101</v>
      </c>
      <c r="I3789" s="6" t="s">
        <v>1375</v>
      </c>
      <c r="J3789" s="6" t="s">
        <v>3103</v>
      </c>
      <c r="K3789" s="11">
        <v>8.85</v>
      </c>
      <c r="L3789" s="9">
        <v>3.78</v>
      </c>
      <c r="M3789" s="11">
        <v>33.450000000000003</v>
      </c>
      <c r="O3789" s="10">
        <f t="shared" si="591"/>
        <v>8.8492063492063497</v>
      </c>
      <c r="P3789" s="11">
        <f t="shared" si="592"/>
        <v>0</v>
      </c>
      <c r="Q3789" s="11">
        <f t="shared" si="593"/>
        <v>8.8492063492063497</v>
      </c>
      <c r="R3789" s="6" t="str">
        <f t="shared" si="594"/>
        <v>NO</v>
      </c>
      <c r="S3789" s="6" t="str">
        <f t="shared" si="595"/>
        <v>YES</v>
      </c>
      <c r="T3789" s="11">
        <f t="shared" si="596"/>
        <v>47.25</v>
      </c>
      <c r="U3789" s="11">
        <f t="shared" si="597"/>
        <v>33.450000000000003</v>
      </c>
      <c r="V3789" s="11">
        <f t="shared" si="598"/>
        <v>13.799999999999997</v>
      </c>
    </row>
    <row r="3790" spans="1:22" x14ac:dyDescent="0.25">
      <c r="A3790" s="6" t="s">
        <v>351</v>
      </c>
      <c r="B3790" s="6" t="s">
        <v>23</v>
      </c>
      <c r="C3790" s="6" t="s">
        <v>3100</v>
      </c>
      <c r="D3790" s="6" t="s">
        <v>3100</v>
      </c>
      <c r="E3790" s="6" t="s">
        <v>2333</v>
      </c>
      <c r="F3790" s="7" t="s">
        <v>2334</v>
      </c>
      <c r="G3790" s="7" t="s">
        <v>2335</v>
      </c>
      <c r="H3790" s="6" t="s">
        <v>3101</v>
      </c>
      <c r="I3790" s="6" t="s">
        <v>1375</v>
      </c>
      <c r="J3790" s="6" t="s">
        <v>3104</v>
      </c>
      <c r="K3790" s="11">
        <v>5</v>
      </c>
      <c r="L3790" s="9">
        <v>196.53</v>
      </c>
      <c r="M3790" s="11">
        <v>982.65</v>
      </c>
      <c r="N3790" s="11">
        <v>2959.92</v>
      </c>
      <c r="O3790" s="10">
        <f t="shared" si="591"/>
        <v>5</v>
      </c>
      <c r="P3790" s="11">
        <f t="shared" si="592"/>
        <v>15.060906731796672</v>
      </c>
      <c r="Q3790" s="11">
        <f t="shared" si="593"/>
        <v>20.060906731796674</v>
      </c>
      <c r="R3790" s="6" t="str">
        <f t="shared" si="594"/>
        <v>YES</v>
      </c>
      <c r="S3790" s="6" t="str">
        <f t="shared" si="595"/>
        <v>YES</v>
      </c>
      <c r="T3790" s="11">
        <f t="shared" si="596"/>
        <v>2456.625</v>
      </c>
      <c r="U3790" s="11">
        <f t="shared" si="597"/>
        <v>3942.57</v>
      </c>
      <c r="V3790" s="11">
        <f t="shared" si="598"/>
        <v>-1485.9450000000002</v>
      </c>
    </row>
    <row r="3791" spans="1:22" x14ac:dyDescent="0.25">
      <c r="A3791" s="6" t="s">
        <v>351</v>
      </c>
      <c r="B3791" s="6" t="s">
        <v>23</v>
      </c>
      <c r="C3791" s="6" t="s">
        <v>3100</v>
      </c>
      <c r="D3791" s="6" t="s">
        <v>3100</v>
      </c>
      <c r="E3791" s="6" t="s">
        <v>2333</v>
      </c>
      <c r="F3791" s="7" t="s">
        <v>2334</v>
      </c>
      <c r="G3791" s="7" t="s">
        <v>2335</v>
      </c>
      <c r="H3791" s="6" t="s">
        <v>3101</v>
      </c>
      <c r="I3791" s="6" t="s">
        <v>1375</v>
      </c>
      <c r="J3791" s="6" t="s">
        <v>3104</v>
      </c>
      <c r="K3791" s="11">
        <v>7.73</v>
      </c>
      <c r="L3791" s="9">
        <v>31.31</v>
      </c>
      <c r="M3791" s="11">
        <v>242.03</v>
      </c>
      <c r="O3791" s="10">
        <f t="shared" si="591"/>
        <v>7.730118173107634</v>
      </c>
      <c r="P3791" s="11">
        <f t="shared" si="592"/>
        <v>0</v>
      </c>
      <c r="Q3791" s="11">
        <f t="shared" si="593"/>
        <v>7.730118173107634</v>
      </c>
      <c r="R3791" s="6" t="str">
        <f t="shared" si="594"/>
        <v>NO</v>
      </c>
      <c r="S3791" s="6" t="str">
        <f t="shared" si="595"/>
        <v>YES</v>
      </c>
      <c r="T3791" s="11">
        <f t="shared" si="596"/>
        <v>391.375</v>
      </c>
      <c r="U3791" s="11">
        <f t="shared" si="597"/>
        <v>242.03</v>
      </c>
      <c r="V3791" s="11">
        <f t="shared" si="598"/>
        <v>149.345</v>
      </c>
    </row>
    <row r="3792" spans="1:22" x14ac:dyDescent="0.25">
      <c r="A3792" s="6" t="s">
        <v>351</v>
      </c>
      <c r="B3792" s="6" t="s">
        <v>23</v>
      </c>
      <c r="C3792" s="6" t="s">
        <v>3100</v>
      </c>
      <c r="D3792" s="6" t="s">
        <v>3100</v>
      </c>
      <c r="E3792" s="6" t="s">
        <v>2333</v>
      </c>
      <c r="F3792" s="7" t="s">
        <v>2334</v>
      </c>
      <c r="G3792" s="7" t="s">
        <v>2335</v>
      </c>
      <c r="H3792" s="6" t="s">
        <v>3101</v>
      </c>
      <c r="I3792" s="6" t="s">
        <v>1375</v>
      </c>
      <c r="J3792" s="6" t="s">
        <v>3104</v>
      </c>
      <c r="K3792" s="11">
        <v>10.62</v>
      </c>
      <c r="L3792" s="9">
        <v>23.83</v>
      </c>
      <c r="M3792" s="11">
        <v>253.07</v>
      </c>
      <c r="O3792" s="10">
        <f t="shared" si="591"/>
        <v>10.619806966009232</v>
      </c>
      <c r="P3792" s="11">
        <f t="shared" si="592"/>
        <v>0</v>
      </c>
      <c r="Q3792" s="11">
        <f t="shared" si="593"/>
        <v>10.619806966009232</v>
      </c>
      <c r="R3792" s="6" t="str">
        <f t="shared" si="594"/>
        <v>NO</v>
      </c>
      <c r="S3792" s="6" t="str">
        <f t="shared" si="595"/>
        <v>YES</v>
      </c>
      <c r="T3792" s="11">
        <f t="shared" si="596"/>
        <v>297.875</v>
      </c>
      <c r="U3792" s="11">
        <f t="shared" si="597"/>
        <v>253.07</v>
      </c>
      <c r="V3792" s="11">
        <f t="shared" si="598"/>
        <v>44.805000000000007</v>
      </c>
    </row>
    <row r="3793" spans="1:22" x14ac:dyDescent="0.25">
      <c r="A3793" s="6" t="s">
        <v>351</v>
      </c>
      <c r="B3793" s="6" t="s">
        <v>23</v>
      </c>
      <c r="C3793" s="6" t="s">
        <v>3100</v>
      </c>
      <c r="D3793" s="6" t="s">
        <v>3100</v>
      </c>
      <c r="E3793" s="6" t="s">
        <v>2333</v>
      </c>
      <c r="F3793" s="7" t="s">
        <v>2334</v>
      </c>
      <c r="G3793" s="7" t="s">
        <v>2335</v>
      </c>
      <c r="H3793" s="6" t="s">
        <v>3101</v>
      </c>
      <c r="I3793" s="6" t="s">
        <v>1375</v>
      </c>
      <c r="J3793" s="6" t="s">
        <v>3105</v>
      </c>
      <c r="K3793" s="11">
        <v>5</v>
      </c>
      <c r="L3793" s="9">
        <v>72.95</v>
      </c>
      <c r="M3793" s="11">
        <v>364.75</v>
      </c>
      <c r="N3793" s="11">
        <v>886.85</v>
      </c>
      <c r="O3793" s="10">
        <f t="shared" si="591"/>
        <v>5</v>
      </c>
      <c r="P3793" s="11">
        <f t="shared" si="592"/>
        <v>12.156956819739548</v>
      </c>
      <c r="Q3793" s="11">
        <f t="shared" si="593"/>
        <v>17.156956819739545</v>
      </c>
      <c r="R3793" s="6" t="str">
        <f t="shared" si="594"/>
        <v>YES</v>
      </c>
      <c r="S3793" s="6" t="str">
        <f t="shared" si="595"/>
        <v>YES</v>
      </c>
      <c r="T3793" s="11">
        <f t="shared" si="596"/>
        <v>911.875</v>
      </c>
      <c r="U3793" s="11">
        <f t="shared" si="597"/>
        <v>1251.5999999999999</v>
      </c>
      <c r="V3793" s="11">
        <f t="shared" si="598"/>
        <v>-339.72499999999991</v>
      </c>
    </row>
    <row r="3794" spans="1:22" x14ac:dyDescent="0.25">
      <c r="A3794" s="6" t="s">
        <v>351</v>
      </c>
      <c r="B3794" s="6" t="s">
        <v>23</v>
      </c>
      <c r="C3794" s="6" t="s">
        <v>3100</v>
      </c>
      <c r="D3794" s="6" t="s">
        <v>3100</v>
      </c>
      <c r="E3794" s="6" t="s">
        <v>2333</v>
      </c>
      <c r="F3794" s="7" t="s">
        <v>2334</v>
      </c>
      <c r="G3794" s="7" t="s">
        <v>2335</v>
      </c>
      <c r="H3794" s="6" t="s">
        <v>3101</v>
      </c>
      <c r="I3794" s="6" t="s">
        <v>1375</v>
      </c>
      <c r="J3794" s="6" t="s">
        <v>3106</v>
      </c>
      <c r="K3794" s="11">
        <v>5</v>
      </c>
      <c r="L3794" s="9">
        <v>267.02</v>
      </c>
      <c r="M3794" s="11">
        <v>1335.1</v>
      </c>
      <c r="N3794" s="11">
        <v>6208.27</v>
      </c>
      <c r="O3794" s="10">
        <f t="shared" si="591"/>
        <v>5</v>
      </c>
      <c r="P3794" s="11">
        <f t="shared" si="592"/>
        <v>23.250205977080373</v>
      </c>
      <c r="Q3794" s="11">
        <f t="shared" si="593"/>
        <v>28.250205977080373</v>
      </c>
      <c r="R3794" s="6" t="str">
        <f t="shared" si="594"/>
        <v>YES</v>
      </c>
      <c r="S3794" s="6" t="str">
        <f t="shared" si="595"/>
        <v>YES</v>
      </c>
      <c r="T3794" s="11">
        <f t="shared" si="596"/>
        <v>3337.75</v>
      </c>
      <c r="U3794" s="11">
        <f t="shared" si="597"/>
        <v>7543.3700000000008</v>
      </c>
      <c r="V3794" s="11">
        <f t="shared" si="598"/>
        <v>-4205.6200000000008</v>
      </c>
    </row>
    <row r="3795" spans="1:22" x14ac:dyDescent="0.25">
      <c r="A3795" s="6" t="s">
        <v>351</v>
      </c>
      <c r="B3795" s="6" t="s">
        <v>23</v>
      </c>
      <c r="C3795" s="6" t="s">
        <v>3100</v>
      </c>
      <c r="D3795" s="6" t="s">
        <v>3100</v>
      </c>
      <c r="E3795" s="6" t="s">
        <v>2333</v>
      </c>
      <c r="F3795" s="7" t="s">
        <v>2334</v>
      </c>
      <c r="G3795" s="7" t="s">
        <v>2335</v>
      </c>
      <c r="H3795" s="6" t="s">
        <v>3101</v>
      </c>
      <c r="I3795" s="6" t="s">
        <v>1375</v>
      </c>
      <c r="J3795" s="6" t="s">
        <v>3107</v>
      </c>
      <c r="K3795" s="11">
        <v>5</v>
      </c>
      <c r="L3795" s="9">
        <v>214.41</v>
      </c>
      <c r="M3795" s="11">
        <v>1072.05</v>
      </c>
      <c r="N3795" s="11">
        <v>4593.2700000000004</v>
      </c>
      <c r="O3795" s="10">
        <f t="shared" si="591"/>
        <v>5</v>
      </c>
      <c r="P3795" s="11">
        <f t="shared" si="592"/>
        <v>21.422834755841613</v>
      </c>
      <c r="Q3795" s="11">
        <f t="shared" si="593"/>
        <v>26.422834755841617</v>
      </c>
      <c r="R3795" s="6" t="str">
        <f t="shared" si="594"/>
        <v>YES</v>
      </c>
      <c r="S3795" s="6" t="str">
        <f t="shared" si="595"/>
        <v>YES</v>
      </c>
      <c r="T3795" s="11">
        <f t="shared" si="596"/>
        <v>2680.125</v>
      </c>
      <c r="U3795" s="11">
        <f t="shared" si="597"/>
        <v>5665.3200000000006</v>
      </c>
      <c r="V3795" s="11">
        <f t="shared" si="598"/>
        <v>-2985.1950000000006</v>
      </c>
    </row>
    <row r="3796" spans="1:22" x14ac:dyDescent="0.25">
      <c r="A3796" s="6" t="s">
        <v>351</v>
      </c>
      <c r="B3796" s="6" t="s">
        <v>23</v>
      </c>
      <c r="C3796" s="6" t="s">
        <v>3100</v>
      </c>
      <c r="D3796" s="6" t="s">
        <v>3100</v>
      </c>
      <c r="E3796" s="6" t="s">
        <v>2333</v>
      </c>
      <c r="F3796" s="7" t="s">
        <v>2334</v>
      </c>
      <c r="G3796" s="7" t="s">
        <v>2335</v>
      </c>
      <c r="H3796" s="6" t="s">
        <v>3101</v>
      </c>
      <c r="I3796" s="6" t="s">
        <v>1375</v>
      </c>
      <c r="J3796" s="6" t="s">
        <v>3107</v>
      </c>
      <c r="K3796" s="11">
        <v>12.5</v>
      </c>
      <c r="L3796" s="9">
        <v>0.4</v>
      </c>
      <c r="M3796" s="11">
        <v>5</v>
      </c>
      <c r="O3796" s="10">
        <f t="shared" si="591"/>
        <v>12.5</v>
      </c>
      <c r="P3796" s="11">
        <f t="shared" si="592"/>
        <v>0</v>
      </c>
      <c r="Q3796" s="11">
        <f t="shared" si="593"/>
        <v>12.5</v>
      </c>
      <c r="R3796" s="6" t="str">
        <f t="shared" si="594"/>
        <v>YES</v>
      </c>
      <c r="S3796" s="6" t="str">
        <f t="shared" si="595"/>
        <v>YES</v>
      </c>
      <c r="T3796" s="11">
        <f t="shared" si="596"/>
        <v>5</v>
      </c>
      <c r="U3796" s="11">
        <f t="shared" si="597"/>
        <v>5</v>
      </c>
      <c r="V3796" s="11">
        <f t="shared" si="598"/>
        <v>0</v>
      </c>
    </row>
    <row r="3797" spans="1:22" x14ac:dyDescent="0.25">
      <c r="A3797" s="6" t="s">
        <v>351</v>
      </c>
      <c r="B3797" s="6" t="s">
        <v>23</v>
      </c>
      <c r="C3797" s="6" t="s">
        <v>3100</v>
      </c>
      <c r="D3797" s="6" t="s">
        <v>3100</v>
      </c>
      <c r="E3797" s="6" t="s">
        <v>2333</v>
      </c>
      <c r="F3797" s="7" t="s">
        <v>2334</v>
      </c>
      <c r="G3797" s="7" t="s">
        <v>2335</v>
      </c>
      <c r="H3797" s="6" t="s">
        <v>3101</v>
      </c>
      <c r="I3797" s="6" t="s">
        <v>1375</v>
      </c>
      <c r="J3797" s="6" t="s">
        <v>3107</v>
      </c>
      <c r="K3797" s="11">
        <v>5.4</v>
      </c>
      <c r="L3797" s="9">
        <v>57.85</v>
      </c>
      <c r="M3797" s="11">
        <v>312.39</v>
      </c>
      <c r="O3797" s="10">
        <f t="shared" ref="O3797:O3860" si="599">M3797/L3797</f>
        <v>5.3999999999999995</v>
      </c>
      <c r="P3797" s="11">
        <f t="shared" ref="P3797:P3860" si="600">N3797/L3797</f>
        <v>0</v>
      </c>
      <c r="Q3797" s="11">
        <f t="shared" ref="Q3797:Q3860" si="601">(M3797+N3797)/L3797</f>
        <v>5.3999999999999995</v>
      </c>
      <c r="R3797" s="6" t="str">
        <f t="shared" ref="R3797:R3860" si="602">IF(Q3797&gt;12.49,"YES","NO")</f>
        <v>NO</v>
      </c>
      <c r="S3797" s="6" t="str">
        <f t="shared" ref="S3797:S3860" si="603">IF(O3797&gt;3.32,"YES","NO")</f>
        <v>YES</v>
      </c>
      <c r="T3797" s="11">
        <f t="shared" ref="T3797:T3860" si="604">L3797*12.5</f>
        <v>723.125</v>
      </c>
      <c r="U3797" s="11">
        <f t="shared" ref="U3797:U3860" si="605">M3797+N3797</f>
        <v>312.39</v>
      </c>
      <c r="V3797" s="11">
        <f t="shared" ref="V3797:V3860" si="606">T3797-U3797</f>
        <v>410.73500000000001</v>
      </c>
    </row>
    <row r="3798" spans="1:22" x14ac:dyDescent="0.25">
      <c r="A3798" s="6" t="s">
        <v>351</v>
      </c>
      <c r="B3798" s="6" t="s">
        <v>23</v>
      </c>
      <c r="C3798" s="6" t="s">
        <v>3100</v>
      </c>
      <c r="D3798" s="6" t="s">
        <v>3100</v>
      </c>
      <c r="E3798" s="6" t="s">
        <v>2333</v>
      </c>
      <c r="F3798" s="7" t="s">
        <v>2334</v>
      </c>
      <c r="G3798" s="7" t="s">
        <v>2335</v>
      </c>
      <c r="H3798" s="6" t="s">
        <v>3101</v>
      </c>
      <c r="I3798" s="6" t="s">
        <v>1375</v>
      </c>
      <c r="J3798" s="6" t="s">
        <v>3107</v>
      </c>
      <c r="K3798" s="11">
        <v>5.47</v>
      </c>
      <c r="L3798" s="9">
        <v>46.38</v>
      </c>
      <c r="M3798" s="11">
        <v>253.7</v>
      </c>
      <c r="O3798" s="10">
        <f t="shared" si="599"/>
        <v>5.4700301854247515</v>
      </c>
      <c r="P3798" s="11">
        <f t="shared" si="600"/>
        <v>0</v>
      </c>
      <c r="Q3798" s="11">
        <f t="shared" si="601"/>
        <v>5.4700301854247515</v>
      </c>
      <c r="R3798" s="6" t="str">
        <f t="shared" si="602"/>
        <v>NO</v>
      </c>
      <c r="S3798" s="6" t="str">
        <f t="shared" si="603"/>
        <v>YES</v>
      </c>
      <c r="T3798" s="11">
        <f t="shared" si="604"/>
        <v>579.75</v>
      </c>
      <c r="U3798" s="11">
        <f t="shared" si="605"/>
        <v>253.7</v>
      </c>
      <c r="V3798" s="11">
        <f t="shared" si="606"/>
        <v>326.05</v>
      </c>
    </row>
    <row r="3799" spans="1:22" x14ac:dyDescent="0.25">
      <c r="A3799" s="6" t="s">
        <v>351</v>
      </c>
      <c r="B3799" s="6" t="s">
        <v>23</v>
      </c>
      <c r="C3799" s="6" t="s">
        <v>3100</v>
      </c>
      <c r="D3799" s="6" t="s">
        <v>3100</v>
      </c>
      <c r="E3799" s="6" t="s">
        <v>2333</v>
      </c>
      <c r="F3799" s="7" t="s">
        <v>2334</v>
      </c>
      <c r="G3799" s="7" t="s">
        <v>2335</v>
      </c>
      <c r="H3799" s="6" t="s">
        <v>3101</v>
      </c>
      <c r="I3799" s="6" t="s">
        <v>1375</v>
      </c>
      <c r="J3799" s="6" t="s">
        <v>3107</v>
      </c>
      <c r="K3799" s="11">
        <v>6.45</v>
      </c>
      <c r="L3799" s="9">
        <v>44.87</v>
      </c>
      <c r="M3799" s="11">
        <v>289.41000000000003</v>
      </c>
      <c r="O3799" s="10">
        <f t="shared" si="599"/>
        <v>6.4499665700913758</v>
      </c>
      <c r="P3799" s="11">
        <f t="shared" si="600"/>
        <v>0</v>
      </c>
      <c r="Q3799" s="11">
        <f t="shared" si="601"/>
        <v>6.4499665700913758</v>
      </c>
      <c r="R3799" s="6" t="str">
        <f t="shared" si="602"/>
        <v>NO</v>
      </c>
      <c r="S3799" s="6" t="str">
        <f t="shared" si="603"/>
        <v>YES</v>
      </c>
      <c r="T3799" s="11">
        <f t="shared" si="604"/>
        <v>560.875</v>
      </c>
      <c r="U3799" s="11">
        <f t="shared" si="605"/>
        <v>289.41000000000003</v>
      </c>
      <c r="V3799" s="11">
        <f t="shared" si="606"/>
        <v>271.46499999999997</v>
      </c>
    </row>
    <row r="3800" spans="1:22" x14ac:dyDescent="0.25">
      <c r="A3800" s="6" t="s">
        <v>351</v>
      </c>
      <c r="B3800" s="6" t="s">
        <v>23</v>
      </c>
      <c r="C3800" s="6" t="s">
        <v>3100</v>
      </c>
      <c r="D3800" s="6" t="s">
        <v>3100</v>
      </c>
      <c r="E3800" s="6" t="s">
        <v>2333</v>
      </c>
      <c r="F3800" s="7" t="s">
        <v>2334</v>
      </c>
      <c r="G3800" s="7" t="s">
        <v>2335</v>
      </c>
      <c r="H3800" s="6" t="s">
        <v>3101</v>
      </c>
      <c r="I3800" s="6" t="s">
        <v>1375</v>
      </c>
      <c r="J3800" s="6" t="s">
        <v>3108</v>
      </c>
      <c r="K3800" s="11">
        <v>5</v>
      </c>
      <c r="L3800" s="9">
        <v>160.66999999999999</v>
      </c>
      <c r="M3800" s="11">
        <v>803.35</v>
      </c>
      <c r="N3800" s="11">
        <v>3295.93</v>
      </c>
      <c r="O3800" s="10">
        <f t="shared" si="599"/>
        <v>5.0000000000000009</v>
      </c>
      <c r="P3800" s="11">
        <f t="shared" si="600"/>
        <v>20.513661542291654</v>
      </c>
      <c r="Q3800" s="11">
        <f t="shared" si="601"/>
        <v>25.513661542291654</v>
      </c>
      <c r="R3800" s="6" t="str">
        <f t="shared" si="602"/>
        <v>YES</v>
      </c>
      <c r="S3800" s="6" t="str">
        <f t="shared" si="603"/>
        <v>YES</v>
      </c>
      <c r="T3800" s="11">
        <f t="shared" si="604"/>
        <v>2008.3749999999998</v>
      </c>
      <c r="U3800" s="11">
        <f t="shared" si="605"/>
        <v>4099.28</v>
      </c>
      <c r="V3800" s="11">
        <f t="shared" si="606"/>
        <v>-2090.9049999999997</v>
      </c>
    </row>
    <row r="3801" spans="1:22" x14ac:dyDescent="0.25">
      <c r="A3801" s="6" t="s">
        <v>351</v>
      </c>
      <c r="B3801" s="6" t="s">
        <v>23</v>
      </c>
      <c r="C3801" s="6" t="s">
        <v>3100</v>
      </c>
      <c r="D3801" s="6" t="s">
        <v>3100</v>
      </c>
      <c r="E3801" s="6" t="s">
        <v>2333</v>
      </c>
      <c r="F3801" s="7" t="s">
        <v>2334</v>
      </c>
      <c r="G3801" s="7" t="s">
        <v>2335</v>
      </c>
      <c r="H3801" s="6" t="s">
        <v>3101</v>
      </c>
      <c r="I3801" s="6" t="s">
        <v>1375</v>
      </c>
      <c r="J3801" s="6" t="s">
        <v>3108</v>
      </c>
      <c r="K3801" s="11">
        <v>5.95</v>
      </c>
      <c r="L3801" s="9">
        <v>41.25</v>
      </c>
      <c r="M3801" s="11">
        <v>245.44</v>
      </c>
      <c r="O3801" s="10">
        <f t="shared" si="599"/>
        <v>5.9500606060606058</v>
      </c>
      <c r="P3801" s="11">
        <f t="shared" si="600"/>
        <v>0</v>
      </c>
      <c r="Q3801" s="11">
        <f t="shared" si="601"/>
        <v>5.9500606060606058</v>
      </c>
      <c r="R3801" s="6" t="str">
        <f t="shared" si="602"/>
        <v>NO</v>
      </c>
      <c r="S3801" s="6" t="str">
        <f t="shared" si="603"/>
        <v>YES</v>
      </c>
      <c r="T3801" s="11">
        <f t="shared" si="604"/>
        <v>515.625</v>
      </c>
      <c r="U3801" s="11">
        <f t="shared" si="605"/>
        <v>245.44</v>
      </c>
      <c r="V3801" s="11">
        <f t="shared" si="606"/>
        <v>270.185</v>
      </c>
    </row>
    <row r="3802" spans="1:22" x14ac:dyDescent="0.25">
      <c r="A3802" s="6" t="s">
        <v>351</v>
      </c>
      <c r="B3802" s="6" t="s">
        <v>23</v>
      </c>
      <c r="C3802" s="6" t="s">
        <v>3100</v>
      </c>
      <c r="D3802" s="6" t="s">
        <v>3100</v>
      </c>
      <c r="E3802" s="6" t="s">
        <v>2333</v>
      </c>
      <c r="F3802" s="7" t="s">
        <v>2334</v>
      </c>
      <c r="G3802" s="7" t="s">
        <v>2335</v>
      </c>
      <c r="H3802" s="6" t="s">
        <v>3101</v>
      </c>
      <c r="I3802" s="6" t="s">
        <v>1375</v>
      </c>
      <c r="J3802" s="6" t="s">
        <v>3108</v>
      </c>
      <c r="K3802" s="11">
        <v>7.35</v>
      </c>
      <c r="L3802" s="9">
        <v>15.89</v>
      </c>
      <c r="M3802" s="11">
        <v>116.79</v>
      </c>
      <c r="O3802" s="10">
        <f t="shared" si="599"/>
        <v>7.349905601006923</v>
      </c>
      <c r="P3802" s="11">
        <f t="shared" si="600"/>
        <v>0</v>
      </c>
      <c r="Q3802" s="11">
        <f t="shared" si="601"/>
        <v>7.349905601006923</v>
      </c>
      <c r="R3802" s="6" t="str">
        <f t="shared" si="602"/>
        <v>NO</v>
      </c>
      <c r="S3802" s="6" t="str">
        <f t="shared" si="603"/>
        <v>YES</v>
      </c>
      <c r="T3802" s="11">
        <f t="shared" si="604"/>
        <v>198.625</v>
      </c>
      <c r="U3802" s="11">
        <f t="shared" si="605"/>
        <v>116.79</v>
      </c>
      <c r="V3802" s="11">
        <f t="shared" si="606"/>
        <v>81.834999999999994</v>
      </c>
    </row>
    <row r="3803" spans="1:22" x14ac:dyDescent="0.25">
      <c r="A3803" s="6" t="s">
        <v>351</v>
      </c>
      <c r="B3803" s="6" t="s">
        <v>23</v>
      </c>
      <c r="C3803" s="6" t="s">
        <v>3100</v>
      </c>
      <c r="D3803" s="6" t="s">
        <v>3100</v>
      </c>
      <c r="E3803" s="6" t="s">
        <v>2333</v>
      </c>
      <c r="F3803" s="7" t="s">
        <v>2334</v>
      </c>
      <c r="G3803" s="7" t="s">
        <v>2335</v>
      </c>
      <c r="H3803" s="6" t="s">
        <v>3101</v>
      </c>
      <c r="I3803" s="6" t="s">
        <v>1375</v>
      </c>
      <c r="J3803" s="6" t="s">
        <v>3108</v>
      </c>
      <c r="K3803" s="11">
        <v>9.75</v>
      </c>
      <c r="L3803" s="9">
        <v>13.13</v>
      </c>
      <c r="M3803" s="11">
        <v>128.02000000000001</v>
      </c>
      <c r="O3803" s="10">
        <f t="shared" si="599"/>
        <v>9.7501904036557505</v>
      </c>
      <c r="P3803" s="11">
        <f t="shared" si="600"/>
        <v>0</v>
      </c>
      <c r="Q3803" s="11">
        <f t="shared" si="601"/>
        <v>9.7501904036557505</v>
      </c>
      <c r="R3803" s="6" t="str">
        <f t="shared" si="602"/>
        <v>NO</v>
      </c>
      <c r="S3803" s="6" t="str">
        <f t="shared" si="603"/>
        <v>YES</v>
      </c>
      <c r="T3803" s="11">
        <f t="shared" si="604"/>
        <v>164.125</v>
      </c>
      <c r="U3803" s="11">
        <f t="shared" si="605"/>
        <v>128.02000000000001</v>
      </c>
      <c r="V3803" s="11">
        <f t="shared" si="606"/>
        <v>36.10499999999999</v>
      </c>
    </row>
    <row r="3804" spans="1:22" x14ac:dyDescent="0.25">
      <c r="A3804" s="6" t="s">
        <v>351</v>
      </c>
      <c r="B3804" s="6" t="s">
        <v>23</v>
      </c>
      <c r="C3804" s="6" t="s">
        <v>3100</v>
      </c>
      <c r="D3804" s="6" t="s">
        <v>3100</v>
      </c>
      <c r="E3804" s="6" t="s">
        <v>2333</v>
      </c>
      <c r="F3804" s="7" t="s">
        <v>2334</v>
      </c>
      <c r="G3804" s="7" t="s">
        <v>2335</v>
      </c>
      <c r="H3804" s="6" t="s">
        <v>3101</v>
      </c>
      <c r="I3804" s="6" t="s">
        <v>1375</v>
      </c>
      <c r="J3804" s="6" t="s">
        <v>3109</v>
      </c>
      <c r="K3804" s="11">
        <v>5</v>
      </c>
      <c r="L3804" s="9">
        <v>243.28</v>
      </c>
      <c r="M3804" s="11">
        <v>1216.4000000000001</v>
      </c>
      <c r="N3804" s="11">
        <v>5137</v>
      </c>
      <c r="O3804" s="10">
        <f t="shared" si="599"/>
        <v>5</v>
      </c>
      <c r="P3804" s="11">
        <f t="shared" si="600"/>
        <v>21.115586977967773</v>
      </c>
      <c r="Q3804" s="11">
        <f t="shared" si="601"/>
        <v>26.115586977967773</v>
      </c>
      <c r="R3804" s="6" t="str">
        <f t="shared" si="602"/>
        <v>YES</v>
      </c>
      <c r="S3804" s="6" t="str">
        <f t="shared" si="603"/>
        <v>YES</v>
      </c>
      <c r="T3804" s="11">
        <f t="shared" si="604"/>
        <v>3041</v>
      </c>
      <c r="U3804" s="11">
        <f t="shared" si="605"/>
        <v>6353.4</v>
      </c>
      <c r="V3804" s="11">
        <f t="shared" si="606"/>
        <v>-3312.3999999999996</v>
      </c>
    </row>
    <row r="3805" spans="1:22" x14ac:dyDescent="0.25">
      <c r="A3805" s="6" t="s">
        <v>351</v>
      </c>
      <c r="B3805" s="6" t="s">
        <v>23</v>
      </c>
      <c r="C3805" s="6" t="s">
        <v>3100</v>
      </c>
      <c r="D3805" s="6" t="s">
        <v>3100</v>
      </c>
      <c r="E3805" s="6" t="s">
        <v>2333</v>
      </c>
      <c r="F3805" s="7" t="s">
        <v>2334</v>
      </c>
      <c r="G3805" s="7" t="s">
        <v>2335</v>
      </c>
      <c r="H3805" s="6" t="s">
        <v>3101</v>
      </c>
      <c r="I3805" s="6" t="s">
        <v>1375</v>
      </c>
      <c r="J3805" s="6" t="s">
        <v>3109</v>
      </c>
      <c r="K3805" s="11">
        <v>5.29</v>
      </c>
      <c r="L3805" s="9">
        <v>52.44</v>
      </c>
      <c r="M3805" s="11">
        <v>277.41000000000003</v>
      </c>
      <c r="O3805" s="10">
        <f t="shared" si="599"/>
        <v>5.2900457665903895</v>
      </c>
      <c r="P3805" s="11">
        <f t="shared" si="600"/>
        <v>0</v>
      </c>
      <c r="Q3805" s="11">
        <f t="shared" si="601"/>
        <v>5.2900457665903895</v>
      </c>
      <c r="R3805" s="6" t="str">
        <f t="shared" si="602"/>
        <v>NO</v>
      </c>
      <c r="S3805" s="6" t="str">
        <f t="shared" si="603"/>
        <v>YES</v>
      </c>
      <c r="T3805" s="11">
        <f t="shared" si="604"/>
        <v>655.5</v>
      </c>
      <c r="U3805" s="11">
        <f t="shared" si="605"/>
        <v>277.41000000000003</v>
      </c>
      <c r="V3805" s="11">
        <f t="shared" si="606"/>
        <v>378.09</v>
      </c>
    </row>
    <row r="3806" spans="1:22" x14ac:dyDescent="0.25">
      <c r="A3806" s="6" t="s">
        <v>351</v>
      </c>
      <c r="B3806" s="6" t="s">
        <v>23</v>
      </c>
      <c r="C3806" s="6" t="s">
        <v>3100</v>
      </c>
      <c r="D3806" s="6" t="s">
        <v>3100</v>
      </c>
      <c r="E3806" s="6" t="s">
        <v>2333</v>
      </c>
      <c r="F3806" s="7" t="s">
        <v>2334</v>
      </c>
      <c r="G3806" s="7" t="s">
        <v>2335</v>
      </c>
      <c r="H3806" s="6" t="s">
        <v>3101</v>
      </c>
      <c r="I3806" s="6" t="s">
        <v>1375</v>
      </c>
      <c r="J3806" s="6" t="s">
        <v>3109</v>
      </c>
      <c r="K3806" s="11">
        <v>5.72</v>
      </c>
      <c r="L3806" s="9">
        <v>63.72</v>
      </c>
      <c r="M3806" s="11">
        <v>364.48</v>
      </c>
      <c r="O3806" s="10">
        <f t="shared" si="599"/>
        <v>5.7200251098556185</v>
      </c>
      <c r="P3806" s="11">
        <f t="shared" si="600"/>
        <v>0</v>
      </c>
      <c r="Q3806" s="11">
        <f t="shared" si="601"/>
        <v>5.7200251098556185</v>
      </c>
      <c r="R3806" s="6" t="str">
        <f t="shared" si="602"/>
        <v>NO</v>
      </c>
      <c r="S3806" s="6" t="str">
        <f t="shared" si="603"/>
        <v>YES</v>
      </c>
      <c r="T3806" s="11">
        <f t="shared" si="604"/>
        <v>796.5</v>
      </c>
      <c r="U3806" s="11">
        <f t="shared" si="605"/>
        <v>364.48</v>
      </c>
      <c r="V3806" s="11">
        <f t="shared" si="606"/>
        <v>432.02</v>
      </c>
    </row>
    <row r="3807" spans="1:22" x14ac:dyDescent="0.25">
      <c r="A3807" s="6" t="s">
        <v>351</v>
      </c>
      <c r="B3807" s="6" t="s">
        <v>23</v>
      </c>
      <c r="C3807" s="6" t="s">
        <v>3100</v>
      </c>
      <c r="D3807" s="6" t="s">
        <v>3100</v>
      </c>
      <c r="E3807" s="6" t="s">
        <v>2333</v>
      </c>
      <c r="F3807" s="7" t="s">
        <v>2334</v>
      </c>
      <c r="G3807" s="7" t="s">
        <v>2335</v>
      </c>
      <c r="H3807" s="6" t="s">
        <v>3101</v>
      </c>
      <c r="I3807" s="6" t="s">
        <v>1375</v>
      </c>
      <c r="J3807" s="6" t="s">
        <v>3109</v>
      </c>
      <c r="K3807" s="11">
        <v>6.3</v>
      </c>
      <c r="L3807" s="9">
        <v>18.53</v>
      </c>
      <c r="M3807" s="11">
        <v>116.74</v>
      </c>
      <c r="O3807" s="10">
        <f t="shared" si="599"/>
        <v>6.3000539665407445</v>
      </c>
      <c r="P3807" s="11">
        <f t="shared" si="600"/>
        <v>0</v>
      </c>
      <c r="Q3807" s="11">
        <f t="shared" si="601"/>
        <v>6.3000539665407445</v>
      </c>
      <c r="R3807" s="6" t="str">
        <f t="shared" si="602"/>
        <v>NO</v>
      </c>
      <c r="S3807" s="6" t="str">
        <f t="shared" si="603"/>
        <v>YES</v>
      </c>
      <c r="T3807" s="11">
        <f t="shared" si="604"/>
        <v>231.625</v>
      </c>
      <c r="U3807" s="11">
        <f t="shared" si="605"/>
        <v>116.74</v>
      </c>
      <c r="V3807" s="11">
        <f t="shared" si="606"/>
        <v>114.88500000000001</v>
      </c>
    </row>
    <row r="3808" spans="1:22" x14ac:dyDescent="0.25">
      <c r="A3808" s="6" t="s">
        <v>351</v>
      </c>
      <c r="B3808" s="6" t="s">
        <v>23</v>
      </c>
      <c r="C3808" s="6" t="s">
        <v>3110</v>
      </c>
      <c r="D3808" s="6" t="s">
        <v>3110</v>
      </c>
      <c r="E3808" s="6" t="s">
        <v>2791</v>
      </c>
      <c r="F3808" s="7" t="s">
        <v>2792</v>
      </c>
      <c r="G3808" s="7" t="s">
        <v>2793</v>
      </c>
      <c r="H3808" s="6" t="s">
        <v>3111</v>
      </c>
      <c r="I3808" s="6" t="s">
        <v>652</v>
      </c>
      <c r="J3808" s="6" t="s">
        <v>3112</v>
      </c>
      <c r="K3808" s="11">
        <v>6</v>
      </c>
      <c r="L3808" s="9">
        <v>215.93</v>
      </c>
      <c r="M3808" s="11">
        <v>1295.58</v>
      </c>
      <c r="N3808" s="11">
        <v>3023</v>
      </c>
      <c r="O3808" s="10">
        <f t="shared" si="599"/>
        <v>5.9999999999999991</v>
      </c>
      <c r="P3808" s="11">
        <f t="shared" si="600"/>
        <v>13.999907377390821</v>
      </c>
      <c r="Q3808" s="11">
        <f t="shared" si="601"/>
        <v>19.999907377390819</v>
      </c>
      <c r="R3808" s="6" t="str">
        <f t="shared" si="602"/>
        <v>YES</v>
      </c>
      <c r="S3808" s="6" t="str">
        <f t="shared" si="603"/>
        <v>YES</v>
      </c>
      <c r="T3808" s="11">
        <f t="shared" si="604"/>
        <v>2699.125</v>
      </c>
      <c r="U3808" s="11">
        <f t="shared" si="605"/>
        <v>4318.58</v>
      </c>
      <c r="V3808" s="11">
        <f t="shared" si="606"/>
        <v>-1619.4549999999999</v>
      </c>
    </row>
    <row r="3809" spans="1:22" x14ac:dyDescent="0.25">
      <c r="A3809" s="6" t="s">
        <v>351</v>
      </c>
      <c r="B3809" s="6" t="s">
        <v>23</v>
      </c>
      <c r="C3809" s="6" t="s">
        <v>3110</v>
      </c>
      <c r="D3809" s="6" t="s">
        <v>3110</v>
      </c>
      <c r="E3809" s="6" t="s">
        <v>2791</v>
      </c>
      <c r="F3809" s="7" t="s">
        <v>2792</v>
      </c>
      <c r="G3809" s="7" t="s">
        <v>2793</v>
      </c>
      <c r="H3809" s="6" t="s">
        <v>3111</v>
      </c>
      <c r="I3809" s="6" t="s">
        <v>652</v>
      </c>
      <c r="J3809" s="6" t="s">
        <v>3113</v>
      </c>
      <c r="K3809" s="11">
        <v>6</v>
      </c>
      <c r="L3809" s="9">
        <v>274.13</v>
      </c>
      <c r="M3809" s="11">
        <v>1644.78</v>
      </c>
      <c r="N3809" s="11">
        <v>3838.04</v>
      </c>
      <c r="O3809" s="10">
        <f t="shared" si="599"/>
        <v>6</v>
      </c>
      <c r="P3809" s="11">
        <f t="shared" si="600"/>
        <v>14.000802538941379</v>
      </c>
      <c r="Q3809" s="11">
        <f t="shared" si="601"/>
        <v>20.000802538941379</v>
      </c>
      <c r="R3809" s="6" t="str">
        <f t="shared" si="602"/>
        <v>YES</v>
      </c>
      <c r="S3809" s="6" t="str">
        <f t="shared" si="603"/>
        <v>YES</v>
      </c>
      <c r="T3809" s="11">
        <f t="shared" si="604"/>
        <v>3426.625</v>
      </c>
      <c r="U3809" s="11">
        <f t="shared" si="605"/>
        <v>5482.82</v>
      </c>
      <c r="V3809" s="11">
        <f t="shared" si="606"/>
        <v>-2056.1949999999997</v>
      </c>
    </row>
    <row r="3810" spans="1:22" x14ac:dyDescent="0.25">
      <c r="A3810" s="6" t="s">
        <v>351</v>
      </c>
      <c r="B3810" s="6" t="s">
        <v>23</v>
      </c>
      <c r="C3810" s="6" t="s">
        <v>3110</v>
      </c>
      <c r="D3810" s="6" t="s">
        <v>3110</v>
      </c>
      <c r="E3810" s="6" t="s">
        <v>2791</v>
      </c>
      <c r="F3810" s="7" t="s">
        <v>2792</v>
      </c>
      <c r="G3810" s="7" t="s">
        <v>2793</v>
      </c>
      <c r="H3810" s="6" t="s">
        <v>3111</v>
      </c>
      <c r="I3810" s="6" t="s">
        <v>652</v>
      </c>
      <c r="J3810" s="6" t="s">
        <v>3114</v>
      </c>
      <c r="K3810" s="11">
        <v>6</v>
      </c>
      <c r="L3810" s="9">
        <v>232.38</v>
      </c>
      <c r="M3810" s="11">
        <v>1394.28</v>
      </c>
      <c r="N3810" s="11">
        <v>2323.81</v>
      </c>
      <c r="O3810" s="10">
        <f t="shared" si="599"/>
        <v>6</v>
      </c>
      <c r="P3810" s="11">
        <f t="shared" si="600"/>
        <v>10.00004303296325</v>
      </c>
      <c r="Q3810" s="11">
        <f t="shared" si="601"/>
        <v>16.000043032963251</v>
      </c>
      <c r="R3810" s="6" t="str">
        <f t="shared" si="602"/>
        <v>YES</v>
      </c>
      <c r="S3810" s="6" t="str">
        <f t="shared" si="603"/>
        <v>YES</v>
      </c>
      <c r="T3810" s="11">
        <f t="shared" si="604"/>
        <v>2904.75</v>
      </c>
      <c r="U3810" s="11">
        <f t="shared" si="605"/>
        <v>3718.09</v>
      </c>
      <c r="V3810" s="11">
        <f t="shared" si="606"/>
        <v>-813.34000000000015</v>
      </c>
    </row>
    <row r="3811" spans="1:22" x14ac:dyDescent="0.25">
      <c r="A3811" s="6" t="s">
        <v>351</v>
      </c>
      <c r="B3811" s="6" t="s">
        <v>23</v>
      </c>
      <c r="C3811" s="6" t="s">
        <v>3110</v>
      </c>
      <c r="D3811" s="6" t="s">
        <v>3110</v>
      </c>
      <c r="E3811" s="6" t="s">
        <v>2791</v>
      </c>
      <c r="F3811" s="7" t="s">
        <v>2792</v>
      </c>
      <c r="G3811" s="7" t="s">
        <v>2793</v>
      </c>
      <c r="H3811" s="6" t="s">
        <v>3111</v>
      </c>
      <c r="I3811" s="6" t="s">
        <v>652</v>
      </c>
      <c r="J3811" s="6" t="s">
        <v>3115</v>
      </c>
      <c r="K3811" s="11">
        <v>5</v>
      </c>
      <c r="L3811" s="9">
        <v>331.22</v>
      </c>
      <c r="M3811" s="11">
        <v>1707.23</v>
      </c>
      <c r="N3811" s="11">
        <v>10278.5</v>
      </c>
      <c r="O3811" s="10">
        <f t="shared" si="599"/>
        <v>5.1543686975424183</v>
      </c>
      <c r="P3811" s="11">
        <f t="shared" si="600"/>
        <v>31.032244429684194</v>
      </c>
      <c r="Q3811" s="11">
        <f t="shared" si="601"/>
        <v>36.186613127226614</v>
      </c>
      <c r="R3811" s="6" t="str">
        <f t="shared" si="602"/>
        <v>YES</v>
      </c>
      <c r="S3811" s="6" t="str">
        <f t="shared" si="603"/>
        <v>YES</v>
      </c>
      <c r="T3811" s="11">
        <f t="shared" si="604"/>
        <v>4140.25</v>
      </c>
      <c r="U3811" s="11">
        <f t="shared" si="605"/>
        <v>11985.73</v>
      </c>
      <c r="V3811" s="11">
        <f t="shared" si="606"/>
        <v>-7845.48</v>
      </c>
    </row>
    <row r="3812" spans="1:22" x14ac:dyDescent="0.25">
      <c r="A3812" s="6" t="s">
        <v>351</v>
      </c>
      <c r="B3812" s="6" t="s">
        <v>23</v>
      </c>
      <c r="C3812" s="6" t="s">
        <v>3110</v>
      </c>
      <c r="D3812" s="6" t="s">
        <v>3110</v>
      </c>
      <c r="E3812" s="6" t="s">
        <v>2791</v>
      </c>
      <c r="F3812" s="7" t="s">
        <v>2792</v>
      </c>
      <c r="G3812" s="7" t="s">
        <v>2793</v>
      </c>
      <c r="H3812" s="6" t="s">
        <v>3111</v>
      </c>
      <c r="I3812" s="6" t="s">
        <v>652</v>
      </c>
      <c r="J3812" s="6" t="s">
        <v>3116</v>
      </c>
      <c r="K3812" s="11">
        <v>5</v>
      </c>
      <c r="L3812" s="9">
        <v>182.61</v>
      </c>
      <c r="M3812" s="11">
        <v>913.05</v>
      </c>
      <c r="N3812" s="11">
        <v>4370.3500000000004</v>
      </c>
      <c r="O3812" s="10">
        <f t="shared" si="599"/>
        <v>4.9999999999999991</v>
      </c>
      <c r="P3812" s="11">
        <f t="shared" si="600"/>
        <v>23.932698099775479</v>
      </c>
      <c r="Q3812" s="11">
        <f t="shared" si="601"/>
        <v>28.932698099775479</v>
      </c>
      <c r="R3812" s="6" t="str">
        <f t="shared" si="602"/>
        <v>YES</v>
      </c>
      <c r="S3812" s="6" t="str">
        <f t="shared" si="603"/>
        <v>YES</v>
      </c>
      <c r="T3812" s="11">
        <f t="shared" si="604"/>
        <v>2282.625</v>
      </c>
      <c r="U3812" s="11">
        <f t="shared" si="605"/>
        <v>5283.4000000000005</v>
      </c>
      <c r="V3812" s="11">
        <f t="shared" si="606"/>
        <v>-3000.7750000000005</v>
      </c>
    </row>
    <row r="3813" spans="1:22" x14ac:dyDescent="0.25">
      <c r="A3813" s="6" t="s">
        <v>351</v>
      </c>
      <c r="B3813" s="6" t="s">
        <v>23</v>
      </c>
      <c r="C3813" s="6" t="s">
        <v>3110</v>
      </c>
      <c r="D3813" s="6" t="s">
        <v>3110</v>
      </c>
      <c r="E3813" s="6" t="s">
        <v>2791</v>
      </c>
      <c r="F3813" s="7" t="s">
        <v>2792</v>
      </c>
      <c r="G3813" s="7" t="s">
        <v>2793</v>
      </c>
      <c r="H3813" s="6" t="s">
        <v>3111</v>
      </c>
      <c r="I3813" s="6" t="s">
        <v>652</v>
      </c>
      <c r="J3813" s="6" t="s">
        <v>3117</v>
      </c>
      <c r="K3813" s="11">
        <v>5.0999999999999996</v>
      </c>
      <c r="L3813" s="9">
        <v>39.29</v>
      </c>
      <c r="M3813" s="11">
        <v>200.38</v>
      </c>
      <c r="N3813" s="11">
        <v>697.53</v>
      </c>
      <c r="O3813" s="10">
        <f t="shared" si="599"/>
        <v>5.1000254517688983</v>
      </c>
      <c r="P3813" s="11">
        <f t="shared" si="600"/>
        <v>17.753372359378975</v>
      </c>
      <c r="Q3813" s="11">
        <f t="shared" si="601"/>
        <v>22.853397811147875</v>
      </c>
      <c r="R3813" s="6" t="str">
        <f t="shared" si="602"/>
        <v>YES</v>
      </c>
      <c r="S3813" s="6" t="str">
        <f t="shared" si="603"/>
        <v>YES</v>
      </c>
      <c r="T3813" s="11">
        <f t="shared" si="604"/>
        <v>491.125</v>
      </c>
      <c r="U3813" s="11">
        <f t="shared" si="605"/>
        <v>897.91</v>
      </c>
      <c r="V3813" s="11">
        <f t="shared" si="606"/>
        <v>-406.78499999999997</v>
      </c>
    </row>
    <row r="3814" spans="1:22" x14ac:dyDescent="0.25">
      <c r="A3814" s="6" t="s">
        <v>351</v>
      </c>
      <c r="B3814" s="6" t="s">
        <v>23</v>
      </c>
      <c r="C3814" s="6" t="s">
        <v>3110</v>
      </c>
      <c r="D3814" s="6" t="s">
        <v>3110</v>
      </c>
      <c r="E3814" s="6" t="s">
        <v>2791</v>
      </c>
      <c r="F3814" s="7" t="s">
        <v>2792</v>
      </c>
      <c r="G3814" s="7" t="s">
        <v>2793</v>
      </c>
      <c r="H3814" s="6" t="s">
        <v>3111</v>
      </c>
      <c r="I3814" s="6" t="s">
        <v>652</v>
      </c>
      <c r="J3814" s="6" t="s">
        <v>3118</v>
      </c>
      <c r="K3814" s="11">
        <v>5.0999999999999996</v>
      </c>
      <c r="L3814" s="9">
        <v>209.09</v>
      </c>
      <c r="M3814" s="11">
        <v>2511.34</v>
      </c>
      <c r="N3814" s="11">
        <v>4191.57</v>
      </c>
      <c r="O3814" s="10">
        <f t="shared" si="599"/>
        <v>12.010808742646708</v>
      </c>
      <c r="P3814" s="11">
        <f t="shared" si="600"/>
        <v>20.046726290114304</v>
      </c>
      <c r="Q3814" s="11">
        <f t="shared" si="601"/>
        <v>32.05753503276101</v>
      </c>
      <c r="R3814" s="6" t="str">
        <f t="shared" si="602"/>
        <v>YES</v>
      </c>
      <c r="S3814" s="6" t="str">
        <f t="shared" si="603"/>
        <v>YES</v>
      </c>
      <c r="T3814" s="11">
        <f t="shared" si="604"/>
        <v>2613.625</v>
      </c>
      <c r="U3814" s="11">
        <f t="shared" si="605"/>
        <v>6702.91</v>
      </c>
      <c r="V3814" s="11">
        <f t="shared" si="606"/>
        <v>-4089.2849999999999</v>
      </c>
    </row>
    <row r="3815" spans="1:22" x14ac:dyDescent="0.25">
      <c r="A3815" s="6" t="s">
        <v>351</v>
      </c>
      <c r="B3815" s="6" t="s">
        <v>23</v>
      </c>
      <c r="C3815" s="6" t="s">
        <v>3110</v>
      </c>
      <c r="D3815" s="6" t="s">
        <v>3110</v>
      </c>
      <c r="E3815" s="6" t="s">
        <v>2791</v>
      </c>
      <c r="F3815" s="7" t="s">
        <v>2792</v>
      </c>
      <c r="G3815" s="7" t="s">
        <v>2793</v>
      </c>
      <c r="H3815" s="6" t="s">
        <v>3111</v>
      </c>
      <c r="I3815" s="6" t="s">
        <v>652</v>
      </c>
      <c r="J3815" s="6" t="s">
        <v>3119</v>
      </c>
      <c r="K3815" s="11">
        <v>6</v>
      </c>
      <c r="L3815" s="9">
        <v>262.26</v>
      </c>
      <c r="M3815" s="11">
        <v>1573.56</v>
      </c>
      <c r="N3815" s="11">
        <v>2622.63</v>
      </c>
      <c r="O3815" s="10">
        <f t="shared" si="599"/>
        <v>6</v>
      </c>
      <c r="P3815" s="11">
        <f t="shared" si="600"/>
        <v>10.000114390299704</v>
      </c>
      <c r="Q3815" s="11">
        <f t="shared" si="601"/>
        <v>16.000114390299704</v>
      </c>
      <c r="R3815" s="6" t="str">
        <f t="shared" si="602"/>
        <v>YES</v>
      </c>
      <c r="S3815" s="6" t="str">
        <f t="shared" si="603"/>
        <v>YES</v>
      </c>
      <c r="T3815" s="11">
        <f t="shared" si="604"/>
        <v>3278.25</v>
      </c>
      <c r="U3815" s="11">
        <f t="shared" si="605"/>
        <v>4196.1900000000005</v>
      </c>
      <c r="V3815" s="11">
        <f t="shared" si="606"/>
        <v>-917.94000000000051</v>
      </c>
    </row>
    <row r="3816" spans="1:22" x14ac:dyDescent="0.25">
      <c r="A3816" s="6" t="s">
        <v>351</v>
      </c>
      <c r="B3816" s="6" t="s">
        <v>23</v>
      </c>
      <c r="C3816" s="6" t="s">
        <v>3110</v>
      </c>
      <c r="D3816" s="6" t="s">
        <v>3110</v>
      </c>
      <c r="E3816" s="6" t="s">
        <v>2791</v>
      </c>
      <c r="F3816" s="7" t="s">
        <v>2792</v>
      </c>
      <c r="G3816" s="7" t="s">
        <v>2793</v>
      </c>
      <c r="H3816" s="6" t="s">
        <v>3111</v>
      </c>
      <c r="I3816" s="6" t="s">
        <v>652</v>
      </c>
      <c r="J3816" s="6" t="s">
        <v>3120</v>
      </c>
      <c r="K3816" s="11">
        <v>6</v>
      </c>
      <c r="L3816" s="9">
        <v>178.42</v>
      </c>
      <c r="M3816" s="11">
        <v>1070.52</v>
      </c>
      <c r="N3816" s="11">
        <v>1775.15</v>
      </c>
      <c r="O3816" s="10">
        <f t="shared" si="599"/>
        <v>6</v>
      </c>
      <c r="P3816" s="11">
        <f t="shared" si="600"/>
        <v>9.9492769868848789</v>
      </c>
      <c r="Q3816" s="11">
        <f t="shared" si="601"/>
        <v>15.949276986884881</v>
      </c>
      <c r="R3816" s="6" t="str">
        <f t="shared" si="602"/>
        <v>YES</v>
      </c>
      <c r="S3816" s="6" t="str">
        <f t="shared" si="603"/>
        <v>YES</v>
      </c>
      <c r="T3816" s="11">
        <f t="shared" si="604"/>
        <v>2230.25</v>
      </c>
      <c r="U3816" s="11">
        <f t="shared" si="605"/>
        <v>2845.67</v>
      </c>
      <c r="V3816" s="11">
        <f t="shared" si="606"/>
        <v>-615.42000000000007</v>
      </c>
    </row>
    <row r="3817" spans="1:22" x14ac:dyDescent="0.25">
      <c r="A3817" s="6" t="s">
        <v>351</v>
      </c>
      <c r="B3817" s="6" t="s">
        <v>23</v>
      </c>
      <c r="C3817" s="6" t="s">
        <v>3110</v>
      </c>
      <c r="D3817" s="6" t="s">
        <v>3110</v>
      </c>
      <c r="E3817" s="6" t="s">
        <v>2791</v>
      </c>
      <c r="F3817" s="7" t="s">
        <v>2792</v>
      </c>
      <c r="G3817" s="7" t="s">
        <v>2793</v>
      </c>
      <c r="H3817" s="6" t="s">
        <v>3111</v>
      </c>
      <c r="I3817" s="6" t="s">
        <v>652</v>
      </c>
      <c r="J3817" s="6" t="s">
        <v>3121</v>
      </c>
      <c r="K3817" s="11">
        <v>6</v>
      </c>
      <c r="L3817" s="9">
        <v>238.42</v>
      </c>
      <c r="M3817" s="11">
        <v>1430.52</v>
      </c>
      <c r="N3817" s="11">
        <v>3337.8</v>
      </c>
      <c r="O3817" s="10">
        <f t="shared" si="599"/>
        <v>6</v>
      </c>
      <c r="P3817" s="11">
        <f t="shared" si="600"/>
        <v>13.999664457679726</v>
      </c>
      <c r="Q3817" s="11">
        <f t="shared" si="601"/>
        <v>19.999664457679724</v>
      </c>
      <c r="R3817" s="6" t="str">
        <f t="shared" si="602"/>
        <v>YES</v>
      </c>
      <c r="S3817" s="6" t="str">
        <f t="shared" si="603"/>
        <v>YES</v>
      </c>
      <c r="T3817" s="11">
        <f t="shared" si="604"/>
        <v>2980.25</v>
      </c>
      <c r="U3817" s="11">
        <f t="shared" si="605"/>
        <v>4768.32</v>
      </c>
      <c r="V3817" s="11">
        <f t="shared" si="606"/>
        <v>-1788.0699999999997</v>
      </c>
    </row>
    <row r="3818" spans="1:22" x14ac:dyDescent="0.25">
      <c r="A3818" s="6" t="s">
        <v>351</v>
      </c>
      <c r="B3818" s="6" t="s">
        <v>23</v>
      </c>
      <c r="C3818" s="6" t="s">
        <v>3110</v>
      </c>
      <c r="D3818" s="6" t="s">
        <v>3110</v>
      </c>
      <c r="E3818" s="6" t="s">
        <v>2791</v>
      </c>
      <c r="F3818" s="7" t="s">
        <v>2792</v>
      </c>
      <c r="G3818" s="7" t="s">
        <v>2793</v>
      </c>
      <c r="H3818" s="6" t="s">
        <v>3111</v>
      </c>
      <c r="I3818" s="6" t="s">
        <v>652</v>
      </c>
      <c r="J3818" s="6" t="s">
        <v>3122</v>
      </c>
      <c r="K3818" s="11">
        <v>5</v>
      </c>
      <c r="L3818" s="9">
        <v>387.36</v>
      </c>
      <c r="M3818" s="11">
        <v>2172.54</v>
      </c>
      <c r="N3818" s="11">
        <v>8170.31</v>
      </c>
      <c r="O3818" s="10">
        <f t="shared" si="599"/>
        <v>5.60858116480793</v>
      </c>
      <c r="P3818" s="11">
        <f t="shared" si="600"/>
        <v>21.092291408508881</v>
      </c>
      <c r="Q3818" s="11">
        <f t="shared" si="601"/>
        <v>26.700872573316811</v>
      </c>
      <c r="R3818" s="6" t="str">
        <f t="shared" si="602"/>
        <v>YES</v>
      </c>
      <c r="S3818" s="6" t="str">
        <f t="shared" si="603"/>
        <v>YES</v>
      </c>
      <c r="T3818" s="11">
        <f t="shared" si="604"/>
        <v>4842</v>
      </c>
      <c r="U3818" s="11">
        <f t="shared" si="605"/>
        <v>10342.85</v>
      </c>
      <c r="V3818" s="11">
        <f t="shared" si="606"/>
        <v>-5500.85</v>
      </c>
    </row>
    <row r="3819" spans="1:22" x14ac:dyDescent="0.25">
      <c r="A3819" s="6" t="s">
        <v>351</v>
      </c>
      <c r="B3819" s="6" t="s">
        <v>23</v>
      </c>
      <c r="C3819" s="6" t="s">
        <v>3110</v>
      </c>
      <c r="D3819" s="6" t="s">
        <v>3110</v>
      </c>
      <c r="E3819" s="6" t="s">
        <v>2791</v>
      </c>
      <c r="F3819" s="7" t="s">
        <v>2792</v>
      </c>
      <c r="G3819" s="7" t="s">
        <v>2793</v>
      </c>
      <c r="H3819" s="6" t="s">
        <v>3111</v>
      </c>
      <c r="I3819" s="6" t="s">
        <v>652</v>
      </c>
      <c r="J3819" s="6" t="s">
        <v>3123</v>
      </c>
      <c r="K3819" s="11">
        <v>5.0999999999999996</v>
      </c>
      <c r="L3819" s="9">
        <v>128.9</v>
      </c>
      <c r="M3819" s="11">
        <v>657.41</v>
      </c>
      <c r="N3819" s="11">
        <v>3849.66</v>
      </c>
      <c r="O3819" s="10">
        <f t="shared" si="599"/>
        <v>5.1001551590380139</v>
      </c>
      <c r="P3819" s="11">
        <f t="shared" si="600"/>
        <v>29.865477114041891</v>
      </c>
      <c r="Q3819" s="11">
        <f t="shared" si="601"/>
        <v>34.965632273079905</v>
      </c>
      <c r="R3819" s="6" t="str">
        <f t="shared" si="602"/>
        <v>YES</v>
      </c>
      <c r="S3819" s="6" t="str">
        <f t="shared" si="603"/>
        <v>YES</v>
      </c>
      <c r="T3819" s="11">
        <f t="shared" si="604"/>
        <v>1611.25</v>
      </c>
      <c r="U3819" s="11">
        <f t="shared" si="605"/>
        <v>4507.07</v>
      </c>
      <c r="V3819" s="11">
        <f t="shared" si="606"/>
        <v>-2895.8199999999997</v>
      </c>
    </row>
    <row r="3820" spans="1:22" x14ac:dyDescent="0.25">
      <c r="A3820" s="6" t="s">
        <v>351</v>
      </c>
      <c r="B3820" s="6" t="s">
        <v>23</v>
      </c>
      <c r="C3820" s="6" t="s">
        <v>3110</v>
      </c>
      <c r="D3820" s="6" t="s">
        <v>3110</v>
      </c>
      <c r="E3820" s="6" t="s">
        <v>2791</v>
      </c>
      <c r="F3820" s="7" t="s">
        <v>2792</v>
      </c>
      <c r="G3820" s="7" t="s">
        <v>2793</v>
      </c>
      <c r="H3820" s="6" t="s">
        <v>3111</v>
      </c>
      <c r="I3820" s="6" t="s">
        <v>652</v>
      </c>
      <c r="J3820" s="6" t="s">
        <v>3124</v>
      </c>
      <c r="K3820" s="11">
        <v>5.0999999999999996</v>
      </c>
      <c r="L3820" s="9">
        <v>176.03</v>
      </c>
      <c r="M3820" s="11">
        <v>897.77</v>
      </c>
      <c r="N3820" s="11">
        <v>4305.21</v>
      </c>
      <c r="O3820" s="10">
        <f t="shared" si="599"/>
        <v>5.1000965744475373</v>
      </c>
      <c r="P3820" s="11">
        <f t="shared" si="600"/>
        <v>24.457251604840085</v>
      </c>
      <c r="Q3820" s="11">
        <f t="shared" si="601"/>
        <v>29.557348179287619</v>
      </c>
      <c r="R3820" s="6" t="str">
        <f t="shared" si="602"/>
        <v>YES</v>
      </c>
      <c r="S3820" s="6" t="str">
        <f t="shared" si="603"/>
        <v>YES</v>
      </c>
      <c r="T3820" s="11">
        <f t="shared" si="604"/>
        <v>2200.375</v>
      </c>
      <c r="U3820" s="11">
        <f t="shared" si="605"/>
        <v>5202.9799999999996</v>
      </c>
      <c r="V3820" s="11">
        <f t="shared" si="606"/>
        <v>-3002.6049999999996</v>
      </c>
    </row>
    <row r="3821" spans="1:22" x14ac:dyDescent="0.25">
      <c r="A3821" s="6" t="s">
        <v>351</v>
      </c>
      <c r="B3821" s="6" t="s">
        <v>23</v>
      </c>
      <c r="C3821" s="6" t="s">
        <v>3110</v>
      </c>
      <c r="D3821" s="6" t="s">
        <v>3110</v>
      </c>
      <c r="E3821" s="6" t="s">
        <v>2791</v>
      </c>
      <c r="F3821" s="7" t="s">
        <v>2792</v>
      </c>
      <c r="G3821" s="7" t="s">
        <v>2793</v>
      </c>
      <c r="H3821" s="6" t="s">
        <v>3111</v>
      </c>
      <c r="I3821" s="6" t="s">
        <v>652</v>
      </c>
      <c r="J3821" s="6" t="s">
        <v>3125</v>
      </c>
      <c r="K3821" s="11">
        <v>6</v>
      </c>
      <c r="L3821" s="9">
        <v>143.01</v>
      </c>
      <c r="M3821" s="11">
        <v>858.06</v>
      </c>
      <c r="N3821" s="11">
        <v>2002.19</v>
      </c>
      <c r="O3821" s="10">
        <f t="shared" si="599"/>
        <v>6</v>
      </c>
      <c r="P3821" s="11">
        <f t="shared" si="600"/>
        <v>14.000349625900288</v>
      </c>
      <c r="Q3821" s="11">
        <f t="shared" si="601"/>
        <v>20.000349625900288</v>
      </c>
      <c r="R3821" s="6" t="str">
        <f t="shared" si="602"/>
        <v>YES</v>
      </c>
      <c r="S3821" s="6" t="str">
        <f t="shared" si="603"/>
        <v>YES</v>
      </c>
      <c r="T3821" s="11">
        <f t="shared" si="604"/>
        <v>1787.625</v>
      </c>
      <c r="U3821" s="11">
        <f t="shared" si="605"/>
        <v>2860.25</v>
      </c>
      <c r="V3821" s="11">
        <f t="shared" si="606"/>
        <v>-1072.625</v>
      </c>
    </row>
    <row r="3822" spans="1:22" x14ac:dyDescent="0.25">
      <c r="A3822" s="6" t="s">
        <v>351</v>
      </c>
      <c r="B3822" s="6" t="s">
        <v>23</v>
      </c>
      <c r="C3822" s="6" t="s">
        <v>3110</v>
      </c>
      <c r="D3822" s="6" t="s">
        <v>3110</v>
      </c>
      <c r="E3822" s="6" t="s">
        <v>2791</v>
      </c>
      <c r="F3822" s="7" t="s">
        <v>2792</v>
      </c>
      <c r="G3822" s="7" t="s">
        <v>2793</v>
      </c>
      <c r="H3822" s="6" t="s">
        <v>3111</v>
      </c>
      <c r="I3822" s="6" t="s">
        <v>652</v>
      </c>
      <c r="J3822" s="6" t="s">
        <v>3126</v>
      </c>
      <c r="K3822" s="11">
        <v>5</v>
      </c>
      <c r="L3822" s="9">
        <v>41.11</v>
      </c>
      <c r="M3822" s="11">
        <v>483.35</v>
      </c>
      <c r="N3822" s="11">
        <v>410.42</v>
      </c>
      <c r="O3822" s="10">
        <f t="shared" si="599"/>
        <v>11.757479931890051</v>
      </c>
      <c r="P3822" s="11">
        <f t="shared" si="600"/>
        <v>9.9834590124057421</v>
      </c>
      <c r="Q3822" s="11">
        <f t="shared" si="601"/>
        <v>21.740938944295792</v>
      </c>
      <c r="R3822" s="6" t="str">
        <f t="shared" si="602"/>
        <v>YES</v>
      </c>
      <c r="S3822" s="6" t="str">
        <f t="shared" si="603"/>
        <v>YES</v>
      </c>
      <c r="T3822" s="11">
        <f t="shared" si="604"/>
        <v>513.875</v>
      </c>
      <c r="U3822" s="11">
        <f t="shared" si="605"/>
        <v>893.77</v>
      </c>
      <c r="V3822" s="11">
        <f t="shared" si="606"/>
        <v>-379.89499999999998</v>
      </c>
    </row>
    <row r="3823" spans="1:22" x14ac:dyDescent="0.25">
      <c r="A3823" s="6" t="s">
        <v>351</v>
      </c>
      <c r="B3823" s="6" t="s">
        <v>23</v>
      </c>
      <c r="C3823" s="6" t="s">
        <v>3110</v>
      </c>
      <c r="D3823" s="6" t="s">
        <v>3110</v>
      </c>
      <c r="E3823" s="6" t="s">
        <v>2791</v>
      </c>
      <c r="F3823" s="7" t="s">
        <v>2792</v>
      </c>
      <c r="G3823" s="7" t="s">
        <v>2793</v>
      </c>
      <c r="H3823" s="6" t="s">
        <v>3111</v>
      </c>
      <c r="I3823" s="6" t="s">
        <v>652</v>
      </c>
      <c r="J3823" s="6" t="s">
        <v>3127</v>
      </c>
      <c r="K3823" s="11">
        <v>5.0999999999999996</v>
      </c>
      <c r="L3823" s="9">
        <v>209.82</v>
      </c>
      <c r="M3823" s="11">
        <v>1070.0899999999999</v>
      </c>
      <c r="N3823" s="11">
        <v>5580.64</v>
      </c>
      <c r="O3823" s="10">
        <f t="shared" si="599"/>
        <v>5.1000381279191682</v>
      </c>
      <c r="P3823" s="11">
        <f t="shared" si="600"/>
        <v>26.597273853779431</v>
      </c>
      <c r="Q3823" s="11">
        <f t="shared" si="601"/>
        <v>31.697311981698601</v>
      </c>
      <c r="R3823" s="6" t="str">
        <f t="shared" si="602"/>
        <v>YES</v>
      </c>
      <c r="S3823" s="6" t="str">
        <f t="shared" si="603"/>
        <v>YES</v>
      </c>
      <c r="T3823" s="11">
        <f t="shared" si="604"/>
        <v>2622.75</v>
      </c>
      <c r="U3823" s="11">
        <f t="shared" si="605"/>
        <v>6650.7300000000005</v>
      </c>
      <c r="V3823" s="11">
        <f t="shared" si="606"/>
        <v>-4027.9800000000005</v>
      </c>
    </row>
    <row r="3824" spans="1:22" x14ac:dyDescent="0.25">
      <c r="A3824" s="6" t="s">
        <v>351</v>
      </c>
      <c r="B3824" s="6" t="s">
        <v>23</v>
      </c>
      <c r="C3824" s="6" t="s">
        <v>3110</v>
      </c>
      <c r="D3824" s="6" t="s">
        <v>3110</v>
      </c>
      <c r="E3824" s="6" t="s">
        <v>2791</v>
      </c>
      <c r="F3824" s="7" t="s">
        <v>2792</v>
      </c>
      <c r="G3824" s="7" t="s">
        <v>2793</v>
      </c>
      <c r="H3824" s="6" t="s">
        <v>3111</v>
      </c>
      <c r="I3824" s="6" t="s">
        <v>652</v>
      </c>
      <c r="J3824" s="6" t="s">
        <v>3128</v>
      </c>
      <c r="K3824" s="11">
        <v>6</v>
      </c>
      <c r="L3824" s="9">
        <v>218.05</v>
      </c>
      <c r="M3824" s="11">
        <v>1308.3</v>
      </c>
      <c r="N3824" s="11">
        <v>2180.46</v>
      </c>
      <c r="O3824" s="10">
        <f t="shared" si="599"/>
        <v>5.9999999999999991</v>
      </c>
      <c r="P3824" s="11">
        <f t="shared" si="600"/>
        <v>9.9998165558358174</v>
      </c>
      <c r="Q3824" s="11">
        <f t="shared" si="601"/>
        <v>15.999816555835817</v>
      </c>
      <c r="R3824" s="6" t="str">
        <f t="shared" si="602"/>
        <v>YES</v>
      </c>
      <c r="S3824" s="6" t="str">
        <f t="shared" si="603"/>
        <v>YES</v>
      </c>
      <c r="T3824" s="11">
        <f t="shared" si="604"/>
        <v>2725.625</v>
      </c>
      <c r="U3824" s="11">
        <f t="shared" si="605"/>
        <v>3488.76</v>
      </c>
      <c r="V3824" s="11">
        <f t="shared" si="606"/>
        <v>-763.13500000000022</v>
      </c>
    </row>
    <row r="3825" spans="1:22" x14ac:dyDescent="0.25">
      <c r="A3825" s="6" t="s">
        <v>351</v>
      </c>
      <c r="B3825" s="6" t="s">
        <v>23</v>
      </c>
      <c r="C3825" s="6" t="s">
        <v>3110</v>
      </c>
      <c r="D3825" s="6" t="s">
        <v>3110</v>
      </c>
      <c r="E3825" s="6" t="s">
        <v>2791</v>
      </c>
      <c r="F3825" s="7" t="s">
        <v>2792</v>
      </c>
      <c r="G3825" s="7" t="s">
        <v>2793</v>
      </c>
      <c r="H3825" s="6" t="s">
        <v>3111</v>
      </c>
      <c r="I3825" s="6" t="s">
        <v>652</v>
      </c>
      <c r="J3825" s="6" t="s">
        <v>3129</v>
      </c>
      <c r="K3825" s="11">
        <v>5.0999999999999996</v>
      </c>
      <c r="L3825" s="9">
        <v>104.19</v>
      </c>
      <c r="M3825" s="11">
        <v>1020.82</v>
      </c>
      <c r="N3825" s="11">
        <v>4482.74</v>
      </c>
      <c r="O3825" s="10">
        <f t="shared" si="599"/>
        <v>9.7976773202802576</v>
      </c>
      <c r="P3825" s="11">
        <f t="shared" si="600"/>
        <v>43.024666474709662</v>
      </c>
      <c r="Q3825" s="11">
        <f t="shared" si="601"/>
        <v>52.822343794989919</v>
      </c>
      <c r="R3825" s="6" t="str">
        <f t="shared" si="602"/>
        <v>YES</v>
      </c>
      <c r="S3825" s="6" t="str">
        <f t="shared" si="603"/>
        <v>YES</v>
      </c>
      <c r="T3825" s="11">
        <f t="shared" si="604"/>
        <v>1302.375</v>
      </c>
      <c r="U3825" s="11">
        <f t="shared" si="605"/>
        <v>5503.5599999999995</v>
      </c>
      <c r="V3825" s="11">
        <f t="shared" si="606"/>
        <v>-4201.1849999999995</v>
      </c>
    </row>
    <row r="3826" spans="1:22" x14ac:dyDescent="0.25">
      <c r="A3826" s="6" t="s">
        <v>351</v>
      </c>
      <c r="B3826" s="6" t="s">
        <v>23</v>
      </c>
      <c r="C3826" s="6" t="s">
        <v>3110</v>
      </c>
      <c r="D3826" s="6" t="s">
        <v>3110</v>
      </c>
      <c r="E3826" s="6" t="s">
        <v>2791</v>
      </c>
      <c r="F3826" s="7" t="s">
        <v>2792</v>
      </c>
      <c r="G3826" s="7" t="s">
        <v>2793</v>
      </c>
      <c r="H3826" s="6" t="s">
        <v>3111</v>
      </c>
      <c r="I3826" s="6" t="s">
        <v>652</v>
      </c>
      <c r="J3826" s="6" t="s">
        <v>3130</v>
      </c>
      <c r="K3826" s="11">
        <v>6</v>
      </c>
      <c r="L3826" s="9">
        <v>303.60000000000002</v>
      </c>
      <c r="M3826" s="11">
        <v>1821.6</v>
      </c>
      <c r="N3826" s="11">
        <v>4250.3500000000004</v>
      </c>
      <c r="O3826" s="10">
        <f t="shared" si="599"/>
        <v>5.9999999999999991</v>
      </c>
      <c r="P3826" s="11">
        <f t="shared" si="600"/>
        <v>13.999835309617918</v>
      </c>
      <c r="Q3826" s="11">
        <f t="shared" si="601"/>
        <v>19.999835309617918</v>
      </c>
      <c r="R3826" s="6" t="str">
        <f t="shared" si="602"/>
        <v>YES</v>
      </c>
      <c r="S3826" s="6" t="str">
        <f t="shared" si="603"/>
        <v>YES</v>
      </c>
      <c r="T3826" s="11">
        <f t="shared" si="604"/>
        <v>3795.0000000000005</v>
      </c>
      <c r="U3826" s="11">
        <f t="shared" si="605"/>
        <v>6071.9500000000007</v>
      </c>
      <c r="V3826" s="11">
        <f t="shared" si="606"/>
        <v>-2276.9500000000003</v>
      </c>
    </row>
    <row r="3827" spans="1:22" x14ac:dyDescent="0.25">
      <c r="A3827" s="6" t="s">
        <v>351</v>
      </c>
      <c r="B3827" s="6" t="s">
        <v>23</v>
      </c>
      <c r="C3827" s="6" t="s">
        <v>3110</v>
      </c>
      <c r="D3827" s="6" t="s">
        <v>3110</v>
      </c>
      <c r="E3827" s="6" t="s">
        <v>2791</v>
      </c>
      <c r="F3827" s="7" t="s">
        <v>2792</v>
      </c>
      <c r="G3827" s="7" t="s">
        <v>2793</v>
      </c>
      <c r="H3827" s="6" t="s">
        <v>3111</v>
      </c>
      <c r="I3827" s="6" t="s">
        <v>652</v>
      </c>
      <c r="J3827" s="6" t="s">
        <v>3073</v>
      </c>
      <c r="K3827" s="11">
        <v>5.0999999999999996</v>
      </c>
      <c r="L3827" s="9">
        <v>181.71</v>
      </c>
      <c r="M3827" s="11">
        <v>926.73</v>
      </c>
      <c r="N3827" s="11">
        <v>7833.12</v>
      </c>
      <c r="O3827" s="10">
        <f t="shared" si="599"/>
        <v>5.1000495294700343</v>
      </c>
      <c r="P3827" s="11">
        <f t="shared" si="600"/>
        <v>43.107809146442129</v>
      </c>
      <c r="Q3827" s="11">
        <f t="shared" si="601"/>
        <v>48.207858675912171</v>
      </c>
      <c r="R3827" s="6" t="str">
        <f t="shared" si="602"/>
        <v>YES</v>
      </c>
      <c r="S3827" s="6" t="str">
        <f t="shared" si="603"/>
        <v>YES</v>
      </c>
      <c r="T3827" s="11">
        <f t="shared" si="604"/>
        <v>2271.375</v>
      </c>
      <c r="U3827" s="11">
        <f t="shared" si="605"/>
        <v>8759.85</v>
      </c>
      <c r="V3827" s="11">
        <f t="shared" si="606"/>
        <v>-6488.4750000000004</v>
      </c>
    </row>
    <row r="3828" spans="1:22" x14ac:dyDescent="0.25">
      <c r="A3828" s="6" t="s">
        <v>351</v>
      </c>
      <c r="B3828" s="6" t="s">
        <v>23</v>
      </c>
      <c r="C3828" s="6" t="s">
        <v>3110</v>
      </c>
      <c r="D3828" s="6" t="s">
        <v>3110</v>
      </c>
      <c r="E3828" s="6" t="s">
        <v>2791</v>
      </c>
      <c r="F3828" s="7" t="s">
        <v>2792</v>
      </c>
      <c r="G3828" s="7" t="s">
        <v>2793</v>
      </c>
      <c r="H3828" s="6" t="s">
        <v>3111</v>
      </c>
      <c r="I3828" s="6" t="s">
        <v>652</v>
      </c>
      <c r="J3828" s="6" t="s">
        <v>3131</v>
      </c>
      <c r="K3828" s="11">
        <v>6</v>
      </c>
      <c r="L3828" s="9">
        <v>180.06</v>
      </c>
      <c r="M3828" s="11">
        <v>1080.3599999999999</v>
      </c>
      <c r="N3828" s="11">
        <v>1800.44</v>
      </c>
      <c r="O3828" s="10">
        <f t="shared" si="599"/>
        <v>5.9999999999999991</v>
      </c>
      <c r="P3828" s="11">
        <f t="shared" si="600"/>
        <v>9.9991114073086749</v>
      </c>
      <c r="Q3828" s="11">
        <f t="shared" si="601"/>
        <v>15.999111407308675</v>
      </c>
      <c r="R3828" s="6" t="str">
        <f t="shared" si="602"/>
        <v>YES</v>
      </c>
      <c r="S3828" s="6" t="str">
        <f t="shared" si="603"/>
        <v>YES</v>
      </c>
      <c r="T3828" s="11">
        <f t="shared" si="604"/>
        <v>2250.75</v>
      </c>
      <c r="U3828" s="11">
        <f t="shared" si="605"/>
        <v>2880.8</v>
      </c>
      <c r="V3828" s="11">
        <f t="shared" si="606"/>
        <v>-630.05000000000018</v>
      </c>
    </row>
    <row r="3829" spans="1:22" x14ac:dyDescent="0.25">
      <c r="A3829" s="6" t="s">
        <v>351</v>
      </c>
      <c r="B3829" s="6" t="s">
        <v>23</v>
      </c>
      <c r="C3829" s="6" t="s">
        <v>3110</v>
      </c>
      <c r="D3829" s="6" t="s">
        <v>3110</v>
      </c>
      <c r="E3829" s="6" t="s">
        <v>2791</v>
      </c>
      <c r="F3829" s="7" t="s">
        <v>2792</v>
      </c>
      <c r="G3829" s="7" t="s">
        <v>2793</v>
      </c>
      <c r="H3829" s="6" t="s">
        <v>3111</v>
      </c>
      <c r="I3829" s="6" t="s">
        <v>652</v>
      </c>
      <c r="J3829" s="6" t="s">
        <v>3132</v>
      </c>
      <c r="K3829" s="11">
        <v>5.0999999999999996</v>
      </c>
      <c r="L3829" s="9">
        <v>139.55000000000001</v>
      </c>
      <c r="M3829" s="11">
        <v>711.71</v>
      </c>
      <c r="N3829" s="11">
        <v>1922.23</v>
      </c>
      <c r="O3829" s="10">
        <f t="shared" si="599"/>
        <v>5.1000358294518096</v>
      </c>
      <c r="P3829" s="11">
        <f t="shared" si="600"/>
        <v>13.774489430311716</v>
      </c>
      <c r="Q3829" s="11">
        <f t="shared" si="601"/>
        <v>18.874525259763523</v>
      </c>
      <c r="R3829" s="6" t="str">
        <f t="shared" si="602"/>
        <v>YES</v>
      </c>
      <c r="S3829" s="6" t="str">
        <f t="shared" si="603"/>
        <v>YES</v>
      </c>
      <c r="T3829" s="11">
        <f t="shared" si="604"/>
        <v>1744.3750000000002</v>
      </c>
      <c r="U3829" s="11">
        <f t="shared" si="605"/>
        <v>2633.94</v>
      </c>
      <c r="V3829" s="11">
        <f t="shared" si="606"/>
        <v>-889.56499999999983</v>
      </c>
    </row>
    <row r="3830" spans="1:22" x14ac:dyDescent="0.25">
      <c r="A3830" s="6" t="s">
        <v>351</v>
      </c>
      <c r="B3830" s="6" t="s">
        <v>23</v>
      </c>
      <c r="C3830" s="6" t="s">
        <v>3110</v>
      </c>
      <c r="D3830" s="6" t="s">
        <v>3110</v>
      </c>
      <c r="E3830" s="6" t="s">
        <v>2791</v>
      </c>
      <c r="F3830" s="7" t="s">
        <v>2792</v>
      </c>
      <c r="G3830" s="7" t="s">
        <v>2793</v>
      </c>
      <c r="H3830" s="6" t="s">
        <v>3111</v>
      </c>
      <c r="I3830" s="6" t="s">
        <v>652</v>
      </c>
      <c r="J3830" s="6" t="s">
        <v>3133</v>
      </c>
      <c r="K3830" s="11">
        <v>5.0999999999999996</v>
      </c>
      <c r="L3830" s="9">
        <v>184.76</v>
      </c>
      <c r="M3830" s="11">
        <v>942.28</v>
      </c>
      <c r="N3830" s="11">
        <v>5944.09</v>
      </c>
      <c r="O3830" s="10">
        <f t="shared" si="599"/>
        <v>5.1000216497077293</v>
      </c>
      <c r="P3830" s="11">
        <f t="shared" si="600"/>
        <v>32.171952803637154</v>
      </c>
      <c r="Q3830" s="11">
        <f t="shared" si="601"/>
        <v>37.271974453344882</v>
      </c>
      <c r="R3830" s="6" t="str">
        <f t="shared" si="602"/>
        <v>YES</v>
      </c>
      <c r="S3830" s="6" t="str">
        <f t="shared" si="603"/>
        <v>YES</v>
      </c>
      <c r="T3830" s="11">
        <f t="shared" si="604"/>
        <v>2309.5</v>
      </c>
      <c r="U3830" s="11">
        <f t="shared" si="605"/>
        <v>6886.37</v>
      </c>
      <c r="V3830" s="11">
        <f t="shared" si="606"/>
        <v>-4576.87</v>
      </c>
    </row>
    <row r="3831" spans="1:22" x14ac:dyDescent="0.25">
      <c r="A3831" s="6" t="s">
        <v>351</v>
      </c>
      <c r="B3831" s="6" t="s">
        <v>23</v>
      </c>
      <c r="C3831" s="6" t="s">
        <v>3110</v>
      </c>
      <c r="D3831" s="6" t="s">
        <v>3110</v>
      </c>
      <c r="E3831" s="6" t="s">
        <v>2791</v>
      </c>
      <c r="F3831" s="7" t="s">
        <v>2792</v>
      </c>
      <c r="G3831" s="7" t="s">
        <v>2793</v>
      </c>
      <c r="H3831" s="6" t="s">
        <v>3111</v>
      </c>
      <c r="I3831" s="6" t="s">
        <v>652</v>
      </c>
      <c r="J3831" s="6" t="s">
        <v>3134</v>
      </c>
      <c r="K3831" s="11">
        <v>6</v>
      </c>
      <c r="L3831" s="9">
        <v>146.01</v>
      </c>
      <c r="M3831" s="11">
        <v>1658.06</v>
      </c>
      <c r="N3831" s="11">
        <v>1494.07</v>
      </c>
      <c r="O3831" s="10">
        <f t="shared" si="599"/>
        <v>11.355797548113143</v>
      </c>
      <c r="P3831" s="11">
        <f t="shared" si="600"/>
        <v>10.232655297582358</v>
      </c>
      <c r="Q3831" s="11">
        <f t="shared" si="601"/>
        <v>21.588452845695503</v>
      </c>
      <c r="R3831" s="6" t="str">
        <f t="shared" si="602"/>
        <v>YES</v>
      </c>
      <c r="S3831" s="6" t="str">
        <f t="shared" si="603"/>
        <v>YES</v>
      </c>
      <c r="T3831" s="11">
        <f t="shared" si="604"/>
        <v>1825.125</v>
      </c>
      <c r="U3831" s="11">
        <f t="shared" si="605"/>
        <v>3152.13</v>
      </c>
      <c r="V3831" s="11">
        <f t="shared" si="606"/>
        <v>-1327.0050000000001</v>
      </c>
    </row>
    <row r="3832" spans="1:22" x14ac:dyDescent="0.25">
      <c r="A3832" s="6" t="s">
        <v>351</v>
      </c>
      <c r="B3832" s="6" t="s">
        <v>23</v>
      </c>
      <c r="C3832" s="6" t="s">
        <v>3110</v>
      </c>
      <c r="D3832" s="6" t="s">
        <v>3110</v>
      </c>
      <c r="E3832" s="6" t="s">
        <v>2791</v>
      </c>
      <c r="F3832" s="7" t="s">
        <v>2792</v>
      </c>
      <c r="G3832" s="7" t="s">
        <v>2793</v>
      </c>
      <c r="H3832" s="6" t="s">
        <v>3111</v>
      </c>
      <c r="I3832" s="6" t="s">
        <v>652</v>
      </c>
      <c r="J3832" s="6" t="s">
        <v>3135</v>
      </c>
      <c r="K3832" s="11">
        <v>6</v>
      </c>
      <c r="L3832" s="9">
        <v>168.97</v>
      </c>
      <c r="M3832" s="11">
        <v>1013.82</v>
      </c>
      <c r="N3832" s="11">
        <v>2365.5</v>
      </c>
      <c r="O3832" s="10">
        <f t="shared" si="599"/>
        <v>6</v>
      </c>
      <c r="P3832" s="11">
        <f t="shared" si="600"/>
        <v>13.999526543173344</v>
      </c>
      <c r="Q3832" s="11">
        <f t="shared" si="601"/>
        <v>19.999526543173346</v>
      </c>
      <c r="R3832" s="6" t="str">
        <f t="shared" si="602"/>
        <v>YES</v>
      </c>
      <c r="S3832" s="6" t="str">
        <f t="shared" si="603"/>
        <v>YES</v>
      </c>
      <c r="T3832" s="11">
        <f t="shared" si="604"/>
        <v>2112.125</v>
      </c>
      <c r="U3832" s="11">
        <f t="shared" si="605"/>
        <v>3379.32</v>
      </c>
      <c r="V3832" s="11">
        <f t="shared" si="606"/>
        <v>-1267.1950000000002</v>
      </c>
    </row>
    <row r="3833" spans="1:22" x14ac:dyDescent="0.25">
      <c r="A3833" s="6" t="s">
        <v>351</v>
      </c>
      <c r="B3833" s="6" t="s">
        <v>23</v>
      </c>
      <c r="C3833" s="6" t="s">
        <v>3110</v>
      </c>
      <c r="D3833" s="6" t="s">
        <v>3110</v>
      </c>
      <c r="E3833" s="6" t="s">
        <v>2791</v>
      </c>
      <c r="F3833" s="7" t="s">
        <v>2792</v>
      </c>
      <c r="G3833" s="7" t="s">
        <v>2793</v>
      </c>
      <c r="H3833" s="6" t="s">
        <v>3111</v>
      </c>
      <c r="I3833" s="6" t="s">
        <v>652</v>
      </c>
      <c r="J3833" s="6" t="s">
        <v>3136</v>
      </c>
      <c r="K3833" s="11">
        <v>6</v>
      </c>
      <c r="L3833" s="9">
        <v>206.45</v>
      </c>
      <c r="M3833" s="11">
        <v>1238.7</v>
      </c>
      <c r="N3833" s="11">
        <v>2890.27</v>
      </c>
      <c r="O3833" s="10">
        <f t="shared" si="599"/>
        <v>6.0000000000000009</v>
      </c>
      <c r="P3833" s="11">
        <f t="shared" si="600"/>
        <v>13.999854686364738</v>
      </c>
      <c r="Q3833" s="11">
        <f t="shared" si="601"/>
        <v>19.999854686364738</v>
      </c>
      <c r="R3833" s="6" t="str">
        <f t="shared" si="602"/>
        <v>YES</v>
      </c>
      <c r="S3833" s="6" t="str">
        <f t="shared" si="603"/>
        <v>YES</v>
      </c>
      <c r="T3833" s="11">
        <f t="shared" si="604"/>
        <v>2580.625</v>
      </c>
      <c r="U3833" s="11">
        <f t="shared" si="605"/>
        <v>4128.97</v>
      </c>
      <c r="V3833" s="11">
        <f t="shared" si="606"/>
        <v>-1548.3450000000003</v>
      </c>
    </row>
    <row r="3834" spans="1:22" x14ac:dyDescent="0.25">
      <c r="A3834" s="6" t="s">
        <v>351</v>
      </c>
      <c r="B3834" s="6" t="s">
        <v>23</v>
      </c>
      <c r="C3834" s="6" t="s">
        <v>3110</v>
      </c>
      <c r="D3834" s="6" t="s">
        <v>3110</v>
      </c>
      <c r="E3834" s="6" t="s">
        <v>2791</v>
      </c>
      <c r="F3834" s="7" t="s">
        <v>2792</v>
      </c>
      <c r="G3834" s="7" t="s">
        <v>2793</v>
      </c>
      <c r="H3834" s="6" t="s">
        <v>3111</v>
      </c>
      <c r="I3834" s="6" t="s">
        <v>652</v>
      </c>
      <c r="J3834" s="6" t="s">
        <v>3137</v>
      </c>
      <c r="K3834" s="11">
        <v>6</v>
      </c>
      <c r="L3834" s="9">
        <v>196.43</v>
      </c>
      <c r="M3834" s="11">
        <v>1949.03</v>
      </c>
      <c r="N3834" s="11">
        <v>1947.95</v>
      </c>
      <c r="O3834" s="10">
        <f t="shared" si="599"/>
        <v>9.9222623835463004</v>
      </c>
      <c r="P3834" s="11">
        <f t="shared" si="600"/>
        <v>9.9167642417146062</v>
      </c>
      <c r="Q3834" s="11">
        <f t="shared" si="601"/>
        <v>19.839026625260907</v>
      </c>
      <c r="R3834" s="6" t="str">
        <f t="shared" si="602"/>
        <v>YES</v>
      </c>
      <c r="S3834" s="6" t="str">
        <f t="shared" si="603"/>
        <v>YES</v>
      </c>
      <c r="T3834" s="11">
        <f t="shared" si="604"/>
        <v>2455.375</v>
      </c>
      <c r="U3834" s="11">
        <f t="shared" si="605"/>
        <v>3896.98</v>
      </c>
      <c r="V3834" s="11">
        <f t="shared" si="606"/>
        <v>-1441.605</v>
      </c>
    </row>
    <row r="3835" spans="1:22" x14ac:dyDescent="0.25">
      <c r="A3835" s="6" t="s">
        <v>351</v>
      </c>
      <c r="B3835" s="6" t="s">
        <v>23</v>
      </c>
      <c r="C3835" s="6" t="s">
        <v>3110</v>
      </c>
      <c r="D3835" s="6" t="s">
        <v>3110</v>
      </c>
      <c r="E3835" s="6" t="s">
        <v>2791</v>
      </c>
      <c r="F3835" s="7" t="s">
        <v>2792</v>
      </c>
      <c r="G3835" s="7" t="s">
        <v>2793</v>
      </c>
      <c r="H3835" s="6" t="s">
        <v>3111</v>
      </c>
      <c r="I3835" s="6" t="s">
        <v>652</v>
      </c>
      <c r="J3835" s="6" t="s">
        <v>3138</v>
      </c>
      <c r="K3835" s="11">
        <v>6</v>
      </c>
      <c r="L3835" s="9">
        <v>115.92</v>
      </c>
      <c r="M3835" s="11">
        <v>695.52</v>
      </c>
      <c r="N3835" s="11">
        <v>1623.03</v>
      </c>
      <c r="O3835" s="10">
        <f t="shared" si="599"/>
        <v>6</v>
      </c>
      <c r="P3835" s="11">
        <f t="shared" si="600"/>
        <v>14.001293995859212</v>
      </c>
      <c r="Q3835" s="11">
        <f t="shared" si="601"/>
        <v>20.001293995859214</v>
      </c>
      <c r="R3835" s="6" t="str">
        <f t="shared" si="602"/>
        <v>YES</v>
      </c>
      <c r="S3835" s="6" t="str">
        <f t="shared" si="603"/>
        <v>YES</v>
      </c>
      <c r="T3835" s="11">
        <f t="shared" si="604"/>
        <v>1449</v>
      </c>
      <c r="U3835" s="11">
        <f t="shared" si="605"/>
        <v>2318.5500000000002</v>
      </c>
      <c r="V3835" s="11">
        <f t="shared" si="606"/>
        <v>-869.55000000000018</v>
      </c>
    </row>
    <row r="3836" spans="1:22" x14ac:dyDescent="0.25">
      <c r="A3836" s="6" t="s">
        <v>351</v>
      </c>
      <c r="B3836" s="6" t="s">
        <v>23</v>
      </c>
      <c r="C3836" s="6" t="s">
        <v>3110</v>
      </c>
      <c r="D3836" s="6" t="s">
        <v>3110</v>
      </c>
      <c r="E3836" s="6" t="s">
        <v>2791</v>
      </c>
      <c r="F3836" s="7" t="s">
        <v>2792</v>
      </c>
      <c r="G3836" s="7" t="s">
        <v>2793</v>
      </c>
      <c r="H3836" s="6" t="s">
        <v>3111</v>
      </c>
      <c r="I3836" s="6" t="s">
        <v>652</v>
      </c>
      <c r="J3836" s="6" t="s">
        <v>3139</v>
      </c>
      <c r="K3836" s="11">
        <v>5.0999999999999996</v>
      </c>
      <c r="L3836" s="9">
        <v>402.12</v>
      </c>
      <c r="M3836" s="11">
        <v>2109.94</v>
      </c>
      <c r="N3836" s="11">
        <v>9641.67</v>
      </c>
      <c r="O3836" s="10">
        <f t="shared" si="599"/>
        <v>5.2470406843728243</v>
      </c>
      <c r="P3836" s="11">
        <f t="shared" si="600"/>
        <v>23.977096389137571</v>
      </c>
      <c r="Q3836" s="11">
        <f t="shared" si="601"/>
        <v>29.224137073510395</v>
      </c>
      <c r="R3836" s="6" t="str">
        <f t="shared" si="602"/>
        <v>YES</v>
      </c>
      <c r="S3836" s="6" t="str">
        <f t="shared" si="603"/>
        <v>YES</v>
      </c>
      <c r="T3836" s="11">
        <f t="shared" si="604"/>
        <v>5026.5</v>
      </c>
      <c r="U3836" s="11">
        <f t="shared" si="605"/>
        <v>11751.61</v>
      </c>
      <c r="V3836" s="11">
        <f t="shared" si="606"/>
        <v>-6725.1100000000006</v>
      </c>
    </row>
    <row r="3837" spans="1:22" x14ac:dyDescent="0.25">
      <c r="A3837" s="6" t="s">
        <v>351</v>
      </c>
      <c r="B3837" s="6" t="s">
        <v>23</v>
      </c>
      <c r="C3837" s="6" t="s">
        <v>3110</v>
      </c>
      <c r="D3837" s="6" t="s">
        <v>3110</v>
      </c>
      <c r="E3837" s="6" t="s">
        <v>2791</v>
      </c>
      <c r="F3837" s="7" t="s">
        <v>2792</v>
      </c>
      <c r="G3837" s="7" t="s">
        <v>2793</v>
      </c>
      <c r="H3837" s="6" t="s">
        <v>3111</v>
      </c>
      <c r="I3837" s="6" t="s">
        <v>652</v>
      </c>
      <c r="J3837" s="6" t="s">
        <v>3140</v>
      </c>
      <c r="K3837" s="11">
        <v>5.0999999999999996</v>
      </c>
      <c r="L3837" s="9">
        <v>201.2</v>
      </c>
      <c r="M3837" s="11">
        <v>1026.1099999999999</v>
      </c>
      <c r="N3837" s="11">
        <v>4265.38</v>
      </c>
      <c r="O3837" s="10">
        <f t="shared" si="599"/>
        <v>5.099950298210735</v>
      </c>
      <c r="P3837" s="11">
        <f t="shared" si="600"/>
        <v>21.199701789264417</v>
      </c>
      <c r="Q3837" s="11">
        <f t="shared" si="601"/>
        <v>26.299652087475149</v>
      </c>
      <c r="R3837" s="6" t="str">
        <f t="shared" si="602"/>
        <v>YES</v>
      </c>
      <c r="S3837" s="6" t="str">
        <f t="shared" si="603"/>
        <v>YES</v>
      </c>
      <c r="T3837" s="11">
        <f t="shared" si="604"/>
        <v>2515</v>
      </c>
      <c r="U3837" s="11">
        <f t="shared" si="605"/>
        <v>5291.49</v>
      </c>
      <c r="V3837" s="11">
        <f t="shared" si="606"/>
        <v>-2776.49</v>
      </c>
    </row>
    <row r="3838" spans="1:22" x14ac:dyDescent="0.25">
      <c r="A3838" s="6" t="s">
        <v>351</v>
      </c>
      <c r="B3838" s="6" t="s">
        <v>23</v>
      </c>
      <c r="C3838" s="6" t="s">
        <v>3110</v>
      </c>
      <c r="D3838" s="6" t="s">
        <v>3110</v>
      </c>
      <c r="E3838" s="6" t="s">
        <v>2791</v>
      </c>
      <c r="F3838" s="7" t="s">
        <v>2792</v>
      </c>
      <c r="G3838" s="7" t="s">
        <v>2793</v>
      </c>
      <c r="H3838" s="6" t="s">
        <v>3111</v>
      </c>
      <c r="I3838" s="6" t="s">
        <v>652</v>
      </c>
      <c r="J3838" s="6" t="s">
        <v>3141</v>
      </c>
      <c r="K3838" s="11">
        <v>5.0999999999999996</v>
      </c>
      <c r="L3838" s="9">
        <v>46.86</v>
      </c>
      <c r="M3838" s="11">
        <v>238.99</v>
      </c>
      <c r="N3838" s="11">
        <v>1971.73</v>
      </c>
      <c r="O3838" s="10">
        <f t="shared" si="599"/>
        <v>5.1000853606487411</v>
      </c>
      <c r="P3838" s="11">
        <f t="shared" si="600"/>
        <v>42.077037985488694</v>
      </c>
      <c r="Q3838" s="11">
        <f t="shared" si="601"/>
        <v>47.177123346137435</v>
      </c>
      <c r="R3838" s="6" t="str">
        <f t="shared" si="602"/>
        <v>YES</v>
      </c>
      <c r="S3838" s="6" t="str">
        <f t="shared" si="603"/>
        <v>YES</v>
      </c>
      <c r="T3838" s="11">
        <f t="shared" si="604"/>
        <v>585.75</v>
      </c>
      <c r="U3838" s="11">
        <f t="shared" si="605"/>
        <v>2210.7200000000003</v>
      </c>
      <c r="V3838" s="11">
        <f t="shared" si="606"/>
        <v>-1624.9700000000003</v>
      </c>
    </row>
    <row r="3839" spans="1:22" x14ac:dyDescent="0.25">
      <c r="A3839" s="6" t="s">
        <v>351</v>
      </c>
      <c r="B3839" s="6" t="s">
        <v>23</v>
      </c>
      <c r="C3839" s="6" t="s">
        <v>3110</v>
      </c>
      <c r="D3839" s="6" t="s">
        <v>3110</v>
      </c>
      <c r="E3839" s="6" t="s">
        <v>2791</v>
      </c>
      <c r="F3839" s="7" t="s">
        <v>2792</v>
      </c>
      <c r="G3839" s="7" t="s">
        <v>2793</v>
      </c>
      <c r="H3839" s="6" t="s">
        <v>3111</v>
      </c>
      <c r="I3839" s="6" t="s">
        <v>652</v>
      </c>
      <c r="J3839" s="6" t="s">
        <v>3142</v>
      </c>
      <c r="K3839" s="11">
        <v>5</v>
      </c>
      <c r="L3839" s="9">
        <v>119.36</v>
      </c>
      <c r="M3839" s="11">
        <v>608.74</v>
      </c>
      <c r="N3839" s="11">
        <v>2122.0700000000002</v>
      </c>
      <c r="O3839" s="10">
        <f t="shared" si="599"/>
        <v>5.1000335120643436</v>
      </c>
      <c r="P3839" s="11">
        <f t="shared" si="600"/>
        <v>17.778736595174266</v>
      </c>
      <c r="Q3839" s="11">
        <f t="shared" si="601"/>
        <v>22.878770107238608</v>
      </c>
      <c r="R3839" s="6" t="str">
        <f t="shared" si="602"/>
        <v>YES</v>
      </c>
      <c r="S3839" s="6" t="str">
        <f t="shared" si="603"/>
        <v>YES</v>
      </c>
      <c r="T3839" s="11">
        <f t="shared" si="604"/>
        <v>1492</v>
      </c>
      <c r="U3839" s="11">
        <f t="shared" si="605"/>
        <v>2730.8100000000004</v>
      </c>
      <c r="V3839" s="11">
        <f t="shared" si="606"/>
        <v>-1238.8100000000004</v>
      </c>
    </row>
    <row r="3840" spans="1:22" x14ac:dyDescent="0.25">
      <c r="A3840" s="6" t="s">
        <v>351</v>
      </c>
      <c r="B3840" s="6" t="s">
        <v>23</v>
      </c>
      <c r="C3840" s="6" t="s">
        <v>3110</v>
      </c>
      <c r="D3840" s="6" t="s">
        <v>3110</v>
      </c>
      <c r="E3840" s="6" t="s">
        <v>2791</v>
      </c>
      <c r="F3840" s="7" t="s">
        <v>2792</v>
      </c>
      <c r="G3840" s="7" t="s">
        <v>2793</v>
      </c>
      <c r="H3840" s="6" t="s">
        <v>3111</v>
      </c>
      <c r="I3840" s="6" t="s">
        <v>652</v>
      </c>
      <c r="J3840" s="6" t="s">
        <v>3143</v>
      </c>
      <c r="K3840" s="11">
        <v>5.0999999999999996</v>
      </c>
      <c r="L3840" s="9">
        <v>231.16</v>
      </c>
      <c r="M3840" s="11">
        <v>1178.93</v>
      </c>
      <c r="N3840" s="11">
        <v>5016.62</v>
      </c>
      <c r="O3840" s="10">
        <f t="shared" si="599"/>
        <v>5.1000605641114385</v>
      </c>
      <c r="P3840" s="11">
        <f t="shared" si="600"/>
        <v>21.701938051566014</v>
      </c>
      <c r="Q3840" s="11">
        <f t="shared" si="601"/>
        <v>26.801998615677455</v>
      </c>
      <c r="R3840" s="6" t="str">
        <f t="shared" si="602"/>
        <v>YES</v>
      </c>
      <c r="S3840" s="6" t="str">
        <f t="shared" si="603"/>
        <v>YES</v>
      </c>
      <c r="T3840" s="11">
        <f t="shared" si="604"/>
        <v>2889.5</v>
      </c>
      <c r="U3840" s="11">
        <f t="shared" si="605"/>
        <v>6195.55</v>
      </c>
      <c r="V3840" s="11">
        <f t="shared" si="606"/>
        <v>-3306.05</v>
      </c>
    </row>
    <row r="3841" spans="1:22" x14ac:dyDescent="0.25">
      <c r="A3841" s="6" t="s">
        <v>351</v>
      </c>
      <c r="B3841" s="6" t="s">
        <v>23</v>
      </c>
      <c r="C3841" s="6" t="s">
        <v>3110</v>
      </c>
      <c r="D3841" s="6" t="s">
        <v>3110</v>
      </c>
      <c r="E3841" s="6" t="s">
        <v>2791</v>
      </c>
      <c r="F3841" s="7" t="s">
        <v>2792</v>
      </c>
      <c r="G3841" s="7" t="s">
        <v>2793</v>
      </c>
      <c r="H3841" s="6" t="s">
        <v>3111</v>
      </c>
      <c r="I3841" s="6" t="s">
        <v>652</v>
      </c>
      <c r="J3841" s="6" t="s">
        <v>3144</v>
      </c>
      <c r="K3841" s="11">
        <v>5.0999999999999996</v>
      </c>
      <c r="L3841" s="9">
        <v>212.41</v>
      </c>
      <c r="M3841" s="11">
        <v>1083.3</v>
      </c>
      <c r="N3841" s="11">
        <v>5811.09</v>
      </c>
      <c r="O3841" s="10">
        <f t="shared" si="599"/>
        <v>5.1000423708864933</v>
      </c>
      <c r="P3841" s="11">
        <f t="shared" si="600"/>
        <v>27.357892754578412</v>
      </c>
      <c r="Q3841" s="11">
        <f t="shared" si="601"/>
        <v>32.457935125464907</v>
      </c>
      <c r="R3841" s="6" t="str">
        <f t="shared" si="602"/>
        <v>YES</v>
      </c>
      <c r="S3841" s="6" t="str">
        <f t="shared" si="603"/>
        <v>YES</v>
      </c>
      <c r="T3841" s="11">
        <f t="shared" si="604"/>
        <v>2655.125</v>
      </c>
      <c r="U3841" s="11">
        <f t="shared" si="605"/>
        <v>6894.39</v>
      </c>
      <c r="V3841" s="11">
        <f t="shared" si="606"/>
        <v>-4239.2650000000003</v>
      </c>
    </row>
    <row r="3842" spans="1:22" x14ac:dyDescent="0.25">
      <c r="A3842" s="6" t="s">
        <v>351</v>
      </c>
      <c r="B3842" s="6" t="s">
        <v>23</v>
      </c>
      <c r="C3842" s="6" t="s">
        <v>3110</v>
      </c>
      <c r="D3842" s="6" t="s">
        <v>3110</v>
      </c>
      <c r="E3842" s="6" t="s">
        <v>2791</v>
      </c>
      <c r="F3842" s="7" t="s">
        <v>2792</v>
      </c>
      <c r="G3842" s="7" t="s">
        <v>2793</v>
      </c>
      <c r="H3842" s="6" t="s">
        <v>3111</v>
      </c>
      <c r="I3842" s="6" t="s">
        <v>652</v>
      </c>
      <c r="J3842" s="6" t="s">
        <v>3145</v>
      </c>
      <c r="K3842" s="11">
        <v>5.0999999999999996</v>
      </c>
      <c r="L3842" s="9">
        <v>258.27</v>
      </c>
      <c r="M3842" s="11">
        <v>1317.17</v>
      </c>
      <c r="N3842" s="11">
        <v>7408.05</v>
      </c>
      <c r="O3842" s="10">
        <f t="shared" si="599"/>
        <v>5.0999728965810975</v>
      </c>
      <c r="P3842" s="11">
        <f t="shared" si="600"/>
        <v>28.68335462887676</v>
      </c>
      <c r="Q3842" s="11">
        <f t="shared" si="601"/>
        <v>33.783327525457864</v>
      </c>
      <c r="R3842" s="6" t="str">
        <f t="shared" si="602"/>
        <v>YES</v>
      </c>
      <c r="S3842" s="6" t="str">
        <f t="shared" si="603"/>
        <v>YES</v>
      </c>
      <c r="T3842" s="11">
        <f t="shared" si="604"/>
        <v>3228.375</v>
      </c>
      <c r="U3842" s="11">
        <f t="shared" si="605"/>
        <v>8725.2200000000012</v>
      </c>
      <c r="V3842" s="11">
        <f t="shared" si="606"/>
        <v>-5496.8450000000012</v>
      </c>
    </row>
    <row r="3843" spans="1:22" x14ac:dyDescent="0.25">
      <c r="A3843" s="6" t="s">
        <v>351</v>
      </c>
      <c r="B3843" s="6" t="s">
        <v>23</v>
      </c>
      <c r="C3843" s="6" t="s">
        <v>3110</v>
      </c>
      <c r="D3843" s="6" t="s">
        <v>3110</v>
      </c>
      <c r="E3843" s="6" t="s">
        <v>2791</v>
      </c>
      <c r="F3843" s="7" t="s">
        <v>2792</v>
      </c>
      <c r="G3843" s="7" t="s">
        <v>2793</v>
      </c>
      <c r="H3843" s="6" t="s">
        <v>3111</v>
      </c>
      <c r="I3843" s="6" t="s">
        <v>652</v>
      </c>
      <c r="J3843" s="6" t="s">
        <v>3146</v>
      </c>
      <c r="K3843" s="11">
        <v>6</v>
      </c>
      <c r="L3843" s="9">
        <v>71.67</v>
      </c>
      <c r="M3843" s="11">
        <v>430.02</v>
      </c>
      <c r="N3843" s="11">
        <v>716.64</v>
      </c>
      <c r="O3843" s="10">
        <f t="shared" si="599"/>
        <v>6</v>
      </c>
      <c r="P3843" s="11">
        <f t="shared" si="600"/>
        <v>9.9991628296358304</v>
      </c>
      <c r="Q3843" s="11">
        <f t="shared" si="601"/>
        <v>15.999162829635829</v>
      </c>
      <c r="R3843" s="6" t="str">
        <f t="shared" si="602"/>
        <v>YES</v>
      </c>
      <c r="S3843" s="6" t="str">
        <f t="shared" si="603"/>
        <v>YES</v>
      </c>
      <c r="T3843" s="11">
        <f t="shared" si="604"/>
        <v>895.875</v>
      </c>
      <c r="U3843" s="11">
        <f t="shared" si="605"/>
        <v>1146.6599999999999</v>
      </c>
      <c r="V3843" s="11">
        <f t="shared" si="606"/>
        <v>-250.78499999999985</v>
      </c>
    </row>
    <row r="3844" spans="1:22" x14ac:dyDescent="0.25">
      <c r="A3844" s="6" t="s">
        <v>351</v>
      </c>
      <c r="B3844" s="6" t="s">
        <v>23</v>
      </c>
      <c r="C3844" s="6" t="s">
        <v>3110</v>
      </c>
      <c r="D3844" s="6" t="s">
        <v>3110</v>
      </c>
      <c r="E3844" s="6" t="s">
        <v>2791</v>
      </c>
      <c r="F3844" s="7" t="s">
        <v>2792</v>
      </c>
      <c r="G3844" s="7" t="s">
        <v>2793</v>
      </c>
      <c r="H3844" s="6" t="s">
        <v>3111</v>
      </c>
      <c r="I3844" s="6" t="s">
        <v>652</v>
      </c>
      <c r="J3844" s="6" t="s">
        <v>3147</v>
      </c>
      <c r="K3844" s="11">
        <v>5</v>
      </c>
      <c r="L3844" s="9">
        <v>294.36</v>
      </c>
      <c r="M3844" s="11">
        <v>1564.56</v>
      </c>
      <c r="N3844" s="11">
        <v>7259.88</v>
      </c>
      <c r="O3844" s="10">
        <f t="shared" si="599"/>
        <v>5.3151243375458614</v>
      </c>
      <c r="P3844" s="11">
        <f t="shared" si="600"/>
        <v>24.663269465960049</v>
      </c>
      <c r="Q3844" s="11">
        <f t="shared" si="601"/>
        <v>29.978393803505913</v>
      </c>
      <c r="R3844" s="6" t="str">
        <f t="shared" si="602"/>
        <v>YES</v>
      </c>
      <c r="S3844" s="6" t="str">
        <f t="shared" si="603"/>
        <v>YES</v>
      </c>
      <c r="T3844" s="11">
        <f t="shared" si="604"/>
        <v>3679.5</v>
      </c>
      <c r="U3844" s="11">
        <f t="shared" si="605"/>
        <v>8824.44</v>
      </c>
      <c r="V3844" s="11">
        <f t="shared" si="606"/>
        <v>-5144.9400000000005</v>
      </c>
    </row>
    <row r="3845" spans="1:22" x14ac:dyDescent="0.25">
      <c r="A3845" s="6" t="s">
        <v>351</v>
      </c>
      <c r="B3845" s="6" t="s">
        <v>23</v>
      </c>
      <c r="C3845" s="6" t="s">
        <v>3110</v>
      </c>
      <c r="D3845" s="6" t="s">
        <v>3110</v>
      </c>
      <c r="E3845" s="6" t="s">
        <v>2791</v>
      </c>
      <c r="F3845" s="7" t="s">
        <v>2792</v>
      </c>
      <c r="G3845" s="7" t="s">
        <v>2793</v>
      </c>
      <c r="H3845" s="6" t="s">
        <v>3111</v>
      </c>
      <c r="I3845" s="6" t="s">
        <v>652</v>
      </c>
      <c r="J3845" s="6" t="s">
        <v>3148</v>
      </c>
      <c r="K3845" s="11">
        <v>5.0999999999999996</v>
      </c>
      <c r="L3845" s="9">
        <v>403.14</v>
      </c>
      <c r="M3845" s="11">
        <v>2099.2399999999998</v>
      </c>
      <c r="N3845" s="11">
        <v>9048.73</v>
      </c>
      <c r="O3845" s="10">
        <f t="shared" si="599"/>
        <v>5.2072232971176264</v>
      </c>
      <c r="P3845" s="11">
        <f t="shared" si="600"/>
        <v>22.445626829389294</v>
      </c>
      <c r="Q3845" s="11">
        <f t="shared" si="601"/>
        <v>27.65285012650692</v>
      </c>
      <c r="R3845" s="6" t="str">
        <f t="shared" si="602"/>
        <v>YES</v>
      </c>
      <c r="S3845" s="6" t="str">
        <f t="shared" si="603"/>
        <v>YES</v>
      </c>
      <c r="T3845" s="11">
        <f t="shared" si="604"/>
        <v>5039.25</v>
      </c>
      <c r="U3845" s="11">
        <f t="shared" si="605"/>
        <v>11147.97</v>
      </c>
      <c r="V3845" s="11">
        <f t="shared" si="606"/>
        <v>-6108.7199999999993</v>
      </c>
    </row>
    <row r="3846" spans="1:22" x14ac:dyDescent="0.25">
      <c r="A3846" s="6" t="s">
        <v>351</v>
      </c>
      <c r="B3846" s="6" t="s">
        <v>23</v>
      </c>
      <c r="C3846" s="6" t="s">
        <v>3110</v>
      </c>
      <c r="D3846" s="6" t="s">
        <v>3110</v>
      </c>
      <c r="E3846" s="6" t="s">
        <v>2791</v>
      </c>
      <c r="F3846" s="7" t="s">
        <v>2792</v>
      </c>
      <c r="G3846" s="7" t="s">
        <v>2793</v>
      </c>
      <c r="H3846" s="6" t="s">
        <v>3111</v>
      </c>
      <c r="I3846" s="6" t="s">
        <v>652</v>
      </c>
      <c r="J3846" s="6" t="s">
        <v>3149</v>
      </c>
      <c r="K3846" s="11">
        <v>5.0999999999999996</v>
      </c>
      <c r="L3846" s="9">
        <v>104.74</v>
      </c>
      <c r="M3846" s="11">
        <v>534.17999999999995</v>
      </c>
      <c r="N3846" s="11">
        <v>1310.74</v>
      </c>
      <c r="O3846" s="10">
        <f t="shared" si="599"/>
        <v>5.1000572847049837</v>
      </c>
      <c r="P3846" s="11">
        <f t="shared" si="600"/>
        <v>12.514225701737637</v>
      </c>
      <c r="Q3846" s="11">
        <f t="shared" si="601"/>
        <v>17.614282986442621</v>
      </c>
      <c r="R3846" s="6" t="str">
        <f t="shared" si="602"/>
        <v>YES</v>
      </c>
      <c r="S3846" s="6" t="str">
        <f t="shared" si="603"/>
        <v>YES</v>
      </c>
      <c r="T3846" s="11">
        <f t="shared" si="604"/>
        <v>1309.25</v>
      </c>
      <c r="U3846" s="11">
        <f t="shared" si="605"/>
        <v>1844.92</v>
      </c>
      <c r="V3846" s="11">
        <f t="shared" si="606"/>
        <v>-535.67000000000007</v>
      </c>
    </row>
    <row r="3847" spans="1:22" x14ac:dyDescent="0.25">
      <c r="A3847" s="6" t="s">
        <v>351</v>
      </c>
      <c r="B3847" s="6" t="s">
        <v>23</v>
      </c>
      <c r="C3847" s="6" t="s">
        <v>3110</v>
      </c>
      <c r="D3847" s="6" t="s">
        <v>3110</v>
      </c>
      <c r="E3847" s="6" t="s">
        <v>2791</v>
      </c>
      <c r="F3847" s="7" t="s">
        <v>2792</v>
      </c>
      <c r="G3847" s="7" t="s">
        <v>2793</v>
      </c>
      <c r="H3847" s="6" t="s">
        <v>3111</v>
      </c>
      <c r="I3847" s="6" t="s">
        <v>652</v>
      </c>
      <c r="J3847" s="6" t="s">
        <v>3150</v>
      </c>
      <c r="K3847" s="11">
        <v>6</v>
      </c>
      <c r="L3847" s="9">
        <v>236.32</v>
      </c>
      <c r="M3847" s="11">
        <v>1482.54</v>
      </c>
      <c r="N3847" s="11">
        <v>2401.1999999999998</v>
      </c>
      <c r="O3847" s="10">
        <f t="shared" si="599"/>
        <v>6.2734427894380502</v>
      </c>
      <c r="P3847" s="11">
        <f t="shared" si="600"/>
        <v>10.160798916723087</v>
      </c>
      <c r="Q3847" s="11">
        <f t="shared" si="601"/>
        <v>16.434241706161139</v>
      </c>
      <c r="R3847" s="6" t="str">
        <f t="shared" si="602"/>
        <v>YES</v>
      </c>
      <c r="S3847" s="6" t="str">
        <f t="shared" si="603"/>
        <v>YES</v>
      </c>
      <c r="T3847" s="11">
        <f t="shared" si="604"/>
        <v>2954</v>
      </c>
      <c r="U3847" s="11">
        <f t="shared" si="605"/>
        <v>3883.74</v>
      </c>
      <c r="V3847" s="11">
        <f t="shared" si="606"/>
        <v>-929.73999999999978</v>
      </c>
    </row>
    <row r="3848" spans="1:22" x14ac:dyDescent="0.25">
      <c r="A3848" s="6" t="s">
        <v>351</v>
      </c>
      <c r="B3848" s="6" t="s">
        <v>23</v>
      </c>
      <c r="C3848" s="6" t="s">
        <v>3110</v>
      </c>
      <c r="D3848" s="6" t="s">
        <v>3110</v>
      </c>
      <c r="E3848" s="6" t="s">
        <v>2791</v>
      </c>
      <c r="F3848" s="7" t="s">
        <v>2792</v>
      </c>
      <c r="G3848" s="7" t="s">
        <v>2793</v>
      </c>
      <c r="H3848" s="6" t="s">
        <v>3111</v>
      </c>
      <c r="I3848" s="6" t="s">
        <v>652</v>
      </c>
      <c r="J3848" s="6" t="s">
        <v>3151</v>
      </c>
      <c r="K3848" s="11">
        <v>6</v>
      </c>
      <c r="L3848" s="9">
        <v>79.75</v>
      </c>
      <c r="M3848" s="11">
        <v>478.5</v>
      </c>
      <c r="N3848" s="11">
        <v>116.68</v>
      </c>
      <c r="O3848" s="10">
        <f t="shared" si="599"/>
        <v>6</v>
      </c>
      <c r="P3848" s="11">
        <f t="shared" si="600"/>
        <v>1.4630721003134797</v>
      </c>
      <c r="Q3848" s="11">
        <f t="shared" si="601"/>
        <v>7.4630721003134806</v>
      </c>
      <c r="R3848" s="6" t="str">
        <f t="shared" si="602"/>
        <v>NO</v>
      </c>
      <c r="S3848" s="6" t="str">
        <f t="shared" si="603"/>
        <v>YES</v>
      </c>
      <c r="T3848" s="11">
        <f t="shared" si="604"/>
        <v>996.875</v>
      </c>
      <c r="U3848" s="11">
        <f t="shared" si="605"/>
        <v>595.18000000000006</v>
      </c>
      <c r="V3848" s="11">
        <f t="shared" si="606"/>
        <v>401.69499999999994</v>
      </c>
    </row>
    <row r="3849" spans="1:22" x14ac:dyDescent="0.25">
      <c r="A3849" s="6" t="s">
        <v>351</v>
      </c>
      <c r="B3849" s="6" t="s">
        <v>23</v>
      </c>
      <c r="C3849" s="6" t="s">
        <v>3110</v>
      </c>
      <c r="D3849" s="6" t="s">
        <v>3110</v>
      </c>
      <c r="E3849" s="6" t="s">
        <v>2791</v>
      </c>
      <c r="F3849" s="7" t="s">
        <v>2792</v>
      </c>
      <c r="G3849" s="7" t="s">
        <v>2793</v>
      </c>
      <c r="H3849" s="6" t="s">
        <v>3111</v>
      </c>
      <c r="I3849" s="6" t="s">
        <v>652</v>
      </c>
      <c r="J3849" s="6" t="s">
        <v>3152</v>
      </c>
      <c r="K3849" s="11">
        <v>6</v>
      </c>
      <c r="L3849" s="9">
        <v>24.47</v>
      </c>
      <c r="M3849" s="11">
        <v>146.82</v>
      </c>
      <c r="N3849" s="11">
        <v>244.66</v>
      </c>
      <c r="O3849" s="10">
        <f t="shared" si="599"/>
        <v>6</v>
      </c>
      <c r="P3849" s="11">
        <f t="shared" si="600"/>
        <v>9.998365345320801</v>
      </c>
      <c r="Q3849" s="11">
        <f t="shared" si="601"/>
        <v>15.998365345320803</v>
      </c>
      <c r="R3849" s="6" t="str">
        <f t="shared" si="602"/>
        <v>YES</v>
      </c>
      <c r="S3849" s="6" t="str">
        <f t="shared" si="603"/>
        <v>YES</v>
      </c>
      <c r="T3849" s="11">
        <f t="shared" si="604"/>
        <v>305.875</v>
      </c>
      <c r="U3849" s="11">
        <f t="shared" si="605"/>
        <v>391.48</v>
      </c>
      <c r="V3849" s="11">
        <f t="shared" si="606"/>
        <v>-85.605000000000018</v>
      </c>
    </row>
    <row r="3850" spans="1:22" x14ac:dyDescent="0.25">
      <c r="A3850" s="6" t="s">
        <v>351</v>
      </c>
      <c r="B3850" s="6" t="s">
        <v>23</v>
      </c>
      <c r="C3850" s="6" t="s">
        <v>3110</v>
      </c>
      <c r="D3850" s="6" t="s">
        <v>3110</v>
      </c>
      <c r="E3850" s="6" t="s">
        <v>2791</v>
      </c>
      <c r="F3850" s="7" t="s">
        <v>2792</v>
      </c>
      <c r="G3850" s="7" t="s">
        <v>2793</v>
      </c>
      <c r="H3850" s="6" t="s">
        <v>3111</v>
      </c>
      <c r="I3850" s="6" t="s">
        <v>652</v>
      </c>
      <c r="J3850" s="6" t="s">
        <v>3088</v>
      </c>
      <c r="K3850" s="11">
        <v>6</v>
      </c>
      <c r="L3850" s="9">
        <v>246.5</v>
      </c>
      <c r="M3850" s="11">
        <v>1479.6</v>
      </c>
      <c r="N3850" s="11">
        <v>2466.14</v>
      </c>
      <c r="O3850" s="10">
        <f t="shared" si="599"/>
        <v>6.0024340770791067</v>
      </c>
      <c r="P3850" s="11">
        <f t="shared" si="600"/>
        <v>10.004624746450304</v>
      </c>
      <c r="Q3850" s="11">
        <f t="shared" si="601"/>
        <v>16.007058823529412</v>
      </c>
      <c r="R3850" s="6" t="str">
        <f t="shared" si="602"/>
        <v>YES</v>
      </c>
      <c r="S3850" s="6" t="str">
        <f t="shared" si="603"/>
        <v>YES</v>
      </c>
      <c r="T3850" s="11">
        <f t="shared" si="604"/>
        <v>3081.25</v>
      </c>
      <c r="U3850" s="11">
        <f t="shared" si="605"/>
        <v>3945.74</v>
      </c>
      <c r="V3850" s="11">
        <f t="shared" si="606"/>
        <v>-864.48999999999978</v>
      </c>
    </row>
    <row r="3851" spans="1:22" x14ac:dyDescent="0.25">
      <c r="A3851" s="6" t="s">
        <v>351</v>
      </c>
      <c r="B3851" s="6" t="s">
        <v>23</v>
      </c>
      <c r="C3851" s="6" t="s">
        <v>3110</v>
      </c>
      <c r="D3851" s="6" t="s">
        <v>3110</v>
      </c>
      <c r="E3851" s="6" t="s">
        <v>2791</v>
      </c>
      <c r="F3851" s="7" t="s">
        <v>2792</v>
      </c>
      <c r="G3851" s="7" t="s">
        <v>2793</v>
      </c>
      <c r="H3851" s="6" t="s">
        <v>3111</v>
      </c>
      <c r="I3851" s="6" t="s">
        <v>652</v>
      </c>
      <c r="J3851" s="6" t="s">
        <v>3153</v>
      </c>
      <c r="K3851" s="11">
        <v>6</v>
      </c>
      <c r="L3851" s="9">
        <v>193.2</v>
      </c>
      <c r="M3851" s="11">
        <v>1159.2</v>
      </c>
      <c r="N3851" s="11">
        <v>2704.76</v>
      </c>
      <c r="O3851" s="10">
        <f t="shared" si="599"/>
        <v>6.0000000000000009</v>
      </c>
      <c r="P3851" s="11">
        <f t="shared" si="600"/>
        <v>13.999792960662528</v>
      </c>
      <c r="Q3851" s="11">
        <f t="shared" si="601"/>
        <v>19.999792960662528</v>
      </c>
      <c r="R3851" s="6" t="str">
        <f t="shared" si="602"/>
        <v>YES</v>
      </c>
      <c r="S3851" s="6" t="str">
        <f t="shared" si="603"/>
        <v>YES</v>
      </c>
      <c r="T3851" s="11">
        <f t="shared" si="604"/>
        <v>2415</v>
      </c>
      <c r="U3851" s="11">
        <f t="shared" si="605"/>
        <v>3863.96</v>
      </c>
      <c r="V3851" s="11">
        <f t="shared" si="606"/>
        <v>-1448.96</v>
      </c>
    </row>
    <row r="3852" spans="1:22" x14ac:dyDescent="0.25">
      <c r="A3852" s="6" t="s">
        <v>351</v>
      </c>
      <c r="B3852" s="6" t="s">
        <v>23</v>
      </c>
      <c r="C3852" s="6" t="s">
        <v>3110</v>
      </c>
      <c r="D3852" s="6" t="s">
        <v>3110</v>
      </c>
      <c r="E3852" s="6" t="s">
        <v>2791</v>
      </c>
      <c r="F3852" s="7" t="s">
        <v>2792</v>
      </c>
      <c r="G3852" s="7" t="s">
        <v>2793</v>
      </c>
      <c r="H3852" s="6" t="s">
        <v>3111</v>
      </c>
      <c r="I3852" s="6" t="s">
        <v>652</v>
      </c>
      <c r="J3852" s="6" t="s">
        <v>3154</v>
      </c>
      <c r="K3852" s="11">
        <v>5.0999999999999996</v>
      </c>
      <c r="L3852" s="9">
        <v>200.02</v>
      </c>
      <c r="M3852" s="11">
        <v>2293.7600000000002</v>
      </c>
      <c r="N3852" s="11">
        <v>8760.3700000000008</v>
      </c>
      <c r="O3852" s="10">
        <f t="shared" si="599"/>
        <v>11.467653234676533</v>
      </c>
      <c r="P3852" s="11">
        <f t="shared" si="600"/>
        <v>43.797470252974705</v>
      </c>
      <c r="Q3852" s="11">
        <f t="shared" si="601"/>
        <v>55.265123487651238</v>
      </c>
      <c r="R3852" s="6" t="str">
        <f t="shared" si="602"/>
        <v>YES</v>
      </c>
      <c r="S3852" s="6" t="str">
        <f t="shared" si="603"/>
        <v>YES</v>
      </c>
      <c r="T3852" s="11">
        <f t="shared" si="604"/>
        <v>2500.25</v>
      </c>
      <c r="U3852" s="11">
        <f t="shared" si="605"/>
        <v>11054.130000000001</v>
      </c>
      <c r="V3852" s="11">
        <f t="shared" si="606"/>
        <v>-8553.880000000001</v>
      </c>
    </row>
    <row r="3853" spans="1:22" x14ac:dyDescent="0.25">
      <c r="A3853" s="6" t="s">
        <v>351</v>
      </c>
      <c r="B3853" s="6" t="s">
        <v>23</v>
      </c>
      <c r="C3853" s="6" t="s">
        <v>3110</v>
      </c>
      <c r="D3853" s="6" t="s">
        <v>3110</v>
      </c>
      <c r="E3853" s="6" t="s">
        <v>2791</v>
      </c>
      <c r="F3853" s="7" t="s">
        <v>2792</v>
      </c>
      <c r="G3853" s="7" t="s">
        <v>2793</v>
      </c>
      <c r="H3853" s="6" t="s">
        <v>3111</v>
      </c>
      <c r="I3853" s="6" t="s">
        <v>652</v>
      </c>
      <c r="J3853" s="6" t="s">
        <v>3155</v>
      </c>
      <c r="K3853" s="11">
        <v>6</v>
      </c>
      <c r="L3853" s="9">
        <v>307.36</v>
      </c>
      <c r="M3853" s="11">
        <v>1848.61</v>
      </c>
      <c r="N3853" s="11">
        <v>4261.57</v>
      </c>
      <c r="O3853" s="10">
        <f t="shared" si="599"/>
        <v>6.0144781363872974</v>
      </c>
      <c r="P3853" s="11">
        <f t="shared" si="600"/>
        <v>13.865076782925557</v>
      </c>
      <c r="Q3853" s="11">
        <f t="shared" si="601"/>
        <v>19.879554919312856</v>
      </c>
      <c r="R3853" s="6" t="str">
        <f t="shared" si="602"/>
        <v>YES</v>
      </c>
      <c r="S3853" s="6" t="str">
        <f t="shared" si="603"/>
        <v>YES</v>
      </c>
      <c r="T3853" s="11">
        <f t="shared" si="604"/>
        <v>3842</v>
      </c>
      <c r="U3853" s="11">
        <f t="shared" si="605"/>
        <v>6110.1799999999994</v>
      </c>
      <c r="V3853" s="11">
        <f t="shared" si="606"/>
        <v>-2268.1799999999994</v>
      </c>
    </row>
    <row r="3854" spans="1:22" x14ac:dyDescent="0.25">
      <c r="A3854" s="6" t="s">
        <v>351</v>
      </c>
      <c r="B3854" s="6" t="s">
        <v>23</v>
      </c>
      <c r="C3854" s="6" t="s">
        <v>3110</v>
      </c>
      <c r="D3854" s="6" t="s">
        <v>3110</v>
      </c>
      <c r="E3854" s="6" t="s">
        <v>2791</v>
      </c>
      <c r="F3854" s="7" t="s">
        <v>2792</v>
      </c>
      <c r="G3854" s="7" t="s">
        <v>2793</v>
      </c>
      <c r="H3854" s="6" t="s">
        <v>3111</v>
      </c>
      <c r="I3854" s="6" t="s">
        <v>652</v>
      </c>
      <c r="J3854" s="6" t="s">
        <v>3156</v>
      </c>
      <c r="K3854" s="11">
        <v>6</v>
      </c>
      <c r="L3854" s="9">
        <v>48.85</v>
      </c>
      <c r="M3854" s="11">
        <v>293.10000000000002</v>
      </c>
      <c r="N3854" s="11">
        <v>683.9</v>
      </c>
      <c r="O3854" s="10">
        <f t="shared" si="599"/>
        <v>6</v>
      </c>
      <c r="P3854" s="11">
        <f t="shared" si="600"/>
        <v>14</v>
      </c>
      <c r="Q3854" s="11">
        <f t="shared" si="601"/>
        <v>20</v>
      </c>
      <c r="R3854" s="6" t="str">
        <f t="shared" si="602"/>
        <v>YES</v>
      </c>
      <c r="S3854" s="6" t="str">
        <f t="shared" si="603"/>
        <v>YES</v>
      </c>
      <c r="T3854" s="11">
        <f t="shared" si="604"/>
        <v>610.625</v>
      </c>
      <c r="U3854" s="11">
        <f t="shared" si="605"/>
        <v>977</v>
      </c>
      <c r="V3854" s="11">
        <f t="shared" si="606"/>
        <v>-366.375</v>
      </c>
    </row>
    <row r="3855" spans="1:22" x14ac:dyDescent="0.25">
      <c r="A3855" s="6" t="s">
        <v>351</v>
      </c>
      <c r="B3855" s="6" t="s">
        <v>23</v>
      </c>
      <c r="C3855" s="6" t="s">
        <v>3110</v>
      </c>
      <c r="D3855" s="6" t="s">
        <v>3110</v>
      </c>
      <c r="E3855" s="6" t="s">
        <v>2791</v>
      </c>
      <c r="F3855" s="7" t="s">
        <v>2792</v>
      </c>
      <c r="G3855" s="7" t="s">
        <v>2793</v>
      </c>
      <c r="H3855" s="6" t="s">
        <v>3111</v>
      </c>
      <c r="I3855" s="6" t="s">
        <v>652</v>
      </c>
      <c r="J3855" s="6" t="s">
        <v>3157</v>
      </c>
      <c r="K3855" s="11">
        <v>6</v>
      </c>
      <c r="L3855" s="9">
        <v>30.58</v>
      </c>
      <c r="M3855" s="11">
        <v>535.76</v>
      </c>
      <c r="N3855" s="11">
        <v>305.83</v>
      </c>
      <c r="O3855" s="10">
        <f t="shared" si="599"/>
        <v>17.519947678221062</v>
      </c>
      <c r="P3855" s="11">
        <f t="shared" si="600"/>
        <v>10.000981033355135</v>
      </c>
      <c r="Q3855" s="11">
        <f t="shared" si="601"/>
        <v>27.520928711576193</v>
      </c>
      <c r="R3855" s="6" t="str">
        <f t="shared" si="602"/>
        <v>YES</v>
      </c>
      <c r="S3855" s="6" t="str">
        <f t="shared" si="603"/>
        <v>YES</v>
      </c>
      <c r="T3855" s="11">
        <f t="shared" si="604"/>
        <v>382.25</v>
      </c>
      <c r="U3855" s="11">
        <f t="shared" si="605"/>
        <v>841.58999999999992</v>
      </c>
      <c r="V3855" s="11">
        <f t="shared" si="606"/>
        <v>-459.33999999999992</v>
      </c>
    </row>
    <row r="3856" spans="1:22" x14ac:dyDescent="0.25">
      <c r="A3856" s="6" t="s">
        <v>351</v>
      </c>
      <c r="B3856" s="6" t="s">
        <v>23</v>
      </c>
      <c r="C3856" s="6" t="s">
        <v>3110</v>
      </c>
      <c r="D3856" s="6" t="s">
        <v>3110</v>
      </c>
      <c r="E3856" s="6" t="s">
        <v>2791</v>
      </c>
      <c r="F3856" s="7" t="s">
        <v>2792</v>
      </c>
      <c r="G3856" s="7" t="s">
        <v>2793</v>
      </c>
      <c r="H3856" s="6" t="s">
        <v>3111</v>
      </c>
      <c r="I3856" s="6" t="s">
        <v>652</v>
      </c>
      <c r="J3856" s="6" t="s">
        <v>3158</v>
      </c>
      <c r="K3856" s="11">
        <v>5.0999999999999996</v>
      </c>
      <c r="L3856" s="9">
        <v>55.51</v>
      </c>
      <c r="M3856" s="11">
        <v>283.10000000000002</v>
      </c>
      <c r="N3856" s="11">
        <v>1803.46</v>
      </c>
      <c r="O3856" s="10">
        <f t="shared" si="599"/>
        <v>5.0999819852278874</v>
      </c>
      <c r="P3856" s="11">
        <f t="shared" si="600"/>
        <v>32.488920915150423</v>
      </c>
      <c r="Q3856" s="11">
        <f t="shared" si="601"/>
        <v>37.588902900378308</v>
      </c>
      <c r="R3856" s="6" t="str">
        <f t="shared" si="602"/>
        <v>YES</v>
      </c>
      <c r="S3856" s="6" t="str">
        <f t="shared" si="603"/>
        <v>YES</v>
      </c>
      <c r="T3856" s="11">
        <f t="shared" si="604"/>
        <v>693.875</v>
      </c>
      <c r="U3856" s="11">
        <f t="shared" si="605"/>
        <v>2086.56</v>
      </c>
      <c r="V3856" s="11">
        <f t="shared" si="606"/>
        <v>-1392.6849999999999</v>
      </c>
    </row>
    <row r="3857" spans="1:22" x14ac:dyDescent="0.25">
      <c r="A3857" s="6" t="s">
        <v>351</v>
      </c>
      <c r="B3857" s="6" t="s">
        <v>23</v>
      </c>
      <c r="C3857" s="6" t="s">
        <v>3110</v>
      </c>
      <c r="D3857" s="6" t="s">
        <v>3110</v>
      </c>
      <c r="E3857" s="6" t="s">
        <v>2791</v>
      </c>
      <c r="F3857" s="7" t="s">
        <v>2792</v>
      </c>
      <c r="G3857" s="7" t="s">
        <v>2793</v>
      </c>
      <c r="H3857" s="6" t="s">
        <v>3111</v>
      </c>
      <c r="I3857" s="6" t="s">
        <v>652</v>
      </c>
      <c r="J3857" s="6" t="s">
        <v>3159</v>
      </c>
      <c r="K3857" s="11">
        <v>6</v>
      </c>
      <c r="L3857" s="9">
        <v>28.38</v>
      </c>
      <c r="M3857" s="11">
        <v>170.28</v>
      </c>
      <c r="N3857" s="11">
        <v>397.36</v>
      </c>
      <c r="O3857" s="10">
        <f t="shared" si="599"/>
        <v>6</v>
      </c>
      <c r="P3857" s="11">
        <f t="shared" si="600"/>
        <v>14.001409443269909</v>
      </c>
      <c r="Q3857" s="11">
        <f t="shared" si="601"/>
        <v>20.00140944326991</v>
      </c>
      <c r="R3857" s="6" t="str">
        <f t="shared" si="602"/>
        <v>YES</v>
      </c>
      <c r="S3857" s="6" t="str">
        <f t="shared" si="603"/>
        <v>YES</v>
      </c>
      <c r="T3857" s="11">
        <f t="shared" si="604"/>
        <v>354.75</v>
      </c>
      <c r="U3857" s="11">
        <f t="shared" si="605"/>
        <v>567.64</v>
      </c>
      <c r="V3857" s="11">
        <f t="shared" si="606"/>
        <v>-212.89</v>
      </c>
    </row>
    <row r="3858" spans="1:22" x14ac:dyDescent="0.25">
      <c r="A3858" s="6" t="s">
        <v>351</v>
      </c>
      <c r="B3858" s="6" t="s">
        <v>23</v>
      </c>
      <c r="C3858" s="6" t="s">
        <v>3110</v>
      </c>
      <c r="D3858" s="6" t="s">
        <v>3110</v>
      </c>
      <c r="E3858" s="6" t="s">
        <v>2791</v>
      </c>
      <c r="F3858" s="7" t="s">
        <v>2792</v>
      </c>
      <c r="G3858" s="7" t="s">
        <v>2793</v>
      </c>
      <c r="H3858" s="6" t="s">
        <v>3111</v>
      </c>
      <c r="I3858" s="6" t="s">
        <v>652</v>
      </c>
      <c r="J3858" s="6" t="s">
        <v>3160</v>
      </c>
      <c r="K3858" s="11">
        <v>6</v>
      </c>
      <c r="L3858" s="9">
        <v>179.96</v>
      </c>
      <c r="M3858" s="11">
        <v>1079.76</v>
      </c>
      <c r="N3858" s="11">
        <v>2519.48</v>
      </c>
      <c r="O3858" s="10">
        <f t="shared" si="599"/>
        <v>6</v>
      </c>
      <c r="P3858" s="11">
        <f t="shared" si="600"/>
        <v>14.000222271615915</v>
      </c>
      <c r="Q3858" s="11">
        <f t="shared" si="601"/>
        <v>20.000222271615911</v>
      </c>
      <c r="R3858" s="6" t="str">
        <f t="shared" si="602"/>
        <v>YES</v>
      </c>
      <c r="S3858" s="6" t="str">
        <f t="shared" si="603"/>
        <v>YES</v>
      </c>
      <c r="T3858" s="11">
        <f t="shared" si="604"/>
        <v>2249.5</v>
      </c>
      <c r="U3858" s="11">
        <f t="shared" si="605"/>
        <v>3599.24</v>
      </c>
      <c r="V3858" s="11">
        <f t="shared" si="606"/>
        <v>-1349.7399999999998</v>
      </c>
    </row>
    <row r="3859" spans="1:22" x14ac:dyDescent="0.25">
      <c r="A3859" s="6" t="s">
        <v>351</v>
      </c>
      <c r="B3859" s="6" t="s">
        <v>23</v>
      </c>
      <c r="C3859" s="6" t="s">
        <v>3110</v>
      </c>
      <c r="D3859" s="6" t="s">
        <v>3110</v>
      </c>
      <c r="E3859" s="6" t="s">
        <v>2791</v>
      </c>
      <c r="F3859" s="7" t="s">
        <v>2792</v>
      </c>
      <c r="G3859" s="7" t="s">
        <v>2793</v>
      </c>
      <c r="H3859" s="6" t="s">
        <v>3111</v>
      </c>
      <c r="I3859" s="6" t="s">
        <v>652</v>
      </c>
      <c r="J3859" s="6" t="s">
        <v>3161</v>
      </c>
      <c r="K3859" s="11">
        <v>6</v>
      </c>
      <c r="L3859" s="9">
        <v>133.59</v>
      </c>
      <c r="M3859" s="11">
        <v>801.54</v>
      </c>
      <c r="N3859" s="11">
        <v>1335.79</v>
      </c>
      <c r="O3859" s="10">
        <f t="shared" si="599"/>
        <v>6</v>
      </c>
      <c r="P3859" s="11">
        <f t="shared" si="600"/>
        <v>9.999176585073732</v>
      </c>
      <c r="Q3859" s="11">
        <f t="shared" si="601"/>
        <v>15.999176585073732</v>
      </c>
      <c r="R3859" s="6" t="str">
        <f t="shared" si="602"/>
        <v>YES</v>
      </c>
      <c r="S3859" s="6" t="str">
        <f t="shared" si="603"/>
        <v>YES</v>
      </c>
      <c r="T3859" s="11">
        <f t="shared" si="604"/>
        <v>1669.875</v>
      </c>
      <c r="U3859" s="11">
        <f t="shared" si="605"/>
        <v>2137.33</v>
      </c>
      <c r="V3859" s="11">
        <f t="shared" si="606"/>
        <v>-467.45499999999993</v>
      </c>
    </row>
    <row r="3860" spans="1:22" x14ac:dyDescent="0.25">
      <c r="A3860" s="6" t="s">
        <v>351</v>
      </c>
      <c r="B3860" s="6" t="s">
        <v>23</v>
      </c>
      <c r="C3860" s="6" t="s">
        <v>3110</v>
      </c>
      <c r="D3860" s="6" t="s">
        <v>3110</v>
      </c>
      <c r="E3860" s="6" t="s">
        <v>2791</v>
      </c>
      <c r="F3860" s="7" t="s">
        <v>2792</v>
      </c>
      <c r="G3860" s="7" t="s">
        <v>2793</v>
      </c>
      <c r="H3860" s="6" t="s">
        <v>3111</v>
      </c>
      <c r="I3860" s="6" t="s">
        <v>652</v>
      </c>
      <c r="J3860" s="6" t="s">
        <v>3162</v>
      </c>
      <c r="K3860" s="11">
        <v>5.0999999999999996</v>
      </c>
      <c r="L3860" s="9">
        <v>274.39</v>
      </c>
      <c r="M3860" s="11">
        <v>1409.08</v>
      </c>
      <c r="N3860" s="11">
        <v>7906.94</v>
      </c>
      <c r="O3860" s="10">
        <f t="shared" si="599"/>
        <v>5.1353183425051929</v>
      </c>
      <c r="P3860" s="11">
        <f t="shared" si="600"/>
        <v>28.816429170159264</v>
      </c>
      <c r="Q3860" s="11">
        <f t="shared" si="601"/>
        <v>33.951747512664461</v>
      </c>
      <c r="R3860" s="6" t="str">
        <f t="shared" si="602"/>
        <v>YES</v>
      </c>
      <c r="S3860" s="6" t="str">
        <f t="shared" si="603"/>
        <v>YES</v>
      </c>
      <c r="T3860" s="11">
        <f t="shared" si="604"/>
        <v>3429.875</v>
      </c>
      <c r="U3860" s="11">
        <f t="shared" si="605"/>
        <v>9316.02</v>
      </c>
      <c r="V3860" s="11">
        <f t="shared" si="606"/>
        <v>-5886.1450000000004</v>
      </c>
    </row>
    <row r="3861" spans="1:22" x14ac:dyDescent="0.25">
      <c r="A3861" s="6" t="s">
        <v>351</v>
      </c>
      <c r="B3861" s="6" t="s">
        <v>23</v>
      </c>
      <c r="C3861" s="6" t="s">
        <v>3110</v>
      </c>
      <c r="D3861" s="6" t="s">
        <v>3110</v>
      </c>
      <c r="E3861" s="6" t="s">
        <v>2791</v>
      </c>
      <c r="F3861" s="7" t="s">
        <v>2792</v>
      </c>
      <c r="G3861" s="7" t="s">
        <v>2793</v>
      </c>
      <c r="H3861" s="6" t="s">
        <v>3111</v>
      </c>
      <c r="I3861" s="6" t="s">
        <v>652</v>
      </c>
      <c r="J3861" s="6" t="s">
        <v>3163</v>
      </c>
      <c r="K3861" s="11">
        <v>6</v>
      </c>
      <c r="L3861" s="9">
        <v>30.73</v>
      </c>
      <c r="M3861" s="11">
        <v>382.38</v>
      </c>
      <c r="N3861" s="11">
        <v>122.26</v>
      </c>
      <c r="O3861" s="10">
        <f t="shared" ref="O3861:O3924" si="607">M3861/L3861</f>
        <v>12.443215099251546</v>
      </c>
      <c r="P3861" s="11">
        <f t="shared" ref="P3861:P3924" si="608">N3861/L3861</f>
        <v>3.9785226163358285</v>
      </c>
      <c r="Q3861" s="11">
        <f t="shared" ref="Q3861:Q3924" si="609">(M3861+N3861)/L3861</f>
        <v>16.421737715587373</v>
      </c>
      <c r="R3861" s="6" t="str">
        <f t="shared" ref="R3861:R3924" si="610">IF(Q3861&gt;12.49,"YES","NO")</f>
        <v>YES</v>
      </c>
      <c r="S3861" s="6" t="str">
        <f t="shared" ref="S3861:S3924" si="611">IF(O3861&gt;3.32,"YES","NO")</f>
        <v>YES</v>
      </c>
      <c r="T3861" s="11">
        <f t="shared" ref="T3861:T3924" si="612">L3861*12.5</f>
        <v>384.125</v>
      </c>
      <c r="U3861" s="11">
        <f t="shared" ref="U3861:U3924" si="613">M3861+N3861</f>
        <v>504.64</v>
      </c>
      <c r="V3861" s="11">
        <f t="shared" ref="V3861:V3924" si="614">T3861-U3861</f>
        <v>-120.51499999999999</v>
      </c>
    </row>
    <row r="3862" spans="1:22" x14ac:dyDescent="0.25">
      <c r="A3862" s="6" t="s">
        <v>351</v>
      </c>
      <c r="B3862" s="6" t="s">
        <v>23</v>
      </c>
      <c r="C3862" s="6" t="s">
        <v>3110</v>
      </c>
      <c r="D3862" s="6" t="s">
        <v>3110</v>
      </c>
      <c r="E3862" s="6" t="s">
        <v>2791</v>
      </c>
      <c r="F3862" s="7" t="s">
        <v>2792</v>
      </c>
      <c r="G3862" s="7" t="s">
        <v>2793</v>
      </c>
      <c r="H3862" s="6" t="s">
        <v>3111</v>
      </c>
      <c r="I3862" s="6" t="s">
        <v>652</v>
      </c>
      <c r="J3862" s="6" t="s">
        <v>3164</v>
      </c>
      <c r="K3862" s="11">
        <v>5</v>
      </c>
      <c r="L3862" s="9">
        <v>218.2</v>
      </c>
      <c r="M3862" s="11">
        <v>1142.58</v>
      </c>
      <c r="N3862" s="11">
        <v>5253.34</v>
      </c>
      <c r="O3862" s="10">
        <f t="shared" si="607"/>
        <v>5.2363886342804769</v>
      </c>
      <c r="P3862" s="11">
        <f t="shared" si="608"/>
        <v>24.075802016498628</v>
      </c>
      <c r="Q3862" s="11">
        <f t="shared" si="609"/>
        <v>29.312190650779105</v>
      </c>
      <c r="R3862" s="6" t="str">
        <f t="shared" si="610"/>
        <v>YES</v>
      </c>
      <c r="S3862" s="6" t="str">
        <f t="shared" si="611"/>
        <v>YES</v>
      </c>
      <c r="T3862" s="11">
        <f t="shared" si="612"/>
        <v>2727.5</v>
      </c>
      <c r="U3862" s="11">
        <f t="shared" si="613"/>
        <v>6395.92</v>
      </c>
      <c r="V3862" s="11">
        <f t="shared" si="614"/>
        <v>-3668.42</v>
      </c>
    </row>
    <row r="3863" spans="1:22" x14ac:dyDescent="0.25">
      <c r="A3863" s="6" t="s">
        <v>351</v>
      </c>
      <c r="B3863" s="6" t="s">
        <v>23</v>
      </c>
      <c r="C3863" s="6" t="s">
        <v>3110</v>
      </c>
      <c r="D3863" s="6" t="s">
        <v>3110</v>
      </c>
      <c r="E3863" s="6" t="s">
        <v>2791</v>
      </c>
      <c r="F3863" s="7" t="s">
        <v>2792</v>
      </c>
      <c r="G3863" s="7" t="s">
        <v>2793</v>
      </c>
      <c r="H3863" s="6" t="s">
        <v>3111</v>
      </c>
      <c r="I3863" s="6" t="s">
        <v>652</v>
      </c>
      <c r="J3863" s="6" t="s">
        <v>3165</v>
      </c>
      <c r="K3863" s="11">
        <v>5</v>
      </c>
      <c r="L3863" s="9">
        <v>471.58</v>
      </c>
      <c r="M3863" s="11">
        <v>2502.8200000000002</v>
      </c>
      <c r="N3863" s="11">
        <v>15210.75</v>
      </c>
      <c r="O3863" s="10">
        <f t="shared" si="607"/>
        <v>5.3073073497603804</v>
      </c>
      <c r="P3863" s="11">
        <f t="shared" si="608"/>
        <v>32.254866618601298</v>
      </c>
      <c r="Q3863" s="11">
        <f t="shared" si="609"/>
        <v>37.562173968361677</v>
      </c>
      <c r="R3863" s="6" t="str">
        <f t="shared" si="610"/>
        <v>YES</v>
      </c>
      <c r="S3863" s="6" t="str">
        <f t="shared" si="611"/>
        <v>YES</v>
      </c>
      <c r="T3863" s="11">
        <f t="shared" si="612"/>
        <v>5894.75</v>
      </c>
      <c r="U3863" s="11">
        <f t="shared" si="613"/>
        <v>17713.57</v>
      </c>
      <c r="V3863" s="11">
        <f t="shared" si="614"/>
        <v>-11818.82</v>
      </c>
    </row>
    <row r="3864" spans="1:22" x14ac:dyDescent="0.25">
      <c r="A3864" s="6" t="s">
        <v>351</v>
      </c>
      <c r="B3864" s="6" t="s">
        <v>23</v>
      </c>
      <c r="C3864" s="6" t="s">
        <v>3110</v>
      </c>
      <c r="D3864" s="6" t="s">
        <v>3110</v>
      </c>
      <c r="E3864" s="6" t="s">
        <v>2791</v>
      </c>
      <c r="F3864" s="7" t="s">
        <v>2792</v>
      </c>
      <c r="G3864" s="7" t="s">
        <v>2793</v>
      </c>
      <c r="H3864" s="6" t="s">
        <v>3111</v>
      </c>
      <c r="I3864" s="6" t="s">
        <v>652</v>
      </c>
      <c r="J3864" s="6" t="s">
        <v>3166</v>
      </c>
      <c r="K3864" s="11">
        <v>5.0999999999999996</v>
      </c>
      <c r="L3864" s="9">
        <v>83.03</v>
      </c>
      <c r="M3864" s="11">
        <v>423.45</v>
      </c>
      <c r="N3864" s="11">
        <v>3014.8</v>
      </c>
      <c r="O3864" s="10">
        <f t="shared" si="607"/>
        <v>5.0999638684812716</v>
      </c>
      <c r="P3864" s="11">
        <f t="shared" si="608"/>
        <v>36.309767553896187</v>
      </c>
      <c r="Q3864" s="11">
        <f t="shared" si="609"/>
        <v>41.409731422377455</v>
      </c>
      <c r="R3864" s="6" t="str">
        <f t="shared" si="610"/>
        <v>YES</v>
      </c>
      <c r="S3864" s="6" t="str">
        <f t="shared" si="611"/>
        <v>YES</v>
      </c>
      <c r="T3864" s="11">
        <f t="shared" si="612"/>
        <v>1037.875</v>
      </c>
      <c r="U3864" s="11">
        <f t="shared" si="613"/>
        <v>3438.25</v>
      </c>
      <c r="V3864" s="11">
        <f t="shared" si="614"/>
        <v>-2400.375</v>
      </c>
    </row>
    <row r="3865" spans="1:22" x14ac:dyDescent="0.25">
      <c r="A3865" s="6" t="s">
        <v>351</v>
      </c>
      <c r="B3865" s="6" t="s">
        <v>23</v>
      </c>
      <c r="C3865" s="6" t="s">
        <v>3110</v>
      </c>
      <c r="D3865" s="6" t="s">
        <v>3110</v>
      </c>
      <c r="E3865" s="6" t="s">
        <v>2791</v>
      </c>
      <c r="F3865" s="7" t="s">
        <v>2792</v>
      </c>
      <c r="G3865" s="7" t="s">
        <v>2793</v>
      </c>
      <c r="H3865" s="6" t="s">
        <v>3111</v>
      </c>
      <c r="I3865" s="6" t="s">
        <v>652</v>
      </c>
      <c r="J3865" s="6" t="s">
        <v>3167</v>
      </c>
      <c r="K3865" s="11">
        <v>5.0999999999999996</v>
      </c>
      <c r="L3865" s="9">
        <v>223.12</v>
      </c>
      <c r="M3865" s="11">
        <v>2354.44</v>
      </c>
      <c r="N3865" s="11">
        <v>5696.06</v>
      </c>
      <c r="O3865" s="10">
        <f t="shared" si="607"/>
        <v>10.552348512011474</v>
      </c>
      <c r="P3865" s="11">
        <f t="shared" si="608"/>
        <v>25.529132305485838</v>
      </c>
      <c r="Q3865" s="11">
        <f t="shared" si="609"/>
        <v>36.081480817497308</v>
      </c>
      <c r="R3865" s="6" t="str">
        <f t="shared" si="610"/>
        <v>YES</v>
      </c>
      <c r="S3865" s="6" t="str">
        <f t="shared" si="611"/>
        <v>YES</v>
      </c>
      <c r="T3865" s="11">
        <f t="shared" si="612"/>
        <v>2789</v>
      </c>
      <c r="U3865" s="11">
        <f t="shared" si="613"/>
        <v>8050.5</v>
      </c>
      <c r="V3865" s="11">
        <f t="shared" si="614"/>
        <v>-5261.5</v>
      </c>
    </row>
    <row r="3866" spans="1:22" x14ac:dyDescent="0.25">
      <c r="A3866" s="6" t="s">
        <v>351</v>
      </c>
      <c r="B3866" s="6" t="s">
        <v>23</v>
      </c>
      <c r="C3866" s="6" t="s">
        <v>3110</v>
      </c>
      <c r="D3866" s="6" t="s">
        <v>3110</v>
      </c>
      <c r="E3866" s="6" t="s">
        <v>2791</v>
      </c>
      <c r="F3866" s="7" t="s">
        <v>2792</v>
      </c>
      <c r="G3866" s="7" t="s">
        <v>2793</v>
      </c>
      <c r="H3866" s="6" t="s">
        <v>3111</v>
      </c>
      <c r="I3866" s="6" t="s">
        <v>652</v>
      </c>
      <c r="J3866" s="6" t="s">
        <v>3168</v>
      </c>
      <c r="K3866" s="11">
        <v>6</v>
      </c>
      <c r="L3866" s="9">
        <v>192.49</v>
      </c>
      <c r="M3866" s="11">
        <v>1154.94</v>
      </c>
      <c r="N3866" s="11">
        <v>2554.39</v>
      </c>
      <c r="O3866" s="10">
        <f t="shared" si="607"/>
        <v>6</v>
      </c>
      <c r="P3866" s="11">
        <f t="shared" si="608"/>
        <v>13.270247805080782</v>
      </c>
      <c r="Q3866" s="11">
        <f t="shared" si="609"/>
        <v>19.270247805080782</v>
      </c>
      <c r="R3866" s="6" t="str">
        <f t="shared" si="610"/>
        <v>YES</v>
      </c>
      <c r="S3866" s="6" t="str">
        <f t="shared" si="611"/>
        <v>YES</v>
      </c>
      <c r="T3866" s="11">
        <f t="shared" si="612"/>
        <v>2406.125</v>
      </c>
      <c r="U3866" s="11">
        <f t="shared" si="613"/>
        <v>3709.33</v>
      </c>
      <c r="V3866" s="11">
        <f t="shared" si="614"/>
        <v>-1303.2049999999999</v>
      </c>
    </row>
    <row r="3867" spans="1:22" x14ac:dyDescent="0.25">
      <c r="A3867" s="6" t="s">
        <v>351</v>
      </c>
      <c r="B3867" s="6" t="s">
        <v>23</v>
      </c>
      <c r="C3867" s="6" t="s">
        <v>3110</v>
      </c>
      <c r="D3867" s="6" t="s">
        <v>3110</v>
      </c>
      <c r="E3867" s="6" t="s">
        <v>2791</v>
      </c>
      <c r="F3867" s="7" t="s">
        <v>2792</v>
      </c>
      <c r="G3867" s="7" t="s">
        <v>2793</v>
      </c>
      <c r="H3867" s="6" t="s">
        <v>3111</v>
      </c>
      <c r="I3867" s="6" t="s">
        <v>652</v>
      </c>
      <c r="J3867" s="6" t="s">
        <v>3169</v>
      </c>
      <c r="K3867" s="11">
        <v>5.0999999999999996</v>
      </c>
      <c r="L3867" s="9">
        <v>121.41</v>
      </c>
      <c r="M3867" s="11">
        <v>619.20000000000005</v>
      </c>
      <c r="N3867" s="11">
        <v>5395.29</v>
      </c>
      <c r="O3867" s="10">
        <f t="shared" si="607"/>
        <v>5.1000741289844331</v>
      </c>
      <c r="P3867" s="11">
        <f t="shared" si="608"/>
        <v>44.438596491228068</v>
      </c>
      <c r="Q3867" s="11">
        <f t="shared" si="609"/>
        <v>49.5386706202125</v>
      </c>
      <c r="R3867" s="6" t="str">
        <f t="shared" si="610"/>
        <v>YES</v>
      </c>
      <c r="S3867" s="6" t="str">
        <f t="shared" si="611"/>
        <v>YES</v>
      </c>
      <c r="T3867" s="11">
        <f t="shared" si="612"/>
        <v>1517.625</v>
      </c>
      <c r="U3867" s="11">
        <f t="shared" si="613"/>
        <v>6014.49</v>
      </c>
      <c r="V3867" s="11">
        <f t="shared" si="614"/>
        <v>-4496.8649999999998</v>
      </c>
    </row>
    <row r="3868" spans="1:22" x14ac:dyDescent="0.25">
      <c r="A3868" s="6" t="s">
        <v>351</v>
      </c>
      <c r="B3868" s="6" t="s">
        <v>23</v>
      </c>
      <c r="C3868" s="6" t="s">
        <v>3110</v>
      </c>
      <c r="D3868" s="6" t="s">
        <v>3110</v>
      </c>
      <c r="E3868" s="6" t="s">
        <v>2791</v>
      </c>
      <c r="F3868" s="7" t="s">
        <v>2792</v>
      </c>
      <c r="G3868" s="7" t="s">
        <v>2793</v>
      </c>
      <c r="H3868" s="6" t="s">
        <v>3111</v>
      </c>
      <c r="I3868" s="6" t="s">
        <v>652</v>
      </c>
      <c r="J3868" s="6" t="s">
        <v>3170</v>
      </c>
      <c r="K3868" s="11">
        <v>6</v>
      </c>
      <c r="L3868" s="9">
        <v>206.44</v>
      </c>
      <c r="M3868" s="11">
        <v>1238.6400000000001</v>
      </c>
      <c r="N3868" s="11">
        <v>2808.97</v>
      </c>
      <c r="O3868" s="10">
        <f t="shared" si="607"/>
        <v>6.0000000000000009</v>
      </c>
      <c r="P3868" s="11">
        <f t="shared" si="608"/>
        <v>13.606713815152101</v>
      </c>
      <c r="Q3868" s="11">
        <f t="shared" si="609"/>
        <v>19.606713815152101</v>
      </c>
      <c r="R3868" s="6" t="str">
        <f t="shared" si="610"/>
        <v>YES</v>
      </c>
      <c r="S3868" s="6" t="str">
        <f t="shared" si="611"/>
        <v>YES</v>
      </c>
      <c r="T3868" s="11">
        <f t="shared" si="612"/>
        <v>2580.5</v>
      </c>
      <c r="U3868" s="11">
        <f t="shared" si="613"/>
        <v>4047.6099999999997</v>
      </c>
      <c r="V3868" s="11">
        <f t="shared" si="614"/>
        <v>-1467.1099999999997</v>
      </c>
    </row>
    <row r="3869" spans="1:22" x14ac:dyDescent="0.25">
      <c r="A3869" s="6" t="s">
        <v>351</v>
      </c>
      <c r="B3869" s="6" t="s">
        <v>23</v>
      </c>
      <c r="C3869" s="6" t="s">
        <v>3110</v>
      </c>
      <c r="D3869" s="6" t="s">
        <v>3110</v>
      </c>
      <c r="E3869" s="6" t="s">
        <v>2791</v>
      </c>
      <c r="F3869" s="7" t="s">
        <v>2792</v>
      </c>
      <c r="G3869" s="7" t="s">
        <v>2793</v>
      </c>
      <c r="H3869" s="6" t="s">
        <v>3111</v>
      </c>
      <c r="I3869" s="6" t="s">
        <v>652</v>
      </c>
      <c r="J3869" s="6" t="s">
        <v>3171</v>
      </c>
      <c r="K3869" s="11">
        <v>6</v>
      </c>
      <c r="L3869" s="9">
        <v>264.47000000000003</v>
      </c>
      <c r="M3869" s="11">
        <v>1586.82</v>
      </c>
      <c r="N3869" s="11">
        <v>2606.7800000000002</v>
      </c>
      <c r="O3869" s="10">
        <f t="shared" si="607"/>
        <v>5.9999999999999991</v>
      </c>
      <c r="P3869" s="11">
        <f t="shared" si="608"/>
        <v>9.8566188981737053</v>
      </c>
      <c r="Q3869" s="11">
        <f t="shared" si="609"/>
        <v>15.856618898173705</v>
      </c>
      <c r="R3869" s="6" t="str">
        <f t="shared" si="610"/>
        <v>YES</v>
      </c>
      <c r="S3869" s="6" t="str">
        <f t="shared" si="611"/>
        <v>YES</v>
      </c>
      <c r="T3869" s="11">
        <f t="shared" si="612"/>
        <v>3305.8750000000005</v>
      </c>
      <c r="U3869" s="11">
        <f t="shared" si="613"/>
        <v>4193.6000000000004</v>
      </c>
      <c r="V3869" s="11">
        <f t="shared" si="614"/>
        <v>-887.72499999999991</v>
      </c>
    </row>
    <row r="3870" spans="1:22" x14ac:dyDescent="0.25">
      <c r="A3870" s="6" t="s">
        <v>351</v>
      </c>
      <c r="B3870" s="6" t="s">
        <v>23</v>
      </c>
      <c r="C3870" s="6" t="s">
        <v>3110</v>
      </c>
      <c r="D3870" s="6" t="s">
        <v>3110</v>
      </c>
      <c r="E3870" s="6" t="s">
        <v>2791</v>
      </c>
      <c r="F3870" s="7" t="s">
        <v>2792</v>
      </c>
      <c r="G3870" s="7" t="s">
        <v>2793</v>
      </c>
      <c r="H3870" s="6" t="s">
        <v>3111</v>
      </c>
      <c r="I3870" s="6" t="s">
        <v>652</v>
      </c>
      <c r="J3870" s="6" t="s">
        <v>3172</v>
      </c>
      <c r="K3870" s="11">
        <v>6</v>
      </c>
      <c r="L3870" s="9">
        <v>328.52</v>
      </c>
      <c r="M3870" s="11">
        <v>1960.21</v>
      </c>
      <c r="N3870" s="11">
        <v>7215.6</v>
      </c>
      <c r="O3870" s="10">
        <f t="shared" si="607"/>
        <v>5.9667904541580423</v>
      </c>
      <c r="P3870" s="11">
        <f t="shared" si="608"/>
        <v>21.963959576281507</v>
      </c>
      <c r="Q3870" s="11">
        <f t="shared" si="609"/>
        <v>27.930750030439551</v>
      </c>
      <c r="R3870" s="6" t="str">
        <f t="shared" si="610"/>
        <v>YES</v>
      </c>
      <c r="S3870" s="6" t="str">
        <f t="shared" si="611"/>
        <v>YES</v>
      </c>
      <c r="T3870" s="11">
        <f t="shared" si="612"/>
        <v>4106.5</v>
      </c>
      <c r="U3870" s="11">
        <f t="shared" si="613"/>
        <v>9175.8100000000013</v>
      </c>
      <c r="V3870" s="11">
        <f t="shared" si="614"/>
        <v>-5069.3100000000013</v>
      </c>
    </row>
    <row r="3871" spans="1:22" x14ac:dyDescent="0.25">
      <c r="A3871" s="6" t="s">
        <v>351</v>
      </c>
      <c r="B3871" s="6" t="s">
        <v>23</v>
      </c>
      <c r="O3871" s="10" t="e">
        <f t="shared" si="607"/>
        <v>#DIV/0!</v>
      </c>
      <c r="P3871" s="11" t="e">
        <f t="shared" si="608"/>
        <v>#DIV/0!</v>
      </c>
      <c r="Q3871" s="11" t="e">
        <f t="shared" si="609"/>
        <v>#DIV/0!</v>
      </c>
      <c r="R3871" s="6" t="e">
        <f t="shared" si="610"/>
        <v>#DIV/0!</v>
      </c>
      <c r="S3871" s="6" t="e">
        <f t="shared" si="611"/>
        <v>#DIV/0!</v>
      </c>
      <c r="T3871" s="11">
        <f t="shared" si="612"/>
        <v>0</v>
      </c>
      <c r="U3871" s="11">
        <f t="shared" si="613"/>
        <v>0</v>
      </c>
      <c r="V3871" s="11">
        <f t="shared" si="614"/>
        <v>0</v>
      </c>
    </row>
    <row r="3872" spans="1:22" x14ac:dyDescent="0.25">
      <c r="A3872" s="6" t="s">
        <v>351</v>
      </c>
      <c r="B3872" s="6" t="s">
        <v>23</v>
      </c>
      <c r="O3872" s="10" t="e">
        <f t="shared" si="607"/>
        <v>#DIV/0!</v>
      </c>
      <c r="P3872" s="11" t="e">
        <f t="shared" si="608"/>
        <v>#DIV/0!</v>
      </c>
      <c r="Q3872" s="11" t="e">
        <f t="shared" si="609"/>
        <v>#DIV/0!</v>
      </c>
      <c r="R3872" s="6" t="e">
        <f t="shared" si="610"/>
        <v>#DIV/0!</v>
      </c>
      <c r="S3872" s="6" t="e">
        <f t="shared" si="611"/>
        <v>#DIV/0!</v>
      </c>
      <c r="T3872" s="11">
        <f t="shared" si="612"/>
        <v>0</v>
      </c>
      <c r="U3872" s="11">
        <f t="shared" si="613"/>
        <v>0</v>
      </c>
      <c r="V3872" s="11">
        <f t="shared" si="614"/>
        <v>0</v>
      </c>
    </row>
    <row r="3873" spans="1:22" x14ac:dyDescent="0.25">
      <c r="A3873" s="6" t="s">
        <v>351</v>
      </c>
      <c r="B3873" s="6" t="s">
        <v>23</v>
      </c>
      <c r="O3873" s="10" t="e">
        <f t="shared" si="607"/>
        <v>#DIV/0!</v>
      </c>
      <c r="P3873" s="11" t="e">
        <f t="shared" si="608"/>
        <v>#DIV/0!</v>
      </c>
      <c r="Q3873" s="11" t="e">
        <f t="shared" si="609"/>
        <v>#DIV/0!</v>
      </c>
      <c r="R3873" s="6" t="e">
        <f t="shared" si="610"/>
        <v>#DIV/0!</v>
      </c>
      <c r="S3873" s="6" t="e">
        <f t="shared" si="611"/>
        <v>#DIV/0!</v>
      </c>
      <c r="T3873" s="11">
        <f t="shared" si="612"/>
        <v>0</v>
      </c>
      <c r="U3873" s="11">
        <f t="shared" si="613"/>
        <v>0</v>
      </c>
      <c r="V3873" s="11">
        <f t="shared" si="614"/>
        <v>0</v>
      </c>
    </row>
    <row r="3874" spans="1:22" x14ac:dyDescent="0.25">
      <c r="A3874" s="6" t="s">
        <v>351</v>
      </c>
      <c r="B3874" s="6" t="s">
        <v>23</v>
      </c>
      <c r="O3874" s="10" t="e">
        <f t="shared" si="607"/>
        <v>#DIV/0!</v>
      </c>
      <c r="P3874" s="11" t="e">
        <f t="shared" si="608"/>
        <v>#DIV/0!</v>
      </c>
      <c r="Q3874" s="11" t="e">
        <f t="shared" si="609"/>
        <v>#DIV/0!</v>
      </c>
      <c r="R3874" s="6" t="e">
        <f t="shared" si="610"/>
        <v>#DIV/0!</v>
      </c>
      <c r="S3874" s="6" t="e">
        <f t="shared" si="611"/>
        <v>#DIV/0!</v>
      </c>
      <c r="T3874" s="11">
        <f t="shared" si="612"/>
        <v>0</v>
      </c>
      <c r="U3874" s="11">
        <f t="shared" si="613"/>
        <v>0</v>
      </c>
      <c r="V3874" s="11">
        <f t="shared" si="614"/>
        <v>0</v>
      </c>
    </row>
    <row r="3875" spans="1:22" x14ac:dyDescent="0.25">
      <c r="A3875" s="6" t="s">
        <v>351</v>
      </c>
      <c r="B3875" s="6" t="s">
        <v>23</v>
      </c>
      <c r="O3875" s="10" t="e">
        <f t="shared" si="607"/>
        <v>#DIV/0!</v>
      </c>
      <c r="P3875" s="11" t="e">
        <f t="shared" si="608"/>
        <v>#DIV/0!</v>
      </c>
      <c r="Q3875" s="11" t="e">
        <f t="shared" si="609"/>
        <v>#DIV/0!</v>
      </c>
      <c r="R3875" s="6" t="e">
        <f t="shared" si="610"/>
        <v>#DIV/0!</v>
      </c>
      <c r="S3875" s="6" t="e">
        <f t="shared" si="611"/>
        <v>#DIV/0!</v>
      </c>
      <c r="T3875" s="11">
        <f t="shared" si="612"/>
        <v>0</v>
      </c>
      <c r="U3875" s="11">
        <f t="shared" si="613"/>
        <v>0</v>
      </c>
      <c r="V3875" s="11">
        <f t="shared" si="614"/>
        <v>0</v>
      </c>
    </row>
    <row r="3876" spans="1:22" x14ac:dyDescent="0.25">
      <c r="A3876" s="6" t="s">
        <v>351</v>
      </c>
      <c r="B3876" s="6" t="s">
        <v>23</v>
      </c>
      <c r="O3876" s="10" t="e">
        <f t="shared" si="607"/>
        <v>#DIV/0!</v>
      </c>
      <c r="P3876" s="11" t="e">
        <f t="shared" si="608"/>
        <v>#DIV/0!</v>
      </c>
      <c r="Q3876" s="11" t="e">
        <f t="shared" si="609"/>
        <v>#DIV/0!</v>
      </c>
      <c r="R3876" s="6" t="e">
        <f t="shared" si="610"/>
        <v>#DIV/0!</v>
      </c>
      <c r="S3876" s="6" t="e">
        <f t="shared" si="611"/>
        <v>#DIV/0!</v>
      </c>
      <c r="T3876" s="11">
        <f t="shared" si="612"/>
        <v>0</v>
      </c>
      <c r="U3876" s="11">
        <f t="shared" si="613"/>
        <v>0</v>
      </c>
      <c r="V3876" s="11">
        <f t="shared" si="614"/>
        <v>0</v>
      </c>
    </row>
    <row r="3877" spans="1:22" x14ac:dyDescent="0.25">
      <c r="A3877" s="6" t="s">
        <v>351</v>
      </c>
      <c r="B3877" s="6" t="s">
        <v>23</v>
      </c>
      <c r="O3877" s="10" t="e">
        <f t="shared" si="607"/>
        <v>#DIV/0!</v>
      </c>
      <c r="P3877" s="11" t="e">
        <f t="shared" si="608"/>
        <v>#DIV/0!</v>
      </c>
      <c r="Q3877" s="11" t="e">
        <f t="shared" si="609"/>
        <v>#DIV/0!</v>
      </c>
      <c r="R3877" s="6" t="e">
        <f t="shared" si="610"/>
        <v>#DIV/0!</v>
      </c>
      <c r="S3877" s="6" t="e">
        <f t="shared" si="611"/>
        <v>#DIV/0!</v>
      </c>
      <c r="T3877" s="11">
        <f t="shared" si="612"/>
        <v>0</v>
      </c>
      <c r="U3877" s="11">
        <f t="shared" si="613"/>
        <v>0</v>
      </c>
      <c r="V3877" s="11">
        <f t="shared" si="614"/>
        <v>0</v>
      </c>
    </row>
    <row r="3878" spans="1:22" x14ac:dyDescent="0.25">
      <c r="A3878" s="6" t="s">
        <v>351</v>
      </c>
      <c r="B3878" s="6" t="s">
        <v>23</v>
      </c>
      <c r="O3878" s="10" t="e">
        <f t="shared" si="607"/>
        <v>#DIV/0!</v>
      </c>
      <c r="P3878" s="11" t="e">
        <f t="shared" si="608"/>
        <v>#DIV/0!</v>
      </c>
      <c r="Q3878" s="11" t="e">
        <f t="shared" si="609"/>
        <v>#DIV/0!</v>
      </c>
      <c r="R3878" s="6" t="e">
        <f t="shared" si="610"/>
        <v>#DIV/0!</v>
      </c>
      <c r="S3878" s="6" t="e">
        <f t="shared" si="611"/>
        <v>#DIV/0!</v>
      </c>
      <c r="T3878" s="11">
        <f t="shared" si="612"/>
        <v>0</v>
      </c>
      <c r="U3878" s="11">
        <f t="shared" si="613"/>
        <v>0</v>
      </c>
      <c r="V3878" s="11">
        <f t="shared" si="614"/>
        <v>0</v>
      </c>
    </row>
    <row r="3879" spans="1:22" x14ac:dyDescent="0.25">
      <c r="A3879" s="6" t="s">
        <v>351</v>
      </c>
      <c r="B3879" s="6" t="s">
        <v>23</v>
      </c>
      <c r="O3879" s="10" t="e">
        <f t="shared" si="607"/>
        <v>#DIV/0!</v>
      </c>
      <c r="P3879" s="11" t="e">
        <f t="shared" si="608"/>
        <v>#DIV/0!</v>
      </c>
      <c r="Q3879" s="11" t="e">
        <f t="shared" si="609"/>
        <v>#DIV/0!</v>
      </c>
      <c r="R3879" s="6" t="e">
        <f t="shared" si="610"/>
        <v>#DIV/0!</v>
      </c>
      <c r="S3879" s="6" t="e">
        <f t="shared" si="611"/>
        <v>#DIV/0!</v>
      </c>
      <c r="T3879" s="11">
        <f t="shared" si="612"/>
        <v>0</v>
      </c>
      <c r="U3879" s="11">
        <f t="shared" si="613"/>
        <v>0</v>
      </c>
      <c r="V3879" s="11">
        <f t="shared" si="614"/>
        <v>0</v>
      </c>
    </row>
    <row r="3880" spans="1:22" x14ac:dyDescent="0.25">
      <c r="A3880" s="6" t="s">
        <v>351</v>
      </c>
      <c r="B3880" s="6" t="s">
        <v>23</v>
      </c>
      <c r="O3880" s="10" t="e">
        <f t="shared" si="607"/>
        <v>#DIV/0!</v>
      </c>
      <c r="P3880" s="11" t="e">
        <f t="shared" si="608"/>
        <v>#DIV/0!</v>
      </c>
      <c r="Q3880" s="11" t="e">
        <f t="shared" si="609"/>
        <v>#DIV/0!</v>
      </c>
      <c r="R3880" s="6" t="e">
        <f t="shared" si="610"/>
        <v>#DIV/0!</v>
      </c>
      <c r="S3880" s="6" t="e">
        <f t="shared" si="611"/>
        <v>#DIV/0!</v>
      </c>
      <c r="T3880" s="11">
        <f t="shared" si="612"/>
        <v>0</v>
      </c>
      <c r="U3880" s="11">
        <f t="shared" si="613"/>
        <v>0</v>
      </c>
      <c r="V3880" s="11">
        <f t="shared" si="614"/>
        <v>0</v>
      </c>
    </row>
    <row r="3881" spans="1:22" x14ac:dyDescent="0.25">
      <c r="A3881" s="6" t="s">
        <v>351</v>
      </c>
      <c r="B3881" s="6" t="s">
        <v>23</v>
      </c>
      <c r="O3881" s="10" t="e">
        <f t="shared" si="607"/>
        <v>#DIV/0!</v>
      </c>
      <c r="P3881" s="11" t="e">
        <f t="shared" si="608"/>
        <v>#DIV/0!</v>
      </c>
      <c r="Q3881" s="11" t="e">
        <f t="shared" si="609"/>
        <v>#DIV/0!</v>
      </c>
      <c r="R3881" s="6" t="e">
        <f t="shared" si="610"/>
        <v>#DIV/0!</v>
      </c>
      <c r="S3881" s="6" t="e">
        <f t="shared" si="611"/>
        <v>#DIV/0!</v>
      </c>
      <c r="T3881" s="11">
        <f t="shared" si="612"/>
        <v>0</v>
      </c>
      <c r="U3881" s="11">
        <f t="shared" si="613"/>
        <v>0</v>
      </c>
      <c r="V3881" s="11">
        <f t="shared" si="614"/>
        <v>0</v>
      </c>
    </row>
    <row r="3882" spans="1:22" x14ac:dyDescent="0.25">
      <c r="A3882" s="6" t="s">
        <v>351</v>
      </c>
      <c r="B3882" s="6" t="s">
        <v>23</v>
      </c>
      <c r="O3882" s="10" t="e">
        <f t="shared" si="607"/>
        <v>#DIV/0!</v>
      </c>
      <c r="P3882" s="11" t="e">
        <f t="shared" si="608"/>
        <v>#DIV/0!</v>
      </c>
      <c r="Q3882" s="11" t="e">
        <f t="shared" si="609"/>
        <v>#DIV/0!</v>
      </c>
      <c r="R3882" s="6" t="e">
        <f t="shared" si="610"/>
        <v>#DIV/0!</v>
      </c>
      <c r="S3882" s="6" t="e">
        <f t="shared" si="611"/>
        <v>#DIV/0!</v>
      </c>
      <c r="T3882" s="11">
        <f t="shared" si="612"/>
        <v>0</v>
      </c>
      <c r="U3882" s="11">
        <f t="shared" si="613"/>
        <v>0</v>
      </c>
      <c r="V3882" s="11">
        <f t="shared" si="614"/>
        <v>0</v>
      </c>
    </row>
    <row r="3883" spans="1:22" x14ac:dyDescent="0.25">
      <c r="A3883" s="6" t="s">
        <v>351</v>
      </c>
      <c r="B3883" s="6" t="s">
        <v>23</v>
      </c>
      <c r="O3883" s="10" t="e">
        <f t="shared" si="607"/>
        <v>#DIV/0!</v>
      </c>
      <c r="P3883" s="11" t="e">
        <f t="shared" si="608"/>
        <v>#DIV/0!</v>
      </c>
      <c r="Q3883" s="11" t="e">
        <f t="shared" si="609"/>
        <v>#DIV/0!</v>
      </c>
      <c r="R3883" s="6" t="e">
        <f t="shared" si="610"/>
        <v>#DIV/0!</v>
      </c>
      <c r="S3883" s="6" t="e">
        <f t="shared" si="611"/>
        <v>#DIV/0!</v>
      </c>
      <c r="T3883" s="11">
        <f t="shared" si="612"/>
        <v>0</v>
      </c>
      <c r="U3883" s="11">
        <f t="shared" si="613"/>
        <v>0</v>
      </c>
      <c r="V3883" s="11">
        <f t="shared" si="614"/>
        <v>0</v>
      </c>
    </row>
    <row r="3884" spans="1:22" x14ac:dyDescent="0.25">
      <c r="A3884" s="6" t="s">
        <v>351</v>
      </c>
      <c r="B3884" s="6" t="s">
        <v>23</v>
      </c>
      <c r="O3884" s="10" t="e">
        <f t="shared" si="607"/>
        <v>#DIV/0!</v>
      </c>
      <c r="P3884" s="11" t="e">
        <f t="shared" si="608"/>
        <v>#DIV/0!</v>
      </c>
      <c r="Q3884" s="11" t="e">
        <f t="shared" si="609"/>
        <v>#DIV/0!</v>
      </c>
      <c r="R3884" s="6" t="e">
        <f t="shared" si="610"/>
        <v>#DIV/0!</v>
      </c>
      <c r="S3884" s="6" t="e">
        <f t="shared" si="611"/>
        <v>#DIV/0!</v>
      </c>
      <c r="T3884" s="11">
        <f t="shared" si="612"/>
        <v>0</v>
      </c>
      <c r="U3884" s="11">
        <f t="shared" si="613"/>
        <v>0</v>
      </c>
      <c r="V3884" s="11">
        <f t="shared" si="614"/>
        <v>0</v>
      </c>
    </row>
    <row r="3885" spans="1:22" x14ac:dyDescent="0.25">
      <c r="A3885" s="6" t="s">
        <v>351</v>
      </c>
      <c r="B3885" s="6" t="s">
        <v>23</v>
      </c>
      <c r="O3885" s="10" t="e">
        <f t="shared" si="607"/>
        <v>#DIV/0!</v>
      </c>
      <c r="P3885" s="11" t="e">
        <f t="shared" si="608"/>
        <v>#DIV/0!</v>
      </c>
      <c r="Q3885" s="11" t="e">
        <f t="shared" si="609"/>
        <v>#DIV/0!</v>
      </c>
      <c r="R3885" s="6" t="e">
        <f t="shared" si="610"/>
        <v>#DIV/0!</v>
      </c>
      <c r="S3885" s="6" t="e">
        <f t="shared" si="611"/>
        <v>#DIV/0!</v>
      </c>
      <c r="T3885" s="11">
        <f t="shared" si="612"/>
        <v>0</v>
      </c>
      <c r="U3885" s="11">
        <f t="shared" si="613"/>
        <v>0</v>
      </c>
      <c r="V3885" s="11">
        <f t="shared" si="614"/>
        <v>0</v>
      </c>
    </row>
    <row r="3886" spans="1:22" x14ac:dyDescent="0.25">
      <c r="A3886" s="6" t="s">
        <v>351</v>
      </c>
      <c r="B3886" s="6" t="s">
        <v>23</v>
      </c>
      <c r="O3886" s="10" t="e">
        <f t="shared" si="607"/>
        <v>#DIV/0!</v>
      </c>
      <c r="P3886" s="11" t="e">
        <f t="shared" si="608"/>
        <v>#DIV/0!</v>
      </c>
      <c r="Q3886" s="11" t="e">
        <f t="shared" si="609"/>
        <v>#DIV/0!</v>
      </c>
      <c r="R3886" s="6" t="e">
        <f t="shared" si="610"/>
        <v>#DIV/0!</v>
      </c>
      <c r="S3886" s="6" t="e">
        <f t="shared" si="611"/>
        <v>#DIV/0!</v>
      </c>
      <c r="T3886" s="11">
        <f t="shared" si="612"/>
        <v>0</v>
      </c>
      <c r="U3886" s="11">
        <f t="shared" si="613"/>
        <v>0</v>
      </c>
      <c r="V3886" s="11">
        <f t="shared" si="614"/>
        <v>0</v>
      </c>
    </row>
    <row r="3887" spans="1:22" x14ac:dyDescent="0.25">
      <c r="A3887" s="6" t="s">
        <v>351</v>
      </c>
      <c r="B3887" s="6" t="s">
        <v>23</v>
      </c>
      <c r="O3887" s="10" t="e">
        <f t="shared" si="607"/>
        <v>#DIV/0!</v>
      </c>
      <c r="P3887" s="11" t="e">
        <f t="shared" si="608"/>
        <v>#DIV/0!</v>
      </c>
      <c r="Q3887" s="11" t="e">
        <f t="shared" si="609"/>
        <v>#DIV/0!</v>
      </c>
      <c r="R3887" s="6" t="e">
        <f t="shared" si="610"/>
        <v>#DIV/0!</v>
      </c>
      <c r="S3887" s="6" t="e">
        <f t="shared" si="611"/>
        <v>#DIV/0!</v>
      </c>
      <c r="T3887" s="11">
        <f t="shared" si="612"/>
        <v>0</v>
      </c>
      <c r="U3887" s="11">
        <f t="shared" si="613"/>
        <v>0</v>
      </c>
      <c r="V3887" s="11">
        <f t="shared" si="614"/>
        <v>0</v>
      </c>
    </row>
    <row r="3888" spans="1:22" x14ac:dyDescent="0.25">
      <c r="A3888" s="6" t="s">
        <v>351</v>
      </c>
      <c r="B3888" s="6" t="s">
        <v>23</v>
      </c>
      <c r="O3888" s="10" t="e">
        <f t="shared" si="607"/>
        <v>#DIV/0!</v>
      </c>
      <c r="P3888" s="11" t="e">
        <f t="shared" si="608"/>
        <v>#DIV/0!</v>
      </c>
      <c r="Q3888" s="11" t="e">
        <f t="shared" si="609"/>
        <v>#DIV/0!</v>
      </c>
      <c r="R3888" s="6" t="e">
        <f t="shared" si="610"/>
        <v>#DIV/0!</v>
      </c>
      <c r="S3888" s="6" t="e">
        <f t="shared" si="611"/>
        <v>#DIV/0!</v>
      </c>
      <c r="T3888" s="11">
        <f t="shared" si="612"/>
        <v>0</v>
      </c>
      <c r="U3888" s="11">
        <f t="shared" si="613"/>
        <v>0</v>
      </c>
      <c r="V3888" s="11">
        <f t="shared" si="614"/>
        <v>0</v>
      </c>
    </row>
    <row r="3889" spans="1:22" x14ac:dyDescent="0.25">
      <c r="A3889" s="6" t="s">
        <v>351</v>
      </c>
      <c r="B3889" s="6" t="s">
        <v>23</v>
      </c>
      <c r="O3889" s="10" t="e">
        <f t="shared" si="607"/>
        <v>#DIV/0!</v>
      </c>
      <c r="P3889" s="11" t="e">
        <f t="shared" si="608"/>
        <v>#DIV/0!</v>
      </c>
      <c r="Q3889" s="11" t="e">
        <f t="shared" si="609"/>
        <v>#DIV/0!</v>
      </c>
      <c r="R3889" s="6" t="e">
        <f t="shared" si="610"/>
        <v>#DIV/0!</v>
      </c>
      <c r="S3889" s="6" t="e">
        <f t="shared" si="611"/>
        <v>#DIV/0!</v>
      </c>
      <c r="T3889" s="11">
        <f t="shared" si="612"/>
        <v>0</v>
      </c>
      <c r="U3889" s="11">
        <f t="shared" si="613"/>
        <v>0</v>
      </c>
      <c r="V3889" s="11">
        <f t="shared" si="614"/>
        <v>0</v>
      </c>
    </row>
    <row r="3890" spans="1:22" x14ac:dyDescent="0.25">
      <c r="A3890" s="6" t="s">
        <v>351</v>
      </c>
      <c r="B3890" s="6" t="s">
        <v>23</v>
      </c>
      <c r="O3890" s="10" t="e">
        <f t="shared" si="607"/>
        <v>#DIV/0!</v>
      </c>
      <c r="P3890" s="11" t="e">
        <f t="shared" si="608"/>
        <v>#DIV/0!</v>
      </c>
      <c r="Q3890" s="11" t="e">
        <f t="shared" si="609"/>
        <v>#DIV/0!</v>
      </c>
      <c r="R3890" s="6" t="e">
        <f t="shared" si="610"/>
        <v>#DIV/0!</v>
      </c>
      <c r="S3890" s="6" t="e">
        <f t="shared" si="611"/>
        <v>#DIV/0!</v>
      </c>
      <c r="T3890" s="11">
        <f t="shared" si="612"/>
        <v>0</v>
      </c>
      <c r="U3890" s="11">
        <f t="shared" si="613"/>
        <v>0</v>
      </c>
      <c r="V3890" s="11">
        <f t="shared" si="614"/>
        <v>0</v>
      </c>
    </row>
    <row r="3891" spans="1:22" x14ac:dyDescent="0.25">
      <c r="A3891" s="6" t="s">
        <v>351</v>
      </c>
      <c r="B3891" s="6" t="s">
        <v>23</v>
      </c>
      <c r="O3891" s="10" t="e">
        <f t="shared" si="607"/>
        <v>#DIV/0!</v>
      </c>
      <c r="P3891" s="11" t="e">
        <f t="shared" si="608"/>
        <v>#DIV/0!</v>
      </c>
      <c r="Q3891" s="11" t="e">
        <f t="shared" si="609"/>
        <v>#DIV/0!</v>
      </c>
      <c r="R3891" s="6" t="e">
        <f t="shared" si="610"/>
        <v>#DIV/0!</v>
      </c>
      <c r="S3891" s="6" t="e">
        <f t="shared" si="611"/>
        <v>#DIV/0!</v>
      </c>
      <c r="T3891" s="11">
        <f t="shared" si="612"/>
        <v>0</v>
      </c>
      <c r="U3891" s="11">
        <f t="shared" si="613"/>
        <v>0</v>
      </c>
      <c r="V3891" s="11">
        <f t="shared" si="614"/>
        <v>0</v>
      </c>
    </row>
    <row r="3892" spans="1:22" x14ac:dyDescent="0.25">
      <c r="A3892" s="6" t="s">
        <v>351</v>
      </c>
      <c r="B3892" s="6" t="s">
        <v>23</v>
      </c>
      <c r="O3892" s="10" t="e">
        <f t="shared" si="607"/>
        <v>#DIV/0!</v>
      </c>
      <c r="P3892" s="11" t="e">
        <f t="shared" si="608"/>
        <v>#DIV/0!</v>
      </c>
      <c r="Q3892" s="11" t="e">
        <f t="shared" si="609"/>
        <v>#DIV/0!</v>
      </c>
      <c r="R3892" s="6" t="e">
        <f t="shared" si="610"/>
        <v>#DIV/0!</v>
      </c>
      <c r="S3892" s="6" t="e">
        <f t="shared" si="611"/>
        <v>#DIV/0!</v>
      </c>
      <c r="T3892" s="11">
        <f t="shared" si="612"/>
        <v>0</v>
      </c>
      <c r="U3892" s="11">
        <f t="shared" si="613"/>
        <v>0</v>
      </c>
      <c r="V3892" s="11">
        <f t="shared" si="614"/>
        <v>0</v>
      </c>
    </row>
    <row r="3893" spans="1:22" x14ac:dyDescent="0.25">
      <c r="A3893" s="6" t="s">
        <v>351</v>
      </c>
      <c r="B3893" s="6" t="s">
        <v>23</v>
      </c>
      <c r="O3893" s="10" t="e">
        <f t="shared" si="607"/>
        <v>#DIV/0!</v>
      </c>
      <c r="P3893" s="11" t="e">
        <f t="shared" si="608"/>
        <v>#DIV/0!</v>
      </c>
      <c r="Q3893" s="11" t="e">
        <f t="shared" si="609"/>
        <v>#DIV/0!</v>
      </c>
      <c r="R3893" s="6" t="e">
        <f t="shared" si="610"/>
        <v>#DIV/0!</v>
      </c>
      <c r="S3893" s="6" t="e">
        <f t="shared" si="611"/>
        <v>#DIV/0!</v>
      </c>
      <c r="T3893" s="11">
        <f t="shared" si="612"/>
        <v>0</v>
      </c>
      <c r="U3893" s="11">
        <f t="shared" si="613"/>
        <v>0</v>
      </c>
      <c r="V3893" s="11">
        <f t="shared" si="614"/>
        <v>0</v>
      </c>
    </row>
    <row r="3894" spans="1:22" x14ac:dyDescent="0.25">
      <c r="A3894" s="6" t="s">
        <v>351</v>
      </c>
      <c r="B3894" s="6" t="s">
        <v>23</v>
      </c>
      <c r="O3894" s="10" t="e">
        <f t="shared" si="607"/>
        <v>#DIV/0!</v>
      </c>
      <c r="P3894" s="11" t="e">
        <f t="shared" si="608"/>
        <v>#DIV/0!</v>
      </c>
      <c r="Q3894" s="11" t="e">
        <f t="shared" si="609"/>
        <v>#DIV/0!</v>
      </c>
      <c r="R3894" s="6" t="e">
        <f t="shared" si="610"/>
        <v>#DIV/0!</v>
      </c>
      <c r="S3894" s="6" t="e">
        <f t="shared" si="611"/>
        <v>#DIV/0!</v>
      </c>
      <c r="T3894" s="11">
        <f t="shared" si="612"/>
        <v>0</v>
      </c>
      <c r="U3894" s="11">
        <f t="shared" si="613"/>
        <v>0</v>
      </c>
      <c r="V3894" s="11">
        <f t="shared" si="614"/>
        <v>0</v>
      </c>
    </row>
    <row r="3895" spans="1:22" x14ac:dyDescent="0.25">
      <c r="A3895" s="6" t="s">
        <v>351</v>
      </c>
      <c r="B3895" s="6" t="s">
        <v>23</v>
      </c>
      <c r="O3895" s="10" t="e">
        <f t="shared" si="607"/>
        <v>#DIV/0!</v>
      </c>
      <c r="P3895" s="11" t="e">
        <f t="shared" si="608"/>
        <v>#DIV/0!</v>
      </c>
      <c r="Q3895" s="11" t="e">
        <f t="shared" si="609"/>
        <v>#DIV/0!</v>
      </c>
      <c r="R3895" s="6" t="e">
        <f t="shared" si="610"/>
        <v>#DIV/0!</v>
      </c>
      <c r="S3895" s="6" t="e">
        <f t="shared" si="611"/>
        <v>#DIV/0!</v>
      </c>
      <c r="T3895" s="11">
        <f t="shared" si="612"/>
        <v>0</v>
      </c>
      <c r="U3895" s="11">
        <f t="shared" si="613"/>
        <v>0</v>
      </c>
      <c r="V3895" s="11">
        <f t="shared" si="614"/>
        <v>0</v>
      </c>
    </row>
    <row r="3896" spans="1:22" x14ac:dyDescent="0.25">
      <c r="A3896" s="6" t="s">
        <v>351</v>
      </c>
      <c r="B3896" s="6" t="s">
        <v>23</v>
      </c>
      <c r="O3896" s="10" t="e">
        <f t="shared" si="607"/>
        <v>#DIV/0!</v>
      </c>
      <c r="P3896" s="11" t="e">
        <f t="shared" si="608"/>
        <v>#DIV/0!</v>
      </c>
      <c r="Q3896" s="11" t="e">
        <f t="shared" si="609"/>
        <v>#DIV/0!</v>
      </c>
      <c r="R3896" s="6" t="e">
        <f t="shared" si="610"/>
        <v>#DIV/0!</v>
      </c>
      <c r="S3896" s="6" t="e">
        <f t="shared" si="611"/>
        <v>#DIV/0!</v>
      </c>
      <c r="T3896" s="11">
        <f t="shared" si="612"/>
        <v>0</v>
      </c>
      <c r="U3896" s="11">
        <f t="shared" si="613"/>
        <v>0</v>
      </c>
      <c r="V3896" s="11">
        <f t="shared" si="614"/>
        <v>0</v>
      </c>
    </row>
    <row r="3897" spans="1:22" x14ac:dyDescent="0.25">
      <c r="A3897" s="6" t="s">
        <v>351</v>
      </c>
      <c r="B3897" s="6" t="s">
        <v>23</v>
      </c>
      <c r="O3897" s="10" t="e">
        <f t="shared" si="607"/>
        <v>#DIV/0!</v>
      </c>
      <c r="P3897" s="11" t="e">
        <f t="shared" si="608"/>
        <v>#DIV/0!</v>
      </c>
      <c r="Q3897" s="11" t="e">
        <f t="shared" si="609"/>
        <v>#DIV/0!</v>
      </c>
      <c r="R3897" s="6" t="e">
        <f t="shared" si="610"/>
        <v>#DIV/0!</v>
      </c>
      <c r="S3897" s="6" t="e">
        <f t="shared" si="611"/>
        <v>#DIV/0!</v>
      </c>
      <c r="T3897" s="11">
        <f t="shared" si="612"/>
        <v>0</v>
      </c>
      <c r="U3897" s="11">
        <f t="shared" si="613"/>
        <v>0</v>
      </c>
      <c r="V3897" s="11">
        <f t="shared" si="614"/>
        <v>0</v>
      </c>
    </row>
    <row r="3898" spans="1:22" x14ac:dyDescent="0.25">
      <c r="A3898" s="6" t="s">
        <v>351</v>
      </c>
      <c r="B3898" s="6" t="s">
        <v>23</v>
      </c>
      <c r="O3898" s="10" t="e">
        <f t="shared" si="607"/>
        <v>#DIV/0!</v>
      </c>
      <c r="P3898" s="11" t="e">
        <f t="shared" si="608"/>
        <v>#DIV/0!</v>
      </c>
      <c r="Q3898" s="11" t="e">
        <f t="shared" si="609"/>
        <v>#DIV/0!</v>
      </c>
      <c r="R3898" s="6" t="e">
        <f t="shared" si="610"/>
        <v>#DIV/0!</v>
      </c>
      <c r="S3898" s="6" t="e">
        <f t="shared" si="611"/>
        <v>#DIV/0!</v>
      </c>
      <c r="T3898" s="11">
        <f t="shared" si="612"/>
        <v>0</v>
      </c>
      <c r="U3898" s="11">
        <f t="shared" si="613"/>
        <v>0</v>
      </c>
      <c r="V3898" s="11">
        <f t="shared" si="614"/>
        <v>0</v>
      </c>
    </row>
    <row r="3899" spans="1:22" x14ac:dyDescent="0.25">
      <c r="A3899" s="6" t="s">
        <v>351</v>
      </c>
      <c r="B3899" s="6" t="s">
        <v>23</v>
      </c>
      <c r="O3899" s="10" t="e">
        <f t="shared" si="607"/>
        <v>#DIV/0!</v>
      </c>
      <c r="P3899" s="11" t="e">
        <f t="shared" si="608"/>
        <v>#DIV/0!</v>
      </c>
      <c r="Q3899" s="11" t="e">
        <f t="shared" si="609"/>
        <v>#DIV/0!</v>
      </c>
      <c r="R3899" s="6" t="e">
        <f t="shared" si="610"/>
        <v>#DIV/0!</v>
      </c>
      <c r="S3899" s="6" t="e">
        <f t="shared" si="611"/>
        <v>#DIV/0!</v>
      </c>
      <c r="T3899" s="11">
        <f t="shared" si="612"/>
        <v>0</v>
      </c>
      <c r="U3899" s="11">
        <f t="shared" si="613"/>
        <v>0</v>
      </c>
      <c r="V3899" s="11">
        <f t="shared" si="614"/>
        <v>0</v>
      </c>
    </row>
    <row r="3900" spans="1:22" x14ac:dyDescent="0.25">
      <c r="A3900" s="6" t="s">
        <v>351</v>
      </c>
      <c r="B3900" s="6" t="s">
        <v>23</v>
      </c>
      <c r="O3900" s="10" t="e">
        <f t="shared" si="607"/>
        <v>#DIV/0!</v>
      </c>
      <c r="P3900" s="11" t="e">
        <f t="shared" si="608"/>
        <v>#DIV/0!</v>
      </c>
      <c r="Q3900" s="11" t="e">
        <f t="shared" si="609"/>
        <v>#DIV/0!</v>
      </c>
      <c r="R3900" s="6" t="e">
        <f t="shared" si="610"/>
        <v>#DIV/0!</v>
      </c>
      <c r="S3900" s="6" t="e">
        <f t="shared" si="611"/>
        <v>#DIV/0!</v>
      </c>
      <c r="T3900" s="11">
        <f t="shared" si="612"/>
        <v>0</v>
      </c>
      <c r="U3900" s="11">
        <f t="shared" si="613"/>
        <v>0</v>
      </c>
      <c r="V3900" s="11">
        <f t="shared" si="614"/>
        <v>0</v>
      </c>
    </row>
    <row r="3901" spans="1:22" x14ac:dyDescent="0.25">
      <c r="A3901" s="6" t="s">
        <v>351</v>
      </c>
      <c r="B3901" s="6" t="s">
        <v>23</v>
      </c>
      <c r="O3901" s="10" t="e">
        <f t="shared" si="607"/>
        <v>#DIV/0!</v>
      </c>
      <c r="P3901" s="11" t="e">
        <f t="shared" si="608"/>
        <v>#DIV/0!</v>
      </c>
      <c r="Q3901" s="11" t="e">
        <f t="shared" si="609"/>
        <v>#DIV/0!</v>
      </c>
      <c r="R3901" s="6" t="e">
        <f t="shared" si="610"/>
        <v>#DIV/0!</v>
      </c>
      <c r="S3901" s="6" t="e">
        <f t="shared" si="611"/>
        <v>#DIV/0!</v>
      </c>
      <c r="T3901" s="11">
        <f t="shared" si="612"/>
        <v>0</v>
      </c>
      <c r="U3901" s="11">
        <f t="shared" si="613"/>
        <v>0</v>
      </c>
      <c r="V3901" s="11">
        <f t="shared" si="614"/>
        <v>0</v>
      </c>
    </row>
    <row r="3902" spans="1:22" x14ac:dyDescent="0.25">
      <c r="A3902" s="6" t="s">
        <v>351</v>
      </c>
      <c r="B3902" s="6" t="s">
        <v>23</v>
      </c>
      <c r="O3902" s="10" t="e">
        <f t="shared" si="607"/>
        <v>#DIV/0!</v>
      </c>
      <c r="P3902" s="11" t="e">
        <f t="shared" si="608"/>
        <v>#DIV/0!</v>
      </c>
      <c r="Q3902" s="11" t="e">
        <f t="shared" si="609"/>
        <v>#DIV/0!</v>
      </c>
      <c r="R3902" s="6" t="e">
        <f t="shared" si="610"/>
        <v>#DIV/0!</v>
      </c>
      <c r="S3902" s="6" t="e">
        <f t="shared" si="611"/>
        <v>#DIV/0!</v>
      </c>
      <c r="T3902" s="11">
        <f t="shared" si="612"/>
        <v>0</v>
      </c>
      <c r="U3902" s="11">
        <f t="shared" si="613"/>
        <v>0</v>
      </c>
      <c r="V3902" s="11">
        <f t="shared" si="614"/>
        <v>0</v>
      </c>
    </row>
    <row r="3903" spans="1:22" x14ac:dyDescent="0.25">
      <c r="A3903" s="6" t="s">
        <v>351</v>
      </c>
      <c r="B3903" s="6" t="s">
        <v>23</v>
      </c>
      <c r="O3903" s="10" t="e">
        <f t="shared" si="607"/>
        <v>#DIV/0!</v>
      </c>
      <c r="P3903" s="11" t="e">
        <f t="shared" si="608"/>
        <v>#DIV/0!</v>
      </c>
      <c r="Q3903" s="11" t="e">
        <f t="shared" si="609"/>
        <v>#DIV/0!</v>
      </c>
      <c r="R3903" s="6" t="e">
        <f t="shared" si="610"/>
        <v>#DIV/0!</v>
      </c>
      <c r="S3903" s="6" t="e">
        <f t="shared" si="611"/>
        <v>#DIV/0!</v>
      </c>
      <c r="T3903" s="11">
        <f t="shared" si="612"/>
        <v>0</v>
      </c>
      <c r="U3903" s="11">
        <f t="shared" si="613"/>
        <v>0</v>
      </c>
      <c r="V3903" s="11">
        <f t="shared" si="614"/>
        <v>0</v>
      </c>
    </row>
    <row r="3904" spans="1:22" x14ac:dyDescent="0.25">
      <c r="A3904" s="6" t="s">
        <v>351</v>
      </c>
      <c r="B3904" s="6" t="s">
        <v>23</v>
      </c>
      <c r="O3904" s="10" t="e">
        <f t="shared" si="607"/>
        <v>#DIV/0!</v>
      </c>
      <c r="P3904" s="11" t="e">
        <f t="shared" si="608"/>
        <v>#DIV/0!</v>
      </c>
      <c r="Q3904" s="11" t="e">
        <f t="shared" si="609"/>
        <v>#DIV/0!</v>
      </c>
      <c r="R3904" s="6" t="e">
        <f t="shared" si="610"/>
        <v>#DIV/0!</v>
      </c>
      <c r="S3904" s="6" t="e">
        <f t="shared" si="611"/>
        <v>#DIV/0!</v>
      </c>
      <c r="T3904" s="11">
        <f t="shared" si="612"/>
        <v>0</v>
      </c>
      <c r="U3904" s="11">
        <f t="shared" si="613"/>
        <v>0</v>
      </c>
      <c r="V3904" s="11">
        <f t="shared" si="614"/>
        <v>0</v>
      </c>
    </row>
    <row r="3905" spans="1:22" x14ac:dyDescent="0.25">
      <c r="A3905" s="6" t="s">
        <v>351</v>
      </c>
      <c r="B3905" s="6" t="s">
        <v>23</v>
      </c>
      <c r="O3905" s="10" t="e">
        <f t="shared" si="607"/>
        <v>#DIV/0!</v>
      </c>
      <c r="P3905" s="11" t="e">
        <f t="shared" si="608"/>
        <v>#DIV/0!</v>
      </c>
      <c r="Q3905" s="11" t="e">
        <f t="shared" si="609"/>
        <v>#DIV/0!</v>
      </c>
      <c r="R3905" s="6" t="e">
        <f t="shared" si="610"/>
        <v>#DIV/0!</v>
      </c>
      <c r="S3905" s="6" t="e">
        <f t="shared" si="611"/>
        <v>#DIV/0!</v>
      </c>
      <c r="T3905" s="11">
        <f t="shared" si="612"/>
        <v>0</v>
      </c>
      <c r="U3905" s="11">
        <f t="shared" si="613"/>
        <v>0</v>
      </c>
      <c r="V3905" s="11">
        <f t="shared" si="614"/>
        <v>0</v>
      </c>
    </row>
    <row r="3906" spans="1:22" x14ac:dyDescent="0.25">
      <c r="A3906" s="6" t="s">
        <v>351</v>
      </c>
      <c r="B3906" s="6" t="s">
        <v>23</v>
      </c>
      <c r="O3906" s="10" t="e">
        <f t="shared" si="607"/>
        <v>#DIV/0!</v>
      </c>
      <c r="P3906" s="11" t="e">
        <f t="shared" si="608"/>
        <v>#DIV/0!</v>
      </c>
      <c r="Q3906" s="11" t="e">
        <f t="shared" si="609"/>
        <v>#DIV/0!</v>
      </c>
      <c r="R3906" s="6" t="e">
        <f t="shared" si="610"/>
        <v>#DIV/0!</v>
      </c>
      <c r="S3906" s="6" t="e">
        <f t="shared" si="611"/>
        <v>#DIV/0!</v>
      </c>
      <c r="T3906" s="11">
        <f t="shared" si="612"/>
        <v>0</v>
      </c>
      <c r="U3906" s="11">
        <f t="shared" si="613"/>
        <v>0</v>
      </c>
      <c r="V3906" s="11">
        <f t="shared" si="614"/>
        <v>0</v>
      </c>
    </row>
    <row r="3907" spans="1:22" x14ac:dyDescent="0.25">
      <c r="A3907" s="6" t="s">
        <v>351</v>
      </c>
      <c r="B3907" s="6" t="s">
        <v>23</v>
      </c>
      <c r="O3907" s="10" t="e">
        <f t="shared" si="607"/>
        <v>#DIV/0!</v>
      </c>
      <c r="P3907" s="11" t="e">
        <f t="shared" si="608"/>
        <v>#DIV/0!</v>
      </c>
      <c r="Q3907" s="11" t="e">
        <f t="shared" si="609"/>
        <v>#DIV/0!</v>
      </c>
      <c r="R3907" s="6" t="e">
        <f t="shared" si="610"/>
        <v>#DIV/0!</v>
      </c>
      <c r="S3907" s="6" t="e">
        <f t="shared" si="611"/>
        <v>#DIV/0!</v>
      </c>
      <c r="T3907" s="11">
        <f t="shared" si="612"/>
        <v>0</v>
      </c>
      <c r="U3907" s="11">
        <f t="shared" si="613"/>
        <v>0</v>
      </c>
      <c r="V3907" s="11">
        <f t="shared" si="614"/>
        <v>0</v>
      </c>
    </row>
    <row r="3908" spans="1:22" x14ac:dyDescent="0.25">
      <c r="A3908" s="6" t="s">
        <v>351</v>
      </c>
      <c r="B3908" s="6" t="s">
        <v>23</v>
      </c>
      <c r="O3908" s="10" t="e">
        <f t="shared" si="607"/>
        <v>#DIV/0!</v>
      </c>
      <c r="P3908" s="11" t="e">
        <f t="shared" si="608"/>
        <v>#DIV/0!</v>
      </c>
      <c r="Q3908" s="11" t="e">
        <f t="shared" si="609"/>
        <v>#DIV/0!</v>
      </c>
      <c r="R3908" s="6" t="e">
        <f t="shared" si="610"/>
        <v>#DIV/0!</v>
      </c>
      <c r="S3908" s="6" t="e">
        <f t="shared" si="611"/>
        <v>#DIV/0!</v>
      </c>
      <c r="T3908" s="11">
        <f t="shared" si="612"/>
        <v>0</v>
      </c>
      <c r="U3908" s="11">
        <f t="shared" si="613"/>
        <v>0</v>
      </c>
      <c r="V3908" s="11">
        <f t="shared" si="614"/>
        <v>0</v>
      </c>
    </row>
    <row r="3909" spans="1:22" x14ac:dyDescent="0.25">
      <c r="A3909" s="6" t="s">
        <v>351</v>
      </c>
      <c r="B3909" s="6" t="s">
        <v>23</v>
      </c>
      <c r="O3909" s="10" t="e">
        <f t="shared" si="607"/>
        <v>#DIV/0!</v>
      </c>
      <c r="P3909" s="11" t="e">
        <f t="shared" si="608"/>
        <v>#DIV/0!</v>
      </c>
      <c r="Q3909" s="11" t="e">
        <f t="shared" si="609"/>
        <v>#DIV/0!</v>
      </c>
      <c r="R3909" s="6" t="e">
        <f t="shared" si="610"/>
        <v>#DIV/0!</v>
      </c>
      <c r="S3909" s="6" t="e">
        <f t="shared" si="611"/>
        <v>#DIV/0!</v>
      </c>
      <c r="T3909" s="11">
        <f t="shared" si="612"/>
        <v>0</v>
      </c>
      <c r="U3909" s="11">
        <f t="shared" si="613"/>
        <v>0</v>
      </c>
      <c r="V3909" s="11">
        <f t="shared" si="614"/>
        <v>0</v>
      </c>
    </row>
    <row r="3910" spans="1:22" x14ac:dyDescent="0.25">
      <c r="A3910" s="6" t="s">
        <v>351</v>
      </c>
      <c r="B3910" s="6" t="s">
        <v>23</v>
      </c>
      <c r="O3910" s="10" t="e">
        <f t="shared" si="607"/>
        <v>#DIV/0!</v>
      </c>
      <c r="P3910" s="11" t="e">
        <f t="shared" si="608"/>
        <v>#DIV/0!</v>
      </c>
      <c r="Q3910" s="11" t="e">
        <f t="shared" si="609"/>
        <v>#DIV/0!</v>
      </c>
      <c r="R3910" s="6" t="e">
        <f t="shared" si="610"/>
        <v>#DIV/0!</v>
      </c>
      <c r="S3910" s="6" t="e">
        <f t="shared" si="611"/>
        <v>#DIV/0!</v>
      </c>
      <c r="T3910" s="11">
        <f t="shared" si="612"/>
        <v>0</v>
      </c>
      <c r="U3910" s="11">
        <f t="shared" si="613"/>
        <v>0</v>
      </c>
      <c r="V3910" s="11">
        <f t="shared" si="614"/>
        <v>0</v>
      </c>
    </row>
    <row r="3911" spans="1:22" x14ac:dyDescent="0.25">
      <c r="A3911" s="6" t="s">
        <v>351</v>
      </c>
      <c r="B3911" s="6" t="s">
        <v>23</v>
      </c>
      <c r="O3911" s="10" t="e">
        <f t="shared" si="607"/>
        <v>#DIV/0!</v>
      </c>
      <c r="P3911" s="11" t="e">
        <f t="shared" si="608"/>
        <v>#DIV/0!</v>
      </c>
      <c r="Q3911" s="11" t="e">
        <f t="shared" si="609"/>
        <v>#DIV/0!</v>
      </c>
      <c r="R3911" s="6" t="e">
        <f t="shared" si="610"/>
        <v>#DIV/0!</v>
      </c>
      <c r="S3911" s="6" t="e">
        <f t="shared" si="611"/>
        <v>#DIV/0!</v>
      </c>
      <c r="T3911" s="11">
        <f t="shared" si="612"/>
        <v>0</v>
      </c>
      <c r="U3911" s="11">
        <f t="shared" si="613"/>
        <v>0</v>
      </c>
      <c r="V3911" s="11">
        <f t="shared" si="614"/>
        <v>0</v>
      </c>
    </row>
    <row r="3912" spans="1:22" x14ac:dyDescent="0.25">
      <c r="A3912" s="6" t="s">
        <v>351</v>
      </c>
      <c r="B3912" s="6" t="s">
        <v>23</v>
      </c>
      <c r="O3912" s="10" t="e">
        <f t="shared" si="607"/>
        <v>#DIV/0!</v>
      </c>
      <c r="P3912" s="11" t="e">
        <f t="shared" si="608"/>
        <v>#DIV/0!</v>
      </c>
      <c r="Q3912" s="11" t="e">
        <f t="shared" si="609"/>
        <v>#DIV/0!</v>
      </c>
      <c r="R3912" s="6" t="e">
        <f t="shared" si="610"/>
        <v>#DIV/0!</v>
      </c>
      <c r="S3912" s="6" t="e">
        <f t="shared" si="611"/>
        <v>#DIV/0!</v>
      </c>
      <c r="T3912" s="11">
        <f t="shared" si="612"/>
        <v>0</v>
      </c>
      <c r="U3912" s="11">
        <f t="shared" si="613"/>
        <v>0</v>
      </c>
      <c r="V3912" s="11">
        <f t="shared" si="614"/>
        <v>0</v>
      </c>
    </row>
    <row r="3913" spans="1:22" x14ac:dyDescent="0.25">
      <c r="A3913" s="6" t="s">
        <v>351</v>
      </c>
      <c r="B3913" s="6" t="s">
        <v>23</v>
      </c>
      <c r="O3913" s="10" t="e">
        <f t="shared" si="607"/>
        <v>#DIV/0!</v>
      </c>
      <c r="P3913" s="11" t="e">
        <f t="shared" si="608"/>
        <v>#DIV/0!</v>
      </c>
      <c r="Q3913" s="11" t="e">
        <f t="shared" si="609"/>
        <v>#DIV/0!</v>
      </c>
      <c r="R3913" s="6" t="e">
        <f t="shared" si="610"/>
        <v>#DIV/0!</v>
      </c>
      <c r="S3913" s="6" t="e">
        <f t="shared" si="611"/>
        <v>#DIV/0!</v>
      </c>
      <c r="T3913" s="11">
        <f t="shared" si="612"/>
        <v>0</v>
      </c>
      <c r="U3913" s="11">
        <f t="shared" si="613"/>
        <v>0</v>
      </c>
      <c r="V3913" s="11">
        <f t="shared" si="614"/>
        <v>0</v>
      </c>
    </row>
    <row r="3914" spans="1:22" x14ac:dyDescent="0.25">
      <c r="A3914" s="6" t="s">
        <v>351</v>
      </c>
      <c r="B3914" s="6" t="s">
        <v>23</v>
      </c>
      <c r="O3914" s="10" t="e">
        <f t="shared" si="607"/>
        <v>#DIV/0!</v>
      </c>
      <c r="P3914" s="11" t="e">
        <f t="shared" si="608"/>
        <v>#DIV/0!</v>
      </c>
      <c r="Q3914" s="11" t="e">
        <f t="shared" si="609"/>
        <v>#DIV/0!</v>
      </c>
      <c r="R3914" s="6" t="e">
        <f t="shared" si="610"/>
        <v>#DIV/0!</v>
      </c>
      <c r="S3914" s="6" t="e">
        <f t="shared" si="611"/>
        <v>#DIV/0!</v>
      </c>
      <c r="T3914" s="11">
        <f t="shared" si="612"/>
        <v>0</v>
      </c>
      <c r="U3914" s="11">
        <f t="shared" si="613"/>
        <v>0</v>
      </c>
      <c r="V3914" s="11">
        <f t="shared" si="614"/>
        <v>0</v>
      </c>
    </row>
    <row r="3915" spans="1:22" x14ac:dyDescent="0.25">
      <c r="A3915" s="6" t="s">
        <v>351</v>
      </c>
      <c r="B3915" s="6" t="s">
        <v>23</v>
      </c>
      <c r="O3915" s="10" t="e">
        <f t="shared" si="607"/>
        <v>#DIV/0!</v>
      </c>
      <c r="P3915" s="11" t="e">
        <f t="shared" si="608"/>
        <v>#DIV/0!</v>
      </c>
      <c r="Q3915" s="11" t="e">
        <f t="shared" si="609"/>
        <v>#DIV/0!</v>
      </c>
      <c r="R3915" s="6" t="e">
        <f t="shared" si="610"/>
        <v>#DIV/0!</v>
      </c>
      <c r="S3915" s="6" t="e">
        <f t="shared" si="611"/>
        <v>#DIV/0!</v>
      </c>
      <c r="T3915" s="11">
        <f t="shared" si="612"/>
        <v>0</v>
      </c>
      <c r="U3915" s="11">
        <f t="shared" si="613"/>
        <v>0</v>
      </c>
      <c r="V3915" s="11">
        <f t="shared" si="614"/>
        <v>0</v>
      </c>
    </row>
    <row r="3916" spans="1:22" x14ac:dyDescent="0.25">
      <c r="A3916" s="6" t="s">
        <v>351</v>
      </c>
      <c r="B3916" s="6" t="s">
        <v>23</v>
      </c>
      <c r="O3916" s="10" t="e">
        <f t="shared" si="607"/>
        <v>#DIV/0!</v>
      </c>
      <c r="P3916" s="11" t="e">
        <f t="shared" si="608"/>
        <v>#DIV/0!</v>
      </c>
      <c r="Q3916" s="11" t="e">
        <f t="shared" si="609"/>
        <v>#DIV/0!</v>
      </c>
      <c r="R3916" s="6" t="e">
        <f t="shared" si="610"/>
        <v>#DIV/0!</v>
      </c>
      <c r="S3916" s="6" t="e">
        <f t="shared" si="611"/>
        <v>#DIV/0!</v>
      </c>
      <c r="T3916" s="11">
        <f t="shared" si="612"/>
        <v>0</v>
      </c>
      <c r="U3916" s="11">
        <f t="shared" si="613"/>
        <v>0</v>
      </c>
      <c r="V3916" s="11">
        <f t="shared" si="614"/>
        <v>0</v>
      </c>
    </row>
    <row r="3917" spans="1:22" x14ac:dyDescent="0.25">
      <c r="A3917" s="6" t="s">
        <v>351</v>
      </c>
      <c r="B3917" s="6" t="s">
        <v>23</v>
      </c>
      <c r="O3917" s="10" t="e">
        <f t="shared" si="607"/>
        <v>#DIV/0!</v>
      </c>
      <c r="P3917" s="11" t="e">
        <f t="shared" si="608"/>
        <v>#DIV/0!</v>
      </c>
      <c r="Q3917" s="11" t="e">
        <f t="shared" si="609"/>
        <v>#DIV/0!</v>
      </c>
      <c r="R3917" s="6" t="e">
        <f t="shared" si="610"/>
        <v>#DIV/0!</v>
      </c>
      <c r="S3917" s="6" t="e">
        <f t="shared" si="611"/>
        <v>#DIV/0!</v>
      </c>
      <c r="T3917" s="11">
        <f t="shared" si="612"/>
        <v>0</v>
      </c>
      <c r="U3917" s="11">
        <f t="shared" si="613"/>
        <v>0</v>
      </c>
      <c r="V3917" s="11">
        <f t="shared" si="614"/>
        <v>0</v>
      </c>
    </row>
    <row r="3918" spans="1:22" x14ac:dyDescent="0.25">
      <c r="A3918" s="6" t="s">
        <v>351</v>
      </c>
      <c r="B3918" s="6" t="s">
        <v>23</v>
      </c>
      <c r="O3918" s="10" t="e">
        <f t="shared" si="607"/>
        <v>#DIV/0!</v>
      </c>
      <c r="P3918" s="11" t="e">
        <f t="shared" si="608"/>
        <v>#DIV/0!</v>
      </c>
      <c r="Q3918" s="11" t="e">
        <f t="shared" si="609"/>
        <v>#DIV/0!</v>
      </c>
      <c r="R3918" s="6" t="e">
        <f t="shared" si="610"/>
        <v>#DIV/0!</v>
      </c>
      <c r="S3918" s="6" t="e">
        <f t="shared" si="611"/>
        <v>#DIV/0!</v>
      </c>
      <c r="T3918" s="11">
        <f t="shared" si="612"/>
        <v>0</v>
      </c>
      <c r="U3918" s="11">
        <f t="shared" si="613"/>
        <v>0</v>
      </c>
      <c r="V3918" s="11">
        <f t="shared" si="614"/>
        <v>0</v>
      </c>
    </row>
    <row r="3919" spans="1:22" x14ac:dyDescent="0.25">
      <c r="A3919" s="6" t="s">
        <v>351</v>
      </c>
      <c r="B3919" s="6" t="s">
        <v>23</v>
      </c>
      <c r="O3919" s="10" t="e">
        <f t="shared" si="607"/>
        <v>#DIV/0!</v>
      </c>
      <c r="P3919" s="11" t="e">
        <f t="shared" si="608"/>
        <v>#DIV/0!</v>
      </c>
      <c r="Q3919" s="11" t="e">
        <f t="shared" si="609"/>
        <v>#DIV/0!</v>
      </c>
      <c r="R3919" s="6" t="e">
        <f t="shared" si="610"/>
        <v>#DIV/0!</v>
      </c>
      <c r="S3919" s="6" t="e">
        <f t="shared" si="611"/>
        <v>#DIV/0!</v>
      </c>
      <c r="T3919" s="11">
        <f t="shared" si="612"/>
        <v>0</v>
      </c>
      <c r="U3919" s="11">
        <f t="shared" si="613"/>
        <v>0</v>
      </c>
      <c r="V3919" s="11">
        <f t="shared" si="614"/>
        <v>0</v>
      </c>
    </row>
    <row r="3920" spans="1:22" x14ac:dyDescent="0.25">
      <c r="A3920" s="6" t="s">
        <v>351</v>
      </c>
      <c r="B3920" s="6" t="s">
        <v>23</v>
      </c>
      <c r="O3920" s="10" t="e">
        <f t="shared" si="607"/>
        <v>#DIV/0!</v>
      </c>
      <c r="P3920" s="11" t="e">
        <f t="shared" si="608"/>
        <v>#DIV/0!</v>
      </c>
      <c r="Q3920" s="11" t="e">
        <f t="shared" si="609"/>
        <v>#DIV/0!</v>
      </c>
      <c r="R3920" s="6" t="e">
        <f t="shared" si="610"/>
        <v>#DIV/0!</v>
      </c>
      <c r="S3920" s="6" t="e">
        <f t="shared" si="611"/>
        <v>#DIV/0!</v>
      </c>
      <c r="T3920" s="11">
        <f t="shared" si="612"/>
        <v>0</v>
      </c>
      <c r="U3920" s="11">
        <f t="shared" si="613"/>
        <v>0</v>
      </c>
      <c r="V3920" s="11">
        <f t="shared" si="614"/>
        <v>0</v>
      </c>
    </row>
    <row r="3921" spans="1:22" x14ac:dyDescent="0.25">
      <c r="A3921" s="6" t="s">
        <v>351</v>
      </c>
      <c r="B3921" s="6" t="s">
        <v>23</v>
      </c>
      <c r="O3921" s="10" t="e">
        <f t="shared" si="607"/>
        <v>#DIV/0!</v>
      </c>
      <c r="P3921" s="11" t="e">
        <f t="shared" si="608"/>
        <v>#DIV/0!</v>
      </c>
      <c r="Q3921" s="11" t="e">
        <f t="shared" si="609"/>
        <v>#DIV/0!</v>
      </c>
      <c r="R3921" s="6" t="e">
        <f t="shared" si="610"/>
        <v>#DIV/0!</v>
      </c>
      <c r="S3921" s="6" t="e">
        <f t="shared" si="611"/>
        <v>#DIV/0!</v>
      </c>
      <c r="T3921" s="11">
        <f t="shared" si="612"/>
        <v>0</v>
      </c>
      <c r="U3921" s="11">
        <f t="shared" si="613"/>
        <v>0</v>
      </c>
      <c r="V3921" s="11">
        <f t="shared" si="614"/>
        <v>0</v>
      </c>
    </row>
    <row r="3922" spans="1:22" x14ac:dyDescent="0.25">
      <c r="A3922" s="6" t="s">
        <v>351</v>
      </c>
      <c r="B3922" s="6" t="s">
        <v>23</v>
      </c>
      <c r="O3922" s="10" t="e">
        <f t="shared" si="607"/>
        <v>#DIV/0!</v>
      </c>
      <c r="P3922" s="11" t="e">
        <f t="shared" si="608"/>
        <v>#DIV/0!</v>
      </c>
      <c r="Q3922" s="11" t="e">
        <f t="shared" si="609"/>
        <v>#DIV/0!</v>
      </c>
      <c r="R3922" s="6" t="e">
        <f t="shared" si="610"/>
        <v>#DIV/0!</v>
      </c>
      <c r="S3922" s="6" t="e">
        <f t="shared" si="611"/>
        <v>#DIV/0!</v>
      </c>
      <c r="T3922" s="11">
        <f t="shared" si="612"/>
        <v>0</v>
      </c>
      <c r="U3922" s="11">
        <f t="shared" si="613"/>
        <v>0</v>
      </c>
      <c r="V3922" s="11">
        <f t="shared" si="614"/>
        <v>0</v>
      </c>
    </row>
    <row r="3923" spans="1:22" x14ac:dyDescent="0.25">
      <c r="A3923" s="6" t="s">
        <v>351</v>
      </c>
      <c r="B3923" s="6" t="s">
        <v>23</v>
      </c>
      <c r="O3923" s="10" t="e">
        <f t="shared" si="607"/>
        <v>#DIV/0!</v>
      </c>
      <c r="P3923" s="11" t="e">
        <f t="shared" si="608"/>
        <v>#DIV/0!</v>
      </c>
      <c r="Q3923" s="11" t="e">
        <f t="shared" si="609"/>
        <v>#DIV/0!</v>
      </c>
      <c r="R3923" s="6" t="e">
        <f t="shared" si="610"/>
        <v>#DIV/0!</v>
      </c>
      <c r="S3923" s="6" t="e">
        <f t="shared" si="611"/>
        <v>#DIV/0!</v>
      </c>
      <c r="T3923" s="11">
        <f t="shared" si="612"/>
        <v>0</v>
      </c>
      <c r="U3923" s="11">
        <f t="shared" si="613"/>
        <v>0</v>
      </c>
      <c r="V3923" s="11">
        <f t="shared" si="614"/>
        <v>0</v>
      </c>
    </row>
    <row r="3924" spans="1:22" x14ac:dyDescent="0.25">
      <c r="A3924" s="6" t="s">
        <v>351</v>
      </c>
      <c r="B3924" s="6" t="s">
        <v>23</v>
      </c>
      <c r="O3924" s="10" t="e">
        <f t="shared" si="607"/>
        <v>#DIV/0!</v>
      </c>
      <c r="P3924" s="11" t="e">
        <f t="shared" si="608"/>
        <v>#DIV/0!</v>
      </c>
      <c r="Q3924" s="11" t="e">
        <f t="shared" si="609"/>
        <v>#DIV/0!</v>
      </c>
      <c r="R3924" s="6" t="e">
        <f t="shared" si="610"/>
        <v>#DIV/0!</v>
      </c>
      <c r="S3924" s="6" t="e">
        <f t="shared" si="611"/>
        <v>#DIV/0!</v>
      </c>
      <c r="T3924" s="11">
        <f t="shared" si="612"/>
        <v>0</v>
      </c>
      <c r="U3924" s="11">
        <f t="shared" si="613"/>
        <v>0</v>
      </c>
      <c r="V3924" s="11">
        <f t="shared" si="614"/>
        <v>0</v>
      </c>
    </row>
    <row r="3925" spans="1:22" x14ac:dyDescent="0.25">
      <c r="A3925" s="6" t="s">
        <v>351</v>
      </c>
      <c r="B3925" s="6" t="s">
        <v>23</v>
      </c>
      <c r="O3925" s="10" t="e">
        <f t="shared" ref="O3925:O3988" si="615">M3925/L3925</f>
        <v>#DIV/0!</v>
      </c>
      <c r="P3925" s="11" t="e">
        <f t="shared" ref="P3925:P3988" si="616">N3925/L3925</f>
        <v>#DIV/0!</v>
      </c>
      <c r="Q3925" s="11" t="e">
        <f t="shared" ref="Q3925:Q3988" si="617">(M3925+N3925)/L3925</f>
        <v>#DIV/0!</v>
      </c>
      <c r="R3925" s="6" t="e">
        <f t="shared" ref="R3925:R3988" si="618">IF(Q3925&gt;12.49,"YES","NO")</f>
        <v>#DIV/0!</v>
      </c>
      <c r="S3925" s="6" t="e">
        <f t="shared" ref="S3925:S3988" si="619">IF(O3925&gt;3.32,"YES","NO")</f>
        <v>#DIV/0!</v>
      </c>
      <c r="T3925" s="11">
        <f t="shared" ref="T3925:T3988" si="620">L3925*12.5</f>
        <v>0</v>
      </c>
      <c r="U3925" s="11">
        <f t="shared" ref="U3925:U3988" si="621">M3925+N3925</f>
        <v>0</v>
      </c>
      <c r="V3925" s="11">
        <f t="shared" ref="V3925:V3988" si="622">T3925-U3925</f>
        <v>0</v>
      </c>
    </row>
    <row r="3926" spans="1:22" x14ac:dyDescent="0.25">
      <c r="A3926" s="6" t="s">
        <v>351</v>
      </c>
      <c r="B3926" s="6" t="s">
        <v>23</v>
      </c>
      <c r="O3926" s="10" t="e">
        <f t="shared" si="615"/>
        <v>#DIV/0!</v>
      </c>
      <c r="P3926" s="11" t="e">
        <f t="shared" si="616"/>
        <v>#DIV/0!</v>
      </c>
      <c r="Q3926" s="11" t="e">
        <f t="shared" si="617"/>
        <v>#DIV/0!</v>
      </c>
      <c r="R3926" s="6" t="e">
        <f t="shared" si="618"/>
        <v>#DIV/0!</v>
      </c>
      <c r="S3926" s="6" t="e">
        <f t="shared" si="619"/>
        <v>#DIV/0!</v>
      </c>
      <c r="T3926" s="11">
        <f t="shared" si="620"/>
        <v>0</v>
      </c>
      <c r="U3926" s="11">
        <f t="shared" si="621"/>
        <v>0</v>
      </c>
      <c r="V3926" s="11">
        <f t="shared" si="622"/>
        <v>0</v>
      </c>
    </row>
    <row r="3927" spans="1:22" x14ac:dyDescent="0.25">
      <c r="A3927" s="6" t="s">
        <v>351</v>
      </c>
      <c r="B3927" s="6" t="s">
        <v>23</v>
      </c>
      <c r="O3927" s="10" t="e">
        <f t="shared" si="615"/>
        <v>#DIV/0!</v>
      </c>
      <c r="P3927" s="11" t="e">
        <f t="shared" si="616"/>
        <v>#DIV/0!</v>
      </c>
      <c r="Q3927" s="11" t="e">
        <f t="shared" si="617"/>
        <v>#DIV/0!</v>
      </c>
      <c r="R3927" s="6" t="e">
        <f t="shared" si="618"/>
        <v>#DIV/0!</v>
      </c>
      <c r="S3927" s="6" t="e">
        <f t="shared" si="619"/>
        <v>#DIV/0!</v>
      </c>
      <c r="T3927" s="11">
        <f t="shared" si="620"/>
        <v>0</v>
      </c>
      <c r="U3927" s="11">
        <f t="shared" si="621"/>
        <v>0</v>
      </c>
      <c r="V3927" s="11">
        <f t="shared" si="622"/>
        <v>0</v>
      </c>
    </row>
    <row r="3928" spans="1:22" x14ac:dyDescent="0.25">
      <c r="A3928" s="6" t="s">
        <v>351</v>
      </c>
      <c r="B3928" s="6" t="s">
        <v>23</v>
      </c>
      <c r="O3928" s="10" t="e">
        <f t="shared" si="615"/>
        <v>#DIV/0!</v>
      </c>
      <c r="P3928" s="11" t="e">
        <f t="shared" si="616"/>
        <v>#DIV/0!</v>
      </c>
      <c r="Q3928" s="11" t="e">
        <f t="shared" si="617"/>
        <v>#DIV/0!</v>
      </c>
      <c r="R3928" s="6" t="e">
        <f t="shared" si="618"/>
        <v>#DIV/0!</v>
      </c>
      <c r="S3928" s="6" t="e">
        <f t="shared" si="619"/>
        <v>#DIV/0!</v>
      </c>
      <c r="T3928" s="11">
        <f t="shared" si="620"/>
        <v>0</v>
      </c>
      <c r="U3928" s="11">
        <f t="shared" si="621"/>
        <v>0</v>
      </c>
      <c r="V3928" s="11">
        <f t="shared" si="622"/>
        <v>0</v>
      </c>
    </row>
    <row r="3929" spans="1:22" x14ac:dyDescent="0.25">
      <c r="A3929" s="6" t="s">
        <v>351</v>
      </c>
      <c r="B3929" s="6" t="s">
        <v>23</v>
      </c>
      <c r="O3929" s="10" t="e">
        <f t="shared" si="615"/>
        <v>#DIV/0!</v>
      </c>
      <c r="P3929" s="11" t="e">
        <f t="shared" si="616"/>
        <v>#DIV/0!</v>
      </c>
      <c r="Q3929" s="11" t="e">
        <f t="shared" si="617"/>
        <v>#DIV/0!</v>
      </c>
      <c r="R3929" s="6" t="e">
        <f t="shared" si="618"/>
        <v>#DIV/0!</v>
      </c>
      <c r="S3929" s="6" t="e">
        <f t="shared" si="619"/>
        <v>#DIV/0!</v>
      </c>
      <c r="T3929" s="11">
        <f t="shared" si="620"/>
        <v>0</v>
      </c>
      <c r="U3929" s="11">
        <f t="shared" si="621"/>
        <v>0</v>
      </c>
      <c r="V3929" s="11">
        <f t="shared" si="622"/>
        <v>0</v>
      </c>
    </row>
    <row r="3930" spans="1:22" x14ac:dyDescent="0.25">
      <c r="A3930" s="6" t="s">
        <v>351</v>
      </c>
      <c r="B3930" s="6" t="s">
        <v>23</v>
      </c>
      <c r="O3930" s="10" t="e">
        <f t="shared" si="615"/>
        <v>#DIV/0!</v>
      </c>
      <c r="P3930" s="11" t="e">
        <f t="shared" si="616"/>
        <v>#DIV/0!</v>
      </c>
      <c r="Q3930" s="11" t="e">
        <f t="shared" si="617"/>
        <v>#DIV/0!</v>
      </c>
      <c r="R3930" s="6" t="e">
        <f t="shared" si="618"/>
        <v>#DIV/0!</v>
      </c>
      <c r="S3930" s="6" t="e">
        <f t="shared" si="619"/>
        <v>#DIV/0!</v>
      </c>
      <c r="T3930" s="11">
        <f t="shared" si="620"/>
        <v>0</v>
      </c>
      <c r="U3930" s="11">
        <f t="shared" si="621"/>
        <v>0</v>
      </c>
      <c r="V3930" s="11">
        <f t="shared" si="622"/>
        <v>0</v>
      </c>
    </row>
    <row r="3931" spans="1:22" x14ac:dyDescent="0.25">
      <c r="A3931" s="6" t="s">
        <v>351</v>
      </c>
      <c r="B3931" s="6" t="s">
        <v>23</v>
      </c>
      <c r="O3931" s="10" t="e">
        <f t="shared" si="615"/>
        <v>#DIV/0!</v>
      </c>
      <c r="P3931" s="11" t="e">
        <f t="shared" si="616"/>
        <v>#DIV/0!</v>
      </c>
      <c r="Q3931" s="11" t="e">
        <f t="shared" si="617"/>
        <v>#DIV/0!</v>
      </c>
      <c r="R3931" s="6" t="e">
        <f t="shared" si="618"/>
        <v>#DIV/0!</v>
      </c>
      <c r="S3931" s="6" t="e">
        <f t="shared" si="619"/>
        <v>#DIV/0!</v>
      </c>
      <c r="T3931" s="11">
        <f t="shared" si="620"/>
        <v>0</v>
      </c>
      <c r="U3931" s="11">
        <f t="shared" si="621"/>
        <v>0</v>
      </c>
      <c r="V3931" s="11">
        <f t="shared" si="622"/>
        <v>0</v>
      </c>
    </row>
    <row r="3932" spans="1:22" x14ac:dyDescent="0.25">
      <c r="A3932" s="6" t="s">
        <v>351</v>
      </c>
      <c r="B3932" s="6" t="s">
        <v>23</v>
      </c>
      <c r="O3932" s="10" t="e">
        <f t="shared" si="615"/>
        <v>#DIV/0!</v>
      </c>
      <c r="P3932" s="11" t="e">
        <f t="shared" si="616"/>
        <v>#DIV/0!</v>
      </c>
      <c r="Q3932" s="11" t="e">
        <f t="shared" si="617"/>
        <v>#DIV/0!</v>
      </c>
      <c r="R3932" s="6" t="e">
        <f t="shared" si="618"/>
        <v>#DIV/0!</v>
      </c>
      <c r="S3932" s="6" t="e">
        <f t="shared" si="619"/>
        <v>#DIV/0!</v>
      </c>
      <c r="T3932" s="11">
        <f t="shared" si="620"/>
        <v>0</v>
      </c>
      <c r="U3932" s="11">
        <f t="shared" si="621"/>
        <v>0</v>
      </c>
      <c r="V3932" s="11">
        <f t="shared" si="622"/>
        <v>0</v>
      </c>
    </row>
    <row r="3933" spans="1:22" x14ac:dyDescent="0.25">
      <c r="A3933" s="6" t="s">
        <v>351</v>
      </c>
      <c r="B3933" s="6" t="s">
        <v>23</v>
      </c>
      <c r="O3933" s="10" t="e">
        <f t="shared" si="615"/>
        <v>#DIV/0!</v>
      </c>
      <c r="P3933" s="11" t="e">
        <f t="shared" si="616"/>
        <v>#DIV/0!</v>
      </c>
      <c r="Q3933" s="11" t="e">
        <f t="shared" si="617"/>
        <v>#DIV/0!</v>
      </c>
      <c r="R3933" s="6" t="e">
        <f t="shared" si="618"/>
        <v>#DIV/0!</v>
      </c>
      <c r="S3933" s="6" t="e">
        <f t="shared" si="619"/>
        <v>#DIV/0!</v>
      </c>
      <c r="T3933" s="11">
        <f t="shared" si="620"/>
        <v>0</v>
      </c>
      <c r="U3933" s="11">
        <f t="shared" si="621"/>
        <v>0</v>
      </c>
      <c r="V3933" s="11">
        <f t="shared" si="622"/>
        <v>0</v>
      </c>
    </row>
    <row r="3934" spans="1:22" x14ac:dyDescent="0.25">
      <c r="A3934" s="6" t="s">
        <v>351</v>
      </c>
      <c r="B3934" s="6" t="s">
        <v>23</v>
      </c>
      <c r="O3934" s="10" t="e">
        <f t="shared" si="615"/>
        <v>#DIV/0!</v>
      </c>
      <c r="P3934" s="11" t="e">
        <f t="shared" si="616"/>
        <v>#DIV/0!</v>
      </c>
      <c r="Q3934" s="11" t="e">
        <f t="shared" si="617"/>
        <v>#DIV/0!</v>
      </c>
      <c r="R3934" s="6" t="e">
        <f t="shared" si="618"/>
        <v>#DIV/0!</v>
      </c>
      <c r="S3934" s="6" t="e">
        <f t="shared" si="619"/>
        <v>#DIV/0!</v>
      </c>
      <c r="T3934" s="11">
        <f t="shared" si="620"/>
        <v>0</v>
      </c>
      <c r="U3934" s="11">
        <f t="shared" si="621"/>
        <v>0</v>
      </c>
      <c r="V3934" s="11">
        <f t="shared" si="622"/>
        <v>0</v>
      </c>
    </row>
    <row r="3935" spans="1:22" x14ac:dyDescent="0.25">
      <c r="A3935" s="6" t="s">
        <v>351</v>
      </c>
      <c r="B3935" s="6" t="s">
        <v>23</v>
      </c>
      <c r="O3935" s="10" t="e">
        <f t="shared" si="615"/>
        <v>#DIV/0!</v>
      </c>
      <c r="P3935" s="11" t="e">
        <f t="shared" si="616"/>
        <v>#DIV/0!</v>
      </c>
      <c r="Q3935" s="11" t="e">
        <f t="shared" si="617"/>
        <v>#DIV/0!</v>
      </c>
      <c r="R3935" s="6" t="e">
        <f t="shared" si="618"/>
        <v>#DIV/0!</v>
      </c>
      <c r="S3935" s="6" t="e">
        <f t="shared" si="619"/>
        <v>#DIV/0!</v>
      </c>
      <c r="T3935" s="11">
        <f t="shared" si="620"/>
        <v>0</v>
      </c>
      <c r="U3935" s="11">
        <f t="shared" si="621"/>
        <v>0</v>
      </c>
      <c r="V3935" s="11">
        <f t="shared" si="622"/>
        <v>0</v>
      </c>
    </row>
    <row r="3936" spans="1:22" x14ac:dyDescent="0.25">
      <c r="A3936" s="6" t="s">
        <v>351</v>
      </c>
      <c r="B3936" s="6" t="s">
        <v>23</v>
      </c>
      <c r="O3936" s="10" t="e">
        <f t="shared" si="615"/>
        <v>#DIV/0!</v>
      </c>
      <c r="P3936" s="11" t="e">
        <f t="shared" si="616"/>
        <v>#DIV/0!</v>
      </c>
      <c r="Q3936" s="11" t="e">
        <f t="shared" si="617"/>
        <v>#DIV/0!</v>
      </c>
      <c r="R3936" s="6" t="e">
        <f t="shared" si="618"/>
        <v>#DIV/0!</v>
      </c>
      <c r="S3936" s="6" t="e">
        <f t="shared" si="619"/>
        <v>#DIV/0!</v>
      </c>
      <c r="T3936" s="11">
        <f t="shared" si="620"/>
        <v>0</v>
      </c>
      <c r="U3936" s="11">
        <f t="shared" si="621"/>
        <v>0</v>
      </c>
      <c r="V3936" s="11">
        <f t="shared" si="622"/>
        <v>0</v>
      </c>
    </row>
    <row r="3937" spans="1:22" x14ac:dyDescent="0.25">
      <c r="A3937" s="6" t="s">
        <v>351</v>
      </c>
      <c r="B3937" s="6" t="s">
        <v>23</v>
      </c>
      <c r="O3937" s="10" t="e">
        <f t="shared" si="615"/>
        <v>#DIV/0!</v>
      </c>
      <c r="P3937" s="11" t="e">
        <f t="shared" si="616"/>
        <v>#DIV/0!</v>
      </c>
      <c r="Q3937" s="11" t="e">
        <f t="shared" si="617"/>
        <v>#DIV/0!</v>
      </c>
      <c r="R3937" s="6" t="e">
        <f t="shared" si="618"/>
        <v>#DIV/0!</v>
      </c>
      <c r="S3937" s="6" t="e">
        <f t="shared" si="619"/>
        <v>#DIV/0!</v>
      </c>
      <c r="T3937" s="11">
        <f t="shared" si="620"/>
        <v>0</v>
      </c>
      <c r="U3937" s="11">
        <f t="shared" si="621"/>
        <v>0</v>
      </c>
      <c r="V3937" s="11">
        <f t="shared" si="622"/>
        <v>0</v>
      </c>
    </row>
    <row r="3938" spans="1:22" x14ac:dyDescent="0.25">
      <c r="A3938" s="6" t="s">
        <v>351</v>
      </c>
      <c r="B3938" s="6" t="s">
        <v>23</v>
      </c>
      <c r="O3938" s="10" t="e">
        <f t="shared" si="615"/>
        <v>#DIV/0!</v>
      </c>
      <c r="P3938" s="11" t="e">
        <f t="shared" si="616"/>
        <v>#DIV/0!</v>
      </c>
      <c r="Q3938" s="11" t="e">
        <f t="shared" si="617"/>
        <v>#DIV/0!</v>
      </c>
      <c r="R3938" s="6" t="e">
        <f t="shared" si="618"/>
        <v>#DIV/0!</v>
      </c>
      <c r="S3938" s="6" t="e">
        <f t="shared" si="619"/>
        <v>#DIV/0!</v>
      </c>
      <c r="T3938" s="11">
        <f t="shared" si="620"/>
        <v>0</v>
      </c>
      <c r="U3938" s="11">
        <f t="shared" si="621"/>
        <v>0</v>
      </c>
      <c r="V3938" s="11">
        <f t="shared" si="622"/>
        <v>0</v>
      </c>
    </row>
    <row r="3939" spans="1:22" x14ac:dyDescent="0.25">
      <c r="A3939" s="6" t="s">
        <v>351</v>
      </c>
      <c r="B3939" s="6" t="s">
        <v>23</v>
      </c>
      <c r="O3939" s="10" t="e">
        <f t="shared" si="615"/>
        <v>#DIV/0!</v>
      </c>
      <c r="P3939" s="11" t="e">
        <f t="shared" si="616"/>
        <v>#DIV/0!</v>
      </c>
      <c r="Q3939" s="11" t="e">
        <f t="shared" si="617"/>
        <v>#DIV/0!</v>
      </c>
      <c r="R3939" s="6" t="e">
        <f t="shared" si="618"/>
        <v>#DIV/0!</v>
      </c>
      <c r="S3939" s="6" t="e">
        <f t="shared" si="619"/>
        <v>#DIV/0!</v>
      </c>
      <c r="T3939" s="11">
        <f t="shared" si="620"/>
        <v>0</v>
      </c>
      <c r="U3939" s="11">
        <f t="shared" si="621"/>
        <v>0</v>
      </c>
      <c r="V3939" s="11">
        <f t="shared" si="622"/>
        <v>0</v>
      </c>
    </row>
    <row r="3940" spans="1:22" x14ac:dyDescent="0.25">
      <c r="A3940" s="6" t="s">
        <v>351</v>
      </c>
      <c r="B3940" s="6" t="s">
        <v>23</v>
      </c>
      <c r="O3940" s="10" t="e">
        <f t="shared" si="615"/>
        <v>#DIV/0!</v>
      </c>
      <c r="P3940" s="11" t="e">
        <f t="shared" si="616"/>
        <v>#DIV/0!</v>
      </c>
      <c r="Q3940" s="11" t="e">
        <f t="shared" si="617"/>
        <v>#DIV/0!</v>
      </c>
      <c r="R3940" s="6" t="e">
        <f t="shared" si="618"/>
        <v>#DIV/0!</v>
      </c>
      <c r="S3940" s="6" t="e">
        <f t="shared" si="619"/>
        <v>#DIV/0!</v>
      </c>
      <c r="T3940" s="11">
        <f t="shared" si="620"/>
        <v>0</v>
      </c>
      <c r="U3940" s="11">
        <f t="shared" si="621"/>
        <v>0</v>
      </c>
      <c r="V3940" s="11">
        <f t="shared" si="622"/>
        <v>0</v>
      </c>
    </row>
    <row r="3941" spans="1:22" x14ac:dyDescent="0.25">
      <c r="A3941" s="6" t="s">
        <v>351</v>
      </c>
      <c r="B3941" s="6" t="s">
        <v>23</v>
      </c>
      <c r="O3941" s="10" t="e">
        <f t="shared" si="615"/>
        <v>#DIV/0!</v>
      </c>
      <c r="P3941" s="11" t="e">
        <f t="shared" si="616"/>
        <v>#DIV/0!</v>
      </c>
      <c r="Q3941" s="11" t="e">
        <f t="shared" si="617"/>
        <v>#DIV/0!</v>
      </c>
      <c r="R3941" s="6" t="e">
        <f t="shared" si="618"/>
        <v>#DIV/0!</v>
      </c>
      <c r="S3941" s="6" t="e">
        <f t="shared" si="619"/>
        <v>#DIV/0!</v>
      </c>
      <c r="T3941" s="11">
        <f t="shared" si="620"/>
        <v>0</v>
      </c>
      <c r="U3941" s="11">
        <f t="shared" si="621"/>
        <v>0</v>
      </c>
      <c r="V3941" s="11">
        <f t="shared" si="622"/>
        <v>0</v>
      </c>
    </row>
    <row r="3942" spans="1:22" x14ac:dyDescent="0.25">
      <c r="A3942" s="6" t="s">
        <v>351</v>
      </c>
      <c r="B3942" s="6" t="s">
        <v>23</v>
      </c>
      <c r="O3942" s="10" t="e">
        <f t="shared" si="615"/>
        <v>#DIV/0!</v>
      </c>
      <c r="P3942" s="11" t="e">
        <f t="shared" si="616"/>
        <v>#DIV/0!</v>
      </c>
      <c r="Q3942" s="11" t="e">
        <f t="shared" si="617"/>
        <v>#DIV/0!</v>
      </c>
      <c r="R3942" s="6" t="e">
        <f t="shared" si="618"/>
        <v>#DIV/0!</v>
      </c>
      <c r="S3942" s="6" t="e">
        <f t="shared" si="619"/>
        <v>#DIV/0!</v>
      </c>
      <c r="T3942" s="11">
        <f t="shared" si="620"/>
        <v>0</v>
      </c>
      <c r="U3942" s="11">
        <f t="shared" si="621"/>
        <v>0</v>
      </c>
      <c r="V3942" s="11">
        <f t="shared" si="622"/>
        <v>0</v>
      </c>
    </row>
    <row r="3943" spans="1:22" x14ac:dyDescent="0.25">
      <c r="A3943" s="6" t="s">
        <v>351</v>
      </c>
      <c r="B3943" s="6" t="s">
        <v>23</v>
      </c>
      <c r="O3943" s="10" t="e">
        <f t="shared" si="615"/>
        <v>#DIV/0!</v>
      </c>
      <c r="P3943" s="11" t="e">
        <f t="shared" si="616"/>
        <v>#DIV/0!</v>
      </c>
      <c r="Q3943" s="11" t="e">
        <f t="shared" si="617"/>
        <v>#DIV/0!</v>
      </c>
      <c r="R3943" s="6" t="e">
        <f t="shared" si="618"/>
        <v>#DIV/0!</v>
      </c>
      <c r="S3943" s="6" t="e">
        <f t="shared" si="619"/>
        <v>#DIV/0!</v>
      </c>
      <c r="T3943" s="11">
        <f t="shared" si="620"/>
        <v>0</v>
      </c>
      <c r="U3943" s="11">
        <f t="shared" si="621"/>
        <v>0</v>
      </c>
      <c r="V3943" s="11">
        <f t="shared" si="622"/>
        <v>0</v>
      </c>
    </row>
    <row r="3944" spans="1:22" x14ac:dyDescent="0.25">
      <c r="A3944" s="6" t="s">
        <v>351</v>
      </c>
      <c r="B3944" s="6" t="s">
        <v>23</v>
      </c>
      <c r="O3944" s="10" t="e">
        <f t="shared" si="615"/>
        <v>#DIV/0!</v>
      </c>
      <c r="P3944" s="11" t="e">
        <f t="shared" si="616"/>
        <v>#DIV/0!</v>
      </c>
      <c r="Q3944" s="11" t="e">
        <f t="shared" si="617"/>
        <v>#DIV/0!</v>
      </c>
      <c r="R3944" s="6" t="e">
        <f t="shared" si="618"/>
        <v>#DIV/0!</v>
      </c>
      <c r="S3944" s="6" t="e">
        <f t="shared" si="619"/>
        <v>#DIV/0!</v>
      </c>
      <c r="T3944" s="11">
        <f t="shared" si="620"/>
        <v>0</v>
      </c>
      <c r="U3944" s="11">
        <f t="shared" si="621"/>
        <v>0</v>
      </c>
      <c r="V3944" s="11">
        <f t="shared" si="622"/>
        <v>0</v>
      </c>
    </row>
    <row r="3945" spans="1:22" x14ac:dyDescent="0.25">
      <c r="A3945" s="6" t="s">
        <v>351</v>
      </c>
      <c r="B3945" s="6" t="s">
        <v>23</v>
      </c>
      <c r="O3945" s="10" t="e">
        <f t="shared" si="615"/>
        <v>#DIV/0!</v>
      </c>
      <c r="P3945" s="11" t="e">
        <f t="shared" si="616"/>
        <v>#DIV/0!</v>
      </c>
      <c r="Q3945" s="11" t="e">
        <f t="shared" si="617"/>
        <v>#DIV/0!</v>
      </c>
      <c r="R3945" s="6" t="e">
        <f t="shared" si="618"/>
        <v>#DIV/0!</v>
      </c>
      <c r="S3945" s="6" t="e">
        <f t="shared" si="619"/>
        <v>#DIV/0!</v>
      </c>
      <c r="T3945" s="11">
        <f t="shared" si="620"/>
        <v>0</v>
      </c>
      <c r="U3945" s="11">
        <f t="shared" si="621"/>
        <v>0</v>
      </c>
      <c r="V3945" s="11">
        <f t="shared" si="622"/>
        <v>0</v>
      </c>
    </row>
    <row r="3946" spans="1:22" x14ac:dyDescent="0.25">
      <c r="A3946" s="6" t="s">
        <v>351</v>
      </c>
      <c r="B3946" s="6" t="s">
        <v>23</v>
      </c>
      <c r="O3946" s="10" t="e">
        <f t="shared" si="615"/>
        <v>#DIV/0!</v>
      </c>
      <c r="P3946" s="11" t="e">
        <f t="shared" si="616"/>
        <v>#DIV/0!</v>
      </c>
      <c r="Q3946" s="11" t="e">
        <f t="shared" si="617"/>
        <v>#DIV/0!</v>
      </c>
      <c r="R3946" s="6" t="e">
        <f t="shared" si="618"/>
        <v>#DIV/0!</v>
      </c>
      <c r="S3946" s="6" t="e">
        <f t="shared" si="619"/>
        <v>#DIV/0!</v>
      </c>
      <c r="T3946" s="11">
        <f t="shared" si="620"/>
        <v>0</v>
      </c>
      <c r="U3946" s="11">
        <f t="shared" si="621"/>
        <v>0</v>
      </c>
      <c r="V3946" s="11">
        <f t="shared" si="622"/>
        <v>0</v>
      </c>
    </row>
    <row r="3947" spans="1:22" x14ac:dyDescent="0.25">
      <c r="A3947" s="6" t="s">
        <v>351</v>
      </c>
      <c r="B3947" s="6" t="s">
        <v>23</v>
      </c>
      <c r="O3947" s="10" t="e">
        <f t="shared" si="615"/>
        <v>#DIV/0!</v>
      </c>
      <c r="P3947" s="11" t="e">
        <f t="shared" si="616"/>
        <v>#DIV/0!</v>
      </c>
      <c r="Q3947" s="11" t="e">
        <f t="shared" si="617"/>
        <v>#DIV/0!</v>
      </c>
      <c r="R3947" s="6" t="e">
        <f t="shared" si="618"/>
        <v>#DIV/0!</v>
      </c>
      <c r="S3947" s="6" t="e">
        <f t="shared" si="619"/>
        <v>#DIV/0!</v>
      </c>
      <c r="T3947" s="11">
        <f t="shared" si="620"/>
        <v>0</v>
      </c>
      <c r="U3947" s="11">
        <f t="shared" si="621"/>
        <v>0</v>
      </c>
      <c r="V3947" s="11">
        <f t="shared" si="622"/>
        <v>0</v>
      </c>
    </row>
    <row r="3948" spans="1:22" x14ac:dyDescent="0.25">
      <c r="A3948" s="6" t="s">
        <v>351</v>
      </c>
      <c r="B3948" s="6" t="s">
        <v>23</v>
      </c>
      <c r="O3948" s="10" t="e">
        <f t="shared" si="615"/>
        <v>#DIV/0!</v>
      </c>
      <c r="P3948" s="11" t="e">
        <f t="shared" si="616"/>
        <v>#DIV/0!</v>
      </c>
      <c r="Q3948" s="11" t="e">
        <f t="shared" si="617"/>
        <v>#DIV/0!</v>
      </c>
      <c r="R3948" s="6" t="e">
        <f t="shared" si="618"/>
        <v>#DIV/0!</v>
      </c>
      <c r="S3948" s="6" t="e">
        <f t="shared" si="619"/>
        <v>#DIV/0!</v>
      </c>
      <c r="T3948" s="11">
        <f t="shared" si="620"/>
        <v>0</v>
      </c>
      <c r="U3948" s="11">
        <f t="shared" si="621"/>
        <v>0</v>
      </c>
      <c r="V3948" s="11">
        <f t="shared" si="622"/>
        <v>0</v>
      </c>
    </row>
    <row r="3949" spans="1:22" x14ac:dyDescent="0.25">
      <c r="A3949" s="6" t="s">
        <v>351</v>
      </c>
      <c r="B3949" s="6" t="s">
        <v>23</v>
      </c>
      <c r="O3949" s="10" t="e">
        <f t="shared" si="615"/>
        <v>#DIV/0!</v>
      </c>
      <c r="P3949" s="11" t="e">
        <f t="shared" si="616"/>
        <v>#DIV/0!</v>
      </c>
      <c r="Q3949" s="11" t="e">
        <f t="shared" si="617"/>
        <v>#DIV/0!</v>
      </c>
      <c r="R3949" s="6" t="e">
        <f t="shared" si="618"/>
        <v>#DIV/0!</v>
      </c>
      <c r="S3949" s="6" t="e">
        <f t="shared" si="619"/>
        <v>#DIV/0!</v>
      </c>
      <c r="T3949" s="11">
        <f t="shared" si="620"/>
        <v>0</v>
      </c>
      <c r="U3949" s="11">
        <f t="shared" si="621"/>
        <v>0</v>
      </c>
      <c r="V3949" s="11">
        <f t="shared" si="622"/>
        <v>0</v>
      </c>
    </row>
    <row r="3950" spans="1:22" x14ac:dyDescent="0.25">
      <c r="A3950" s="6" t="s">
        <v>351</v>
      </c>
      <c r="B3950" s="6" t="s">
        <v>23</v>
      </c>
      <c r="O3950" s="10" t="e">
        <f t="shared" si="615"/>
        <v>#DIV/0!</v>
      </c>
      <c r="P3950" s="11" t="e">
        <f t="shared" si="616"/>
        <v>#DIV/0!</v>
      </c>
      <c r="Q3950" s="11" t="e">
        <f t="shared" si="617"/>
        <v>#DIV/0!</v>
      </c>
      <c r="R3950" s="6" t="e">
        <f t="shared" si="618"/>
        <v>#DIV/0!</v>
      </c>
      <c r="S3950" s="6" t="e">
        <f t="shared" si="619"/>
        <v>#DIV/0!</v>
      </c>
      <c r="T3950" s="11">
        <f t="shared" si="620"/>
        <v>0</v>
      </c>
      <c r="U3950" s="11">
        <f t="shared" si="621"/>
        <v>0</v>
      </c>
      <c r="V3950" s="11">
        <f t="shared" si="622"/>
        <v>0</v>
      </c>
    </row>
    <row r="3951" spans="1:22" x14ac:dyDescent="0.25">
      <c r="A3951" s="6" t="s">
        <v>351</v>
      </c>
      <c r="B3951" s="6" t="s">
        <v>23</v>
      </c>
      <c r="O3951" s="10" t="e">
        <f t="shared" si="615"/>
        <v>#DIV/0!</v>
      </c>
      <c r="P3951" s="11" t="e">
        <f t="shared" si="616"/>
        <v>#DIV/0!</v>
      </c>
      <c r="Q3951" s="11" t="e">
        <f t="shared" si="617"/>
        <v>#DIV/0!</v>
      </c>
      <c r="R3951" s="6" t="e">
        <f t="shared" si="618"/>
        <v>#DIV/0!</v>
      </c>
      <c r="S3951" s="6" t="e">
        <f t="shared" si="619"/>
        <v>#DIV/0!</v>
      </c>
      <c r="T3951" s="11">
        <f t="shared" si="620"/>
        <v>0</v>
      </c>
      <c r="U3951" s="11">
        <f t="shared" si="621"/>
        <v>0</v>
      </c>
      <c r="V3951" s="11">
        <f t="shared" si="622"/>
        <v>0</v>
      </c>
    </row>
    <row r="3952" spans="1:22" x14ac:dyDescent="0.25">
      <c r="A3952" s="6" t="s">
        <v>351</v>
      </c>
      <c r="B3952" s="6" t="s">
        <v>23</v>
      </c>
      <c r="O3952" s="10" t="e">
        <f t="shared" si="615"/>
        <v>#DIV/0!</v>
      </c>
      <c r="P3952" s="11" t="e">
        <f t="shared" si="616"/>
        <v>#DIV/0!</v>
      </c>
      <c r="Q3952" s="11" t="e">
        <f t="shared" si="617"/>
        <v>#DIV/0!</v>
      </c>
      <c r="R3952" s="6" t="e">
        <f t="shared" si="618"/>
        <v>#DIV/0!</v>
      </c>
      <c r="S3952" s="6" t="e">
        <f t="shared" si="619"/>
        <v>#DIV/0!</v>
      </c>
      <c r="T3952" s="11">
        <f t="shared" si="620"/>
        <v>0</v>
      </c>
      <c r="U3952" s="11">
        <f t="shared" si="621"/>
        <v>0</v>
      </c>
      <c r="V3952" s="11">
        <f t="shared" si="622"/>
        <v>0</v>
      </c>
    </row>
    <row r="3953" spans="1:22" x14ac:dyDescent="0.25">
      <c r="A3953" s="6" t="s">
        <v>351</v>
      </c>
      <c r="B3953" s="6" t="s">
        <v>23</v>
      </c>
      <c r="O3953" s="10" t="e">
        <f t="shared" si="615"/>
        <v>#DIV/0!</v>
      </c>
      <c r="P3953" s="11" t="e">
        <f t="shared" si="616"/>
        <v>#DIV/0!</v>
      </c>
      <c r="Q3953" s="11" t="e">
        <f t="shared" si="617"/>
        <v>#DIV/0!</v>
      </c>
      <c r="R3953" s="6" t="e">
        <f t="shared" si="618"/>
        <v>#DIV/0!</v>
      </c>
      <c r="S3953" s="6" t="e">
        <f t="shared" si="619"/>
        <v>#DIV/0!</v>
      </c>
      <c r="T3953" s="11">
        <f t="shared" si="620"/>
        <v>0</v>
      </c>
      <c r="U3953" s="11">
        <f t="shared" si="621"/>
        <v>0</v>
      </c>
      <c r="V3953" s="11">
        <f t="shared" si="622"/>
        <v>0</v>
      </c>
    </row>
    <row r="3954" spans="1:22" x14ac:dyDescent="0.25">
      <c r="A3954" s="6" t="s">
        <v>351</v>
      </c>
      <c r="B3954" s="6" t="s">
        <v>23</v>
      </c>
      <c r="O3954" s="10" t="e">
        <f t="shared" si="615"/>
        <v>#DIV/0!</v>
      </c>
      <c r="P3954" s="11" t="e">
        <f t="shared" si="616"/>
        <v>#DIV/0!</v>
      </c>
      <c r="Q3954" s="11" t="e">
        <f t="shared" si="617"/>
        <v>#DIV/0!</v>
      </c>
      <c r="R3954" s="6" t="e">
        <f t="shared" si="618"/>
        <v>#DIV/0!</v>
      </c>
      <c r="S3954" s="6" t="e">
        <f t="shared" si="619"/>
        <v>#DIV/0!</v>
      </c>
      <c r="T3954" s="11">
        <f t="shared" si="620"/>
        <v>0</v>
      </c>
      <c r="U3954" s="11">
        <f t="shared" si="621"/>
        <v>0</v>
      </c>
      <c r="V3954" s="11">
        <f t="shared" si="622"/>
        <v>0</v>
      </c>
    </row>
    <row r="3955" spans="1:22" x14ac:dyDescent="0.25">
      <c r="A3955" s="6" t="s">
        <v>351</v>
      </c>
      <c r="B3955" s="6" t="s">
        <v>23</v>
      </c>
      <c r="O3955" s="10" t="e">
        <f t="shared" si="615"/>
        <v>#DIV/0!</v>
      </c>
      <c r="P3955" s="11" t="e">
        <f t="shared" si="616"/>
        <v>#DIV/0!</v>
      </c>
      <c r="Q3955" s="11" t="e">
        <f t="shared" si="617"/>
        <v>#DIV/0!</v>
      </c>
      <c r="R3955" s="6" t="e">
        <f t="shared" si="618"/>
        <v>#DIV/0!</v>
      </c>
      <c r="S3955" s="6" t="e">
        <f t="shared" si="619"/>
        <v>#DIV/0!</v>
      </c>
      <c r="T3955" s="11">
        <f t="shared" si="620"/>
        <v>0</v>
      </c>
      <c r="U3955" s="11">
        <f t="shared" si="621"/>
        <v>0</v>
      </c>
      <c r="V3955" s="11">
        <f t="shared" si="622"/>
        <v>0</v>
      </c>
    </row>
    <row r="3956" spans="1:22" x14ac:dyDescent="0.25">
      <c r="A3956" s="6" t="s">
        <v>351</v>
      </c>
      <c r="B3956" s="6" t="s">
        <v>23</v>
      </c>
      <c r="O3956" s="10" t="e">
        <f t="shared" si="615"/>
        <v>#DIV/0!</v>
      </c>
      <c r="P3956" s="11" t="e">
        <f t="shared" si="616"/>
        <v>#DIV/0!</v>
      </c>
      <c r="Q3956" s="11" t="e">
        <f t="shared" si="617"/>
        <v>#DIV/0!</v>
      </c>
      <c r="R3956" s="6" t="e">
        <f t="shared" si="618"/>
        <v>#DIV/0!</v>
      </c>
      <c r="S3956" s="6" t="e">
        <f t="shared" si="619"/>
        <v>#DIV/0!</v>
      </c>
      <c r="T3956" s="11">
        <f t="shared" si="620"/>
        <v>0</v>
      </c>
      <c r="U3956" s="11">
        <f t="shared" si="621"/>
        <v>0</v>
      </c>
      <c r="V3956" s="11">
        <f t="shared" si="622"/>
        <v>0</v>
      </c>
    </row>
    <row r="3957" spans="1:22" x14ac:dyDescent="0.25">
      <c r="A3957" s="6" t="s">
        <v>351</v>
      </c>
      <c r="B3957" s="6" t="s">
        <v>23</v>
      </c>
      <c r="O3957" s="10" t="e">
        <f t="shared" si="615"/>
        <v>#DIV/0!</v>
      </c>
      <c r="P3957" s="11" t="e">
        <f t="shared" si="616"/>
        <v>#DIV/0!</v>
      </c>
      <c r="Q3957" s="11" t="e">
        <f t="shared" si="617"/>
        <v>#DIV/0!</v>
      </c>
      <c r="R3957" s="6" t="e">
        <f t="shared" si="618"/>
        <v>#DIV/0!</v>
      </c>
      <c r="S3957" s="6" t="e">
        <f t="shared" si="619"/>
        <v>#DIV/0!</v>
      </c>
      <c r="T3957" s="11">
        <f t="shared" si="620"/>
        <v>0</v>
      </c>
      <c r="U3957" s="11">
        <f t="shared" si="621"/>
        <v>0</v>
      </c>
      <c r="V3957" s="11">
        <f t="shared" si="622"/>
        <v>0</v>
      </c>
    </row>
    <row r="3958" spans="1:22" x14ac:dyDescent="0.25">
      <c r="A3958" s="6" t="s">
        <v>351</v>
      </c>
      <c r="B3958" s="6" t="s">
        <v>23</v>
      </c>
      <c r="O3958" s="10" t="e">
        <f t="shared" si="615"/>
        <v>#DIV/0!</v>
      </c>
      <c r="P3958" s="11" t="e">
        <f t="shared" si="616"/>
        <v>#DIV/0!</v>
      </c>
      <c r="Q3958" s="11" t="e">
        <f t="shared" si="617"/>
        <v>#DIV/0!</v>
      </c>
      <c r="R3958" s="6" t="e">
        <f t="shared" si="618"/>
        <v>#DIV/0!</v>
      </c>
      <c r="S3958" s="6" t="e">
        <f t="shared" si="619"/>
        <v>#DIV/0!</v>
      </c>
      <c r="T3958" s="11">
        <f t="shared" si="620"/>
        <v>0</v>
      </c>
      <c r="U3958" s="11">
        <f t="shared" si="621"/>
        <v>0</v>
      </c>
      <c r="V3958" s="11">
        <f t="shared" si="622"/>
        <v>0</v>
      </c>
    </row>
    <row r="3959" spans="1:22" x14ac:dyDescent="0.25">
      <c r="A3959" s="6" t="s">
        <v>351</v>
      </c>
      <c r="B3959" s="6" t="s">
        <v>23</v>
      </c>
      <c r="O3959" s="10" t="e">
        <f t="shared" si="615"/>
        <v>#DIV/0!</v>
      </c>
      <c r="P3959" s="11" t="e">
        <f t="shared" si="616"/>
        <v>#DIV/0!</v>
      </c>
      <c r="Q3959" s="11" t="e">
        <f t="shared" si="617"/>
        <v>#DIV/0!</v>
      </c>
      <c r="R3959" s="6" t="e">
        <f t="shared" si="618"/>
        <v>#DIV/0!</v>
      </c>
      <c r="S3959" s="6" t="e">
        <f t="shared" si="619"/>
        <v>#DIV/0!</v>
      </c>
      <c r="T3959" s="11">
        <f t="shared" si="620"/>
        <v>0</v>
      </c>
      <c r="U3959" s="11">
        <f t="shared" si="621"/>
        <v>0</v>
      </c>
      <c r="V3959" s="11">
        <f t="shared" si="622"/>
        <v>0</v>
      </c>
    </row>
    <row r="3960" spans="1:22" x14ac:dyDescent="0.25">
      <c r="A3960" s="6" t="s">
        <v>351</v>
      </c>
      <c r="B3960" s="6" t="s">
        <v>23</v>
      </c>
      <c r="O3960" s="10" t="e">
        <f t="shared" si="615"/>
        <v>#DIV/0!</v>
      </c>
      <c r="P3960" s="11" t="e">
        <f t="shared" si="616"/>
        <v>#DIV/0!</v>
      </c>
      <c r="Q3960" s="11" t="e">
        <f t="shared" si="617"/>
        <v>#DIV/0!</v>
      </c>
      <c r="R3960" s="6" t="e">
        <f t="shared" si="618"/>
        <v>#DIV/0!</v>
      </c>
      <c r="S3960" s="6" t="e">
        <f t="shared" si="619"/>
        <v>#DIV/0!</v>
      </c>
      <c r="T3960" s="11">
        <f t="shared" si="620"/>
        <v>0</v>
      </c>
      <c r="U3960" s="11">
        <f t="shared" si="621"/>
        <v>0</v>
      </c>
      <c r="V3960" s="11">
        <f t="shared" si="622"/>
        <v>0</v>
      </c>
    </row>
    <row r="3961" spans="1:22" x14ac:dyDescent="0.25">
      <c r="A3961" s="6" t="s">
        <v>351</v>
      </c>
      <c r="B3961" s="6" t="s">
        <v>23</v>
      </c>
      <c r="O3961" s="10" t="e">
        <f t="shared" si="615"/>
        <v>#DIV/0!</v>
      </c>
      <c r="P3961" s="11" t="e">
        <f t="shared" si="616"/>
        <v>#DIV/0!</v>
      </c>
      <c r="Q3961" s="11" t="e">
        <f t="shared" si="617"/>
        <v>#DIV/0!</v>
      </c>
      <c r="R3961" s="6" t="e">
        <f t="shared" si="618"/>
        <v>#DIV/0!</v>
      </c>
      <c r="S3961" s="6" t="e">
        <f t="shared" si="619"/>
        <v>#DIV/0!</v>
      </c>
      <c r="T3961" s="11">
        <f t="shared" si="620"/>
        <v>0</v>
      </c>
      <c r="U3961" s="11">
        <f t="shared" si="621"/>
        <v>0</v>
      </c>
      <c r="V3961" s="11">
        <f t="shared" si="622"/>
        <v>0</v>
      </c>
    </row>
    <row r="3962" spans="1:22" x14ac:dyDescent="0.25">
      <c r="A3962" s="6" t="s">
        <v>351</v>
      </c>
      <c r="B3962" s="6" t="s">
        <v>23</v>
      </c>
      <c r="O3962" s="10" t="e">
        <f t="shared" si="615"/>
        <v>#DIV/0!</v>
      </c>
      <c r="P3962" s="11" t="e">
        <f t="shared" si="616"/>
        <v>#DIV/0!</v>
      </c>
      <c r="Q3962" s="11" t="e">
        <f t="shared" si="617"/>
        <v>#DIV/0!</v>
      </c>
      <c r="R3962" s="6" t="e">
        <f t="shared" si="618"/>
        <v>#DIV/0!</v>
      </c>
      <c r="S3962" s="6" t="e">
        <f t="shared" si="619"/>
        <v>#DIV/0!</v>
      </c>
      <c r="T3962" s="11">
        <f t="shared" si="620"/>
        <v>0</v>
      </c>
      <c r="U3962" s="11">
        <f t="shared" si="621"/>
        <v>0</v>
      </c>
      <c r="V3962" s="11">
        <f t="shared" si="622"/>
        <v>0</v>
      </c>
    </row>
    <row r="3963" spans="1:22" x14ac:dyDescent="0.25">
      <c r="A3963" s="6" t="s">
        <v>351</v>
      </c>
      <c r="B3963" s="6" t="s">
        <v>23</v>
      </c>
      <c r="O3963" s="10" t="e">
        <f t="shared" si="615"/>
        <v>#DIV/0!</v>
      </c>
      <c r="P3963" s="11" t="e">
        <f t="shared" si="616"/>
        <v>#DIV/0!</v>
      </c>
      <c r="Q3963" s="11" t="e">
        <f t="shared" si="617"/>
        <v>#DIV/0!</v>
      </c>
      <c r="R3963" s="6" t="e">
        <f t="shared" si="618"/>
        <v>#DIV/0!</v>
      </c>
      <c r="S3963" s="6" t="e">
        <f t="shared" si="619"/>
        <v>#DIV/0!</v>
      </c>
      <c r="T3963" s="11">
        <f t="shared" si="620"/>
        <v>0</v>
      </c>
      <c r="U3963" s="11">
        <f t="shared" si="621"/>
        <v>0</v>
      </c>
      <c r="V3963" s="11">
        <f t="shared" si="622"/>
        <v>0</v>
      </c>
    </row>
    <row r="3964" spans="1:22" x14ac:dyDescent="0.25">
      <c r="A3964" s="6" t="s">
        <v>351</v>
      </c>
      <c r="B3964" s="6" t="s">
        <v>23</v>
      </c>
      <c r="O3964" s="10" t="e">
        <f t="shared" si="615"/>
        <v>#DIV/0!</v>
      </c>
      <c r="P3964" s="11" t="e">
        <f t="shared" si="616"/>
        <v>#DIV/0!</v>
      </c>
      <c r="Q3964" s="11" t="e">
        <f t="shared" si="617"/>
        <v>#DIV/0!</v>
      </c>
      <c r="R3964" s="6" t="e">
        <f t="shared" si="618"/>
        <v>#DIV/0!</v>
      </c>
      <c r="S3964" s="6" t="e">
        <f t="shared" si="619"/>
        <v>#DIV/0!</v>
      </c>
      <c r="T3964" s="11">
        <f t="shared" si="620"/>
        <v>0</v>
      </c>
      <c r="U3964" s="11">
        <f t="shared" si="621"/>
        <v>0</v>
      </c>
      <c r="V3964" s="11">
        <f t="shared" si="622"/>
        <v>0</v>
      </c>
    </row>
    <row r="3965" spans="1:22" x14ac:dyDescent="0.25">
      <c r="A3965" s="6" t="s">
        <v>351</v>
      </c>
      <c r="B3965" s="6" t="s">
        <v>23</v>
      </c>
      <c r="O3965" s="10" t="e">
        <f t="shared" si="615"/>
        <v>#DIV/0!</v>
      </c>
      <c r="P3965" s="11" t="e">
        <f t="shared" si="616"/>
        <v>#DIV/0!</v>
      </c>
      <c r="Q3965" s="11" t="e">
        <f t="shared" si="617"/>
        <v>#DIV/0!</v>
      </c>
      <c r="R3965" s="6" t="e">
        <f t="shared" si="618"/>
        <v>#DIV/0!</v>
      </c>
      <c r="S3965" s="6" t="e">
        <f t="shared" si="619"/>
        <v>#DIV/0!</v>
      </c>
      <c r="T3965" s="11">
        <f t="shared" si="620"/>
        <v>0</v>
      </c>
      <c r="U3965" s="11">
        <f t="shared" si="621"/>
        <v>0</v>
      </c>
      <c r="V3965" s="11">
        <f t="shared" si="622"/>
        <v>0</v>
      </c>
    </row>
    <row r="3966" spans="1:22" x14ac:dyDescent="0.25">
      <c r="A3966" s="6" t="s">
        <v>351</v>
      </c>
      <c r="B3966" s="6" t="s">
        <v>23</v>
      </c>
      <c r="O3966" s="10" t="e">
        <f t="shared" si="615"/>
        <v>#DIV/0!</v>
      </c>
      <c r="P3966" s="11" t="e">
        <f t="shared" si="616"/>
        <v>#DIV/0!</v>
      </c>
      <c r="Q3966" s="11" t="e">
        <f t="shared" si="617"/>
        <v>#DIV/0!</v>
      </c>
      <c r="R3966" s="6" t="e">
        <f t="shared" si="618"/>
        <v>#DIV/0!</v>
      </c>
      <c r="S3966" s="6" t="e">
        <f t="shared" si="619"/>
        <v>#DIV/0!</v>
      </c>
      <c r="T3966" s="11">
        <f t="shared" si="620"/>
        <v>0</v>
      </c>
      <c r="U3966" s="11">
        <f t="shared" si="621"/>
        <v>0</v>
      </c>
      <c r="V3966" s="11">
        <f t="shared" si="622"/>
        <v>0</v>
      </c>
    </row>
    <row r="3967" spans="1:22" x14ac:dyDescent="0.25">
      <c r="A3967" s="6" t="s">
        <v>351</v>
      </c>
      <c r="B3967" s="6" t="s">
        <v>23</v>
      </c>
      <c r="O3967" s="10" t="e">
        <f t="shared" si="615"/>
        <v>#DIV/0!</v>
      </c>
      <c r="P3967" s="11" t="e">
        <f t="shared" si="616"/>
        <v>#DIV/0!</v>
      </c>
      <c r="Q3967" s="11" t="e">
        <f t="shared" si="617"/>
        <v>#DIV/0!</v>
      </c>
      <c r="R3967" s="6" t="e">
        <f t="shared" si="618"/>
        <v>#DIV/0!</v>
      </c>
      <c r="S3967" s="6" t="e">
        <f t="shared" si="619"/>
        <v>#DIV/0!</v>
      </c>
      <c r="T3967" s="11">
        <f t="shared" si="620"/>
        <v>0</v>
      </c>
      <c r="U3967" s="11">
        <f t="shared" si="621"/>
        <v>0</v>
      </c>
      <c r="V3967" s="11">
        <f t="shared" si="622"/>
        <v>0</v>
      </c>
    </row>
    <row r="3968" spans="1:22" x14ac:dyDescent="0.25">
      <c r="A3968" s="6" t="s">
        <v>351</v>
      </c>
      <c r="B3968" s="6" t="s">
        <v>23</v>
      </c>
      <c r="O3968" s="10" t="e">
        <f t="shared" si="615"/>
        <v>#DIV/0!</v>
      </c>
      <c r="P3968" s="11" t="e">
        <f t="shared" si="616"/>
        <v>#DIV/0!</v>
      </c>
      <c r="Q3968" s="11" t="e">
        <f t="shared" si="617"/>
        <v>#DIV/0!</v>
      </c>
      <c r="R3968" s="6" t="e">
        <f t="shared" si="618"/>
        <v>#DIV/0!</v>
      </c>
      <c r="S3968" s="6" t="e">
        <f t="shared" si="619"/>
        <v>#DIV/0!</v>
      </c>
      <c r="T3968" s="11">
        <f t="shared" si="620"/>
        <v>0</v>
      </c>
      <c r="U3968" s="11">
        <f t="shared" si="621"/>
        <v>0</v>
      </c>
      <c r="V3968" s="11">
        <f t="shared" si="622"/>
        <v>0</v>
      </c>
    </row>
    <row r="3969" spans="1:22" x14ac:dyDescent="0.25">
      <c r="A3969" s="6" t="s">
        <v>351</v>
      </c>
      <c r="B3969" s="6" t="s">
        <v>23</v>
      </c>
      <c r="O3969" s="10" t="e">
        <f t="shared" si="615"/>
        <v>#DIV/0!</v>
      </c>
      <c r="P3969" s="11" t="e">
        <f t="shared" si="616"/>
        <v>#DIV/0!</v>
      </c>
      <c r="Q3969" s="11" t="e">
        <f t="shared" si="617"/>
        <v>#DIV/0!</v>
      </c>
      <c r="R3969" s="6" t="e">
        <f t="shared" si="618"/>
        <v>#DIV/0!</v>
      </c>
      <c r="S3969" s="6" t="e">
        <f t="shared" si="619"/>
        <v>#DIV/0!</v>
      </c>
      <c r="T3969" s="11">
        <f t="shared" si="620"/>
        <v>0</v>
      </c>
      <c r="U3969" s="11">
        <f t="shared" si="621"/>
        <v>0</v>
      </c>
      <c r="V3969" s="11">
        <f t="shared" si="622"/>
        <v>0</v>
      </c>
    </row>
    <row r="3970" spans="1:22" x14ac:dyDescent="0.25">
      <c r="A3970" s="6" t="s">
        <v>351</v>
      </c>
      <c r="B3970" s="6" t="s">
        <v>23</v>
      </c>
      <c r="O3970" s="10" t="e">
        <f t="shared" si="615"/>
        <v>#DIV/0!</v>
      </c>
      <c r="P3970" s="11" t="e">
        <f t="shared" si="616"/>
        <v>#DIV/0!</v>
      </c>
      <c r="Q3970" s="11" t="e">
        <f t="shared" si="617"/>
        <v>#DIV/0!</v>
      </c>
      <c r="R3970" s="6" t="e">
        <f t="shared" si="618"/>
        <v>#DIV/0!</v>
      </c>
      <c r="S3970" s="6" t="e">
        <f t="shared" si="619"/>
        <v>#DIV/0!</v>
      </c>
      <c r="T3970" s="11">
        <f t="shared" si="620"/>
        <v>0</v>
      </c>
      <c r="U3970" s="11">
        <f t="shared" si="621"/>
        <v>0</v>
      </c>
      <c r="V3970" s="11">
        <f t="shared" si="622"/>
        <v>0</v>
      </c>
    </row>
    <row r="3971" spans="1:22" x14ac:dyDescent="0.25">
      <c r="A3971" s="6" t="s">
        <v>351</v>
      </c>
      <c r="B3971" s="6" t="s">
        <v>23</v>
      </c>
      <c r="O3971" s="10" t="e">
        <f t="shared" si="615"/>
        <v>#DIV/0!</v>
      </c>
      <c r="P3971" s="11" t="e">
        <f t="shared" si="616"/>
        <v>#DIV/0!</v>
      </c>
      <c r="Q3971" s="11" t="e">
        <f t="shared" si="617"/>
        <v>#DIV/0!</v>
      </c>
      <c r="R3971" s="6" t="e">
        <f t="shared" si="618"/>
        <v>#DIV/0!</v>
      </c>
      <c r="S3971" s="6" t="e">
        <f t="shared" si="619"/>
        <v>#DIV/0!</v>
      </c>
      <c r="T3971" s="11">
        <f t="shared" si="620"/>
        <v>0</v>
      </c>
      <c r="U3971" s="11">
        <f t="shared" si="621"/>
        <v>0</v>
      </c>
      <c r="V3971" s="11">
        <f t="shared" si="622"/>
        <v>0</v>
      </c>
    </row>
    <row r="3972" spans="1:22" x14ac:dyDescent="0.25">
      <c r="A3972" s="6" t="s">
        <v>351</v>
      </c>
      <c r="B3972" s="6" t="s">
        <v>23</v>
      </c>
      <c r="O3972" s="10" t="e">
        <f t="shared" si="615"/>
        <v>#DIV/0!</v>
      </c>
      <c r="P3972" s="11" t="e">
        <f t="shared" si="616"/>
        <v>#DIV/0!</v>
      </c>
      <c r="Q3972" s="11" t="e">
        <f t="shared" si="617"/>
        <v>#DIV/0!</v>
      </c>
      <c r="R3972" s="6" t="e">
        <f t="shared" si="618"/>
        <v>#DIV/0!</v>
      </c>
      <c r="S3972" s="6" t="e">
        <f t="shared" si="619"/>
        <v>#DIV/0!</v>
      </c>
      <c r="T3972" s="11">
        <f t="shared" si="620"/>
        <v>0</v>
      </c>
      <c r="U3972" s="11">
        <f t="shared" si="621"/>
        <v>0</v>
      </c>
      <c r="V3972" s="11">
        <f t="shared" si="622"/>
        <v>0</v>
      </c>
    </row>
    <row r="3973" spans="1:22" x14ac:dyDescent="0.25">
      <c r="A3973" s="6" t="s">
        <v>351</v>
      </c>
      <c r="B3973" s="6" t="s">
        <v>23</v>
      </c>
      <c r="O3973" s="10" t="e">
        <f t="shared" si="615"/>
        <v>#DIV/0!</v>
      </c>
      <c r="P3973" s="11" t="e">
        <f t="shared" si="616"/>
        <v>#DIV/0!</v>
      </c>
      <c r="Q3973" s="11" t="e">
        <f t="shared" si="617"/>
        <v>#DIV/0!</v>
      </c>
      <c r="R3973" s="6" t="e">
        <f t="shared" si="618"/>
        <v>#DIV/0!</v>
      </c>
      <c r="S3973" s="6" t="e">
        <f t="shared" si="619"/>
        <v>#DIV/0!</v>
      </c>
      <c r="T3973" s="11">
        <f t="shared" si="620"/>
        <v>0</v>
      </c>
      <c r="U3973" s="11">
        <f t="shared" si="621"/>
        <v>0</v>
      </c>
      <c r="V3973" s="11">
        <f t="shared" si="622"/>
        <v>0</v>
      </c>
    </row>
    <row r="3974" spans="1:22" x14ac:dyDescent="0.25">
      <c r="A3974" s="6" t="s">
        <v>351</v>
      </c>
      <c r="B3974" s="6" t="s">
        <v>23</v>
      </c>
      <c r="O3974" s="10" t="e">
        <f t="shared" si="615"/>
        <v>#DIV/0!</v>
      </c>
      <c r="P3974" s="11" t="e">
        <f t="shared" si="616"/>
        <v>#DIV/0!</v>
      </c>
      <c r="Q3974" s="11" t="e">
        <f t="shared" si="617"/>
        <v>#DIV/0!</v>
      </c>
      <c r="R3974" s="6" t="e">
        <f t="shared" si="618"/>
        <v>#DIV/0!</v>
      </c>
      <c r="S3974" s="6" t="e">
        <f t="shared" si="619"/>
        <v>#DIV/0!</v>
      </c>
      <c r="T3974" s="11">
        <f t="shared" si="620"/>
        <v>0</v>
      </c>
      <c r="U3974" s="11">
        <f t="shared" si="621"/>
        <v>0</v>
      </c>
      <c r="V3974" s="11">
        <f t="shared" si="622"/>
        <v>0</v>
      </c>
    </row>
    <row r="3975" spans="1:22" x14ac:dyDescent="0.25">
      <c r="A3975" s="6" t="s">
        <v>351</v>
      </c>
      <c r="B3975" s="6" t="s">
        <v>23</v>
      </c>
      <c r="O3975" s="10" t="e">
        <f t="shared" si="615"/>
        <v>#DIV/0!</v>
      </c>
      <c r="P3975" s="11" t="e">
        <f t="shared" si="616"/>
        <v>#DIV/0!</v>
      </c>
      <c r="Q3975" s="11" t="e">
        <f t="shared" si="617"/>
        <v>#DIV/0!</v>
      </c>
      <c r="R3975" s="6" t="e">
        <f t="shared" si="618"/>
        <v>#DIV/0!</v>
      </c>
      <c r="S3975" s="6" t="e">
        <f t="shared" si="619"/>
        <v>#DIV/0!</v>
      </c>
      <c r="T3975" s="11">
        <f t="shared" si="620"/>
        <v>0</v>
      </c>
      <c r="U3975" s="11">
        <f t="shared" si="621"/>
        <v>0</v>
      </c>
      <c r="V3975" s="11">
        <f t="shared" si="622"/>
        <v>0</v>
      </c>
    </row>
    <row r="3976" spans="1:22" x14ac:dyDescent="0.25">
      <c r="A3976" s="6" t="s">
        <v>351</v>
      </c>
      <c r="B3976" s="6" t="s">
        <v>23</v>
      </c>
      <c r="O3976" s="10" t="e">
        <f t="shared" si="615"/>
        <v>#DIV/0!</v>
      </c>
      <c r="P3976" s="11" t="e">
        <f t="shared" si="616"/>
        <v>#DIV/0!</v>
      </c>
      <c r="Q3976" s="11" t="e">
        <f t="shared" si="617"/>
        <v>#DIV/0!</v>
      </c>
      <c r="R3976" s="6" t="e">
        <f t="shared" si="618"/>
        <v>#DIV/0!</v>
      </c>
      <c r="S3976" s="6" t="e">
        <f t="shared" si="619"/>
        <v>#DIV/0!</v>
      </c>
      <c r="T3976" s="11">
        <f t="shared" si="620"/>
        <v>0</v>
      </c>
      <c r="U3976" s="11">
        <f t="shared" si="621"/>
        <v>0</v>
      </c>
      <c r="V3976" s="11">
        <f t="shared" si="622"/>
        <v>0</v>
      </c>
    </row>
    <row r="3977" spans="1:22" x14ac:dyDescent="0.25">
      <c r="A3977" s="6" t="s">
        <v>351</v>
      </c>
      <c r="B3977" s="6" t="s">
        <v>23</v>
      </c>
      <c r="O3977" s="10" t="e">
        <f t="shared" si="615"/>
        <v>#DIV/0!</v>
      </c>
      <c r="P3977" s="11" t="e">
        <f t="shared" si="616"/>
        <v>#DIV/0!</v>
      </c>
      <c r="Q3977" s="11" t="e">
        <f t="shared" si="617"/>
        <v>#DIV/0!</v>
      </c>
      <c r="R3977" s="6" t="e">
        <f t="shared" si="618"/>
        <v>#DIV/0!</v>
      </c>
      <c r="S3977" s="6" t="e">
        <f t="shared" si="619"/>
        <v>#DIV/0!</v>
      </c>
      <c r="T3977" s="11">
        <f t="shared" si="620"/>
        <v>0</v>
      </c>
      <c r="U3977" s="11">
        <f t="shared" si="621"/>
        <v>0</v>
      </c>
      <c r="V3977" s="11">
        <f t="shared" si="622"/>
        <v>0</v>
      </c>
    </row>
    <row r="3978" spans="1:22" x14ac:dyDescent="0.25">
      <c r="A3978" s="6" t="s">
        <v>351</v>
      </c>
      <c r="B3978" s="6" t="s">
        <v>23</v>
      </c>
      <c r="O3978" s="10" t="e">
        <f t="shared" si="615"/>
        <v>#DIV/0!</v>
      </c>
      <c r="P3978" s="11" t="e">
        <f t="shared" si="616"/>
        <v>#DIV/0!</v>
      </c>
      <c r="Q3978" s="11" t="e">
        <f t="shared" si="617"/>
        <v>#DIV/0!</v>
      </c>
      <c r="R3978" s="6" t="e">
        <f t="shared" si="618"/>
        <v>#DIV/0!</v>
      </c>
      <c r="S3978" s="6" t="e">
        <f t="shared" si="619"/>
        <v>#DIV/0!</v>
      </c>
      <c r="T3978" s="11">
        <f t="shared" si="620"/>
        <v>0</v>
      </c>
      <c r="U3978" s="11">
        <f t="shared" si="621"/>
        <v>0</v>
      </c>
      <c r="V3978" s="11">
        <f t="shared" si="622"/>
        <v>0</v>
      </c>
    </row>
    <row r="3979" spans="1:22" x14ac:dyDescent="0.25">
      <c r="A3979" s="6" t="s">
        <v>351</v>
      </c>
      <c r="B3979" s="6" t="s">
        <v>23</v>
      </c>
      <c r="O3979" s="10" t="e">
        <f t="shared" si="615"/>
        <v>#DIV/0!</v>
      </c>
      <c r="P3979" s="11" t="e">
        <f t="shared" si="616"/>
        <v>#DIV/0!</v>
      </c>
      <c r="Q3979" s="11" t="e">
        <f t="shared" si="617"/>
        <v>#DIV/0!</v>
      </c>
      <c r="R3979" s="6" t="e">
        <f t="shared" si="618"/>
        <v>#DIV/0!</v>
      </c>
      <c r="S3979" s="6" t="e">
        <f t="shared" si="619"/>
        <v>#DIV/0!</v>
      </c>
      <c r="T3979" s="11">
        <f t="shared" si="620"/>
        <v>0</v>
      </c>
      <c r="U3979" s="11">
        <f t="shared" si="621"/>
        <v>0</v>
      </c>
      <c r="V3979" s="11">
        <f t="shared" si="622"/>
        <v>0</v>
      </c>
    </row>
    <row r="3980" spans="1:22" x14ac:dyDescent="0.25">
      <c r="A3980" s="6" t="s">
        <v>351</v>
      </c>
      <c r="B3980" s="6" t="s">
        <v>23</v>
      </c>
      <c r="O3980" s="10" t="e">
        <f t="shared" si="615"/>
        <v>#DIV/0!</v>
      </c>
      <c r="P3980" s="11" t="e">
        <f t="shared" si="616"/>
        <v>#DIV/0!</v>
      </c>
      <c r="Q3980" s="11" t="e">
        <f t="shared" si="617"/>
        <v>#DIV/0!</v>
      </c>
      <c r="R3980" s="6" t="e">
        <f t="shared" si="618"/>
        <v>#DIV/0!</v>
      </c>
      <c r="S3980" s="6" t="e">
        <f t="shared" si="619"/>
        <v>#DIV/0!</v>
      </c>
      <c r="T3980" s="11">
        <f t="shared" si="620"/>
        <v>0</v>
      </c>
      <c r="U3980" s="11">
        <f t="shared" si="621"/>
        <v>0</v>
      </c>
      <c r="V3980" s="11">
        <f t="shared" si="622"/>
        <v>0</v>
      </c>
    </row>
    <row r="3981" spans="1:22" x14ac:dyDescent="0.25">
      <c r="A3981" s="6" t="s">
        <v>351</v>
      </c>
      <c r="B3981" s="6" t="s">
        <v>23</v>
      </c>
      <c r="O3981" s="10" t="e">
        <f t="shared" si="615"/>
        <v>#DIV/0!</v>
      </c>
      <c r="P3981" s="11" t="e">
        <f t="shared" si="616"/>
        <v>#DIV/0!</v>
      </c>
      <c r="Q3981" s="11" t="e">
        <f t="shared" si="617"/>
        <v>#DIV/0!</v>
      </c>
      <c r="R3981" s="6" t="e">
        <f t="shared" si="618"/>
        <v>#DIV/0!</v>
      </c>
      <c r="S3981" s="6" t="e">
        <f t="shared" si="619"/>
        <v>#DIV/0!</v>
      </c>
      <c r="T3981" s="11">
        <f t="shared" si="620"/>
        <v>0</v>
      </c>
      <c r="U3981" s="11">
        <f t="shared" si="621"/>
        <v>0</v>
      </c>
      <c r="V3981" s="11">
        <f t="shared" si="622"/>
        <v>0</v>
      </c>
    </row>
    <row r="3982" spans="1:22" x14ac:dyDescent="0.25">
      <c r="A3982" s="6" t="s">
        <v>351</v>
      </c>
      <c r="B3982" s="6" t="s">
        <v>23</v>
      </c>
      <c r="O3982" s="10" t="e">
        <f t="shared" si="615"/>
        <v>#DIV/0!</v>
      </c>
      <c r="P3982" s="11" t="e">
        <f t="shared" si="616"/>
        <v>#DIV/0!</v>
      </c>
      <c r="Q3982" s="11" t="e">
        <f t="shared" si="617"/>
        <v>#DIV/0!</v>
      </c>
      <c r="R3982" s="6" t="e">
        <f t="shared" si="618"/>
        <v>#DIV/0!</v>
      </c>
      <c r="S3982" s="6" t="e">
        <f t="shared" si="619"/>
        <v>#DIV/0!</v>
      </c>
      <c r="T3982" s="11">
        <f t="shared" si="620"/>
        <v>0</v>
      </c>
      <c r="U3982" s="11">
        <f t="shared" si="621"/>
        <v>0</v>
      </c>
      <c r="V3982" s="11">
        <f t="shared" si="622"/>
        <v>0</v>
      </c>
    </row>
    <row r="3983" spans="1:22" x14ac:dyDescent="0.25">
      <c r="A3983" s="6" t="s">
        <v>351</v>
      </c>
      <c r="B3983" s="6" t="s">
        <v>23</v>
      </c>
      <c r="O3983" s="10" t="e">
        <f t="shared" si="615"/>
        <v>#DIV/0!</v>
      </c>
      <c r="P3983" s="11" t="e">
        <f t="shared" si="616"/>
        <v>#DIV/0!</v>
      </c>
      <c r="Q3983" s="11" t="e">
        <f t="shared" si="617"/>
        <v>#DIV/0!</v>
      </c>
      <c r="R3983" s="6" t="e">
        <f t="shared" si="618"/>
        <v>#DIV/0!</v>
      </c>
      <c r="S3983" s="6" t="e">
        <f t="shared" si="619"/>
        <v>#DIV/0!</v>
      </c>
      <c r="T3983" s="11">
        <f t="shared" si="620"/>
        <v>0</v>
      </c>
      <c r="U3983" s="11">
        <f t="shared" si="621"/>
        <v>0</v>
      </c>
      <c r="V3983" s="11">
        <f t="shared" si="622"/>
        <v>0</v>
      </c>
    </row>
    <row r="3984" spans="1:22" x14ac:dyDescent="0.25">
      <c r="A3984" s="6" t="s">
        <v>351</v>
      </c>
      <c r="B3984" s="6" t="s">
        <v>23</v>
      </c>
      <c r="O3984" s="10" t="e">
        <f t="shared" si="615"/>
        <v>#DIV/0!</v>
      </c>
      <c r="P3984" s="11" t="e">
        <f t="shared" si="616"/>
        <v>#DIV/0!</v>
      </c>
      <c r="Q3984" s="11" t="e">
        <f t="shared" si="617"/>
        <v>#DIV/0!</v>
      </c>
      <c r="R3984" s="6" t="e">
        <f t="shared" si="618"/>
        <v>#DIV/0!</v>
      </c>
      <c r="S3984" s="6" t="e">
        <f t="shared" si="619"/>
        <v>#DIV/0!</v>
      </c>
      <c r="T3984" s="11">
        <f t="shared" si="620"/>
        <v>0</v>
      </c>
      <c r="U3984" s="11">
        <f t="shared" si="621"/>
        <v>0</v>
      </c>
      <c r="V3984" s="11">
        <f t="shared" si="622"/>
        <v>0</v>
      </c>
    </row>
    <row r="3985" spans="1:22" x14ac:dyDescent="0.25">
      <c r="A3985" s="6" t="s">
        <v>351</v>
      </c>
      <c r="B3985" s="6" t="s">
        <v>23</v>
      </c>
      <c r="O3985" s="10" t="e">
        <f t="shared" si="615"/>
        <v>#DIV/0!</v>
      </c>
      <c r="P3985" s="11" t="e">
        <f t="shared" si="616"/>
        <v>#DIV/0!</v>
      </c>
      <c r="Q3985" s="11" t="e">
        <f t="shared" si="617"/>
        <v>#DIV/0!</v>
      </c>
      <c r="R3985" s="6" t="e">
        <f t="shared" si="618"/>
        <v>#DIV/0!</v>
      </c>
      <c r="S3985" s="6" t="e">
        <f t="shared" si="619"/>
        <v>#DIV/0!</v>
      </c>
      <c r="T3985" s="11">
        <f t="shared" si="620"/>
        <v>0</v>
      </c>
      <c r="U3985" s="11">
        <f t="shared" si="621"/>
        <v>0</v>
      </c>
      <c r="V3985" s="11">
        <f t="shared" si="622"/>
        <v>0</v>
      </c>
    </row>
    <row r="3986" spans="1:22" x14ac:dyDescent="0.25">
      <c r="A3986" s="6" t="s">
        <v>351</v>
      </c>
      <c r="B3986" s="6" t="s">
        <v>23</v>
      </c>
      <c r="O3986" s="10" t="e">
        <f t="shared" si="615"/>
        <v>#DIV/0!</v>
      </c>
      <c r="P3986" s="11" t="e">
        <f t="shared" si="616"/>
        <v>#DIV/0!</v>
      </c>
      <c r="Q3986" s="11" t="e">
        <f t="shared" si="617"/>
        <v>#DIV/0!</v>
      </c>
      <c r="R3986" s="6" t="e">
        <f t="shared" si="618"/>
        <v>#DIV/0!</v>
      </c>
      <c r="S3986" s="6" t="e">
        <f t="shared" si="619"/>
        <v>#DIV/0!</v>
      </c>
      <c r="T3986" s="11">
        <f t="shared" si="620"/>
        <v>0</v>
      </c>
      <c r="U3986" s="11">
        <f t="shared" si="621"/>
        <v>0</v>
      </c>
      <c r="V3986" s="11">
        <f t="shared" si="622"/>
        <v>0</v>
      </c>
    </row>
    <row r="3987" spans="1:22" x14ac:dyDescent="0.25">
      <c r="A3987" s="6" t="s">
        <v>351</v>
      </c>
      <c r="B3987" s="6" t="s">
        <v>23</v>
      </c>
      <c r="O3987" s="10" t="e">
        <f t="shared" si="615"/>
        <v>#DIV/0!</v>
      </c>
      <c r="P3987" s="11" t="e">
        <f t="shared" si="616"/>
        <v>#DIV/0!</v>
      </c>
      <c r="Q3987" s="11" t="e">
        <f t="shared" si="617"/>
        <v>#DIV/0!</v>
      </c>
      <c r="R3987" s="6" t="e">
        <f t="shared" si="618"/>
        <v>#DIV/0!</v>
      </c>
      <c r="S3987" s="6" t="e">
        <f t="shared" si="619"/>
        <v>#DIV/0!</v>
      </c>
      <c r="T3987" s="11">
        <f t="shared" si="620"/>
        <v>0</v>
      </c>
      <c r="U3987" s="11">
        <f t="shared" si="621"/>
        <v>0</v>
      </c>
      <c r="V3987" s="11">
        <f t="shared" si="622"/>
        <v>0</v>
      </c>
    </row>
    <row r="3988" spans="1:22" x14ac:dyDescent="0.25">
      <c r="A3988" s="6" t="s">
        <v>351</v>
      </c>
      <c r="B3988" s="6" t="s">
        <v>23</v>
      </c>
      <c r="O3988" s="10" t="e">
        <f t="shared" si="615"/>
        <v>#DIV/0!</v>
      </c>
      <c r="P3988" s="11" t="e">
        <f t="shared" si="616"/>
        <v>#DIV/0!</v>
      </c>
      <c r="Q3988" s="11" t="e">
        <f t="shared" si="617"/>
        <v>#DIV/0!</v>
      </c>
      <c r="R3988" s="6" t="e">
        <f t="shared" si="618"/>
        <v>#DIV/0!</v>
      </c>
      <c r="S3988" s="6" t="e">
        <f t="shared" si="619"/>
        <v>#DIV/0!</v>
      </c>
      <c r="T3988" s="11">
        <f t="shared" si="620"/>
        <v>0</v>
      </c>
      <c r="U3988" s="11">
        <f t="shared" si="621"/>
        <v>0</v>
      </c>
      <c r="V3988" s="11">
        <f t="shared" si="622"/>
        <v>0</v>
      </c>
    </row>
    <row r="3989" spans="1:22" x14ac:dyDescent="0.25">
      <c r="A3989" s="6" t="s">
        <v>351</v>
      </c>
      <c r="B3989" s="6" t="s">
        <v>23</v>
      </c>
      <c r="O3989" s="10" t="e">
        <f t="shared" ref="O3989:O4052" si="623">M3989/L3989</f>
        <v>#DIV/0!</v>
      </c>
      <c r="P3989" s="11" t="e">
        <f t="shared" ref="P3989:P4052" si="624">N3989/L3989</f>
        <v>#DIV/0!</v>
      </c>
      <c r="Q3989" s="11" t="e">
        <f t="shared" ref="Q3989:Q4052" si="625">(M3989+N3989)/L3989</f>
        <v>#DIV/0!</v>
      </c>
      <c r="R3989" s="6" t="e">
        <f t="shared" ref="R3989:R4052" si="626">IF(Q3989&gt;12.49,"YES","NO")</f>
        <v>#DIV/0!</v>
      </c>
      <c r="S3989" s="6" t="e">
        <f t="shared" ref="S3989:S4052" si="627">IF(O3989&gt;3.32,"YES","NO")</f>
        <v>#DIV/0!</v>
      </c>
      <c r="T3989" s="11">
        <f t="shared" ref="T3989:T4052" si="628">L3989*12.5</f>
        <v>0</v>
      </c>
      <c r="U3989" s="11">
        <f t="shared" ref="U3989:U4052" si="629">M3989+N3989</f>
        <v>0</v>
      </c>
      <c r="V3989" s="11">
        <f t="shared" ref="V3989:V4052" si="630">T3989-U3989</f>
        <v>0</v>
      </c>
    </row>
    <row r="3990" spans="1:22" x14ac:dyDescent="0.25">
      <c r="A3990" s="6" t="s">
        <v>351</v>
      </c>
      <c r="B3990" s="6" t="s">
        <v>23</v>
      </c>
      <c r="O3990" s="10" t="e">
        <f t="shared" si="623"/>
        <v>#DIV/0!</v>
      </c>
      <c r="P3990" s="11" t="e">
        <f t="shared" si="624"/>
        <v>#DIV/0!</v>
      </c>
      <c r="Q3990" s="11" t="e">
        <f t="shared" si="625"/>
        <v>#DIV/0!</v>
      </c>
      <c r="R3990" s="6" t="e">
        <f t="shared" si="626"/>
        <v>#DIV/0!</v>
      </c>
      <c r="S3990" s="6" t="e">
        <f t="shared" si="627"/>
        <v>#DIV/0!</v>
      </c>
      <c r="T3990" s="11">
        <f t="shared" si="628"/>
        <v>0</v>
      </c>
      <c r="U3990" s="11">
        <f t="shared" si="629"/>
        <v>0</v>
      </c>
      <c r="V3990" s="11">
        <f t="shared" si="630"/>
        <v>0</v>
      </c>
    </row>
    <row r="3991" spans="1:22" x14ac:dyDescent="0.25">
      <c r="A3991" s="6" t="s">
        <v>351</v>
      </c>
      <c r="B3991" s="6" t="s">
        <v>23</v>
      </c>
      <c r="O3991" s="10" t="e">
        <f t="shared" si="623"/>
        <v>#DIV/0!</v>
      </c>
      <c r="P3991" s="11" t="e">
        <f t="shared" si="624"/>
        <v>#DIV/0!</v>
      </c>
      <c r="Q3991" s="11" t="e">
        <f t="shared" si="625"/>
        <v>#DIV/0!</v>
      </c>
      <c r="R3991" s="6" t="e">
        <f t="shared" si="626"/>
        <v>#DIV/0!</v>
      </c>
      <c r="S3991" s="6" t="e">
        <f t="shared" si="627"/>
        <v>#DIV/0!</v>
      </c>
      <c r="T3991" s="11">
        <f t="shared" si="628"/>
        <v>0</v>
      </c>
      <c r="U3991" s="11">
        <f t="shared" si="629"/>
        <v>0</v>
      </c>
      <c r="V3991" s="11">
        <f t="shared" si="630"/>
        <v>0</v>
      </c>
    </row>
    <row r="3992" spans="1:22" x14ac:dyDescent="0.25">
      <c r="A3992" s="6" t="s">
        <v>351</v>
      </c>
      <c r="B3992" s="6" t="s">
        <v>23</v>
      </c>
      <c r="O3992" s="10" t="e">
        <f t="shared" si="623"/>
        <v>#DIV/0!</v>
      </c>
      <c r="P3992" s="11" t="e">
        <f t="shared" si="624"/>
        <v>#DIV/0!</v>
      </c>
      <c r="Q3992" s="11" t="e">
        <f t="shared" si="625"/>
        <v>#DIV/0!</v>
      </c>
      <c r="R3992" s="6" t="e">
        <f t="shared" si="626"/>
        <v>#DIV/0!</v>
      </c>
      <c r="S3992" s="6" t="e">
        <f t="shared" si="627"/>
        <v>#DIV/0!</v>
      </c>
      <c r="T3992" s="11">
        <f t="shared" si="628"/>
        <v>0</v>
      </c>
      <c r="U3992" s="11">
        <f t="shared" si="629"/>
        <v>0</v>
      </c>
      <c r="V3992" s="11">
        <f t="shared" si="630"/>
        <v>0</v>
      </c>
    </row>
    <row r="3993" spans="1:22" x14ac:dyDescent="0.25">
      <c r="A3993" s="6" t="s">
        <v>351</v>
      </c>
      <c r="B3993" s="6" t="s">
        <v>23</v>
      </c>
      <c r="O3993" s="10" t="e">
        <f t="shared" si="623"/>
        <v>#DIV/0!</v>
      </c>
      <c r="P3993" s="11" t="e">
        <f t="shared" si="624"/>
        <v>#DIV/0!</v>
      </c>
      <c r="Q3993" s="11" t="e">
        <f t="shared" si="625"/>
        <v>#DIV/0!</v>
      </c>
      <c r="R3993" s="6" t="e">
        <f t="shared" si="626"/>
        <v>#DIV/0!</v>
      </c>
      <c r="S3993" s="6" t="e">
        <f t="shared" si="627"/>
        <v>#DIV/0!</v>
      </c>
      <c r="T3993" s="11">
        <f t="shared" si="628"/>
        <v>0</v>
      </c>
      <c r="U3993" s="11">
        <f t="shared" si="629"/>
        <v>0</v>
      </c>
      <c r="V3993" s="11">
        <f t="shared" si="630"/>
        <v>0</v>
      </c>
    </row>
    <row r="3994" spans="1:22" x14ac:dyDescent="0.25">
      <c r="A3994" s="6" t="s">
        <v>351</v>
      </c>
      <c r="B3994" s="6" t="s">
        <v>23</v>
      </c>
      <c r="O3994" s="10" t="e">
        <f t="shared" si="623"/>
        <v>#DIV/0!</v>
      </c>
      <c r="P3994" s="11" t="e">
        <f t="shared" si="624"/>
        <v>#DIV/0!</v>
      </c>
      <c r="Q3994" s="11" t="e">
        <f t="shared" si="625"/>
        <v>#DIV/0!</v>
      </c>
      <c r="R3994" s="6" t="e">
        <f t="shared" si="626"/>
        <v>#DIV/0!</v>
      </c>
      <c r="S3994" s="6" t="e">
        <f t="shared" si="627"/>
        <v>#DIV/0!</v>
      </c>
      <c r="T3994" s="11">
        <f t="shared" si="628"/>
        <v>0</v>
      </c>
      <c r="U3994" s="11">
        <f t="shared" si="629"/>
        <v>0</v>
      </c>
      <c r="V3994" s="11">
        <f t="shared" si="630"/>
        <v>0</v>
      </c>
    </row>
    <row r="3995" spans="1:22" x14ac:dyDescent="0.25">
      <c r="A3995" s="6" t="s">
        <v>351</v>
      </c>
      <c r="B3995" s="6" t="s">
        <v>23</v>
      </c>
      <c r="O3995" s="10" t="e">
        <f t="shared" si="623"/>
        <v>#DIV/0!</v>
      </c>
      <c r="P3995" s="11" t="e">
        <f t="shared" si="624"/>
        <v>#DIV/0!</v>
      </c>
      <c r="Q3995" s="11" t="e">
        <f t="shared" si="625"/>
        <v>#DIV/0!</v>
      </c>
      <c r="R3995" s="6" t="e">
        <f t="shared" si="626"/>
        <v>#DIV/0!</v>
      </c>
      <c r="S3995" s="6" t="e">
        <f t="shared" si="627"/>
        <v>#DIV/0!</v>
      </c>
      <c r="T3995" s="11">
        <f t="shared" si="628"/>
        <v>0</v>
      </c>
      <c r="U3995" s="11">
        <f t="shared" si="629"/>
        <v>0</v>
      </c>
      <c r="V3995" s="11">
        <f t="shared" si="630"/>
        <v>0</v>
      </c>
    </row>
    <row r="3996" spans="1:22" x14ac:dyDescent="0.25">
      <c r="A3996" s="6" t="s">
        <v>351</v>
      </c>
      <c r="B3996" s="6" t="s">
        <v>23</v>
      </c>
      <c r="O3996" s="10" t="e">
        <f t="shared" si="623"/>
        <v>#DIV/0!</v>
      </c>
      <c r="P3996" s="11" t="e">
        <f t="shared" si="624"/>
        <v>#DIV/0!</v>
      </c>
      <c r="Q3996" s="11" t="e">
        <f t="shared" si="625"/>
        <v>#DIV/0!</v>
      </c>
      <c r="R3996" s="6" t="e">
        <f t="shared" si="626"/>
        <v>#DIV/0!</v>
      </c>
      <c r="S3996" s="6" t="e">
        <f t="shared" si="627"/>
        <v>#DIV/0!</v>
      </c>
      <c r="T3996" s="11">
        <f t="shared" si="628"/>
        <v>0</v>
      </c>
      <c r="U3996" s="11">
        <f t="shared" si="629"/>
        <v>0</v>
      </c>
      <c r="V3996" s="11">
        <f t="shared" si="630"/>
        <v>0</v>
      </c>
    </row>
    <row r="3997" spans="1:22" x14ac:dyDescent="0.25">
      <c r="A3997" s="6" t="s">
        <v>351</v>
      </c>
      <c r="B3997" s="6" t="s">
        <v>23</v>
      </c>
      <c r="O3997" s="10" t="e">
        <f t="shared" si="623"/>
        <v>#DIV/0!</v>
      </c>
      <c r="P3997" s="11" t="e">
        <f t="shared" si="624"/>
        <v>#DIV/0!</v>
      </c>
      <c r="Q3997" s="11" t="e">
        <f t="shared" si="625"/>
        <v>#DIV/0!</v>
      </c>
      <c r="R3997" s="6" t="e">
        <f t="shared" si="626"/>
        <v>#DIV/0!</v>
      </c>
      <c r="S3997" s="6" t="e">
        <f t="shared" si="627"/>
        <v>#DIV/0!</v>
      </c>
      <c r="T3997" s="11">
        <f t="shared" si="628"/>
        <v>0</v>
      </c>
      <c r="U3997" s="11">
        <f t="shared" si="629"/>
        <v>0</v>
      </c>
      <c r="V3997" s="11">
        <f t="shared" si="630"/>
        <v>0</v>
      </c>
    </row>
    <row r="3998" spans="1:22" x14ac:dyDescent="0.25">
      <c r="A3998" s="6" t="s">
        <v>351</v>
      </c>
      <c r="B3998" s="6" t="s">
        <v>23</v>
      </c>
      <c r="O3998" s="10" t="e">
        <f t="shared" si="623"/>
        <v>#DIV/0!</v>
      </c>
      <c r="P3998" s="11" t="e">
        <f t="shared" si="624"/>
        <v>#DIV/0!</v>
      </c>
      <c r="Q3998" s="11" t="e">
        <f t="shared" si="625"/>
        <v>#DIV/0!</v>
      </c>
      <c r="R3998" s="6" t="e">
        <f t="shared" si="626"/>
        <v>#DIV/0!</v>
      </c>
      <c r="S3998" s="6" t="e">
        <f t="shared" si="627"/>
        <v>#DIV/0!</v>
      </c>
      <c r="T3998" s="11">
        <f t="shared" si="628"/>
        <v>0</v>
      </c>
      <c r="U3998" s="11">
        <f t="shared" si="629"/>
        <v>0</v>
      </c>
      <c r="V3998" s="11">
        <f t="shared" si="630"/>
        <v>0</v>
      </c>
    </row>
    <row r="3999" spans="1:22" x14ac:dyDescent="0.25">
      <c r="A3999" s="6" t="s">
        <v>351</v>
      </c>
      <c r="B3999" s="6" t="s">
        <v>23</v>
      </c>
      <c r="O3999" s="10" t="e">
        <f t="shared" si="623"/>
        <v>#DIV/0!</v>
      </c>
      <c r="P3999" s="11" t="e">
        <f t="shared" si="624"/>
        <v>#DIV/0!</v>
      </c>
      <c r="Q3999" s="11" t="e">
        <f t="shared" si="625"/>
        <v>#DIV/0!</v>
      </c>
      <c r="R3999" s="6" t="e">
        <f t="shared" si="626"/>
        <v>#DIV/0!</v>
      </c>
      <c r="S3999" s="6" t="e">
        <f t="shared" si="627"/>
        <v>#DIV/0!</v>
      </c>
      <c r="T3999" s="11">
        <f t="shared" si="628"/>
        <v>0</v>
      </c>
      <c r="U3999" s="11">
        <f t="shared" si="629"/>
        <v>0</v>
      </c>
      <c r="V3999" s="11">
        <f t="shared" si="630"/>
        <v>0</v>
      </c>
    </row>
    <row r="4000" spans="1:22" x14ac:dyDescent="0.25">
      <c r="A4000" s="6" t="s">
        <v>351</v>
      </c>
      <c r="B4000" s="6" t="s">
        <v>23</v>
      </c>
      <c r="O4000" s="10" t="e">
        <f t="shared" si="623"/>
        <v>#DIV/0!</v>
      </c>
      <c r="P4000" s="11" t="e">
        <f t="shared" si="624"/>
        <v>#DIV/0!</v>
      </c>
      <c r="Q4000" s="11" t="e">
        <f t="shared" si="625"/>
        <v>#DIV/0!</v>
      </c>
      <c r="R4000" s="6" t="e">
        <f t="shared" si="626"/>
        <v>#DIV/0!</v>
      </c>
      <c r="S4000" s="6" t="e">
        <f t="shared" si="627"/>
        <v>#DIV/0!</v>
      </c>
      <c r="T4000" s="11">
        <f t="shared" si="628"/>
        <v>0</v>
      </c>
      <c r="U4000" s="11">
        <f t="shared" si="629"/>
        <v>0</v>
      </c>
      <c r="V4000" s="11">
        <f t="shared" si="630"/>
        <v>0</v>
      </c>
    </row>
    <row r="4001" spans="1:22" x14ac:dyDescent="0.25">
      <c r="A4001" s="6" t="s">
        <v>351</v>
      </c>
      <c r="B4001" s="6" t="s">
        <v>23</v>
      </c>
      <c r="O4001" s="10" t="e">
        <f t="shared" si="623"/>
        <v>#DIV/0!</v>
      </c>
      <c r="P4001" s="11" t="e">
        <f t="shared" si="624"/>
        <v>#DIV/0!</v>
      </c>
      <c r="Q4001" s="11" t="e">
        <f t="shared" si="625"/>
        <v>#DIV/0!</v>
      </c>
      <c r="R4001" s="6" t="e">
        <f t="shared" si="626"/>
        <v>#DIV/0!</v>
      </c>
      <c r="S4001" s="6" t="e">
        <f t="shared" si="627"/>
        <v>#DIV/0!</v>
      </c>
      <c r="T4001" s="11">
        <f t="shared" si="628"/>
        <v>0</v>
      </c>
      <c r="U4001" s="11">
        <f t="shared" si="629"/>
        <v>0</v>
      </c>
      <c r="V4001" s="11">
        <f t="shared" si="630"/>
        <v>0</v>
      </c>
    </row>
    <row r="4002" spans="1:22" x14ac:dyDescent="0.25">
      <c r="A4002" s="6" t="s">
        <v>351</v>
      </c>
      <c r="B4002" s="6" t="s">
        <v>23</v>
      </c>
      <c r="O4002" s="10" t="e">
        <f t="shared" si="623"/>
        <v>#DIV/0!</v>
      </c>
      <c r="P4002" s="11" t="e">
        <f t="shared" si="624"/>
        <v>#DIV/0!</v>
      </c>
      <c r="Q4002" s="11" t="e">
        <f t="shared" si="625"/>
        <v>#DIV/0!</v>
      </c>
      <c r="R4002" s="6" t="e">
        <f t="shared" si="626"/>
        <v>#DIV/0!</v>
      </c>
      <c r="S4002" s="6" t="e">
        <f t="shared" si="627"/>
        <v>#DIV/0!</v>
      </c>
      <c r="T4002" s="11">
        <f t="shared" si="628"/>
        <v>0</v>
      </c>
      <c r="U4002" s="11">
        <f t="shared" si="629"/>
        <v>0</v>
      </c>
      <c r="V4002" s="11">
        <f t="shared" si="630"/>
        <v>0</v>
      </c>
    </row>
    <row r="4003" spans="1:22" x14ac:dyDescent="0.25">
      <c r="A4003" s="6" t="s">
        <v>351</v>
      </c>
      <c r="B4003" s="6" t="s">
        <v>23</v>
      </c>
      <c r="O4003" s="10" t="e">
        <f t="shared" si="623"/>
        <v>#DIV/0!</v>
      </c>
      <c r="P4003" s="11" t="e">
        <f t="shared" si="624"/>
        <v>#DIV/0!</v>
      </c>
      <c r="Q4003" s="11" t="e">
        <f t="shared" si="625"/>
        <v>#DIV/0!</v>
      </c>
      <c r="R4003" s="6" t="e">
        <f t="shared" si="626"/>
        <v>#DIV/0!</v>
      </c>
      <c r="S4003" s="6" t="e">
        <f t="shared" si="627"/>
        <v>#DIV/0!</v>
      </c>
      <c r="T4003" s="11">
        <f t="shared" si="628"/>
        <v>0</v>
      </c>
      <c r="U4003" s="11">
        <f t="shared" si="629"/>
        <v>0</v>
      </c>
      <c r="V4003" s="11">
        <f t="shared" si="630"/>
        <v>0</v>
      </c>
    </row>
    <row r="4004" spans="1:22" x14ac:dyDescent="0.25">
      <c r="A4004" s="6" t="s">
        <v>351</v>
      </c>
      <c r="B4004" s="6" t="s">
        <v>23</v>
      </c>
      <c r="O4004" s="10" t="e">
        <f t="shared" si="623"/>
        <v>#DIV/0!</v>
      </c>
      <c r="P4004" s="11" t="e">
        <f t="shared" si="624"/>
        <v>#DIV/0!</v>
      </c>
      <c r="Q4004" s="11" t="e">
        <f t="shared" si="625"/>
        <v>#DIV/0!</v>
      </c>
      <c r="R4004" s="6" t="e">
        <f t="shared" si="626"/>
        <v>#DIV/0!</v>
      </c>
      <c r="S4004" s="6" t="e">
        <f t="shared" si="627"/>
        <v>#DIV/0!</v>
      </c>
      <c r="T4004" s="11">
        <f t="shared" si="628"/>
        <v>0</v>
      </c>
      <c r="U4004" s="11">
        <f t="shared" si="629"/>
        <v>0</v>
      </c>
      <c r="V4004" s="11">
        <f t="shared" si="630"/>
        <v>0</v>
      </c>
    </row>
    <row r="4005" spans="1:22" x14ac:dyDescent="0.25">
      <c r="A4005" s="6" t="s">
        <v>351</v>
      </c>
      <c r="B4005" s="6" t="s">
        <v>23</v>
      </c>
      <c r="O4005" s="10" t="e">
        <f t="shared" si="623"/>
        <v>#DIV/0!</v>
      </c>
      <c r="P4005" s="11" t="e">
        <f t="shared" si="624"/>
        <v>#DIV/0!</v>
      </c>
      <c r="Q4005" s="11" t="e">
        <f t="shared" si="625"/>
        <v>#DIV/0!</v>
      </c>
      <c r="R4005" s="6" t="e">
        <f t="shared" si="626"/>
        <v>#DIV/0!</v>
      </c>
      <c r="S4005" s="6" t="e">
        <f t="shared" si="627"/>
        <v>#DIV/0!</v>
      </c>
      <c r="T4005" s="11">
        <f t="shared" si="628"/>
        <v>0</v>
      </c>
      <c r="U4005" s="11">
        <f t="shared" si="629"/>
        <v>0</v>
      </c>
      <c r="V4005" s="11">
        <f t="shared" si="630"/>
        <v>0</v>
      </c>
    </row>
    <row r="4006" spans="1:22" x14ac:dyDescent="0.25">
      <c r="A4006" s="6" t="s">
        <v>351</v>
      </c>
      <c r="B4006" s="6" t="s">
        <v>23</v>
      </c>
      <c r="O4006" s="10" t="e">
        <f t="shared" si="623"/>
        <v>#DIV/0!</v>
      </c>
      <c r="P4006" s="11" t="e">
        <f t="shared" si="624"/>
        <v>#DIV/0!</v>
      </c>
      <c r="Q4006" s="11" t="e">
        <f t="shared" si="625"/>
        <v>#DIV/0!</v>
      </c>
      <c r="R4006" s="6" t="e">
        <f t="shared" si="626"/>
        <v>#DIV/0!</v>
      </c>
      <c r="S4006" s="6" t="e">
        <f t="shared" si="627"/>
        <v>#DIV/0!</v>
      </c>
      <c r="T4006" s="11">
        <f t="shared" si="628"/>
        <v>0</v>
      </c>
      <c r="U4006" s="11">
        <f t="shared" si="629"/>
        <v>0</v>
      </c>
      <c r="V4006" s="11">
        <f t="shared" si="630"/>
        <v>0</v>
      </c>
    </row>
    <row r="4007" spans="1:22" x14ac:dyDescent="0.25">
      <c r="A4007" s="6" t="s">
        <v>351</v>
      </c>
      <c r="B4007" s="6" t="s">
        <v>23</v>
      </c>
      <c r="O4007" s="10" t="e">
        <f t="shared" si="623"/>
        <v>#DIV/0!</v>
      </c>
      <c r="P4007" s="11" t="e">
        <f t="shared" si="624"/>
        <v>#DIV/0!</v>
      </c>
      <c r="Q4007" s="11" t="e">
        <f t="shared" si="625"/>
        <v>#DIV/0!</v>
      </c>
      <c r="R4007" s="6" t="e">
        <f t="shared" si="626"/>
        <v>#DIV/0!</v>
      </c>
      <c r="S4007" s="6" t="e">
        <f t="shared" si="627"/>
        <v>#DIV/0!</v>
      </c>
      <c r="T4007" s="11">
        <f t="shared" si="628"/>
        <v>0</v>
      </c>
      <c r="U4007" s="11">
        <f t="shared" si="629"/>
        <v>0</v>
      </c>
      <c r="V4007" s="11">
        <f t="shared" si="630"/>
        <v>0</v>
      </c>
    </row>
    <row r="4008" spans="1:22" x14ac:dyDescent="0.25">
      <c r="A4008" s="6" t="s">
        <v>351</v>
      </c>
      <c r="B4008" s="6" t="s">
        <v>23</v>
      </c>
      <c r="O4008" s="10" t="e">
        <f t="shared" si="623"/>
        <v>#DIV/0!</v>
      </c>
      <c r="P4008" s="11" t="e">
        <f t="shared" si="624"/>
        <v>#DIV/0!</v>
      </c>
      <c r="Q4008" s="11" t="e">
        <f t="shared" si="625"/>
        <v>#DIV/0!</v>
      </c>
      <c r="R4008" s="6" t="e">
        <f t="shared" si="626"/>
        <v>#DIV/0!</v>
      </c>
      <c r="S4008" s="6" t="e">
        <f t="shared" si="627"/>
        <v>#DIV/0!</v>
      </c>
      <c r="T4008" s="11">
        <f t="shared" si="628"/>
        <v>0</v>
      </c>
      <c r="U4008" s="11">
        <f t="shared" si="629"/>
        <v>0</v>
      </c>
      <c r="V4008" s="11">
        <f t="shared" si="630"/>
        <v>0</v>
      </c>
    </row>
    <row r="4009" spans="1:22" x14ac:dyDescent="0.25">
      <c r="A4009" s="6" t="s">
        <v>351</v>
      </c>
      <c r="B4009" s="6" t="s">
        <v>23</v>
      </c>
      <c r="O4009" s="10" t="e">
        <f t="shared" si="623"/>
        <v>#DIV/0!</v>
      </c>
      <c r="P4009" s="11" t="e">
        <f t="shared" si="624"/>
        <v>#DIV/0!</v>
      </c>
      <c r="Q4009" s="11" t="e">
        <f t="shared" si="625"/>
        <v>#DIV/0!</v>
      </c>
      <c r="R4009" s="6" t="e">
        <f t="shared" si="626"/>
        <v>#DIV/0!</v>
      </c>
      <c r="S4009" s="6" t="e">
        <f t="shared" si="627"/>
        <v>#DIV/0!</v>
      </c>
      <c r="T4009" s="11">
        <f t="shared" si="628"/>
        <v>0</v>
      </c>
      <c r="U4009" s="11">
        <f t="shared" si="629"/>
        <v>0</v>
      </c>
      <c r="V4009" s="11">
        <f t="shared" si="630"/>
        <v>0</v>
      </c>
    </row>
    <row r="4010" spans="1:22" x14ac:dyDescent="0.25">
      <c r="A4010" s="6" t="s">
        <v>351</v>
      </c>
      <c r="B4010" s="6" t="s">
        <v>23</v>
      </c>
      <c r="O4010" s="10" t="e">
        <f t="shared" si="623"/>
        <v>#DIV/0!</v>
      </c>
      <c r="P4010" s="11" t="e">
        <f t="shared" si="624"/>
        <v>#DIV/0!</v>
      </c>
      <c r="Q4010" s="11" t="e">
        <f t="shared" si="625"/>
        <v>#DIV/0!</v>
      </c>
      <c r="R4010" s="6" t="e">
        <f t="shared" si="626"/>
        <v>#DIV/0!</v>
      </c>
      <c r="S4010" s="6" t="e">
        <f t="shared" si="627"/>
        <v>#DIV/0!</v>
      </c>
      <c r="T4010" s="11">
        <f t="shared" si="628"/>
        <v>0</v>
      </c>
      <c r="U4010" s="11">
        <f t="shared" si="629"/>
        <v>0</v>
      </c>
      <c r="V4010" s="11">
        <f t="shared" si="630"/>
        <v>0</v>
      </c>
    </row>
    <row r="4011" spans="1:22" x14ac:dyDescent="0.25">
      <c r="A4011" s="6" t="s">
        <v>351</v>
      </c>
      <c r="B4011" s="6" t="s">
        <v>23</v>
      </c>
      <c r="O4011" s="10" t="e">
        <f t="shared" si="623"/>
        <v>#DIV/0!</v>
      </c>
      <c r="P4011" s="11" t="e">
        <f t="shared" si="624"/>
        <v>#DIV/0!</v>
      </c>
      <c r="Q4011" s="11" t="e">
        <f t="shared" si="625"/>
        <v>#DIV/0!</v>
      </c>
      <c r="R4011" s="6" t="e">
        <f t="shared" si="626"/>
        <v>#DIV/0!</v>
      </c>
      <c r="S4011" s="6" t="e">
        <f t="shared" si="627"/>
        <v>#DIV/0!</v>
      </c>
      <c r="T4011" s="11">
        <f t="shared" si="628"/>
        <v>0</v>
      </c>
      <c r="U4011" s="11">
        <f t="shared" si="629"/>
        <v>0</v>
      </c>
      <c r="V4011" s="11">
        <f t="shared" si="630"/>
        <v>0</v>
      </c>
    </row>
    <row r="4012" spans="1:22" x14ac:dyDescent="0.25">
      <c r="A4012" s="6" t="s">
        <v>351</v>
      </c>
      <c r="B4012" s="6" t="s">
        <v>23</v>
      </c>
      <c r="O4012" s="10" t="e">
        <f t="shared" si="623"/>
        <v>#DIV/0!</v>
      </c>
      <c r="P4012" s="11" t="e">
        <f t="shared" si="624"/>
        <v>#DIV/0!</v>
      </c>
      <c r="Q4012" s="11" t="e">
        <f t="shared" si="625"/>
        <v>#DIV/0!</v>
      </c>
      <c r="R4012" s="6" t="e">
        <f t="shared" si="626"/>
        <v>#DIV/0!</v>
      </c>
      <c r="S4012" s="6" t="e">
        <f t="shared" si="627"/>
        <v>#DIV/0!</v>
      </c>
      <c r="T4012" s="11">
        <f t="shared" si="628"/>
        <v>0</v>
      </c>
      <c r="U4012" s="11">
        <f t="shared" si="629"/>
        <v>0</v>
      </c>
      <c r="V4012" s="11">
        <f t="shared" si="630"/>
        <v>0</v>
      </c>
    </row>
    <row r="4013" spans="1:22" x14ac:dyDescent="0.25">
      <c r="A4013" s="6" t="s">
        <v>351</v>
      </c>
      <c r="B4013" s="6" t="s">
        <v>23</v>
      </c>
      <c r="O4013" s="10" t="e">
        <f t="shared" si="623"/>
        <v>#DIV/0!</v>
      </c>
      <c r="P4013" s="11" t="e">
        <f t="shared" si="624"/>
        <v>#DIV/0!</v>
      </c>
      <c r="Q4013" s="11" t="e">
        <f t="shared" si="625"/>
        <v>#DIV/0!</v>
      </c>
      <c r="R4013" s="6" t="e">
        <f t="shared" si="626"/>
        <v>#DIV/0!</v>
      </c>
      <c r="S4013" s="6" t="e">
        <f t="shared" si="627"/>
        <v>#DIV/0!</v>
      </c>
      <c r="T4013" s="11">
        <f t="shared" si="628"/>
        <v>0</v>
      </c>
      <c r="U4013" s="11">
        <f t="shared" si="629"/>
        <v>0</v>
      </c>
      <c r="V4013" s="11">
        <f t="shared" si="630"/>
        <v>0</v>
      </c>
    </row>
    <row r="4014" spans="1:22" x14ac:dyDescent="0.25">
      <c r="A4014" s="6" t="s">
        <v>351</v>
      </c>
      <c r="B4014" s="6" t="s">
        <v>23</v>
      </c>
      <c r="O4014" s="10" t="e">
        <f t="shared" si="623"/>
        <v>#DIV/0!</v>
      </c>
      <c r="P4014" s="11" t="e">
        <f t="shared" si="624"/>
        <v>#DIV/0!</v>
      </c>
      <c r="Q4014" s="11" t="e">
        <f t="shared" si="625"/>
        <v>#DIV/0!</v>
      </c>
      <c r="R4014" s="6" t="e">
        <f t="shared" si="626"/>
        <v>#DIV/0!</v>
      </c>
      <c r="S4014" s="6" t="e">
        <f t="shared" si="627"/>
        <v>#DIV/0!</v>
      </c>
      <c r="T4014" s="11">
        <f t="shared" si="628"/>
        <v>0</v>
      </c>
      <c r="U4014" s="11">
        <f t="shared" si="629"/>
        <v>0</v>
      </c>
      <c r="V4014" s="11">
        <f t="shared" si="630"/>
        <v>0</v>
      </c>
    </row>
    <row r="4015" spans="1:22" x14ac:dyDescent="0.25">
      <c r="A4015" s="6" t="s">
        <v>351</v>
      </c>
      <c r="B4015" s="6" t="s">
        <v>23</v>
      </c>
      <c r="O4015" s="10" t="e">
        <f t="shared" si="623"/>
        <v>#DIV/0!</v>
      </c>
      <c r="P4015" s="11" t="e">
        <f t="shared" si="624"/>
        <v>#DIV/0!</v>
      </c>
      <c r="Q4015" s="11" t="e">
        <f t="shared" si="625"/>
        <v>#DIV/0!</v>
      </c>
      <c r="R4015" s="6" t="e">
        <f t="shared" si="626"/>
        <v>#DIV/0!</v>
      </c>
      <c r="S4015" s="6" t="e">
        <f t="shared" si="627"/>
        <v>#DIV/0!</v>
      </c>
      <c r="T4015" s="11">
        <f t="shared" si="628"/>
        <v>0</v>
      </c>
      <c r="U4015" s="11">
        <f t="shared" si="629"/>
        <v>0</v>
      </c>
      <c r="V4015" s="11">
        <f t="shared" si="630"/>
        <v>0</v>
      </c>
    </row>
    <row r="4016" spans="1:22" x14ac:dyDescent="0.25">
      <c r="A4016" s="6" t="s">
        <v>351</v>
      </c>
      <c r="B4016" s="6" t="s">
        <v>23</v>
      </c>
      <c r="O4016" s="10" t="e">
        <f t="shared" si="623"/>
        <v>#DIV/0!</v>
      </c>
      <c r="P4016" s="11" t="e">
        <f t="shared" si="624"/>
        <v>#DIV/0!</v>
      </c>
      <c r="Q4016" s="11" t="e">
        <f t="shared" si="625"/>
        <v>#DIV/0!</v>
      </c>
      <c r="R4016" s="6" t="e">
        <f t="shared" si="626"/>
        <v>#DIV/0!</v>
      </c>
      <c r="S4016" s="6" t="e">
        <f t="shared" si="627"/>
        <v>#DIV/0!</v>
      </c>
      <c r="T4016" s="11">
        <f t="shared" si="628"/>
        <v>0</v>
      </c>
      <c r="U4016" s="11">
        <f t="shared" si="629"/>
        <v>0</v>
      </c>
      <c r="V4016" s="11">
        <f t="shared" si="630"/>
        <v>0</v>
      </c>
    </row>
    <row r="4017" spans="1:22" x14ac:dyDescent="0.25">
      <c r="A4017" s="6" t="s">
        <v>351</v>
      </c>
      <c r="B4017" s="6" t="s">
        <v>23</v>
      </c>
      <c r="O4017" s="10" t="e">
        <f t="shared" si="623"/>
        <v>#DIV/0!</v>
      </c>
      <c r="P4017" s="11" t="e">
        <f t="shared" si="624"/>
        <v>#DIV/0!</v>
      </c>
      <c r="Q4017" s="11" t="e">
        <f t="shared" si="625"/>
        <v>#DIV/0!</v>
      </c>
      <c r="R4017" s="6" t="e">
        <f t="shared" si="626"/>
        <v>#DIV/0!</v>
      </c>
      <c r="S4017" s="6" t="e">
        <f t="shared" si="627"/>
        <v>#DIV/0!</v>
      </c>
      <c r="T4017" s="11">
        <f t="shared" si="628"/>
        <v>0</v>
      </c>
      <c r="U4017" s="11">
        <f t="shared" si="629"/>
        <v>0</v>
      </c>
      <c r="V4017" s="11">
        <f t="shared" si="630"/>
        <v>0</v>
      </c>
    </row>
    <row r="4018" spans="1:22" x14ac:dyDescent="0.25">
      <c r="A4018" s="6" t="s">
        <v>351</v>
      </c>
      <c r="B4018" s="6" t="s">
        <v>23</v>
      </c>
      <c r="O4018" s="10" t="e">
        <f t="shared" si="623"/>
        <v>#DIV/0!</v>
      </c>
      <c r="P4018" s="11" t="e">
        <f t="shared" si="624"/>
        <v>#DIV/0!</v>
      </c>
      <c r="Q4018" s="11" t="e">
        <f t="shared" si="625"/>
        <v>#DIV/0!</v>
      </c>
      <c r="R4018" s="6" t="e">
        <f t="shared" si="626"/>
        <v>#DIV/0!</v>
      </c>
      <c r="S4018" s="6" t="e">
        <f t="shared" si="627"/>
        <v>#DIV/0!</v>
      </c>
      <c r="T4018" s="11">
        <f t="shared" si="628"/>
        <v>0</v>
      </c>
      <c r="U4018" s="11">
        <f t="shared" si="629"/>
        <v>0</v>
      </c>
      <c r="V4018" s="11">
        <f t="shared" si="630"/>
        <v>0</v>
      </c>
    </row>
    <row r="4019" spans="1:22" x14ac:dyDescent="0.25">
      <c r="A4019" s="6" t="s">
        <v>351</v>
      </c>
      <c r="B4019" s="6" t="s">
        <v>23</v>
      </c>
      <c r="O4019" s="10" t="e">
        <f t="shared" si="623"/>
        <v>#DIV/0!</v>
      </c>
      <c r="P4019" s="11" t="e">
        <f t="shared" si="624"/>
        <v>#DIV/0!</v>
      </c>
      <c r="Q4019" s="11" t="e">
        <f t="shared" si="625"/>
        <v>#DIV/0!</v>
      </c>
      <c r="R4019" s="6" t="e">
        <f t="shared" si="626"/>
        <v>#DIV/0!</v>
      </c>
      <c r="S4019" s="6" t="e">
        <f t="shared" si="627"/>
        <v>#DIV/0!</v>
      </c>
      <c r="T4019" s="11">
        <f t="shared" si="628"/>
        <v>0</v>
      </c>
      <c r="U4019" s="11">
        <f t="shared" si="629"/>
        <v>0</v>
      </c>
      <c r="V4019" s="11">
        <f t="shared" si="630"/>
        <v>0</v>
      </c>
    </row>
    <row r="4020" spans="1:22" x14ac:dyDescent="0.25">
      <c r="A4020" s="6" t="s">
        <v>351</v>
      </c>
      <c r="B4020" s="6" t="s">
        <v>23</v>
      </c>
      <c r="O4020" s="10" t="e">
        <f t="shared" si="623"/>
        <v>#DIV/0!</v>
      </c>
      <c r="P4020" s="11" t="e">
        <f t="shared" si="624"/>
        <v>#DIV/0!</v>
      </c>
      <c r="Q4020" s="11" t="e">
        <f t="shared" si="625"/>
        <v>#DIV/0!</v>
      </c>
      <c r="R4020" s="6" t="e">
        <f t="shared" si="626"/>
        <v>#DIV/0!</v>
      </c>
      <c r="S4020" s="6" t="e">
        <f t="shared" si="627"/>
        <v>#DIV/0!</v>
      </c>
      <c r="T4020" s="11">
        <f t="shared" si="628"/>
        <v>0</v>
      </c>
      <c r="U4020" s="11">
        <f t="shared" si="629"/>
        <v>0</v>
      </c>
      <c r="V4020" s="11">
        <f t="shared" si="630"/>
        <v>0</v>
      </c>
    </row>
    <row r="4021" spans="1:22" x14ac:dyDescent="0.25">
      <c r="A4021" s="6" t="s">
        <v>351</v>
      </c>
      <c r="B4021" s="6" t="s">
        <v>23</v>
      </c>
      <c r="O4021" s="10" t="e">
        <f t="shared" si="623"/>
        <v>#DIV/0!</v>
      </c>
      <c r="P4021" s="11" t="e">
        <f t="shared" si="624"/>
        <v>#DIV/0!</v>
      </c>
      <c r="Q4021" s="11" t="e">
        <f t="shared" si="625"/>
        <v>#DIV/0!</v>
      </c>
      <c r="R4021" s="6" t="e">
        <f t="shared" si="626"/>
        <v>#DIV/0!</v>
      </c>
      <c r="S4021" s="6" t="e">
        <f t="shared" si="627"/>
        <v>#DIV/0!</v>
      </c>
      <c r="T4021" s="11">
        <f t="shared" si="628"/>
        <v>0</v>
      </c>
      <c r="U4021" s="11">
        <f t="shared" si="629"/>
        <v>0</v>
      </c>
      <c r="V4021" s="11">
        <f t="shared" si="630"/>
        <v>0</v>
      </c>
    </row>
    <row r="4022" spans="1:22" x14ac:dyDescent="0.25">
      <c r="A4022" s="6" t="s">
        <v>351</v>
      </c>
      <c r="B4022" s="6" t="s">
        <v>23</v>
      </c>
      <c r="O4022" s="10" t="e">
        <f t="shared" si="623"/>
        <v>#DIV/0!</v>
      </c>
      <c r="P4022" s="11" t="e">
        <f t="shared" si="624"/>
        <v>#DIV/0!</v>
      </c>
      <c r="Q4022" s="11" t="e">
        <f t="shared" si="625"/>
        <v>#DIV/0!</v>
      </c>
      <c r="R4022" s="6" t="e">
        <f t="shared" si="626"/>
        <v>#DIV/0!</v>
      </c>
      <c r="S4022" s="6" t="e">
        <f t="shared" si="627"/>
        <v>#DIV/0!</v>
      </c>
      <c r="T4022" s="11">
        <f t="shared" si="628"/>
        <v>0</v>
      </c>
      <c r="U4022" s="11">
        <f t="shared" si="629"/>
        <v>0</v>
      </c>
      <c r="V4022" s="11">
        <f t="shared" si="630"/>
        <v>0</v>
      </c>
    </row>
    <row r="4023" spans="1:22" x14ac:dyDescent="0.25">
      <c r="A4023" s="6" t="s">
        <v>351</v>
      </c>
      <c r="B4023" s="6" t="s">
        <v>23</v>
      </c>
      <c r="O4023" s="10" t="e">
        <f t="shared" si="623"/>
        <v>#DIV/0!</v>
      </c>
      <c r="P4023" s="11" t="e">
        <f t="shared" si="624"/>
        <v>#DIV/0!</v>
      </c>
      <c r="Q4023" s="11" t="e">
        <f t="shared" si="625"/>
        <v>#DIV/0!</v>
      </c>
      <c r="R4023" s="6" t="e">
        <f t="shared" si="626"/>
        <v>#DIV/0!</v>
      </c>
      <c r="S4023" s="6" t="e">
        <f t="shared" si="627"/>
        <v>#DIV/0!</v>
      </c>
      <c r="T4023" s="11">
        <f t="shared" si="628"/>
        <v>0</v>
      </c>
      <c r="U4023" s="11">
        <f t="shared" si="629"/>
        <v>0</v>
      </c>
      <c r="V4023" s="11">
        <f t="shared" si="630"/>
        <v>0</v>
      </c>
    </row>
    <row r="4024" spans="1:22" x14ac:dyDescent="0.25">
      <c r="A4024" s="6" t="s">
        <v>351</v>
      </c>
      <c r="B4024" s="6" t="s">
        <v>23</v>
      </c>
      <c r="O4024" s="10" t="e">
        <f t="shared" si="623"/>
        <v>#DIV/0!</v>
      </c>
      <c r="P4024" s="11" t="e">
        <f t="shared" si="624"/>
        <v>#DIV/0!</v>
      </c>
      <c r="Q4024" s="11" t="e">
        <f t="shared" si="625"/>
        <v>#DIV/0!</v>
      </c>
      <c r="R4024" s="6" t="e">
        <f t="shared" si="626"/>
        <v>#DIV/0!</v>
      </c>
      <c r="S4024" s="6" t="e">
        <f t="shared" si="627"/>
        <v>#DIV/0!</v>
      </c>
      <c r="T4024" s="11">
        <f t="shared" si="628"/>
        <v>0</v>
      </c>
      <c r="U4024" s="11">
        <f t="shared" si="629"/>
        <v>0</v>
      </c>
      <c r="V4024" s="11">
        <f t="shared" si="630"/>
        <v>0</v>
      </c>
    </row>
    <row r="4025" spans="1:22" x14ac:dyDescent="0.25">
      <c r="A4025" s="6" t="s">
        <v>351</v>
      </c>
      <c r="B4025" s="6" t="s">
        <v>23</v>
      </c>
      <c r="O4025" s="10" t="e">
        <f t="shared" si="623"/>
        <v>#DIV/0!</v>
      </c>
      <c r="P4025" s="11" t="e">
        <f t="shared" si="624"/>
        <v>#DIV/0!</v>
      </c>
      <c r="Q4025" s="11" t="e">
        <f t="shared" si="625"/>
        <v>#DIV/0!</v>
      </c>
      <c r="R4025" s="6" t="e">
        <f t="shared" si="626"/>
        <v>#DIV/0!</v>
      </c>
      <c r="S4025" s="6" t="e">
        <f t="shared" si="627"/>
        <v>#DIV/0!</v>
      </c>
      <c r="T4025" s="11">
        <f t="shared" si="628"/>
        <v>0</v>
      </c>
      <c r="U4025" s="11">
        <f t="shared" si="629"/>
        <v>0</v>
      </c>
      <c r="V4025" s="11">
        <f t="shared" si="630"/>
        <v>0</v>
      </c>
    </row>
    <row r="4026" spans="1:22" x14ac:dyDescent="0.25">
      <c r="A4026" s="6" t="s">
        <v>351</v>
      </c>
      <c r="B4026" s="6" t="s">
        <v>23</v>
      </c>
      <c r="O4026" s="10" t="e">
        <f t="shared" si="623"/>
        <v>#DIV/0!</v>
      </c>
      <c r="P4026" s="11" t="e">
        <f t="shared" si="624"/>
        <v>#DIV/0!</v>
      </c>
      <c r="Q4026" s="11" t="e">
        <f t="shared" si="625"/>
        <v>#DIV/0!</v>
      </c>
      <c r="R4026" s="6" t="e">
        <f t="shared" si="626"/>
        <v>#DIV/0!</v>
      </c>
      <c r="S4026" s="6" t="e">
        <f t="shared" si="627"/>
        <v>#DIV/0!</v>
      </c>
      <c r="T4026" s="11">
        <f t="shared" si="628"/>
        <v>0</v>
      </c>
      <c r="U4026" s="11">
        <f t="shared" si="629"/>
        <v>0</v>
      </c>
      <c r="V4026" s="11">
        <f t="shared" si="630"/>
        <v>0</v>
      </c>
    </row>
    <row r="4027" spans="1:22" x14ac:dyDescent="0.25">
      <c r="A4027" s="6" t="s">
        <v>351</v>
      </c>
      <c r="B4027" s="6" t="s">
        <v>23</v>
      </c>
      <c r="O4027" s="10" t="e">
        <f t="shared" si="623"/>
        <v>#DIV/0!</v>
      </c>
      <c r="P4027" s="11" t="e">
        <f t="shared" si="624"/>
        <v>#DIV/0!</v>
      </c>
      <c r="Q4027" s="11" t="e">
        <f t="shared" si="625"/>
        <v>#DIV/0!</v>
      </c>
      <c r="R4027" s="6" t="e">
        <f t="shared" si="626"/>
        <v>#DIV/0!</v>
      </c>
      <c r="S4027" s="6" t="e">
        <f t="shared" si="627"/>
        <v>#DIV/0!</v>
      </c>
      <c r="T4027" s="11">
        <f t="shared" si="628"/>
        <v>0</v>
      </c>
      <c r="U4027" s="11">
        <f t="shared" si="629"/>
        <v>0</v>
      </c>
      <c r="V4027" s="11">
        <f t="shared" si="630"/>
        <v>0</v>
      </c>
    </row>
    <row r="4028" spans="1:22" x14ac:dyDescent="0.25">
      <c r="A4028" s="6" t="s">
        <v>351</v>
      </c>
      <c r="B4028" s="6" t="s">
        <v>23</v>
      </c>
      <c r="O4028" s="10" t="e">
        <f t="shared" si="623"/>
        <v>#DIV/0!</v>
      </c>
      <c r="P4028" s="11" t="e">
        <f t="shared" si="624"/>
        <v>#DIV/0!</v>
      </c>
      <c r="Q4028" s="11" t="e">
        <f t="shared" si="625"/>
        <v>#DIV/0!</v>
      </c>
      <c r="R4028" s="6" t="e">
        <f t="shared" si="626"/>
        <v>#DIV/0!</v>
      </c>
      <c r="S4028" s="6" t="e">
        <f t="shared" si="627"/>
        <v>#DIV/0!</v>
      </c>
      <c r="T4028" s="11">
        <f t="shared" si="628"/>
        <v>0</v>
      </c>
      <c r="U4028" s="11">
        <f t="shared" si="629"/>
        <v>0</v>
      </c>
      <c r="V4028" s="11">
        <f t="shared" si="630"/>
        <v>0</v>
      </c>
    </row>
    <row r="4029" spans="1:22" x14ac:dyDescent="0.25">
      <c r="A4029" s="6" t="s">
        <v>351</v>
      </c>
      <c r="B4029" s="6" t="s">
        <v>23</v>
      </c>
      <c r="O4029" s="10" t="e">
        <f t="shared" si="623"/>
        <v>#DIV/0!</v>
      </c>
      <c r="P4029" s="11" t="e">
        <f t="shared" si="624"/>
        <v>#DIV/0!</v>
      </c>
      <c r="Q4029" s="11" t="e">
        <f t="shared" si="625"/>
        <v>#DIV/0!</v>
      </c>
      <c r="R4029" s="6" t="e">
        <f t="shared" si="626"/>
        <v>#DIV/0!</v>
      </c>
      <c r="S4029" s="6" t="e">
        <f t="shared" si="627"/>
        <v>#DIV/0!</v>
      </c>
      <c r="T4029" s="11">
        <f t="shared" si="628"/>
        <v>0</v>
      </c>
      <c r="U4029" s="11">
        <f t="shared" si="629"/>
        <v>0</v>
      </c>
      <c r="V4029" s="11">
        <f t="shared" si="630"/>
        <v>0</v>
      </c>
    </row>
    <row r="4030" spans="1:22" x14ac:dyDescent="0.25">
      <c r="A4030" s="6" t="s">
        <v>351</v>
      </c>
      <c r="B4030" s="6" t="s">
        <v>23</v>
      </c>
      <c r="O4030" s="10" t="e">
        <f t="shared" si="623"/>
        <v>#DIV/0!</v>
      </c>
      <c r="P4030" s="11" t="e">
        <f t="shared" si="624"/>
        <v>#DIV/0!</v>
      </c>
      <c r="Q4030" s="11" t="e">
        <f t="shared" si="625"/>
        <v>#DIV/0!</v>
      </c>
      <c r="R4030" s="6" t="e">
        <f t="shared" si="626"/>
        <v>#DIV/0!</v>
      </c>
      <c r="S4030" s="6" t="e">
        <f t="shared" si="627"/>
        <v>#DIV/0!</v>
      </c>
      <c r="T4030" s="11">
        <f t="shared" si="628"/>
        <v>0</v>
      </c>
      <c r="U4030" s="11">
        <f t="shared" si="629"/>
        <v>0</v>
      </c>
      <c r="V4030" s="11">
        <f t="shared" si="630"/>
        <v>0</v>
      </c>
    </row>
    <row r="4031" spans="1:22" x14ac:dyDescent="0.25">
      <c r="A4031" s="6" t="s">
        <v>351</v>
      </c>
      <c r="B4031" s="6" t="s">
        <v>23</v>
      </c>
      <c r="O4031" s="10" t="e">
        <f t="shared" si="623"/>
        <v>#DIV/0!</v>
      </c>
      <c r="P4031" s="11" t="e">
        <f t="shared" si="624"/>
        <v>#DIV/0!</v>
      </c>
      <c r="Q4031" s="11" t="e">
        <f t="shared" si="625"/>
        <v>#DIV/0!</v>
      </c>
      <c r="R4031" s="6" t="e">
        <f t="shared" si="626"/>
        <v>#DIV/0!</v>
      </c>
      <c r="S4031" s="6" t="e">
        <f t="shared" si="627"/>
        <v>#DIV/0!</v>
      </c>
      <c r="T4031" s="11">
        <f t="shared" si="628"/>
        <v>0</v>
      </c>
      <c r="U4031" s="11">
        <f t="shared" si="629"/>
        <v>0</v>
      </c>
      <c r="V4031" s="11">
        <f t="shared" si="630"/>
        <v>0</v>
      </c>
    </row>
    <row r="4032" spans="1:22" x14ac:dyDescent="0.25">
      <c r="A4032" s="6" t="s">
        <v>351</v>
      </c>
      <c r="B4032" s="6" t="s">
        <v>23</v>
      </c>
      <c r="O4032" s="10" t="e">
        <f t="shared" si="623"/>
        <v>#DIV/0!</v>
      </c>
      <c r="P4032" s="11" t="e">
        <f t="shared" si="624"/>
        <v>#DIV/0!</v>
      </c>
      <c r="Q4032" s="11" t="e">
        <f t="shared" si="625"/>
        <v>#DIV/0!</v>
      </c>
      <c r="R4032" s="6" t="e">
        <f t="shared" si="626"/>
        <v>#DIV/0!</v>
      </c>
      <c r="S4032" s="6" t="e">
        <f t="shared" si="627"/>
        <v>#DIV/0!</v>
      </c>
      <c r="T4032" s="11">
        <f t="shared" si="628"/>
        <v>0</v>
      </c>
      <c r="U4032" s="11">
        <f t="shared" si="629"/>
        <v>0</v>
      </c>
      <c r="V4032" s="11">
        <f t="shared" si="630"/>
        <v>0</v>
      </c>
    </row>
    <row r="4033" spans="1:22" x14ac:dyDescent="0.25">
      <c r="A4033" s="6" t="s">
        <v>351</v>
      </c>
      <c r="B4033" s="6" t="s">
        <v>23</v>
      </c>
      <c r="O4033" s="10" t="e">
        <f t="shared" si="623"/>
        <v>#DIV/0!</v>
      </c>
      <c r="P4033" s="11" t="e">
        <f t="shared" si="624"/>
        <v>#DIV/0!</v>
      </c>
      <c r="Q4033" s="11" t="e">
        <f t="shared" si="625"/>
        <v>#DIV/0!</v>
      </c>
      <c r="R4033" s="6" t="e">
        <f t="shared" si="626"/>
        <v>#DIV/0!</v>
      </c>
      <c r="S4033" s="6" t="e">
        <f t="shared" si="627"/>
        <v>#DIV/0!</v>
      </c>
      <c r="T4033" s="11">
        <f t="shared" si="628"/>
        <v>0</v>
      </c>
      <c r="U4033" s="11">
        <f t="shared" si="629"/>
        <v>0</v>
      </c>
      <c r="V4033" s="11">
        <f t="shared" si="630"/>
        <v>0</v>
      </c>
    </row>
    <row r="4034" spans="1:22" x14ac:dyDescent="0.25">
      <c r="A4034" s="6" t="s">
        <v>351</v>
      </c>
      <c r="B4034" s="6" t="s">
        <v>23</v>
      </c>
      <c r="O4034" s="10" t="e">
        <f t="shared" si="623"/>
        <v>#DIV/0!</v>
      </c>
      <c r="P4034" s="11" t="e">
        <f t="shared" si="624"/>
        <v>#DIV/0!</v>
      </c>
      <c r="Q4034" s="11" t="e">
        <f t="shared" si="625"/>
        <v>#DIV/0!</v>
      </c>
      <c r="R4034" s="6" t="e">
        <f t="shared" si="626"/>
        <v>#DIV/0!</v>
      </c>
      <c r="S4034" s="6" t="e">
        <f t="shared" si="627"/>
        <v>#DIV/0!</v>
      </c>
      <c r="T4034" s="11">
        <f t="shared" si="628"/>
        <v>0</v>
      </c>
      <c r="U4034" s="11">
        <f t="shared" si="629"/>
        <v>0</v>
      </c>
      <c r="V4034" s="11">
        <f t="shared" si="630"/>
        <v>0</v>
      </c>
    </row>
    <row r="4035" spans="1:22" x14ac:dyDescent="0.25">
      <c r="A4035" s="6" t="s">
        <v>351</v>
      </c>
      <c r="B4035" s="6" t="s">
        <v>23</v>
      </c>
      <c r="O4035" s="10" t="e">
        <f t="shared" si="623"/>
        <v>#DIV/0!</v>
      </c>
      <c r="P4035" s="11" t="e">
        <f t="shared" si="624"/>
        <v>#DIV/0!</v>
      </c>
      <c r="Q4035" s="11" t="e">
        <f t="shared" si="625"/>
        <v>#DIV/0!</v>
      </c>
      <c r="R4035" s="6" t="e">
        <f t="shared" si="626"/>
        <v>#DIV/0!</v>
      </c>
      <c r="S4035" s="6" t="e">
        <f t="shared" si="627"/>
        <v>#DIV/0!</v>
      </c>
      <c r="T4035" s="11">
        <f t="shared" si="628"/>
        <v>0</v>
      </c>
      <c r="U4035" s="11">
        <f t="shared" si="629"/>
        <v>0</v>
      </c>
      <c r="V4035" s="11">
        <f t="shared" si="630"/>
        <v>0</v>
      </c>
    </row>
    <row r="4036" spans="1:22" x14ac:dyDescent="0.25">
      <c r="A4036" s="6" t="s">
        <v>351</v>
      </c>
      <c r="B4036" s="6" t="s">
        <v>23</v>
      </c>
      <c r="O4036" s="10" t="e">
        <f t="shared" si="623"/>
        <v>#DIV/0!</v>
      </c>
      <c r="P4036" s="11" t="e">
        <f t="shared" si="624"/>
        <v>#DIV/0!</v>
      </c>
      <c r="Q4036" s="11" t="e">
        <f t="shared" si="625"/>
        <v>#DIV/0!</v>
      </c>
      <c r="R4036" s="6" t="e">
        <f t="shared" si="626"/>
        <v>#DIV/0!</v>
      </c>
      <c r="S4036" s="6" t="e">
        <f t="shared" si="627"/>
        <v>#DIV/0!</v>
      </c>
      <c r="T4036" s="11">
        <f t="shared" si="628"/>
        <v>0</v>
      </c>
      <c r="U4036" s="11">
        <f t="shared" si="629"/>
        <v>0</v>
      </c>
      <c r="V4036" s="11">
        <f t="shared" si="630"/>
        <v>0</v>
      </c>
    </row>
    <row r="4037" spans="1:22" x14ac:dyDescent="0.25">
      <c r="A4037" s="6" t="s">
        <v>351</v>
      </c>
      <c r="B4037" s="6" t="s">
        <v>23</v>
      </c>
      <c r="O4037" s="10" t="e">
        <f t="shared" si="623"/>
        <v>#DIV/0!</v>
      </c>
      <c r="P4037" s="11" t="e">
        <f t="shared" si="624"/>
        <v>#DIV/0!</v>
      </c>
      <c r="Q4037" s="11" t="e">
        <f t="shared" si="625"/>
        <v>#DIV/0!</v>
      </c>
      <c r="R4037" s="6" t="e">
        <f t="shared" si="626"/>
        <v>#DIV/0!</v>
      </c>
      <c r="S4037" s="6" t="e">
        <f t="shared" si="627"/>
        <v>#DIV/0!</v>
      </c>
      <c r="T4037" s="11">
        <f t="shared" si="628"/>
        <v>0</v>
      </c>
      <c r="U4037" s="11">
        <f t="shared" si="629"/>
        <v>0</v>
      </c>
      <c r="V4037" s="11">
        <f t="shared" si="630"/>
        <v>0</v>
      </c>
    </row>
    <row r="4038" spans="1:22" x14ac:dyDescent="0.25">
      <c r="A4038" s="6" t="s">
        <v>351</v>
      </c>
      <c r="B4038" s="6" t="s">
        <v>23</v>
      </c>
      <c r="O4038" s="10" t="e">
        <f t="shared" si="623"/>
        <v>#DIV/0!</v>
      </c>
      <c r="P4038" s="11" t="e">
        <f t="shared" si="624"/>
        <v>#DIV/0!</v>
      </c>
      <c r="Q4038" s="11" t="e">
        <f t="shared" si="625"/>
        <v>#DIV/0!</v>
      </c>
      <c r="R4038" s="6" t="e">
        <f t="shared" si="626"/>
        <v>#DIV/0!</v>
      </c>
      <c r="S4038" s="6" t="e">
        <f t="shared" si="627"/>
        <v>#DIV/0!</v>
      </c>
      <c r="T4038" s="11">
        <f t="shared" si="628"/>
        <v>0</v>
      </c>
      <c r="U4038" s="11">
        <f t="shared" si="629"/>
        <v>0</v>
      </c>
      <c r="V4038" s="11">
        <f t="shared" si="630"/>
        <v>0</v>
      </c>
    </row>
    <row r="4039" spans="1:22" x14ac:dyDescent="0.25">
      <c r="A4039" s="6" t="s">
        <v>351</v>
      </c>
      <c r="B4039" s="6" t="s">
        <v>23</v>
      </c>
      <c r="O4039" s="10" t="e">
        <f t="shared" si="623"/>
        <v>#DIV/0!</v>
      </c>
      <c r="P4039" s="11" t="e">
        <f t="shared" si="624"/>
        <v>#DIV/0!</v>
      </c>
      <c r="Q4039" s="11" t="e">
        <f t="shared" si="625"/>
        <v>#DIV/0!</v>
      </c>
      <c r="R4039" s="6" t="e">
        <f t="shared" si="626"/>
        <v>#DIV/0!</v>
      </c>
      <c r="S4039" s="6" t="e">
        <f t="shared" si="627"/>
        <v>#DIV/0!</v>
      </c>
      <c r="T4039" s="11">
        <f t="shared" si="628"/>
        <v>0</v>
      </c>
      <c r="U4039" s="11">
        <f t="shared" si="629"/>
        <v>0</v>
      </c>
      <c r="V4039" s="11">
        <f t="shared" si="630"/>
        <v>0</v>
      </c>
    </row>
    <row r="4040" spans="1:22" x14ac:dyDescent="0.25">
      <c r="A4040" s="6" t="s">
        <v>351</v>
      </c>
      <c r="B4040" s="6" t="s">
        <v>23</v>
      </c>
      <c r="O4040" s="10" t="e">
        <f t="shared" si="623"/>
        <v>#DIV/0!</v>
      </c>
      <c r="P4040" s="11" t="e">
        <f t="shared" si="624"/>
        <v>#DIV/0!</v>
      </c>
      <c r="Q4040" s="11" t="e">
        <f t="shared" si="625"/>
        <v>#DIV/0!</v>
      </c>
      <c r="R4040" s="6" t="e">
        <f t="shared" si="626"/>
        <v>#DIV/0!</v>
      </c>
      <c r="S4040" s="6" t="e">
        <f t="shared" si="627"/>
        <v>#DIV/0!</v>
      </c>
      <c r="T4040" s="11">
        <f t="shared" si="628"/>
        <v>0</v>
      </c>
      <c r="U4040" s="11">
        <f t="shared" si="629"/>
        <v>0</v>
      </c>
      <c r="V4040" s="11">
        <f t="shared" si="630"/>
        <v>0</v>
      </c>
    </row>
    <row r="4041" spans="1:22" x14ac:dyDescent="0.25">
      <c r="A4041" s="6" t="s">
        <v>351</v>
      </c>
      <c r="B4041" s="6" t="s">
        <v>23</v>
      </c>
      <c r="O4041" s="10" t="e">
        <f t="shared" si="623"/>
        <v>#DIV/0!</v>
      </c>
      <c r="P4041" s="11" t="e">
        <f t="shared" si="624"/>
        <v>#DIV/0!</v>
      </c>
      <c r="Q4041" s="11" t="e">
        <f t="shared" si="625"/>
        <v>#DIV/0!</v>
      </c>
      <c r="R4041" s="6" t="e">
        <f t="shared" si="626"/>
        <v>#DIV/0!</v>
      </c>
      <c r="S4041" s="6" t="e">
        <f t="shared" si="627"/>
        <v>#DIV/0!</v>
      </c>
      <c r="T4041" s="11">
        <f t="shared" si="628"/>
        <v>0</v>
      </c>
      <c r="U4041" s="11">
        <f t="shared" si="629"/>
        <v>0</v>
      </c>
      <c r="V4041" s="11">
        <f t="shared" si="630"/>
        <v>0</v>
      </c>
    </row>
    <row r="4042" spans="1:22" x14ac:dyDescent="0.25">
      <c r="A4042" s="6" t="s">
        <v>351</v>
      </c>
      <c r="B4042" s="6" t="s">
        <v>23</v>
      </c>
      <c r="O4042" s="10" t="e">
        <f t="shared" si="623"/>
        <v>#DIV/0!</v>
      </c>
      <c r="P4042" s="11" t="e">
        <f t="shared" si="624"/>
        <v>#DIV/0!</v>
      </c>
      <c r="Q4042" s="11" t="e">
        <f t="shared" si="625"/>
        <v>#DIV/0!</v>
      </c>
      <c r="R4042" s="6" t="e">
        <f t="shared" si="626"/>
        <v>#DIV/0!</v>
      </c>
      <c r="S4042" s="6" t="e">
        <f t="shared" si="627"/>
        <v>#DIV/0!</v>
      </c>
      <c r="T4042" s="11">
        <f t="shared" si="628"/>
        <v>0</v>
      </c>
      <c r="U4042" s="11">
        <f t="shared" si="629"/>
        <v>0</v>
      </c>
      <c r="V4042" s="11">
        <f t="shared" si="630"/>
        <v>0</v>
      </c>
    </row>
    <row r="4043" spans="1:22" x14ac:dyDescent="0.25">
      <c r="A4043" s="6" t="s">
        <v>351</v>
      </c>
      <c r="B4043" s="6" t="s">
        <v>23</v>
      </c>
      <c r="O4043" s="10" t="e">
        <f t="shared" si="623"/>
        <v>#DIV/0!</v>
      </c>
      <c r="P4043" s="11" t="e">
        <f t="shared" si="624"/>
        <v>#DIV/0!</v>
      </c>
      <c r="Q4043" s="11" t="e">
        <f t="shared" si="625"/>
        <v>#DIV/0!</v>
      </c>
      <c r="R4043" s="6" t="e">
        <f t="shared" si="626"/>
        <v>#DIV/0!</v>
      </c>
      <c r="S4043" s="6" t="e">
        <f t="shared" si="627"/>
        <v>#DIV/0!</v>
      </c>
      <c r="T4043" s="11">
        <f t="shared" si="628"/>
        <v>0</v>
      </c>
      <c r="U4043" s="11">
        <f t="shared" si="629"/>
        <v>0</v>
      </c>
      <c r="V4043" s="11">
        <f t="shared" si="630"/>
        <v>0</v>
      </c>
    </row>
    <row r="4044" spans="1:22" x14ac:dyDescent="0.25">
      <c r="A4044" s="6" t="s">
        <v>351</v>
      </c>
      <c r="B4044" s="6" t="s">
        <v>23</v>
      </c>
      <c r="O4044" s="10" t="e">
        <f t="shared" si="623"/>
        <v>#DIV/0!</v>
      </c>
      <c r="P4044" s="11" t="e">
        <f t="shared" si="624"/>
        <v>#DIV/0!</v>
      </c>
      <c r="Q4044" s="11" t="e">
        <f t="shared" si="625"/>
        <v>#DIV/0!</v>
      </c>
      <c r="R4044" s="6" t="e">
        <f t="shared" si="626"/>
        <v>#DIV/0!</v>
      </c>
      <c r="S4044" s="6" t="e">
        <f t="shared" si="627"/>
        <v>#DIV/0!</v>
      </c>
      <c r="T4044" s="11">
        <f t="shared" si="628"/>
        <v>0</v>
      </c>
      <c r="U4044" s="11">
        <f t="shared" si="629"/>
        <v>0</v>
      </c>
      <c r="V4044" s="11">
        <f t="shared" si="630"/>
        <v>0</v>
      </c>
    </row>
    <row r="4045" spans="1:22" x14ac:dyDescent="0.25">
      <c r="A4045" s="6" t="s">
        <v>351</v>
      </c>
      <c r="B4045" s="6" t="s">
        <v>23</v>
      </c>
      <c r="O4045" s="10" t="e">
        <f t="shared" si="623"/>
        <v>#DIV/0!</v>
      </c>
      <c r="P4045" s="11" t="e">
        <f t="shared" si="624"/>
        <v>#DIV/0!</v>
      </c>
      <c r="Q4045" s="11" t="e">
        <f t="shared" si="625"/>
        <v>#DIV/0!</v>
      </c>
      <c r="R4045" s="6" t="e">
        <f t="shared" si="626"/>
        <v>#DIV/0!</v>
      </c>
      <c r="S4045" s="6" t="e">
        <f t="shared" si="627"/>
        <v>#DIV/0!</v>
      </c>
      <c r="T4045" s="11">
        <f t="shared" si="628"/>
        <v>0</v>
      </c>
      <c r="U4045" s="11">
        <f t="shared" si="629"/>
        <v>0</v>
      </c>
      <c r="V4045" s="11">
        <f t="shared" si="630"/>
        <v>0</v>
      </c>
    </row>
    <row r="4046" spans="1:22" x14ac:dyDescent="0.25">
      <c r="A4046" s="6" t="s">
        <v>351</v>
      </c>
      <c r="B4046" s="6" t="s">
        <v>23</v>
      </c>
      <c r="O4046" s="10" t="e">
        <f t="shared" si="623"/>
        <v>#DIV/0!</v>
      </c>
      <c r="P4046" s="11" t="e">
        <f t="shared" si="624"/>
        <v>#DIV/0!</v>
      </c>
      <c r="Q4046" s="11" t="e">
        <f t="shared" si="625"/>
        <v>#DIV/0!</v>
      </c>
      <c r="R4046" s="6" t="e">
        <f t="shared" si="626"/>
        <v>#DIV/0!</v>
      </c>
      <c r="S4046" s="6" t="e">
        <f t="shared" si="627"/>
        <v>#DIV/0!</v>
      </c>
      <c r="T4046" s="11">
        <f t="shared" si="628"/>
        <v>0</v>
      </c>
      <c r="U4046" s="11">
        <f t="shared" si="629"/>
        <v>0</v>
      </c>
      <c r="V4046" s="11">
        <f t="shared" si="630"/>
        <v>0</v>
      </c>
    </row>
    <row r="4047" spans="1:22" x14ac:dyDescent="0.25">
      <c r="A4047" s="6" t="s">
        <v>351</v>
      </c>
      <c r="B4047" s="6" t="s">
        <v>23</v>
      </c>
      <c r="O4047" s="10" t="e">
        <f t="shared" si="623"/>
        <v>#DIV/0!</v>
      </c>
      <c r="P4047" s="11" t="e">
        <f t="shared" si="624"/>
        <v>#DIV/0!</v>
      </c>
      <c r="Q4047" s="11" t="e">
        <f t="shared" si="625"/>
        <v>#DIV/0!</v>
      </c>
      <c r="R4047" s="6" t="e">
        <f t="shared" si="626"/>
        <v>#DIV/0!</v>
      </c>
      <c r="S4047" s="6" t="e">
        <f t="shared" si="627"/>
        <v>#DIV/0!</v>
      </c>
      <c r="T4047" s="11">
        <f t="shared" si="628"/>
        <v>0</v>
      </c>
      <c r="U4047" s="11">
        <f t="shared" si="629"/>
        <v>0</v>
      </c>
      <c r="V4047" s="11">
        <f t="shared" si="630"/>
        <v>0</v>
      </c>
    </row>
    <row r="4048" spans="1:22" x14ac:dyDescent="0.25">
      <c r="A4048" s="6" t="s">
        <v>351</v>
      </c>
      <c r="B4048" s="6" t="s">
        <v>23</v>
      </c>
      <c r="O4048" s="10" t="e">
        <f t="shared" si="623"/>
        <v>#DIV/0!</v>
      </c>
      <c r="P4048" s="11" t="e">
        <f t="shared" si="624"/>
        <v>#DIV/0!</v>
      </c>
      <c r="Q4048" s="11" t="e">
        <f t="shared" si="625"/>
        <v>#DIV/0!</v>
      </c>
      <c r="R4048" s="6" t="e">
        <f t="shared" si="626"/>
        <v>#DIV/0!</v>
      </c>
      <c r="S4048" s="6" t="e">
        <f t="shared" si="627"/>
        <v>#DIV/0!</v>
      </c>
      <c r="T4048" s="11">
        <f t="shared" si="628"/>
        <v>0</v>
      </c>
      <c r="U4048" s="11">
        <f t="shared" si="629"/>
        <v>0</v>
      </c>
      <c r="V4048" s="11">
        <f t="shared" si="630"/>
        <v>0</v>
      </c>
    </row>
    <row r="4049" spans="1:22" x14ac:dyDescent="0.25">
      <c r="A4049" s="6" t="s">
        <v>351</v>
      </c>
      <c r="B4049" s="6" t="s">
        <v>23</v>
      </c>
      <c r="O4049" s="10" t="e">
        <f t="shared" si="623"/>
        <v>#DIV/0!</v>
      </c>
      <c r="P4049" s="11" t="e">
        <f t="shared" si="624"/>
        <v>#DIV/0!</v>
      </c>
      <c r="Q4049" s="11" t="e">
        <f t="shared" si="625"/>
        <v>#DIV/0!</v>
      </c>
      <c r="R4049" s="6" t="e">
        <f t="shared" si="626"/>
        <v>#DIV/0!</v>
      </c>
      <c r="S4049" s="6" t="e">
        <f t="shared" si="627"/>
        <v>#DIV/0!</v>
      </c>
      <c r="T4049" s="11">
        <f t="shared" si="628"/>
        <v>0</v>
      </c>
      <c r="U4049" s="11">
        <f t="shared" si="629"/>
        <v>0</v>
      </c>
      <c r="V4049" s="11">
        <f t="shared" si="630"/>
        <v>0</v>
      </c>
    </row>
    <row r="4050" spans="1:22" x14ac:dyDescent="0.25">
      <c r="A4050" s="6" t="s">
        <v>351</v>
      </c>
      <c r="B4050" s="6" t="s">
        <v>23</v>
      </c>
      <c r="O4050" s="10" t="e">
        <f t="shared" si="623"/>
        <v>#DIV/0!</v>
      </c>
      <c r="P4050" s="11" t="e">
        <f t="shared" si="624"/>
        <v>#DIV/0!</v>
      </c>
      <c r="Q4050" s="11" t="e">
        <f t="shared" si="625"/>
        <v>#DIV/0!</v>
      </c>
      <c r="R4050" s="6" t="e">
        <f t="shared" si="626"/>
        <v>#DIV/0!</v>
      </c>
      <c r="S4050" s="6" t="e">
        <f t="shared" si="627"/>
        <v>#DIV/0!</v>
      </c>
      <c r="T4050" s="11">
        <f t="shared" si="628"/>
        <v>0</v>
      </c>
      <c r="U4050" s="11">
        <f t="shared" si="629"/>
        <v>0</v>
      </c>
      <c r="V4050" s="11">
        <f t="shared" si="630"/>
        <v>0</v>
      </c>
    </row>
    <row r="4051" spans="1:22" x14ac:dyDescent="0.25">
      <c r="A4051" s="6" t="s">
        <v>351</v>
      </c>
      <c r="B4051" s="6" t="s">
        <v>23</v>
      </c>
      <c r="O4051" s="10" t="e">
        <f t="shared" si="623"/>
        <v>#DIV/0!</v>
      </c>
      <c r="P4051" s="11" t="e">
        <f t="shared" si="624"/>
        <v>#DIV/0!</v>
      </c>
      <c r="Q4051" s="11" t="e">
        <f t="shared" si="625"/>
        <v>#DIV/0!</v>
      </c>
      <c r="R4051" s="6" t="e">
        <f t="shared" si="626"/>
        <v>#DIV/0!</v>
      </c>
      <c r="S4051" s="6" t="e">
        <f t="shared" si="627"/>
        <v>#DIV/0!</v>
      </c>
      <c r="T4051" s="11">
        <f t="shared" si="628"/>
        <v>0</v>
      </c>
      <c r="U4051" s="11">
        <f t="shared" si="629"/>
        <v>0</v>
      </c>
      <c r="V4051" s="11">
        <f t="shared" si="630"/>
        <v>0</v>
      </c>
    </row>
    <row r="4052" spans="1:22" x14ac:dyDescent="0.25">
      <c r="A4052" s="6" t="s">
        <v>351</v>
      </c>
      <c r="B4052" s="6" t="s">
        <v>23</v>
      </c>
      <c r="O4052" s="10" t="e">
        <f t="shared" si="623"/>
        <v>#DIV/0!</v>
      </c>
      <c r="P4052" s="11" t="e">
        <f t="shared" si="624"/>
        <v>#DIV/0!</v>
      </c>
      <c r="Q4052" s="11" t="e">
        <f t="shared" si="625"/>
        <v>#DIV/0!</v>
      </c>
      <c r="R4052" s="6" t="e">
        <f t="shared" si="626"/>
        <v>#DIV/0!</v>
      </c>
      <c r="S4052" s="6" t="e">
        <f t="shared" si="627"/>
        <v>#DIV/0!</v>
      </c>
      <c r="T4052" s="11">
        <f t="shared" si="628"/>
        <v>0</v>
      </c>
      <c r="U4052" s="11">
        <f t="shared" si="629"/>
        <v>0</v>
      </c>
      <c r="V4052" s="11">
        <f t="shared" si="630"/>
        <v>0</v>
      </c>
    </row>
    <row r="4053" spans="1:22" x14ac:dyDescent="0.25">
      <c r="A4053" s="6" t="s">
        <v>351</v>
      </c>
      <c r="B4053" s="6" t="s">
        <v>23</v>
      </c>
      <c r="O4053" s="10" t="e">
        <f t="shared" ref="O4053:O4116" si="631">M4053/L4053</f>
        <v>#DIV/0!</v>
      </c>
      <c r="P4053" s="11" t="e">
        <f t="shared" ref="P4053:P4116" si="632">N4053/L4053</f>
        <v>#DIV/0!</v>
      </c>
      <c r="Q4053" s="11" t="e">
        <f t="shared" ref="Q4053:Q4116" si="633">(M4053+N4053)/L4053</f>
        <v>#DIV/0!</v>
      </c>
      <c r="R4053" s="6" t="e">
        <f t="shared" ref="R4053:R4116" si="634">IF(Q4053&gt;12.49,"YES","NO")</f>
        <v>#DIV/0!</v>
      </c>
      <c r="S4053" s="6" t="e">
        <f t="shared" ref="S4053:S4116" si="635">IF(O4053&gt;3.32,"YES","NO")</f>
        <v>#DIV/0!</v>
      </c>
      <c r="T4053" s="11">
        <f t="shared" ref="T4053:T4116" si="636">L4053*12.5</f>
        <v>0</v>
      </c>
      <c r="U4053" s="11">
        <f t="shared" ref="U4053:U4116" si="637">M4053+N4053</f>
        <v>0</v>
      </c>
      <c r="V4053" s="11">
        <f t="shared" ref="V4053:V4116" si="638">T4053-U4053</f>
        <v>0</v>
      </c>
    </row>
    <row r="4054" spans="1:22" x14ac:dyDescent="0.25">
      <c r="A4054" s="6" t="s">
        <v>351</v>
      </c>
      <c r="B4054" s="6" t="s">
        <v>23</v>
      </c>
      <c r="O4054" s="10" t="e">
        <f t="shared" si="631"/>
        <v>#DIV/0!</v>
      </c>
      <c r="P4054" s="11" t="e">
        <f t="shared" si="632"/>
        <v>#DIV/0!</v>
      </c>
      <c r="Q4054" s="11" t="e">
        <f t="shared" si="633"/>
        <v>#DIV/0!</v>
      </c>
      <c r="R4054" s="6" t="e">
        <f t="shared" si="634"/>
        <v>#DIV/0!</v>
      </c>
      <c r="S4054" s="6" t="e">
        <f t="shared" si="635"/>
        <v>#DIV/0!</v>
      </c>
      <c r="T4054" s="11">
        <f t="shared" si="636"/>
        <v>0</v>
      </c>
      <c r="U4054" s="11">
        <f t="shared" si="637"/>
        <v>0</v>
      </c>
      <c r="V4054" s="11">
        <f t="shared" si="638"/>
        <v>0</v>
      </c>
    </row>
    <row r="4055" spans="1:22" x14ac:dyDescent="0.25">
      <c r="A4055" s="6" t="s">
        <v>351</v>
      </c>
      <c r="B4055" s="6" t="s">
        <v>23</v>
      </c>
      <c r="O4055" s="10" t="e">
        <f t="shared" si="631"/>
        <v>#DIV/0!</v>
      </c>
      <c r="P4055" s="11" t="e">
        <f t="shared" si="632"/>
        <v>#DIV/0!</v>
      </c>
      <c r="Q4055" s="11" t="e">
        <f t="shared" si="633"/>
        <v>#DIV/0!</v>
      </c>
      <c r="R4055" s="6" t="e">
        <f t="shared" si="634"/>
        <v>#DIV/0!</v>
      </c>
      <c r="S4055" s="6" t="e">
        <f t="shared" si="635"/>
        <v>#DIV/0!</v>
      </c>
      <c r="T4055" s="11">
        <f t="shared" si="636"/>
        <v>0</v>
      </c>
      <c r="U4055" s="11">
        <f t="shared" si="637"/>
        <v>0</v>
      </c>
      <c r="V4055" s="11">
        <f t="shared" si="638"/>
        <v>0</v>
      </c>
    </row>
    <row r="4056" spans="1:22" x14ac:dyDescent="0.25">
      <c r="A4056" s="6" t="s">
        <v>351</v>
      </c>
      <c r="B4056" s="6" t="s">
        <v>23</v>
      </c>
      <c r="O4056" s="10" t="e">
        <f t="shared" si="631"/>
        <v>#DIV/0!</v>
      </c>
      <c r="P4056" s="11" t="e">
        <f t="shared" si="632"/>
        <v>#DIV/0!</v>
      </c>
      <c r="Q4056" s="11" t="e">
        <f t="shared" si="633"/>
        <v>#DIV/0!</v>
      </c>
      <c r="R4056" s="6" t="e">
        <f t="shared" si="634"/>
        <v>#DIV/0!</v>
      </c>
      <c r="S4056" s="6" t="e">
        <f t="shared" si="635"/>
        <v>#DIV/0!</v>
      </c>
      <c r="T4056" s="11">
        <f t="shared" si="636"/>
        <v>0</v>
      </c>
      <c r="U4056" s="11">
        <f t="shared" si="637"/>
        <v>0</v>
      </c>
      <c r="V4056" s="11">
        <f t="shared" si="638"/>
        <v>0</v>
      </c>
    </row>
    <row r="4057" spans="1:22" x14ac:dyDescent="0.25">
      <c r="A4057" s="6" t="s">
        <v>351</v>
      </c>
      <c r="B4057" s="6" t="s">
        <v>23</v>
      </c>
      <c r="O4057" s="10" t="e">
        <f t="shared" si="631"/>
        <v>#DIV/0!</v>
      </c>
      <c r="P4057" s="11" t="e">
        <f t="shared" si="632"/>
        <v>#DIV/0!</v>
      </c>
      <c r="Q4057" s="11" t="e">
        <f t="shared" si="633"/>
        <v>#DIV/0!</v>
      </c>
      <c r="R4057" s="6" t="e">
        <f t="shared" si="634"/>
        <v>#DIV/0!</v>
      </c>
      <c r="S4057" s="6" t="e">
        <f t="shared" si="635"/>
        <v>#DIV/0!</v>
      </c>
      <c r="T4057" s="11">
        <f t="shared" si="636"/>
        <v>0</v>
      </c>
      <c r="U4057" s="11">
        <f t="shared" si="637"/>
        <v>0</v>
      </c>
      <c r="V4057" s="11">
        <f t="shared" si="638"/>
        <v>0</v>
      </c>
    </row>
    <row r="4058" spans="1:22" x14ac:dyDescent="0.25">
      <c r="A4058" s="6" t="s">
        <v>351</v>
      </c>
      <c r="B4058" s="6" t="s">
        <v>23</v>
      </c>
      <c r="O4058" s="10" t="e">
        <f t="shared" si="631"/>
        <v>#DIV/0!</v>
      </c>
      <c r="P4058" s="11" t="e">
        <f t="shared" si="632"/>
        <v>#DIV/0!</v>
      </c>
      <c r="Q4058" s="11" t="e">
        <f t="shared" si="633"/>
        <v>#DIV/0!</v>
      </c>
      <c r="R4058" s="6" t="e">
        <f t="shared" si="634"/>
        <v>#DIV/0!</v>
      </c>
      <c r="S4058" s="6" t="e">
        <f t="shared" si="635"/>
        <v>#DIV/0!</v>
      </c>
      <c r="T4058" s="11">
        <f t="shared" si="636"/>
        <v>0</v>
      </c>
      <c r="U4058" s="11">
        <f t="shared" si="637"/>
        <v>0</v>
      </c>
      <c r="V4058" s="11">
        <f t="shared" si="638"/>
        <v>0</v>
      </c>
    </row>
    <row r="4059" spans="1:22" x14ac:dyDescent="0.25">
      <c r="A4059" s="6" t="s">
        <v>351</v>
      </c>
      <c r="B4059" s="6" t="s">
        <v>23</v>
      </c>
      <c r="O4059" s="10" t="e">
        <f t="shared" si="631"/>
        <v>#DIV/0!</v>
      </c>
      <c r="P4059" s="11" t="e">
        <f t="shared" si="632"/>
        <v>#DIV/0!</v>
      </c>
      <c r="Q4059" s="11" t="e">
        <f t="shared" si="633"/>
        <v>#DIV/0!</v>
      </c>
      <c r="R4059" s="6" t="e">
        <f t="shared" si="634"/>
        <v>#DIV/0!</v>
      </c>
      <c r="S4059" s="6" t="e">
        <f t="shared" si="635"/>
        <v>#DIV/0!</v>
      </c>
      <c r="T4059" s="11">
        <f t="shared" si="636"/>
        <v>0</v>
      </c>
      <c r="U4059" s="11">
        <f t="shared" si="637"/>
        <v>0</v>
      </c>
      <c r="V4059" s="11">
        <f t="shared" si="638"/>
        <v>0</v>
      </c>
    </row>
    <row r="4060" spans="1:22" x14ac:dyDescent="0.25">
      <c r="A4060" s="6" t="s">
        <v>351</v>
      </c>
      <c r="B4060" s="6" t="s">
        <v>23</v>
      </c>
      <c r="O4060" s="10" t="e">
        <f t="shared" si="631"/>
        <v>#DIV/0!</v>
      </c>
      <c r="P4060" s="11" t="e">
        <f t="shared" si="632"/>
        <v>#DIV/0!</v>
      </c>
      <c r="Q4060" s="11" t="e">
        <f t="shared" si="633"/>
        <v>#DIV/0!</v>
      </c>
      <c r="R4060" s="6" t="e">
        <f t="shared" si="634"/>
        <v>#DIV/0!</v>
      </c>
      <c r="S4060" s="6" t="e">
        <f t="shared" si="635"/>
        <v>#DIV/0!</v>
      </c>
      <c r="T4060" s="11">
        <f t="shared" si="636"/>
        <v>0</v>
      </c>
      <c r="U4060" s="11">
        <f t="shared" si="637"/>
        <v>0</v>
      </c>
      <c r="V4060" s="11">
        <f t="shared" si="638"/>
        <v>0</v>
      </c>
    </row>
    <row r="4061" spans="1:22" x14ac:dyDescent="0.25">
      <c r="A4061" s="6" t="s">
        <v>351</v>
      </c>
      <c r="B4061" s="6" t="s">
        <v>23</v>
      </c>
      <c r="O4061" s="10" t="e">
        <f t="shared" si="631"/>
        <v>#DIV/0!</v>
      </c>
      <c r="P4061" s="11" t="e">
        <f t="shared" si="632"/>
        <v>#DIV/0!</v>
      </c>
      <c r="Q4061" s="11" t="e">
        <f t="shared" si="633"/>
        <v>#DIV/0!</v>
      </c>
      <c r="R4061" s="6" t="e">
        <f t="shared" si="634"/>
        <v>#DIV/0!</v>
      </c>
      <c r="S4061" s="6" t="e">
        <f t="shared" si="635"/>
        <v>#DIV/0!</v>
      </c>
      <c r="T4061" s="11">
        <f t="shared" si="636"/>
        <v>0</v>
      </c>
      <c r="U4061" s="11">
        <f t="shared" si="637"/>
        <v>0</v>
      </c>
      <c r="V4061" s="11">
        <f t="shared" si="638"/>
        <v>0</v>
      </c>
    </row>
    <row r="4062" spans="1:22" x14ac:dyDescent="0.25">
      <c r="A4062" s="6" t="s">
        <v>351</v>
      </c>
      <c r="B4062" s="6" t="s">
        <v>23</v>
      </c>
      <c r="O4062" s="10" t="e">
        <f t="shared" si="631"/>
        <v>#DIV/0!</v>
      </c>
      <c r="P4062" s="11" t="e">
        <f t="shared" si="632"/>
        <v>#DIV/0!</v>
      </c>
      <c r="Q4062" s="11" t="e">
        <f t="shared" si="633"/>
        <v>#DIV/0!</v>
      </c>
      <c r="R4062" s="6" t="e">
        <f t="shared" si="634"/>
        <v>#DIV/0!</v>
      </c>
      <c r="S4062" s="6" t="e">
        <f t="shared" si="635"/>
        <v>#DIV/0!</v>
      </c>
      <c r="T4062" s="11">
        <f t="shared" si="636"/>
        <v>0</v>
      </c>
      <c r="U4062" s="11">
        <f t="shared" si="637"/>
        <v>0</v>
      </c>
      <c r="V4062" s="11">
        <f t="shared" si="638"/>
        <v>0</v>
      </c>
    </row>
    <row r="4063" spans="1:22" x14ac:dyDescent="0.25">
      <c r="A4063" s="6" t="s">
        <v>351</v>
      </c>
      <c r="B4063" s="6" t="s">
        <v>23</v>
      </c>
      <c r="O4063" s="10" t="e">
        <f t="shared" si="631"/>
        <v>#DIV/0!</v>
      </c>
      <c r="P4063" s="11" t="e">
        <f t="shared" si="632"/>
        <v>#DIV/0!</v>
      </c>
      <c r="Q4063" s="11" t="e">
        <f t="shared" si="633"/>
        <v>#DIV/0!</v>
      </c>
      <c r="R4063" s="6" t="e">
        <f t="shared" si="634"/>
        <v>#DIV/0!</v>
      </c>
      <c r="S4063" s="6" t="e">
        <f t="shared" si="635"/>
        <v>#DIV/0!</v>
      </c>
      <c r="T4063" s="11">
        <f t="shared" si="636"/>
        <v>0</v>
      </c>
      <c r="U4063" s="11">
        <f t="shared" si="637"/>
        <v>0</v>
      </c>
      <c r="V4063" s="11">
        <f t="shared" si="638"/>
        <v>0</v>
      </c>
    </row>
    <row r="4064" spans="1:22" x14ac:dyDescent="0.25">
      <c r="A4064" s="6" t="s">
        <v>351</v>
      </c>
      <c r="B4064" s="6" t="s">
        <v>23</v>
      </c>
      <c r="O4064" s="10" t="e">
        <f t="shared" si="631"/>
        <v>#DIV/0!</v>
      </c>
      <c r="P4064" s="11" t="e">
        <f t="shared" si="632"/>
        <v>#DIV/0!</v>
      </c>
      <c r="Q4064" s="11" t="e">
        <f t="shared" si="633"/>
        <v>#DIV/0!</v>
      </c>
      <c r="R4064" s="6" t="e">
        <f t="shared" si="634"/>
        <v>#DIV/0!</v>
      </c>
      <c r="S4064" s="6" t="e">
        <f t="shared" si="635"/>
        <v>#DIV/0!</v>
      </c>
      <c r="T4064" s="11">
        <f t="shared" si="636"/>
        <v>0</v>
      </c>
      <c r="U4064" s="11">
        <f t="shared" si="637"/>
        <v>0</v>
      </c>
      <c r="V4064" s="11">
        <f t="shared" si="638"/>
        <v>0</v>
      </c>
    </row>
    <row r="4065" spans="1:22" x14ac:dyDescent="0.25">
      <c r="A4065" s="6" t="s">
        <v>351</v>
      </c>
      <c r="B4065" s="6" t="s">
        <v>23</v>
      </c>
      <c r="O4065" s="10" t="e">
        <f t="shared" si="631"/>
        <v>#DIV/0!</v>
      </c>
      <c r="P4065" s="11" t="e">
        <f t="shared" si="632"/>
        <v>#DIV/0!</v>
      </c>
      <c r="Q4065" s="11" t="e">
        <f t="shared" si="633"/>
        <v>#DIV/0!</v>
      </c>
      <c r="R4065" s="6" t="e">
        <f t="shared" si="634"/>
        <v>#DIV/0!</v>
      </c>
      <c r="S4065" s="6" t="e">
        <f t="shared" si="635"/>
        <v>#DIV/0!</v>
      </c>
      <c r="T4065" s="11">
        <f t="shared" si="636"/>
        <v>0</v>
      </c>
      <c r="U4065" s="11">
        <f t="shared" si="637"/>
        <v>0</v>
      </c>
      <c r="V4065" s="11">
        <f t="shared" si="638"/>
        <v>0</v>
      </c>
    </row>
    <row r="4066" spans="1:22" x14ac:dyDescent="0.25">
      <c r="A4066" s="6" t="s">
        <v>351</v>
      </c>
      <c r="B4066" s="6" t="s">
        <v>23</v>
      </c>
      <c r="O4066" s="10" t="e">
        <f t="shared" si="631"/>
        <v>#DIV/0!</v>
      </c>
      <c r="P4066" s="11" t="e">
        <f t="shared" si="632"/>
        <v>#DIV/0!</v>
      </c>
      <c r="Q4066" s="11" t="e">
        <f t="shared" si="633"/>
        <v>#DIV/0!</v>
      </c>
      <c r="R4066" s="6" t="e">
        <f t="shared" si="634"/>
        <v>#DIV/0!</v>
      </c>
      <c r="S4066" s="6" t="e">
        <f t="shared" si="635"/>
        <v>#DIV/0!</v>
      </c>
      <c r="T4066" s="11">
        <f t="shared" si="636"/>
        <v>0</v>
      </c>
      <c r="U4066" s="11">
        <f t="shared" si="637"/>
        <v>0</v>
      </c>
      <c r="V4066" s="11">
        <f t="shared" si="638"/>
        <v>0</v>
      </c>
    </row>
    <row r="4067" spans="1:22" x14ac:dyDescent="0.25">
      <c r="A4067" s="6" t="s">
        <v>351</v>
      </c>
      <c r="B4067" s="6" t="s">
        <v>23</v>
      </c>
      <c r="O4067" s="10" t="e">
        <f t="shared" si="631"/>
        <v>#DIV/0!</v>
      </c>
      <c r="P4067" s="11" t="e">
        <f t="shared" si="632"/>
        <v>#DIV/0!</v>
      </c>
      <c r="Q4067" s="11" t="e">
        <f t="shared" si="633"/>
        <v>#DIV/0!</v>
      </c>
      <c r="R4067" s="6" t="e">
        <f t="shared" si="634"/>
        <v>#DIV/0!</v>
      </c>
      <c r="S4067" s="6" t="e">
        <f t="shared" si="635"/>
        <v>#DIV/0!</v>
      </c>
      <c r="T4067" s="11">
        <f t="shared" si="636"/>
        <v>0</v>
      </c>
      <c r="U4067" s="11">
        <f t="shared" si="637"/>
        <v>0</v>
      </c>
      <c r="V4067" s="11">
        <f t="shared" si="638"/>
        <v>0</v>
      </c>
    </row>
    <row r="4068" spans="1:22" x14ac:dyDescent="0.25">
      <c r="A4068" s="6" t="s">
        <v>351</v>
      </c>
      <c r="B4068" s="6" t="s">
        <v>23</v>
      </c>
      <c r="O4068" s="10" t="e">
        <f t="shared" si="631"/>
        <v>#DIV/0!</v>
      </c>
      <c r="P4068" s="11" t="e">
        <f t="shared" si="632"/>
        <v>#DIV/0!</v>
      </c>
      <c r="Q4068" s="11" t="e">
        <f t="shared" si="633"/>
        <v>#DIV/0!</v>
      </c>
      <c r="R4068" s="6" t="e">
        <f t="shared" si="634"/>
        <v>#DIV/0!</v>
      </c>
      <c r="S4068" s="6" t="e">
        <f t="shared" si="635"/>
        <v>#DIV/0!</v>
      </c>
      <c r="T4068" s="11">
        <f t="shared" si="636"/>
        <v>0</v>
      </c>
      <c r="U4068" s="11">
        <f t="shared" si="637"/>
        <v>0</v>
      </c>
      <c r="V4068" s="11">
        <f t="shared" si="638"/>
        <v>0</v>
      </c>
    </row>
    <row r="4069" spans="1:22" x14ac:dyDescent="0.25">
      <c r="A4069" s="6" t="s">
        <v>351</v>
      </c>
      <c r="B4069" s="6" t="s">
        <v>23</v>
      </c>
      <c r="O4069" s="10" t="e">
        <f t="shared" si="631"/>
        <v>#DIV/0!</v>
      </c>
      <c r="P4069" s="11" t="e">
        <f t="shared" si="632"/>
        <v>#DIV/0!</v>
      </c>
      <c r="Q4069" s="11" t="e">
        <f t="shared" si="633"/>
        <v>#DIV/0!</v>
      </c>
      <c r="R4069" s="6" t="e">
        <f t="shared" si="634"/>
        <v>#DIV/0!</v>
      </c>
      <c r="S4069" s="6" t="e">
        <f t="shared" si="635"/>
        <v>#DIV/0!</v>
      </c>
      <c r="T4069" s="11">
        <f t="shared" si="636"/>
        <v>0</v>
      </c>
      <c r="U4069" s="11">
        <f t="shared" si="637"/>
        <v>0</v>
      </c>
      <c r="V4069" s="11">
        <f t="shared" si="638"/>
        <v>0</v>
      </c>
    </row>
    <row r="4070" spans="1:22" x14ac:dyDescent="0.25">
      <c r="A4070" s="6" t="s">
        <v>351</v>
      </c>
      <c r="B4070" s="6" t="s">
        <v>23</v>
      </c>
      <c r="O4070" s="10" t="e">
        <f t="shared" si="631"/>
        <v>#DIV/0!</v>
      </c>
      <c r="P4070" s="11" t="e">
        <f t="shared" si="632"/>
        <v>#DIV/0!</v>
      </c>
      <c r="Q4070" s="11" t="e">
        <f t="shared" si="633"/>
        <v>#DIV/0!</v>
      </c>
      <c r="R4070" s="6" t="e">
        <f t="shared" si="634"/>
        <v>#DIV/0!</v>
      </c>
      <c r="S4070" s="6" t="e">
        <f t="shared" si="635"/>
        <v>#DIV/0!</v>
      </c>
      <c r="T4070" s="11">
        <f t="shared" si="636"/>
        <v>0</v>
      </c>
      <c r="U4070" s="11">
        <f t="shared" si="637"/>
        <v>0</v>
      </c>
      <c r="V4070" s="11">
        <f t="shared" si="638"/>
        <v>0</v>
      </c>
    </row>
    <row r="4071" spans="1:22" x14ac:dyDescent="0.25">
      <c r="A4071" s="6" t="s">
        <v>351</v>
      </c>
      <c r="B4071" s="6" t="s">
        <v>23</v>
      </c>
      <c r="O4071" s="10" t="e">
        <f t="shared" si="631"/>
        <v>#DIV/0!</v>
      </c>
      <c r="P4071" s="11" t="e">
        <f t="shared" si="632"/>
        <v>#DIV/0!</v>
      </c>
      <c r="Q4071" s="11" t="e">
        <f t="shared" si="633"/>
        <v>#DIV/0!</v>
      </c>
      <c r="R4071" s="6" t="e">
        <f t="shared" si="634"/>
        <v>#DIV/0!</v>
      </c>
      <c r="S4071" s="6" t="e">
        <f t="shared" si="635"/>
        <v>#DIV/0!</v>
      </c>
      <c r="T4071" s="11">
        <f t="shared" si="636"/>
        <v>0</v>
      </c>
      <c r="U4071" s="11">
        <f t="shared" si="637"/>
        <v>0</v>
      </c>
      <c r="V4071" s="11">
        <f t="shared" si="638"/>
        <v>0</v>
      </c>
    </row>
    <row r="4072" spans="1:22" x14ac:dyDescent="0.25">
      <c r="A4072" s="6" t="s">
        <v>351</v>
      </c>
      <c r="B4072" s="6" t="s">
        <v>23</v>
      </c>
      <c r="O4072" s="10" t="e">
        <f t="shared" si="631"/>
        <v>#DIV/0!</v>
      </c>
      <c r="P4072" s="11" t="e">
        <f t="shared" si="632"/>
        <v>#DIV/0!</v>
      </c>
      <c r="Q4072" s="11" t="e">
        <f t="shared" si="633"/>
        <v>#DIV/0!</v>
      </c>
      <c r="R4072" s="6" t="e">
        <f t="shared" si="634"/>
        <v>#DIV/0!</v>
      </c>
      <c r="S4072" s="6" t="e">
        <f t="shared" si="635"/>
        <v>#DIV/0!</v>
      </c>
      <c r="T4072" s="11">
        <f t="shared" si="636"/>
        <v>0</v>
      </c>
      <c r="U4072" s="11">
        <f t="shared" si="637"/>
        <v>0</v>
      </c>
      <c r="V4072" s="11">
        <f t="shared" si="638"/>
        <v>0</v>
      </c>
    </row>
    <row r="4073" spans="1:22" x14ac:dyDescent="0.25">
      <c r="A4073" s="6" t="s">
        <v>351</v>
      </c>
      <c r="B4073" s="6" t="s">
        <v>23</v>
      </c>
      <c r="O4073" s="10" t="e">
        <f t="shared" si="631"/>
        <v>#DIV/0!</v>
      </c>
      <c r="P4073" s="11" t="e">
        <f t="shared" si="632"/>
        <v>#DIV/0!</v>
      </c>
      <c r="Q4073" s="11" t="e">
        <f t="shared" si="633"/>
        <v>#DIV/0!</v>
      </c>
      <c r="R4073" s="6" t="e">
        <f t="shared" si="634"/>
        <v>#DIV/0!</v>
      </c>
      <c r="S4073" s="6" t="e">
        <f t="shared" si="635"/>
        <v>#DIV/0!</v>
      </c>
      <c r="T4073" s="11">
        <f t="shared" si="636"/>
        <v>0</v>
      </c>
      <c r="U4073" s="11">
        <f t="shared" si="637"/>
        <v>0</v>
      </c>
      <c r="V4073" s="11">
        <f t="shared" si="638"/>
        <v>0</v>
      </c>
    </row>
    <row r="4074" spans="1:22" x14ac:dyDescent="0.25">
      <c r="A4074" s="6" t="s">
        <v>351</v>
      </c>
      <c r="B4074" s="6" t="s">
        <v>23</v>
      </c>
      <c r="O4074" s="10" t="e">
        <f t="shared" si="631"/>
        <v>#DIV/0!</v>
      </c>
      <c r="P4074" s="11" t="e">
        <f t="shared" si="632"/>
        <v>#DIV/0!</v>
      </c>
      <c r="Q4074" s="11" t="e">
        <f t="shared" si="633"/>
        <v>#DIV/0!</v>
      </c>
      <c r="R4074" s="6" t="e">
        <f t="shared" si="634"/>
        <v>#DIV/0!</v>
      </c>
      <c r="S4074" s="6" t="e">
        <f t="shared" si="635"/>
        <v>#DIV/0!</v>
      </c>
      <c r="T4074" s="11">
        <f t="shared" si="636"/>
        <v>0</v>
      </c>
      <c r="U4074" s="11">
        <f t="shared" si="637"/>
        <v>0</v>
      </c>
      <c r="V4074" s="11">
        <f t="shared" si="638"/>
        <v>0</v>
      </c>
    </row>
    <row r="4075" spans="1:22" x14ac:dyDescent="0.25">
      <c r="A4075" s="6" t="s">
        <v>351</v>
      </c>
      <c r="B4075" s="6" t="s">
        <v>23</v>
      </c>
      <c r="O4075" s="10" t="e">
        <f t="shared" si="631"/>
        <v>#DIV/0!</v>
      </c>
      <c r="P4075" s="11" t="e">
        <f t="shared" si="632"/>
        <v>#DIV/0!</v>
      </c>
      <c r="Q4075" s="11" t="e">
        <f t="shared" si="633"/>
        <v>#DIV/0!</v>
      </c>
      <c r="R4075" s="6" t="e">
        <f t="shared" si="634"/>
        <v>#DIV/0!</v>
      </c>
      <c r="S4075" s="6" t="e">
        <f t="shared" si="635"/>
        <v>#DIV/0!</v>
      </c>
      <c r="T4075" s="11">
        <f t="shared" si="636"/>
        <v>0</v>
      </c>
      <c r="U4075" s="11">
        <f t="shared" si="637"/>
        <v>0</v>
      </c>
      <c r="V4075" s="11">
        <f t="shared" si="638"/>
        <v>0</v>
      </c>
    </row>
    <row r="4076" spans="1:22" x14ac:dyDescent="0.25">
      <c r="A4076" s="6" t="s">
        <v>351</v>
      </c>
      <c r="B4076" s="6" t="s">
        <v>23</v>
      </c>
      <c r="O4076" s="10" t="e">
        <f t="shared" si="631"/>
        <v>#DIV/0!</v>
      </c>
      <c r="P4076" s="11" t="e">
        <f t="shared" si="632"/>
        <v>#DIV/0!</v>
      </c>
      <c r="Q4076" s="11" t="e">
        <f t="shared" si="633"/>
        <v>#DIV/0!</v>
      </c>
      <c r="R4076" s="6" t="e">
        <f t="shared" si="634"/>
        <v>#DIV/0!</v>
      </c>
      <c r="S4076" s="6" t="e">
        <f t="shared" si="635"/>
        <v>#DIV/0!</v>
      </c>
      <c r="T4076" s="11">
        <f t="shared" si="636"/>
        <v>0</v>
      </c>
      <c r="U4076" s="11">
        <f t="shared" si="637"/>
        <v>0</v>
      </c>
      <c r="V4076" s="11">
        <f t="shared" si="638"/>
        <v>0</v>
      </c>
    </row>
    <row r="4077" spans="1:22" x14ac:dyDescent="0.25">
      <c r="A4077" s="6" t="s">
        <v>351</v>
      </c>
      <c r="B4077" s="6" t="s">
        <v>23</v>
      </c>
      <c r="O4077" s="10" t="e">
        <f t="shared" si="631"/>
        <v>#DIV/0!</v>
      </c>
      <c r="P4077" s="11" t="e">
        <f t="shared" si="632"/>
        <v>#DIV/0!</v>
      </c>
      <c r="Q4077" s="11" t="e">
        <f t="shared" si="633"/>
        <v>#DIV/0!</v>
      </c>
      <c r="R4077" s="6" t="e">
        <f t="shared" si="634"/>
        <v>#DIV/0!</v>
      </c>
      <c r="S4077" s="6" t="e">
        <f t="shared" si="635"/>
        <v>#DIV/0!</v>
      </c>
      <c r="T4077" s="11">
        <f t="shared" si="636"/>
        <v>0</v>
      </c>
      <c r="U4077" s="11">
        <f t="shared" si="637"/>
        <v>0</v>
      </c>
      <c r="V4077" s="11">
        <f t="shared" si="638"/>
        <v>0</v>
      </c>
    </row>
    <row r="4078" spans="1:22" x14ac:dyDescent="0.25">
      <c r="A4078" s="6" t="s">
        <v>351</v>
      </c>
      <c r="B4078" s="6" t="s">
        <v>23</v>
      </c>
      <c r="O4078" s="10" t="e">
        <f t="shared" si="631"/>
        <v>#DIV/0!</v>
      </c>
      <c r="P4078" s="11" t="e">
        <f t="shared" si="632"/>
        <v>#DIV/0!</v>
      </c>
      <c r="Q4078" s="11" t="e">
        <f t="shared" si="633"/>
        <v>#DIV/0!</v>
      </c>
      <c r="R4078" s="6" t="e">
        <f t="shared" si="634"/>
        <v>#DIV/0!</v>
      </c>
      <c r="S4078" s="6" t="e">
        <f t="shared" si="635"/>
        <v>#DIV/0!</v>
      </c>
      <c r="T4078" s="11">
        <f t="shared" si="636"/>
        <v>0</v>
      </c>
      <c r="U4078" s="11">
        <f t="shared" si="637"/>
        <v>0</v>
      </c>
      <c r="V4078" s="11">
        <f t="shared" si="638"/>
        <v>0</v>
      </c>
    </row>
    <row r="4079" spans="1:22" x14ac:dyDescent="0.25">
      <c r="A4079" s="6" t="s">
        <v>351</v>
      </c>
      <c r="B4079" s="6" t="s">
        <v>23</v>
      </c>
      <c r="O4079" s="10" t="e">
        <f t="shared" si="631"/>
        <v>#DIV/0!</v>
      </c>
      <c r="P4079" s="11" t="e">
        <f t="shared" si="632"/>
        <v>#DIV/0!</v>
      </c>
      <c r="Q4079" s="11" t="e">
        <f t="shared" si="633"/>
        <v>#DIV/0!</v>
      </c>
      <c r="R4079" s="6" t="e">
        <f t="shared" si="634"/>
        <v>#DIV/0!</v>
      </c>
      <c r="S4079" s="6" t="e">
        <f t="shared" si="635"/>
        <v>#DIV/0!</v>
      </c>
      <c r="T4079" s="11">
        <f t="shared" si="636"/>
        <v>0</v>
      </c>
      <c r="U4079" s="11">
        <f t="shared" si="637"/>
        <v>0</v>
      </c>
      <c r="V4079" s="11">
        <f t="shared" si="638"/>
        <v>0</v>
      </c>
    </row>
    <row r="4080" spans="1:22" x14ac:dyDescent="0.25">
      <c r="A4080" s="6" t="s">
        <v>351</v>
      </c>
      <c r="B4080" s="6" t="s">
        <v>23</v>
      </c>
      <c r="O4080" s="10" t="e">
        <f t="shared" si="631"/>
        <v>#DIV/0!</v>
      </c>
      <c r="P4080" s="11" t="e">
        <f t="shared" si="632"/>
        <v>#DIV/0!</v>
      </c>
      <c r="Q4080" s="11" t="e">
        <f t="shared" si="633"/>
        <v>#DIV/0!</v>
      </c>
      <c r="R4080" s="6" t="e">
        <f t="shared" si="634"/>
        <v>#DIV/0!</v>
      </c>
      <c r="S4080" s="6" t="e">
        <f t="shared" si="635"/>
        <v>#DIV/0!</v>
      </c>
      <c r="T4080" s="11">
        <f t="shared" si="636"/>
        <v>0</v>
      </c>
      <c r="U4080" s="11">
        <f t="shared" si="637"/>
        <v>0</v>
      </c>
      <c r="V4080" s="11">
        <f t="shared" si="638"/>
        <v>0</v>
      </c>
    </row>
    <row r="4081" spans="1:22" x14ac:dyDescent="0.25">
      <c r="A4081" s="6" t="s">
        <v>351</v>
      </c>
      <c r="B4081" s="6" t="s">
        <v>23</v>
      </c>
      <c r="O4081" s="10" t="e">
        <f t="shared" si="631"/>
        <v>#DIV/0!</v>
      </c>
      <c r="P4081" s="11" t="e">
        <f t="shared" si="632"/>
        <v>#DIV/0!</v>
      </c>
      <c r="Q4081" s="11" t="e">
        <f t="shared" si="633"/>
        <v>#DIV/0!</v>
      </c>
      <c r="R4081" s="6" t="e">
        <f t="shared" si="634"/>
        <v>#DIV/0!</v>
      </c>
      <c r="S4081" s="6" t="e">
        <f t="shared" si="635"/>
        <v>#DIV/0!</v>
      </c>
      <c r="T4081" s="11">
        <f t="shared" si="636"/>
        <v>0</v>
      </c>
      <c r="U4081" s="11">
        <f t="shared" si="637"/>
        <v>0</v>
      </c>
      <c r="V4081" s="11">
        <f t="shared" si="638"/>
        <v>0</v>
      </c>
    </row>
    <row r="4082" spans="1:22" x14ac:dyDescent="0.25">
      <c r="A4082" s="6" t="s">
        <v>351</v>
      </c>
      <c r="B4082" s="6" t="s">
        <v>23</v>
      </c>
      <c r="O4082" s="10" t="e">
        <f t="shared" si="631"/>
        <v>#DIV/0!</v>
      </c>
      <c r="P4082" s="11" t="e">
        <f t="shared" si="632"/>
        <v>#DIV/0!</v>
      </c>
      <c r="Q4082" s="11" t="e">
        <f t="shared" si="633"/>
        <v>#DIV/0!</v>
      </c>
      <c r="R4082" s="6" t="e">
        <f t="shared" si="634"/>
        <v>#DIV/0!</v>
      </c>
      <c r="S4082" s="6" t="e">
        <f t="shared" si="635"/>
        <v>#DIV/0!</v>
      </c>
      <c r="T4082" s="11">
        <f t="shared" si="636"/>
        <v>0</v>
      </c>
      <c r="U4082" s="11">
        <f t="shared" si="637"/>
        <v>0</v>
      </c>
      <c r="V4082" s="11">
        <f t="shared" si="638"/>
        <v>0</v>
      </c>
    </row>
    <row r="4083" spans="1:22" x14ac:dyDescent="0.25">
      <c r="A4083" s="6" t="s">
        <v>351</v>
      </c>
      <c r="B4083" s="6" t="s">
        <v>23</v>
      </c>
      <c r="O4083" s="10" t="e">
        <f t="shared" si="631"/>
        <v>#DIV/0!</v>
      </c>
      <c r="P4083" s="11" t="e">
        <f t="shared" si="632"/>
        <v>#DIV/0!</v>
      </c>
      <c r="Q4083" s="11" t="e">
        <f t="shared" si="633"/>
        <v>#DIV/0!</v>
      </c>
      <c r="R4083" s="6" t="e">
        <f t="shared" si="634"/>
        <v>#DIV/0!</v>
      </c>
      <c r="S4083" s="6" t="e">
        <f t="shared" si="635"/>
        <v>#DIV/0!</v>
      </c>
      <c r="T4083" s="11">
        <f t="shared" si="636"/>
        <v>0</v>
      </c>
      <c r="U4083" s="11">
        <f t="shared" si="637"/>
        <v>0</v>
      </c>
      <c r="V4083" s="11">
        <f t="shared" si="638"/>
        <v>0</v>
      </c>
    </row>
    <row r="4084" spans="1:22" x14ac:dyDescent="0.25">
      <c r="A4084" s="6" t="s">
        <v>351</v>
      </c>
      <c r="B4084" s="6" t="s">
        <v>23</v>
      </c>
      <c r="O4084" s="10" t="e">
        <f t="shared" si="631"/>
        <v>#DIV/0!</v>
      </c>
      <c r="P4084" s="11" t="e">
        <f t="shared" si="632"/>
        <v>#DIV/0!</v>
      </c>
      <c r="Q4084" s="11" t="e">
        <f t="shared" si="633"/>
        <v>#DIV/0!</v>
      </c>
      <c r="R4084" s="6" t="e">
        <f t="shared" si="634"/>
        <v>#DIV/0!</v>
      </c>
      <c r="S4084" s="6" t="e">
        <f t="shared" si="635"/>
        <v>#DIV/0!</v>
      </c>
      <c r="T4084" s="11">
        <f t="shared" si="636"/>
        <v>0</v>
      </c>
      <c r="U4084" s="11">
        <f t="shared" si="637"/>
        <v>0</v>
      </c>
      <c r="V4084" s="11">
        <f t="shared" si="638"/>
        <v>0</v>
      </c>
    </row>
    <row r="4085" spans="1:22" x14ac:dyDescent="0.25">
      <c r="A4085" s="6" t="s">
        <v>351</v>
      </c>
      <c r="B4085" s="6" t="s">
        <v>23</v>
      </c>
      <c r="O4085" s="10" t="e">
        <f t="shared" si="631"/>
        <v>#DIV/0!</v>
      </c>
      <c r="P4085" s="11" t="e">
        <f t="shared" si="632"/>
        <v>#DIV/0!</v>
      </c>
      <c r="Q4085" s="11" t="e">
        <f t="shared" si="633"/>
        <v>#DIV/0!</v>
      </c>
      <c r="R4085" s="6" t="e">
        <f t="shared" si="634"/>
        <v>#DIV/0!</v>
      </c>
      <c r="S4085" s="6" t="e">
        <f t="shared" si="635"/>
        <v>#DIV/0!</v>
      </c>
      <c r="T4085" s="11">
        <f t="shared" si="636"/>
        <v>0</v>
      </c>
      <c r="U4085" s="11">
        <f t="shared" si="637"/>
        <v>0</v>
      </c>
      <c r="V4085" s="11">
        <f t="shared" si="638"/>
        <v>0</v>
      </c>
    </row>
    <row r="4086" spans="1:22" x14ac:dyDescent="0.25">
      <c r="A4086" s="6" t="s">
        <v>351</v>
      </c>
      <c r="B4086" s="6" t="s">
        <v>23</v>
      </c>
      <c r="O4086" s="10" t="e">
        <f t="shared" si="631"/>
        <v>#DIV/0!</v>
      </c>
      <c r="P4086" s="11" t="e">
        <f t="shared" si="632"/>
        <v>#DIV/0!</v>
      </c>
      <c r="Q4086" s="11" t="e">
        <f t="shared" si="633"/>
        <v>#DIV/0!</v>
      </c>
      <c r="R4086" s="6" t="e">
        <f t="shared" si="634"/>
        <v>#DIV/0!</v>
      </c>
      <c r="S4086" s="6" t="e">
        <f t="shared" si="635"/>
        <v>#DIV/0!</v>
      </c>
      <c r="T4086" s="11">
        <f t="shared" si="636"/>
        <v>0</v>
      </c>
      <c r="U4086" s="11">
        <f t="shared" si="637"/>
        <v>0</v>
      </c>
      <c r="V4086" s="11">
        <f t="shared" si="638"/>
        <v>0</v>
      </c>
    </row>
    <row r="4087" spans="1:22" x14ac:dyDescent="0.25">
      <c r="A4087" s="6" t="s">
        <v>351</v>
      </c>
      <c r="B4087" s="6" t="s">
        <v>23</v>
      </c>
      <c r="O4087" s="10" t="e">
        <f t="shared" si="631"/>
        <v>#DIV/0!</v>
      </c>
      <c r="P4087" s="11" t="e">
        <f t="shared" si="632"/>
        <v>#DIV/0!</v>
      </c>
      <c r="Q4087" s="11" t="e">
        <f t="shared" si="633"/>
        <v>#DIV/0!</v>
      </c>
      <c r="R4087" s="6" t="e">
        <f t="shared" si="634"/>
        <v>#DIV/0!</v>
      </c>
      <c r="S4087" s="6" t="e">
        <f t="shared" si="635"/>
        <v>#DIV/0!</v>
      </c>
      <c r="T4087" s="11">
        <f t="shared" si="636"/>
        <v>0</v>
      </c>
      <c r="U4087" s="11">
        <f t="shared" si="637"/>
        <v>0</v>
      </c>
      <c r="V4087" s="11">
        <f t="shared" si="638"/>
        <v>0</v>
      </c>
    </row>
    <row r="4088" spans="1:22" x14ac:dyDescent="0.25">
      <c r="A4088" s="6" t="s">
        <v>351</v>
      </c>
      <c r="B4088" s="6" t="s">
        <v>23</v>
      </c>
      <c r="O4088" s="10" t="e">
        <f t="shared" si="631"/>
        <v>#DIV/0!</v>
      </c>
      <c r="P4088" s="11" t="e">
        <f t="shared" si="632"/>
        <v>#DIV/0!</v>
      </c>
      <c r="Q4088" s="11" t="e">
        <f t="shared" si="633"/>
        <v>#DIV/0!</v>
      </c>
      <c r="R4088" s="6" t="e">
        <f t="shared" si="634"/>
        <v>#DIV/0!</v>
      </c>
      <c r="S4088" s="6" t="e">
        <f t="shared" si="635"/>
        <v>#DIV/0!</v>
      </c>
      <c r="T4088" s="11">
        <f t="shared" si="636"/>
        <v>0</v>
      </c>
      <c r="U4088" s="11">
        <f t="shared" si="637"/>
        <v>0</v>
      </c>
      <c r="V4088" s="11">
        <f t="shared" si="638"/>
        <v>0</v>
      </c>
    </row>
    <row r="4089" spans="1:22" x14ac:dyDescent="0.25">
      <c r="A4089" s="6" t="s">
        <v>351</v>
      </c>
      <c r="B4089" s="6" t="s">
        <v>23</v>
      </c>
      <c r="O4089" s="10" t="e">
        <f t="shared" si="631"/>
        <v>#DIV/0!</v>
      </c>
      <c r="P4089" s="11" t="e">
        <f t="shared" si="632"/>
        <v>#DIV/0!</v>
      </c>
      <c r="Q4089" s="11" t="e">
        <f t="shared" si="633"/>
        <v>#DIV/0!</v>
      </c>
      <c r="R4089" s="6" t="e">
        <f t="shared" si="634"/>
        <v>#DIV/0!</v>
      </c>
      <c r="S4089" s="6" t="e">
        <f t="shared" si="635"/>
        <v>#DIV/0!</v>
      </c>
      <c r="T4089" s="11">
        <f t="shared" si="636"/>
        <v>0</v>
      </c>
      <c r="U4089" s="11">
        <f t="shared" si="637"/>
        <v>0</v>
      </c>
      <c r="V4089" s="11">
        <f t="shared" si="638"/>
        <v>0</v>
      </c>
    </row>
    <row r="4090" spans="1:22" x14ac:dyDescent="0.25">
      <c r="A4090" s="6" t="s">
        <v>351</v>
      </c>
      <c r="B4090" s="6" t="s">
        <v>23</v>
      </c>
      <c r="O4090" s="10" t="e">
        <f t="shared" si="631"/>
        <v>#DIV/0!</v>
      </c>
      <c r="P4090" s="11" t="e">
        <f t="shared" si="632"/>
        <v>#DIV/0!</v>
      </c>
      <c r="Q4090" s="11" t="e">
        <f t="shared" si="633"/>
        <v>#DIV/0!</v>
      </c>
      <c r="R4090" s="6" t="e">
        <f t="shared" si="634"/>
        <v>#DIV/0!</v>
      </c>
      <c r="S4090" s="6" t="e">
        <f t="shared" si="635"/>
        <v>#DIV/0!</v>
      </c>
      <c r="T4090" s="11">
        <f t="shared" si="636"/>
        <v>0</v>
      </c>
      <c r="U4090" s="11">
        <f t="shared" si="637"/>
        <v>0</v>
      </c>
      <c r="V4090" s="11">
        <f t="shared" si="638"/>
        <v>0</v>
      </c>
    </row>
    <row r="4091" spans="1:22" x14ac:dyDescent="0.25">
      <c r="A4091" s="6" t="s">
        <v>351</v>
      </c>
      <c r="B4091" s="6" t="s">
        <v>23</v>
      </c>
      <c r="O4091" s="10" t="e">
        <f t="shared" si="631"/>
        <v>#DIV/0!</v>
      </c>
      <c r="P4091" s="11" t="e">
        <f t="shared" si="632"/>
        <v>#DIV/0!</v>
      </c>
      <c r="Q4091" s="11" t="e">
        <f t="shared" si="633"/>
        <v>#DIV/0!</v>
      </c>
      <c r="R4091" s="6" t="e">
        <f t="shared" si="634"/>
        <v>#DIV/0!</v>
      </c>
      <c r="S4091" s="6" t="e">
        <f t="shared" si="635"/>
        <v>#DIV/0!</v>
      </c>
      <c r="T4091" s="11">
        <f t="shared" si="636"/>
        <v>0</v>
      </c>
      <c r="U4091" s="11">
        <f t="shared" si="637"/>
        <v>0</v>
      </c>
      <c r="V4091" s="11">
        <f t="shared" si="638"/>
        <v>0</v>
      </c>
    </row>
    <row r="4092" spans="1:22" x14ac:dyDescent="0.25">
      <c r="A4092" s="6" t="s">
        <v>351</v>
      </c>
      <c r="B4092" s="6" t="s">
        <v>23</v>
      </c>
      <c r="O4092" s="10" t="e">
        <f t="shared" si="631"/>
        <v>#DIV/0!</v>
      </c>
      <c r="P4092" s="11" t="e">
        <f t="shared" si="632"/>
        <v>#DIV/0!</v>
      </c>
      <c r="Q4092" s="11" t="e">
        <f t="shared" si="633"/>
        <v>#DIV/0!</v>
      </c>
      <c r="R4092" s="6" t="e">
        <f t="shared" si="634"/>
        <v>#DIV/0!</v>
      </c>
      <c r="S4092" s="6" t="e">
        <f t="shared" si="635"/>
        <v>#DIV/0!</v>
      </c>
      <c r="T4092" s="11">
        <f t="shared" si="636"/>
        <v>0</v>
      </c>
      <c r="U4092" s="11">
        <f t="shared" si="637"/>
        <v>0</v>
      </c>
      <c r="V4092" s="11">
        <f t="shared" si="638"/>
        <v>0</v>
      </c>
    </row>
    <row r="4093" spans="1:22" x14ac:dyDescent="0.25">
      <c r="A4093" s="6" t="s">
        <v>351</v>
      </c>
      <c r="B4093" s="6" t="s">
        <v>23</v>
      </c>
      <c r="O4093" s="10" t="e">
        <f t="shared" si="631"/>
        <v>#DIV/0!</v>
      </c>
      <c r="P4093" s="11" t="e">
        <f t="shared" si="632"/>
        <v>#DIV/0!</v>
      </c>
      <c r="Q4093" s="11" t="e">
        <f t="shared" si="633"/>
        <v>#DIV/0!</v>
      </c>
      <c r="R4093" s="6" t="e">
        <f t="shared" si="634"/>
        <v>#DIV/0!</v>
      </c>
      <c r="S4093" s="6" t="e">
        <f t="shared" si="635"/>
        <v>#DIV/0!</v>
      </c>
      <c r="T4093" s="11">
        <f t="shared" si="636"/>
        <v>0</v>
      </c>
      <c r="U4093" s="11">
        <f t="shared" si="637"/>
        <v>0</v>
      </c>
      <c r="V4093" s="11">
        <f t="shared" si="638"/>
        <v>0</v>
      </c>
    </row>
    <row r="4094" spans="1:22" x14ac:dyDescent="0.25">
      <c r="A4094" s="6" t="s">
        <v>351</v>
      </c>
      <c r="B4094" s="6" t="s">
        <v>23</v>
      </c>
      <c r="O4094" s="10" t="e">
        <f t="shared" si="631"/>
        <v>#DIV/0!</v>
      </c>
      <c r="P4094" s="11" t="e">
        <f t="shared" si="632"/>
        <v>#DIV/0!</v>
      </c>
      <c r="Q4094" s="11" t="e">
        <f t="shared" si="633"/>
        <v>#DIV/0!</v>
      </c>
      <c r="R4094" s="6" t="e">
        <f t="shared" si="634"/>
        <v>#DIV/0!</v>
      </c>
      <c r="S4094" s="6" t="e">
        <f t="shared" si="635"/>
        <v>#DIV/0!</v>
      </c>
      <c r="T4094" s="11">
        <f t="shared" si="636"/>
        <v>0</v>
      </c>
      <c r="U4094" s="11">
        <f t="shared" si="637"/>
        <v>0</v>
      </c>
      <c r="V4094" s="11">
        <f t="shared" si="638"/>
        <v>0</v>
      </c>
    </row>
    <row r="4095" spans="1:22" x14ac:dyDescent="0.25">
      <c r="A4095" s="6" t="s">
        <v>351</v>
      </c>
      <c r="B4095" s="6" t="s">
        <v>23</v>
      </c>
      <c r="O4095" s="10" t="e">
        <f t="shared" si="631"/>
        <v>#DIV/0!</v>
      </c>
      <c r="P4095" s="11" t="e">
        <f t="shared" si="632"/>
        <v>#DIV/0!</v>
      </c>
      <c r="Q4095" s="11" t="e">
        <f t="shared" si="633"/>
        <v>#DIV/0!</v>
      </c>
      <c r="R4095" s="6" t="e">
        <f t="shared" si="634"/>
        <v>#DIV/0!</v>
      </c>
      <c r="S4095" s="6" t="e">
        <f t="shared" si="635"/>
        <v>#DIV/0!</v>
      </c>
      <c r="T4095" s="11">
        <f t="shared" si="636"/>
        <v>0</v>
      </c>
      <c r="U4095" s="11">
        <f t="shared" si="637"/>
        <v>0</v>
      </c>
      <c r="V4095" s="11">
        <f t="shared" si="638"/>
        <v>0</v>
      </c>
    </row>
    <row r="4096" spans="1:22" x14ac:dyDescent="0.25">
      <c r="A4096" s="6" t="s">
        <v>351</v>
      </c>
      <c r="B4096" s="6" t="s">
        <v>23</v>
      </c>
      <c r="O4096" s="10" t="e">
        <f t="shared" si="631"/>
        <v>#DIV/0!</v>
      </c>
      <c r="P4096" s="11" t="e">
        <f t="shared" si="632"/>
        <v>#DIV/0!</v>
      </c>
      <c r="Q4096" s="11" t="e">
        <f t="shared" si="633"/>
        <v>#DIV/0!</v>
      </c>
      <c r="R4096" s="6" t="e">
        <f t="shared" si="634"/>
        <v>#DIV/0!</v>
      </c>
      <c r="S4096" s="6" t="e">
        <f t="shared" si="635"/>
        <v>#DIV/0!</v>
      </c>
      <c r="T4096" s="11">
        <f t="shared" si="636"/>
        <v>0</v>
      </c>
      <c r="U4096" s="11">
        <f t="shared" si="637"/>
        <v>0</v>
      </c>
      <c r="V4096" s="11">
        <f t="shared" si="638"/>
        <v>0</v>
      </c>
    </row>
    <row r="4097" spans="1:22" x14ac:dyDescent="0.25">
      <c r="A4097" s="6" t="s">
        <v>351</v>
      </c>
      <c r="B4097" s="6" t="s">
        <v>23</v>
      </c>
      <c r="O4097" s="10" t="e">
        <f t="shared" si="631"/>
        <v>#DIV/0!</v>
      </c>
      <c r="P4097" s="11" t="e">
        <f t="shared" si="632"/>
        <v>#DIV/0!</v>
      </c>
      <c r="Q4097" s="11" t="e">
        <f t="shared" si="633"/>
        <v>#DIV/0!</v>
      </c>
      <c r="R4097" s="6" t="e">
        <f t="shared" si="634"/>
        <v>#DIV/0!</v>
      </c>
      <c r="S4097" s="6" t="e">
        <f t="shared" si="635"/>
        <v>#DIV/0!</v>
      </c>
      <c r="T4097" s="11">
        <f t="shared" si="636"/>
        <v>0</v>
      </c>
      <c r="U4097" s="11">
        <f t="shared" si="637"/>
        <v>0</v>
      </c>
      <c r="V4097" s="11">
        <f t="shared" si="638"/>
        <v>0</v>
      </c>
    </row>
    <row r="4098" spans="1:22" x14ac:dyDescent="0.25">
      <c r="A4098" s="6" t="s">
        <v>351</v>
      </c>
      <c r="B4098" s="6" t="s">
        <v>23</v>
      </c>
      <c r="O4098" s="10" t="e">
        <f t="shared" si="631"/>
        <v>#DIV/0!</v>
      </c>
      <c r="P4098" s="11" t="e">
        <f t="shared" si="632"/>
        <v>#DIV/0!</v>
      </c>
      <c r="Q4098" s="11" t="e">
        <f t="shared" si="633"/>
        <v>#DIV/0!</v>
      </c>
      <c r="R4098" s="6" t="e">
        <f t="shared" si="634"/>
        <v>#DIV/0!</v>
      </c>
      <c r="S4098" s="6" t="e">
        <f t="shared" si="635"/>
        <v>#DIV/0!</v>
      </c>
      <c r="T4098" s="11">
        <f t="shared" si="636"/>
        <v>0</v>
      </c>
      <c r="U4098" s="11">
        <f t="shared" si="637"/>
        <v>0</v>
      </c>
      <c r="V4098" s="11">
        <f t="shared" si="638"/>
        <v>0</v>
      </c>
    </row>
    <row r="4099" spans="1:22" x14ac:dyDescent="0.25">
      <c r="A4099" s="6" t="s">
        <v>351</v>
      </c>
      <c r="B4099" s="6" t="s">
        <v>23</v>
      </c>
      <c r="O4099" s="10" t="e">
        <f t="shared" si="631"/>
        <v>#DIV/0!</v>
      </c>
      <c r="P4099" s="11" t="e">
        <f t="shared" si="632"/>
        <v>#DIV/0!</v>
      </c>
      <c r="Q4099" s="11" t="e">
        <f t="shared" si="633"/>
        <v>#DIV/0!</v>
      </c>
      <c r="R4099" s="6" t="e">
        <f t="shared" si="634"/>
        <v>#DIV/0!</v>
      </c>
      <c r="S4099" s="6" t="e">
        <f t="shared" si="635"/>
        <v>#DIV/0!</v>
      </c>
      <c r="T4099" s="11">
        <f t="shared" si="636"/>
        <v>0</v>
      </c>
      <c r="U4099" s="11">
        <f t="shared" si="637"/>
        <v>0</v>
      </c>
      <c r="V4099" s="11">
        <f t="shared" si="638"/>
        <v>0</v>
      </c>
    </row>
    <row r="4100" spans="1:22" x14ac:dyDescent="0.25">
      <c r="A4100" s="6" t="s">
        <v>351</v>
      </c>
      <c r="B4100" s="6" t="s">
        <v>23</v>
      </c>
      <c r="O4100" s="10" t="e">
        <f t="shared" si="631"/>
        <v>#DIV/0!</v>
      </c>
      <c r="P4100" s="11" t="e">
        <f t="shared" si="632"/>
        <v>#DIV/0!</v>
      </c>
      <c r="Q4100" s="11" t="e">
        <f t="shared" si="633"/>
        <v>#DIV/0!</v>
      </c>
      <c r="R4100" s="6" t="e">
        <f t="shared" si="634"/>
        <v>#DIV/0!</v>
      </c>
      <c r="S4100" s="6" t="e">
        <f t="shared" si="635"/>
        <v>#DIV/0!</v>
      </c>
      <c r="T4100" s="11">
        <f t="shared" si="636"/>
        <v>0</v>
      </c>
      <c r="U4100" s="11">
        <f t="shared" si="637"/>
        <v>0</v>
      </c>
      <c r="V4100" s="11">
        <f t="shared" si="638"/>
        <v>0</v>
      </c>
    </row>
    <row r="4101" spans="1:22" x14ac:dyDescent="0.25">
      <c r="A4101" s="6" t="s">
        <v>351</v>
      </c>
      <c r="B4101" s="6" t="s">
        <v>23</v>
      </c>
      <c r="O4101" s="10" t="e">
        <f t="shared" si="631"/>
        <v>#DIV/0!</v>
      </c>
      <c r="P4101" s="11" t="e">
        <f t="shared" si="632"/>
        <v>#DIV/0!</v>
      </c>
      <c r="Q4101" s="11" t="e">
        <f t="shared" si="633"/>
        <v>#DIV/0!</v>
      </c>
      <c r="R4101" s="6" t="e">
        <f t="shared" si="634"/>
        <v>#DIV/0!</v>
      </c>
      <c r="S4101" s="6" t="e">
        <f t="shared" si="635"/>
        <v>#DIV/0!</v>
      </c>
      <c r="T4101" s="11">
        <f t="shared" si="636"/>
        <v>0</v>
      </c>
      <c r="U4101" s="11">
        <f t="shared" si="637"/>
        <v>0</v>
      </c>
      <c r="V4101" s="11">
        <f t="shared" si="638"/>
        <v>0</v>
      </c>
    </row>
    <row r="4102" spans="1:22" x14ac:dyDescent="0.25">
      <c r="A4102" s="6" t="s">
        <v>351</v>
      </c>
      <c r="B4102" s="6" t="s">
        <v>23</v>
      </c>
      <c r="O4102" s="10" t="e">
        <f t="shared" si="631"/>
        <v>#DIV/0!</v>
      </c>
      <c r="P4102" s="11" t="e">
        <f t="shared" si="632"/>
        <v>#DIV/0!</v>
      </c>
      <c r="Q4102" s="11" t="e">
        <f t="shared" si="633"/>
        <v>#DIV/0!</v>
      </c>
      <c r="R4102" s="6" t="e">
        <f t="shared" si="634"/>
        <v>#DIV/0!</v>
      </c>
      <c r="S4102" s="6" t="e">
        <f t="shared" si="635"/>
        <v>#DIV/0!</v>
      </c>
      <c r="T4102" s="11">
        <f t="shared" si="636"/>
        <v>0</v>
      </c>
      <c r="U4102" s="11">
        <f t="shared" si="637"/>
        <v>0</v>
      </c>
      <c r="V4102" s="11">
        <f t="shared" si="638"/>
        <v>0</v>
      </c>
    </row>
    <row r="4103" spans="1:22" x14ac:dyDescent="0.25">
      <c r="A4103" s="6" t="s">
        <v>351</v>
      </c>
      <c r="B4103" s="6" t="s">
        <v>23</v>
      </c>
      <c r="O4103" s="10" t="e">
        <f t="shared" si="631"/>
        <v>#DIV/0!</v>
      </c>
      <c r="P4103" s="11" t="e">
        <f t="shared" si="632"/>
        <v>#DIV/0!</v>
      </c>
      <c r="Q4103" s="11" t="e">
        <f t="shared" si="633"/>
        <v>#DIV/0!</v>
      </c>
      <c r="R4103" s="6" t="e">
        <f t="shared" si="634"/>
        <v>#DIV/0!</v>
      </c>
      <c r="S4103" s="6" t="e">
        <f t="shared" si="635"/>
        <v>#DIV/0!</v>
      </c>
      <c r="T4103" s="11">
        <f t="shared" si="636"/>
        <v>0</v>
      </c>
      <c r="U4103" s="11">
        <f t="shared" si="637"/>
        <v>0</v>
      </c>
      <c r="V4103" s="11">
        <f t="shared" si="638"/>
        <v>0</v>
      </c>
    </row>
    <row r="4104" spans="1:22" x14ac:dyDescent="0.25">
      <c r="A4104" s="6" t="s">
        <v>351</v>
      </c>
      <c r="B4104" s="6" t="s">
        <v>23</v>
      </c>
      <c r="O4104" s="10" t="e">
        <f t="shared" si="631"/>
        <v>#DIV/0!</v>
      </c>
      <c r="P4104" s="11" t="e">
        <f t="shared" si="632"/>
        <v>#DIV/0!</v>
      </c>
      <c r="Q4104" s="11" t="e">
        <f t="shared" si="633"/>
        <v>#DIV/0!</v>
      </c>
      <c r="R4104" s="6" t="e">
        <f t="shared" si="634"/>
        <v>#DIV/0!</v>
      </c>
      <c r="S4104" s="6" t="e">
        <f t="shared" si="635"/>
        <v>#DIV/0!</v>
      </c>
      <c r="T4104" s="11">
        <f t="shared" si="636"/>
        <v>0</v>
      </c>
      <c r="U4104" s="11">
        <f t="shared" si="637"/>
        <v>0</v>
      </c>
      <c r="V4104" s="11">
        <f t="shared" si="638"/>
        <v>0</v>
      </c>
    </row>
    <row r="4105" spans="1:22" x14ac:dyDescent="0.25">
      <c r="A4105" s="6" t="s">
        <v>351</v>
      </c>
      <c r="B4105" s="6" t="s">
        <v>23</v>
      </c>
      <c r="O4105" s="10" t="e">
        <f t="shared" si="631"/>
        <v>#DIV/0!</v>
      </c>
      <c r="P4105" s="11" t="e">
        <f t="shared" si="632"/>
        <v>#DIV/0!</v>
      </c>
      <c r="Q4105" s="11" t="e">
        <f t="shared" si="633"/>
        <v>#DIV/0!</v>
      </c>
      <c r="R4105" s="6" t="e">
        <f t="shared" si="634"/>
        <v>#DIV/0!</v>
      </c>
      <c r="S4105" s="6" t="e">
        <f t="shared" si="635"/>
        <v>#DIV/0!</v>
      </c>
      <c r="T4105" s="11">
        <f t="shared" si="636"/>
        <v>0</v>
      </c>
      <c r="U4105" s="11">
        <f t="shared" si="637"/>
        <v>0</v>
      </c>
      <c r="V4105" s="11">
        <f t="shared" si="638"/>
        <v>0</v>
      </c>
    </row>
    <row r="4106" spans="1:22" x14ac:dyDescent="0.25">
      <c r="A4106" s="6" t="s">
        <v>351</v>
      </c>
      <c r="B4106" s="6" t="s">
        <v>23</v>
      </c>
      <c r="O4106" s="10" t="e">
        <f t="shared" si="631"/>
        <v>#DIV/0!</v>
      </c>
      <c r="P4106" s="11" t="e">
        <f t="shared" si="632"/>
        <v>#DIV/0!</v>
      </c>
      <c r="Q4106" s="11" t="e">
        <f t="shared" si="633"/>
        <v>#DIV/0!</v>
      </c>
      <c r="R4106" s="6" t="e">
        <f t="shared" si="634"/>
        <v>#DIV/0!</v>
      </c>
      <c r="S4106" s="6" t="e">
        <f t="shared" si="635"/>
        <v>#DIV/0!</v>
      </c>
      <c r="T4106" s="11">
        <f t="shared" si="636"/>
        <v>0</v>
      </c>
      <c r="U4106" s="11">
        <f t="shared" si="637"/>
        <v>0</v>
      </c>
      <c r="V4106" s="11">
        <f t="shared" si="638"/>
        <v>0</v>
      </c>
    </row>
    <row r="4107" spans="1:22" x14ac:dyDescent="0.25">
      <c r="A4107" s="6" t="s">
        <v>351</v>
      </c>
      <c r="B4107" s="6" t="s">
        <v>23</v>
      </c>
      <c r="O4107" s="10" t="e">
        <f t="shared" si="631"/>
        <v>#DIV/0!</v>
      </c>
      <c r="P4107" s="11" t="e">
        <f t="shared" si="632"/>
        <v>#DIV/0!</v>
      </c>
      <c r="Q4107" s="11" t="e">
        <f t="shared" si="633"/>
        <v>#DIV/0!</v>
      </c>
      <c r="R4107" s="6" t="e">
        <f t="shared" si="634"/>
        <v>#DIV/0!</v>
      </c>
      <c r="S4107" s="6" t="e">
        <f t="shared" si="635"/>
        <v>#DIV/0!</v>
      </c>
      <c r="T4107" s="11">
        <f t="shared" si="636"/>
        <v>0</v>
      </c>
      <c r="U4107" s="11">
        <f t="shared" si="637"/>
        <v>0</v>
      </c>
      <c r="V4107" s="11">
        <f t="shared" si="638"/>
        <v>0</v>
      </c>
    </row>
    <row r="4108" spans="1:22" x14ac:dyDescent="0.25">
      <c r="A4108" s="6" t="s">
        <v>351</v>
      </c>
      <c r="B4108" s="6" t="s">
        <v>23</v>
      </c>
      <c r="O4108" s="10" t="e">
        <f t="shared" si="631"/>
        <v>#DIV/0!</v>
      </c>
      <c r="P4108" s="11" t="e">
        <f t="shared" si="632"/>
        <v>#DIV/0!</v>
      </c>
      <c r="Q4108" s="11" t="e">
        <f t="shared" si="633"/>
        <v>#DIV/0!</v>
      </c>
      <c r="R4108" s="6" t="e">
        <f t="shared" si="634"/>
        <v>#DIV/0!</v>
      </c>
      <c r="S4108" s="6" t="e">
        <f t="shared" si="635"/>
        <v>#DIV/0!</v>
      </c>
      <c r="T4108" s="11">
        <f t="shared" si="636"/>
        <v>0</v>
      </c>
      <c r="U4108" s="11">
        <f t="shared" si="637"/>
        <v>0</v>
      </c>
      <c r="V4108" s="11">
        <f t="shared" si="638"/>
        <v>0</v>
      </c>
    </row>
    <row r="4109" spans="1:22" x14ac:dyDescent="0.25">
      <c r="A4109" s="6" t="s">
        <v>351</v>
      </c>
      <c r="B4109" s="6" t="s">
        <v>23</v>
      </c>
      <c r="O4109" s="10" t="e">
        <f t="shared" si="631"/>
        <v>#DIV/0!</v>
      </c>
      <c r="P4109" s="11" t="e">
        <f t="shared" si="632"/>
        <v>#DIV/0!</v>
      </c>
      <c r="Q4109" s="11" t="e">
        <f t="shared" si="633"/>
        <v>#DIV/0!</v>
      </c>
      <c r="R4109" s="6" t="e">
        <f t="shared" si="634"/>
        <v>#DIV/0!</v>
      </c>
      <c r="S4109" s="6" t="e">
        <f t="shared" si="635"/>
        <v>#DIV/0!</v>
      </c>
      <c r="T4109" s="11">
        <f t="shared" si="636"/>
        <v>0</v>
      </c>
      <c r="U4109" s="11">
        <f t="shared" si="637"/>
        <v>0</v>
      </c>
      <c r="V4109" s="11">
        <f t="shared" si="638"/>
        <v>0</v>
      </c>
    </row>
    <row r="4110" spans="1:22" x14ac:dyDescent="0.25">
      <c r="A4110" s="6" t="s">
        <v>351</v>
      </c>
      <c r="B4110" s="6" t="s">
        <v>23</v>
      </c>
      <c r="O4110" s="10" t="e">
        <f t="shared" si="631"/>
        <v>#DIV/0!</v>
      </c>
      <c r="P4110" s="11" t="e">
        <f t="shared" si="632"/>
        <v>#DIV/0!</v>
      </c>
      <c r="Q4110" s="11" t="e">
        <f t="shared" si="633"/>
        <v>#DIV/0!</v>
      </c>
      <c r="R4110" s="6" t="e">
        <f t="shared" si="634"/>
        <v>#DIV/0!</v>
      </c>
      <c r="S4110" s="6" t="e">
        <f t="shared" si="635"/>
        <v>#DIV/0!</v>
      </c>
      <c r="T4110" s="11">
        <f t="shared" si="636"/>
        <v>0</v>
      </c>
      <c r="U4110" s="11">
        <f t="shared" si="637"/>
        <v>0</v>
      </c>
      <c r="V4110" s="11">
        <f t="shared" si="638"/>
        <v>0</v>
      </c>
    </row>
    <row r="4111" spans="1:22" x14ac:dyDescent="0.25">
      <c r="A4111" s="6" t="s">
        <v>351</v>
      </c>
      <c r="B4111" s="6" t="s">
        <v>23</v>
      </c>
      <c r="O4111" s="10" t="e">
        <f t="shared" si="631"/>
        <v>#DIV/0!</v>
      </c>
      <c r="P4111" s="11" t="e">
        <f t="shared" si="632"/>
        <v>#DIV/0!</v>
      </c>
      <c r="Q4111" s="11" t="e">
        <f t="shared" si="633"/>
        <v>#DIV/0!</v>
      </c>
      <c r="R4111" s="6" t="e">
        <f t="shared" si="634"/>
        <v>#DIV/0!</v>
      </c>
      <c r="S4111" s="6" t="e">
        <f t="shared" si="635"/>
        <v>#DIV/0!</v>
      </c>
      <c r="T4111" s="11">
        <f t="shared" si="636"/>
        <v>0</v>
      </c>
      <c r="U4111" s="11">
        <f t="shared" si="637"/>
        <v>0</v>
      </c>
      <c r="V4111" s="11">
        <f t="shared" si="638"/>
        <v>0</v>
      </c>
    </row>
    <row r="4112" spans="1:22" x14ac:dyDescent="0.25">
      <c r="A4112" s="6" t="s">
        <v>351</v>
      </c>
      <c r="B4112" s="6" t="s">
        <v>23</v>
      </c>
      <c r="O4112" s="10" t="e">
        <f t="shared" si="631"/>
        <v>#DIV/0!</v>
      </c>
      <c r="P4112" s="11" t="e">
        <f t="shared" si="632"/>
        <v>#DIV/0!</v>
      </c>
      <c r="Q4112" s="11" t="e">
        <f t="shared" si="633"/>
        <v>#DIV/0!</v>
      </c>
      <c r="R4112" s="6" t="e">
        <f t="shared" si="634"/>
        <v>#DIV/0!</v>
      </c>
      <c r="S4112" s="6" t="e">
        <f t="shared" si="635"/>
        <v>#DIV/0!</v>
      </c>
      <c r="T4112" s="11">
        <f t="shared" si="636"/>
        <v>0</v>
      </c>
      <c r="U4112" s="11">
        <f t="shared" si="637"/>
        <v>0</v>
      </c>
      <c r="V4112" s="11">
        <f t="shared" si="638"/>
        <v>0</v>
      </c>
    </row>
    <row r="4113" spans="1:22" x14ac:dyDescent="0.25">
      <c r="A4113" s="6" t="s">
        <v>351</v>
      </c>
      <c r="B4113" s="6" t="s">
        <v>23</v>
      </c>
      <c r="O4113" s="10" t="e">
        <f t="shared" si="631"/>
        <v>#DIV/0!</v>
      </c>
      <c r="P4113" s="11" t="e">
        <f t="shared" si="632"/>
        <v>#DIV/0!</v>
      </c>
      <c r="Q4113" s="11" t="e">
        <f t="shared" si="633"/>
        <v>#DIV/0!</v>
      </c>
      <c r="R4113" s="6" t="e">
        <f t="shared" si="634"/>
        <v>#DIV/0!</v>
      </c>
      <c r="S4113" s="6" t="e">
        <f t="shared" si="635"/>
        <v>#DIV/0!</v>
      </c>
      <c r="T4113" s="11">
        <f t="shared" si="636"/>
        <v>0</v>
      </c>
      <c r="U4113" s="11">
        <f t="shared" si="637"/>
        <v>0</v>
      </c>
      <c r="V4113" s="11">
        <f t="shared" si="638"/>
        <v>0</v>
      </c>
    </row>
    <row r="4114" spans="1:22" x14ac:dyDescent="0.25">
      <c r="A4114" s="6" t="s">
        <v>351</v>
      </c>
      <c r="B4114" s="6" t="s">
        <v>23</v>
      </c>
      <c r="O4114" s="10" t="e">
        <f t="shared" si="631"/>
        <v>#DIV/0!</v>
      </c>
      <c r="P4114" s="11" t="e">
        <f t="shared" si="632"/>
        <v>#DIV/0!</v>
      </c>
      <c r="Q4114" s="11" t="e">
        <f t="shared" si="633"/>
        <v>#DIV/0!</v>
      </c>
      <c r="R4114" s="6" t="e">
        <f t="shared" si="634"/>
        <v>#DIV/0!</v>
      </c>
      <c r="S4114" s="6" t="e">
        <f t="shared" si="635"/>
        <v>#DIV/0!</v>
      </c>
      <c r="T4114" s="11">
        <f t="shared" si="636"/>
        <v>0</v>
      </c>
      <c r="U4114" s="11">
        <f t="shared" si="637"/>
        <v>0</v>
      </c>
      <c r="V4114" s="11">
        <f t="shared" si="638"/>
        <v>0</v>
      </c>
    </row>
    <row r="4115" spans="1:22" x14ac:dyDescent="0.25">
      <c r="A4115" s="6" t="s">
        <v>351</v>
      </c>
      <c r="B4115" s="6" t="s">
        <v>23</v>
      </c>
      <c r="O4115" s="10" t="e">
        <f t="shared" si="631"/>
        <v>#DIV/0!</v>
      </c>
      <c r="P4115" s="11" t="e">
        <f t="shared" si="632"/>
        <v>#DIV/0!</v>
      </c>
      <c r="Q4115" s="11" t="e">
        <f t="shared" si="633"/>
        <v>#DIV/0!</v>
      </c>
      <c r="R4115" s="6" t="e">
        <f t="shared" si="634"/>
        <v>#DIV/0!</v>
      </c>
      <c r="S4115" s="6" t="e">
        <f t="shared" si="635"/>
        <v>#DIV/0!</v>
      </c>
      <c r="T4115" s="11">
        <f t="shared" si="636"/>
        <v>0</v>
      </c>
      <c r="U4115" s="11">
        <f t="shared" si="637"/>
        <v>0</v>
      </c>
      <c r="V4115" s="11">
        <f t="shared" si="638"/>
        <v>0</v>
      </c>
    </row>
    <row r="4116" spans="1:22" x14ac:dyDescent="0.25">
      <c r="A4116" s="6" t="s">
        <v>351</v>
      </c>
      <c r="B4116" s="6" t="s">
        <v>23</v>
      </c>
      <c r="O4116" s="10" t="e">
        <f t="shared" si="631"/>
        <v>#DIV/0!</v>
      </c>
      <c r="P4116" s="11" t="e">
        <f t="shared" si="632"/>
        <v>#DIV/0!</v>
      </c>
      <c r="Q4116" s="11" t="e">
        <f t="shared" si="633"/>
        <v>#DIV/0!</v>
      </c>
      <c r="R4116" s="6" t="e">
        <f t="shared" si="634"/>
        <v>#DIV/0!</v>
      </c>
      <c r="S4116" s="6" t="e">
        <f t="shared" si="635"/>
        <v>#DIV/0!</v>
      </c>
      <c r="T4116" s="11">
        <f t="shared" si="636"/>
        <v>0</v>
      </c>
      <c r="U4116" s="11">
        <f t="shared" si="637"/>
        <v>0</v>
      </c>
      <c r="V4116" s="11">
        <f t="shared" si="638"/>
        <v>0</v>
      </c>
    </row>
    <row r="4117" spans="1:22" x14ac:dyDescent="0.25">
      <c r="A4117" s="6" t="s">
        <v>351</v>
      </c>
      <c r="B4117" s="6" t="s">
        <v>23</v>
      </c>
      <c r="O4117" s="10" t="e">
        <f t="shared" ref="O4117:O4180" si="639">M4117/L4117</f>
        <v>#DIV/0!</v>
      </c>
      <c r="P4117" s="11" t="e">
        <f t="shared" ref="P4117:P4180" si="640">N4117/L4117</f>
        <v>#DIV/0!</v>
      </c>
      <c r="Q4117" s="11" t="e">
        <f t="shared" ref="Q4117:Q4180" si="641">(M4117+N4117)/L4117</f>
        <v>#DIV/0!</v>
      </c>
      <c r="R4117" s="6" t="e">
        <f t="shared" ref="R4117:R4180" si="642">IF(Q4117&gt;12.49,"YES","NO")</f>
        <v>#DIV/0!</v>
      </c>
      <c r="S4117" s="6" t="e">
        <f t="shared" ref="S4117:S4180" si="643">IF(O4117&gt;3.32,"YES","NO")</f>
        <v>#DIV/0!</v>
      </c>
      <c r="T4117" s="11">
        <f t="shared" ref="T4117:T4180" si="644">L4117*12.5</f>
        <v>0</v>
      </c>
      <c r="U4117" s="11">
        <f t="shared" ref="U4117:U4180" si="645">M4117+N4117</f>
        <v>0</v>
      </c>
      <c r="V4117" s="11">
        <f t="shared" ref="V4117:V4180" si="646">T4117-U4117</f>
        <v>0</v>
      </c>
    </row>
    <row r="4118" spans="1:22" x14ac:dyDescent="0.25">
      <c r="A4118" s="6" t="s">
        <v>351</v>
      </c>
      <c r="B4118" s="6" t="s">
        <v>23</v>
      </c>
      <c r="O4118" s="10" t="e">
        <f t="shared" si="639"/>
        <v>#DIV/0!</v>
      </c>
      <c r="P4118" s="11" t="e">
        <f t="shared" si="640"/>
        <v>#DIV/0!</v>
      </c>
      <c r="Q4118" s="11" t="e">
        <f t="shared" si="641"/>
        <v>#DIV/0!</v>
      </c>
      <c r="R4118" s="6" t="e">
        <f t="shared" si="642"/>
        <v>#DIV/0!</v>
      </c>
      <c r="S4118" s="6" t="e">
        <f t="shared" si="643"/>
        <v>#DIV/0!</v>
      </c>
      <c r="T4118" s="11">
        <f t="shared" si="644"/>
        <v>0</v>
      </c>
      <c r="U4118" s="11">
        <f t="shared" si="645"/>
        <v>0</v>
      </c>
      <c r="V4118" s="11">
        <f t="shared" si="646"/>
        <v>0</v>
      </c>
    </row>
    <row r="4119" spans="1:22" x14ac:dyDescent="0.25">
      <c r="A4119" s="6" t="s">
        <v>351</v>
      </c>
      <c r="B4119" s="6" t="s">
        <v>23</v>
      </c>
      <c r="O4119" s="10" t="e">
        <f t="shared" si="639"/>
        <v>#DIV/0!</v>
      </c>
      <c r="P4119" s="11" t="e">
        <f t="shared" si="640"/>
        <v>#DIV/0!</v>
      </c>
      <c r="Q4119" s="11" t="e">
        <f t="shared" si="641"/>
        <v>#DIV/0!</v>
      </c>
      <c r="R4119" s="6" t="e">
        <f t="shared" si="642"/>
        <v>#DIV/0!</v>
      </c>
      <c r="S4119" s="6" t="e">
        <f t="shared" si="643"/>
        <v>#DIV/0!</v>
      </c>
      <c r="T4119" s="11">
        <f t="shared" si="644"/>
        <v>0</v>
      </c>
      <c r="U4119" s="11">
        <f t="shared" si="645"/>
        <v>0</v>
      </c>
      <c r="V4119" s="11">
        <f t="shared" si="646"/>
        <v>0</v>
      </c>
    </row>
    <row r="4120" spans="1:22" x14ac:dyDescent="0.25">
      <c r="A4120" s="6" t="s">
        <v>351</v>
      </c>
      <c r="B4120" s="6" t="s">
        <v>23</v>
      </c>
      <c r="O4120" s="10" t="e">
        <f t="shared" si="639"/>
        <v>#DIV/0!</v>
      </c>
      <c r="P4120" s="11" t="e">
        <f t="shared" si="640"/>
        <v>#DIV/0!</v>
      </c>
      <c r="Q4120" s="11" t="e">
        <f t="shared" si="641"/>
        <v>#DIV/0!</v>
      </c>
      <c r="R4120" s="6" t="e">
        <f t="shared" si="642"/>
        <v>#DIV/0!</v>
      </c>
      <c r="S4120" s="6" t="e">
        <f t="shared" si="643"/>
        <v>#DIV/0!</v>
      </c>
      <c r="T4120" s="11">
        <f t="shared" si="644"/>
        <v>0</v>
      </c>
      <c r="U4120" s="11">
        <f t="shared" si="645"/>
        <v>0</v>
      </c>
      <c r="V4120" s="11">
        <f t="shared" si="646"/>
        <v>0</v>
      </c>
    </row>
    <row r="4121" spans="1:22" x14ac:dyDescent="0.25">
      <c r="A4121" s="6" t="s">
        <v>351</v>
      </c>
      <c r="B4121" s="6" t="s">
        <v>23</v>
      </c>
      <c r="O4121" s="10" t="e">
        <f t="shared" si="639"/>
        <v>#DIV/0!</v>
      </c>
      <c r="P4121" s="11" t="e">
        <f t="shared" si="640"/>
        <v>#DIV/0!</v>
      </c>
      <c r="Q4121" s="11" t="e">
        <f t="shared" si="641"/>
        <v>#DIV/0!</v>
      </c>
      <c r="R4121" s="6" t="e">
        <f t="shared" si="642"/>
        <v>#DIV/0!</v>
      </c>
      <c r="S4121" s="6" t="e">
        <f t="shared" si="643"/>
        <v>#DIV/0!</v>
      </c>
      <c r="T4121" s="11">
        <f t="shared" si="644"/>
        <v>0</v>
      </c>
      <c r="U4121" s="11">
        <f t="shared" si="645"/>
        <v>0</v>
      </c>
      <c r="V4121" s="11">
        <f t="shared" si="646"/>
        <v>0</v>
      </c>
    </row>
    <row r="4122" spans="1:22" x14ac:dyDescent="0.25">
      <c r="A4122" s="6" t="s">
        <v>351</v>
      </c>
      <c r="B4122" s="6" t="s">
        <v>23</v>
      </c>
      <c r="O4122" s="10" t="e">
        <f t="shared" si="639"/>
        <v>#DIV/0!</v>
      </c>
      <c r="P4122" s="11" t="e">
        <f t="shared" si="640"/>
        <v>#DIV/0!</v>
      </c>
      <c r="Q4122" s="11" t="e">
        <f t="shared" si="641"/>
        <v>#DIV/0!</v>
      </c>
      <c r="R4122" s="6" t="e">
        <f t="shared" si="642"/>
        <v>#DIV/0!</v>
      </c>
      <c r="S4122" s="6" t="e">
        <f t="shared" si="643"/>
        <v>#DIV/0!</v>
      </c>
      <c r="T4122" s="11">
        <f t="shared" si="644"/>
        <v>0</v>
      </c>
      <c r="U4122" s="11">
        <f t="shared" si="645"/>
        <v>0</v>
      </c>
      <c r="V4122" s="11">
        <f t="shared" si="646"/>
        <v>0</v>
      </c>
    </row>
    <row r="4123" spans="1:22" x14ac:dyDescent="0.25">
      <c r="A4123" s="6" t="s">
        <v>351</v>
      </c>
      <c r="B4123" s="6" t="s">
        <v>23</v>
      </c>
      <c r="O4123" s="10" t="e">
        <f t="shared" si="639"/>
        <v>#DIV/0!</v>
      </c>
      <c r="P4123" s="11" t="e">
        <f t="shared" si="640"/>
        <v>#DIV/0!</v>
      </c>
      <c r="Q4123" s="11" t="e">
        <f t="shared" si="641"/>
        <v>#DIV/0!</v>
      </c>
      <c r="R4123" s="6" t="e">
        <f t="shared" si="642"/>
        <v>#DIV/0!</v>
      </c>
      <c r="S4123" s="6" t="e">
        <f t="shared" si="643"/>
        <v>#DIV/0!</v>
      </c>
      <c r="T4123" s="11">
        <f t="shared" si="644"/>
        <v>0</v>
      </c>
      <c r="U4123" s="11">
        <f t="shared" si="645"/>
        <v>0</v>
      </c>
      <c r="V4123" s="11">
        <f t="shared" si="646"/>
        <v>0</v>
      </c>
    </row>
    <row r="4124" spans="1:22" x14ac:dyDescent="0.25">
      <c r="A4124" s="6" t="s">
        <v>351</v>
      </c>
      <c r="B4124" s="6" t="s">
        <v>23</v>
      </c>
      <c r="O4124" s="10" t="e">
        <f t="shared" si="639"/>
        <v>#DIV/0!</v>
      </c>
      <c r="P4124" s="11" t="e">
        <f t="shared" si="640"/>
        <v>#DIV/0!</v>
      </c>
      <c r="Q4124" s="11" t="e">
        <f t="shared" si="641"/>
        <v>#DIV/0!</v>
      </c>
      <c r="R4124" s="6" t="e">
        <f t="shared" si="642"/>
        <v>#DIV/0!</v>
      </c>
      <c r="S4124" s="6" t="e">
        <f t="shared" si="643"/>
        <v>#DIV/0!</v>
      </c>
      <c r="T4124" s="11">
        <f t="shared" si="644"/>
        <v>0</v>
      </c>
      <c r="U4124" s="11">
        <f t="shared" si="645"/>
        <v>0</v>
      </c>
      <c r="V4124" s="11">
        <f t="shared" si="646"/>
        <v>0</v>
      </c>
    </row>
    <row r="4125" spans="1:22" x14ac:dyDescent="0.25">
      <c r="A4125" s="6" t="s">
        <v>351</v>
      </c>
      <c r="B4125" s="6" t="s">
        <v>23</v>
      </c>
      <c r="O4125" s="10" t="e">
        <f t="shared" si="639"/>
        <v>#DIV/0!</v>
      </c>
      <c r="P4125" s="11" t="e">
        <f t="shared" si="640"/>
        <v>#DIV/0!</v>
      </c>
      <c r="Q4125" s="11" t="e">
        <f t="shared" si="641"/>
        <v>#DIV/0!</v>
      </c>
      <c r="R4125" s="6" t="e">
        <f t="shared" si="642"/>
        <v>#DIV/0!</v>
      </c>
      <c r="S4125" s="6" t="e">
        <f t="shared" si="643"/>
        <v>#DIV/0!</v>
      </c>
      <c r="T4125" s="11">
        <f t="shared" si="644"/>
        <v>0</v>
      </c>
      <c r="U4125" s="11">
        <f t="shared" si="645"/>
        <v>0</v>
      </c>
      <c r="V4125" s="11">
        <f t="shared" si="646"/>
        <v>0</v>
      </c>
    </row>
    <row r="4126" spans="1:22" x14ac:dyDescent="0.25">
      <c r="A4126" s="6" t="s">
        <v>351</v>
      </c>
      <c r="B4126" s="6" t="s">
        <v>23</v>
      </c>
      <c r="O4126" s="10" t="e">
        <f t="shared" si="639"/>
        <v>#DIV/0!</v>
      </c>
      <c r="P4126" s="11" t="e">
        <f t="shared" si="640"/>
        <v>#DIV/0!</v>
      </c>
      <c r="Q4126" s="11" t="e">
        <f t="shared" si="641"/>
        <v>#DIV/0!</v>
      </c>
      <c r="R4126" s="6" t="e">
        <f t="shared" si="642"/>
        <v>#DIV/0!</v>
      </c>
      <c r="S4126" s="6" t="e">
        <f t="shared" si="643"/>
        <v>#DIV/0!</v>
      </c>
      <c r="T4126" s="11">
        <f t="shared" si="644"/>
        <v>0</v>
      </c>
      <c r="U4126" s="11">
        <f t="shared" si="645"/>
        <v>0</v>
      </c>
      <c r="V4126" s="11">
        <f t="shared" si="646"/>
        <v>0</v>
      </c>
    </row>
    <row r="4127" spans="1:22" x14ac:dyDescent="0.25">
      <c r="A4127" s="6" t="s">
        <v>351</v>
      </c>
      <c r="B4127" s="6" t="s">
        <v>23</v>
      </c>
      <c r="O4127" s="10" t="e">
        <f t="shared" si="639"/>
        <v>#DIV/0!</v>
      </c>
      <c r="P4127" s="11" t="e">
        <f t="shared" si="640"/>
        <v>#DIV/0!</v>
      </c>
      <c r="Q4127" s="11" t="e">
        <f t="shared" si="641"/>
        <v>#DIV/0!</v>
      </c>
      <c r="R4127" s="6" t="e">
        <f t="shared" si="642"/>
        <v>#DIV/0!</v>
      </c>
      <c r="S4127" s="6" t="e">
        <f t="shared" si="643"/>
        <v>#DIV/0!</v>
      </c>
      <c r="T4127" s="11">
        <f t="shared" si="644"/>
        <v>0</v>
      </c>
      <c r="U4127" s="11">
        <f t="shared" si="645"/>
        <v>0</v>
      </c>
      <c r="V4127" s="11">
        <f t="shared" si="646"/>
        <v>0</v>
      </c>
    </row>
    <row r="4128" spans="1:22" x14ac:dyDescent="0.25">
      <c r="A4128" s="6" t="s">
        <v>351</v>
      </c>
      <c r="B4128" s="6" t="s">
        <v>23</v>
      </c>
      <c r="O4128" s="10" t="e">
        <f t="shared" si="639"/>
        <v>#DIV/0!</v>
      </c>
      <c r="P4128" s="11" t="e">
        <f t="shared" si="640"/>
        <v>#DIV/0!</v>
      </c>
      <c r="Q4128" s="11" t="e">
        <f t="shared" si="641"/>
        <v>#DIV/0!</v>
      </c>
      <c r="R4128" s="6" t="e">
        <f t="shared" si="642"/>
        <v>#DIV/0!</v>
      </c>
      <c r="S4128" s="6" t="e">
        <f t="shared" si="643"/>
        <v>#DIV/0!</v>
      </c>
      <c r="T4128" s="11">
        <f t="shared" si="644"/>
        <v>0</v>
      </c>
      <c r="U4128" s="11">
        <f t="shared" si="645"/>
        <v>0</v>
      </c>
      <c r="V4128" s="11">
        <f t="shared" si="646"/>
        <v>0</v>
      </c>
    </row>
    <row r="4129" spans="1:22" x14ac:dyDescent="0.25">
      <c r="A4129" s="6" t="s">
        <v>351</v>
      </c>
      <c r="B4129" s="6" t="s">
        <v>23</v>
      </c>
      <c r="O4129" s="10" t="e">
        <f t="shared" si="639"/>
        <v>#DIV/0!</v>
      </c>
      <c r="P4129" s="11" t="e">
        <f t="shared" si="640"/>
        <v>#DIV/0!</v>
      </c>
      <c r="Q4129" s="11" t="e">
        <f t="shared" si="641"/>
        <v>#DIV/0!</v>
      </c>
      <c r="R4129" s="6" t="e">
        <f t="shared" si="642"/>
        <v>#DIV/0!</v>
      </c>
      <c r="S4129" s="6" t="e">
        <f t="shared" si="643"/>
        <v>#DIV/0!</v>
      </c>
      <c r="T4129" s="11">
        <f t="shared" si="644"/>
        <v>0</v>
      </c>
      <c r="U4129" s="11">
        <f t="shared" si="645"/>
        <v>0</v>
      </c>
      <c r="V4129" s="11">
        <f t="shared" si="646"/>
        <v>0</v>
      </c>
    </row>
    <row r="4130" spans="1:22" x14ac:dyDescent="0.25">
      <c r="A4130" s="6" t="s">
        <v>351</v>
      </c>
      <c r="B4130" s="6" t="s">
        <v>23</v>
      </c>
      <c r="O4130" s="10" t="e">
        <f t="shared" si="639"/>
        <v>#DIV/0!</v>
      </c>
      <c r="P4130" s="11" t="e">
        <f t="shared" si="640"/>
        <v>#DIV/0!</v>
      </c>
      <c r="Q4130" s="11" t="e">
        <f t="shared" si="641"/>
        <v>#DIV/0!</v>
      </c>
      <c r="R4130" s="6" t="e">
        <f t="shared" si="642"/>
        <v>#DIV/0!</v>
      </c>
      <c r="S4130" s="6" t="e">
        <f t="shared" si="643"/>
        <v>#DIV/0!</v>
      </c>
      <c r="T4130" s="11">
        <f t="shared" si="644"/>
        <v>0</v>
      </c>
      <c r="U4130" s="11">
        <f t="shared" si="645"/>
        <v>0</v>
      </c>
      <c r="V4130" s="11">
        <f t="shared" si="646"/>
        <v>0</v>
      </c>
    </row>
    <row r="4131" spans="1:22" x14ac:dyDescent="0.25">
      <c r="A4131" s="6" t="s">
        <v>351</v>
      </c>
      <c r="B4131" s="6" t="s">
        <v>23</v>
      </c>
      <c r="O4131" s="10" t="e">
        <f t="shared" si="639"/>
        <v>#DIV/0!</v>
      </c>
      <c r="P4131" s="11" t="e">
        <f t="shared" si="640"/>
        <v>#DIV/0!</v>
      </c>
      <c r="Q4131" s="11" t="e">
        <f t="shared" si="641"/>
        <v>#DIV/0!</v>
      </c>
      <c r="R4131" s="6" t="e">
        <f t="shared" si="642"/>
        <v>#DIV/0!</v>
      </c>
      <c r="S4131" s="6" t="e">
        <f t="shared" si="643"/>
        <v>#DIV/0!</v>
      </c>
      <c r="T4131" s="11">
        <f t="shared" si="644"/>
        <v>0</v>
      </c>
      <c r="U4131" s="11">
        <f t="shared" si="645"/>
        <v>0</v>
      </c>
      <c r="V4131" s="11">
        <f t="shared" si="646"/>
        <v>0</v>
      </c>
    </row>
    <row r="4132" spans="1:22" x14ac:dyDescent="0.25">
      <c r="A4132" s="6" t="s">
        <v>351</v>
      </c>
      <c r="B4132" s="6" t="s">
        <v>23</v>
      </c>
      <c r="O4132" s="10" t="e">
        <f t="shared" si="639"/>
        <v>#DIV/0!</v>
      </c>
      <c r="P4132" s="11" t="e">
        <f t="shared" si="640"/>
        <v>#DIV/0!</v>
      </c>
      <c r="Q4132" s="11" t="e">
        <f t="shared" si="641"/>
        <v>#DIV/0!</v>
      </c>
      <c r="R4132" s="6" t="e">
        <f t="shared" si="642"/>
        <v>#DIV/0!</v>
      </c>
      <c r="S4132" s="6" t="e">
        <f t="shared" si="643"/>
        <v>#DIV/0!</v>
      </c>
      <c r="T4132" s="11">
        <f t="shared" si="644"/>
        <v>0</v>
      </c>
      <c r="U4132" s="11">
        <f t="shared" si="645"/>
        <v>0</v>
      </c>
      <c r="V4132" s="11">
        <f t="shared" si="646"/>
        <v>0</v>
      </c>
    </row>
    <row r="4133" spans="1:22" x14ac:dyDescent="0.25">
      <c r="A4133" s="6" t="s">
        <v>351</v>
      </c>
      <c r="B4133" s="6" t="s">
        <v>23</v>
      </c>
      <c r="O4133" s="10" t="e">
        <f t="shared" si="639"/>
        <v>#DIV/0!</v>
      </c>
      <c r="P4133" s="11" t="e">
        <f t="shared" si="640"/>
        <v>#DIV/0!</v>
      </c>
      <c r="Q4133" s="11" t="e">
        <f t="shared" si="641"/>
        <v>#DIV/0!</v>
      </c>
      <c r="R4133" s="6" t="e">
        <f t="shared" si="642"/>
        <v>#DIV/0!</v>
      </c>
      <c r="S4133" s="6" t="e">
        <f t="shared" si="643"/>
        <v>#DIV/0!</v>
      </c>
      <c r="T4133" s="11">
        <f t="shared" si="644"/>
        <v>0</v>
      </c>
      <c r="U4133" s="11">
        <f t="shared" si="645"/>
        <v>0</v>
      </c>
      <c r="V4133" s="11">
        <f t="shared" si="646"/>
        <v>0</v>
      </c>
    </row>
    <row r="4134" spans="1:22" x14ac:dyDescent="0.25">
      <c r="A4134" s="6" t="s">
        <v>351</v>
      </c>
      <c r="B4134" s="6" t="s">
        <v>23</v>
      </c>
      <c r="O4134" s="10" t="e">
        <f t="shared" si="639"/>
        <v>#DIV/0!</v>
      </c>
      <c r="P4134" s="11" t="e">
        <f t="shared" si="640"/>
        <v>#DIV/0!</v>
      </c>
      <c r="Q4134" s="11" t="e">
        <f t="shared" si="641"/>
        <v>#DIV/0!</v>
      </c>
      <c r="R4134" s="6" t="e">
        <f t="shared" si="642"/>
        <v>#DIV/0!</v>
      </c>
      <c r="S4134" s="6" t="e">
        <f t="shared" si="643"/>
        <v>#DIV/0!</v>
      </c>
      <c r="T4134" s="11">
        <f t="shared" si="644"/>
        <v>0</v>
      </c>
      <c r="U4134" s="11">
        <f t="shared" si="645"/>
        <v>0</v>
      </c>
      <c r="V4134" s="11">
        <f t="shared" si="646"/>
        <v>0</v>
      </c>
    </row>
    <row r="4135" spans="1:22" x14ac:dyDescent="0.25">
      <c r="A4135" s="6" t="s">
        <v>351</v>
      </c>
      <c r="B4135" s="6" t="s">
        <v>23</v>
      </c>
      <c r="O4135" s="10" t="e">
        <f t="shared" si="639"/>
        <v>#DIV/0!</v>
      </c>
      <c r="P4135" s="11" t="e">
        <f t="shared" si="640"/>
        <v>#DIV/0!</v>
      </c>
      <c r="Q4135" s="11" t="e">
        <f t="shared" si="641"/>
        <v>#DIV/0!</v>
      </c>
      <c r="R4135" s="6" t="e">
        <f t="shared" si="642"/>
        <v>#DIV/0!</v>
      </c>
      <c r="S4135" s="6" t="e">
        <f t="shared" si="643"/>
        <v>#DIV/0!</v>
      </c>
      <c r="T4135" s="11">
        <f t="shared" si="644"/>
        <v>0</v>
      </c>
      <c r="U4135" s="11">
        <f t="shared" si="645"/>
        <v>0</v>
      </c>
      <c r="V4135" s="11">
        <f t="shared" si="646"/>
        <v>0</v>
      </c>
    </row>
    <row r="4136" spans="1:22" x14ac:dyDescent="0.25">
      <c r="A4136" s="6" t="s">
        <v>351</v>
      </c>
      <c r="B4136" s="6" t="s">
        <v>23</v>
      </c>
      <c r="O4136" s="10" t="e">
        <f t="shared" si="639"/>
        <v>#DIV/0!</v>
      </c>
      <c r="P4136" s="11" t="e">
        <f t="shared" si="640"/>
        <v>#DIV/0!</v>
      </c>
      <c r="Q4136" s="11" t="e">
        <f t="shared" si="641"/>
        <v>#DIV/0!</v>
      </c>
      <c r="R4136" s="6" t="e">
        <f t="shared" si="642"/>
        <v>#DIV/0!</v>
      </c>
      <c r="S4136" s="6" t="e">
        <f t="shared" si="643"/>
        <v>#DIV/0!</v>
      </c>
      <c r="T4136" s="11">
        <f t="shared" si="644"/>
        <v>0</v>
      </c>
      <c r="U4136" s="11">
        <f t="shared" si="645"/>
        <v>0</v>
      </c>
      <c r="V4136" s="11">
        <f t="shared" si="646"/>
        <v>0</v>
      </c>
    </row>
    <row r="4137" spans="1:22" x14ac:dyDescent="0.25">
      <c r="A4137" s="6" t="s">
        <v>351</v>
      </c>
      <c r="B4137" s="6" t="s">
        <v>23</v>
      </c>
      <c r="O4137" s="10" t="e">
        <f t="shared" si="639"/>
        <v>#DIV/0!</v>
      </c>
      <c r="P4137" s="11" t="e">
        <f t="shared" si="640"/>
        <v>#DIV/0!</v>
      </c>
      <c r="Q4137" s="11" t="e">
        <f t="shared" si="641"/>
        <v>#DIV/0!</v>
      </c>
      <c r="R4137" s="6" t="e">
        <f t="shared" si="642"/>
        <v>#DIV/0!</v>
      </c>
      <c r="S4137" s="6" t="e">
        <f t="shared" si="643"/>
        <v>#DIV/0!</v>
      </c>
      <c r="T4137" s="11">
        <f t="shared" si="644"/>
        <v>0</v>
      </c>
      <c r="U4137" s="11">
        <f t="shared" si="645"/>
        <v>0</v>
      </c>
      <c r="V4137" s="11">
        <f t="shared" si="646"/>
        <v>0</v>
      </c>
    </row>
    <row r="4138" spans="1:22" x14ac:dyDescent="0.25">
      <c r="A4138" s="6" t="s">
        <v>351</v>
      </c>
      <c r="B4138" s="6" t="s">
        <v>23</v>
      </c>
      <c r="O4138" s="10" t="e">
        <f t="shared" si="639"/>
        <v>#DIV/0!</v>
      </c>
      <c r="P4138" s="11" t="e">
        <f t="shared" si="640"/>
        <v>#DIV/0!</v>
      </c>
      <c r="Q4138" s="11" t="e">
        <f t="shared" si="641"/>
        <v>#DIV/0!</v>
      </c>
      <c r="R4138" s="6" t="e">
        <f t="shared" si="642"/>
        <v>#DIV/0!</v>
      </c>
      <c r="S4138" s="6" t="e">
        <f t="shared" si="643"/>
        <v>#DIV/0!</v>
      </c>
      <c r="T4138" s="11">
        <f t="shared" si="644"/>
        <v>0</v>
      </c>
      <c r="U4138" s="11">
        <f t="shared" si="645"/>
        <v>0</v>
      </c>
      <c r="V4138" s="11">
        <f t="shared" si="646"/>
        <v>0</v>
      </c>
    </row>
    <row r="4139" spans="1:22" x14ac:dyDescent="0.25">
      <c r="A4139" s="6" t="s">
        <v>351</v>
      </c>
      <c r="B4139" s="6" t="s">
        <v>23</v>
      </c>
      <c r="O4139" s="10" t="e">
        <f t="shared" si="639"/>
        <v>#DIV/0!</v>
      </c>
      <c r="P4139" s="11" t="e">
        <f t="shared" si="640"/>
        <v>#DIV/0!</v>
      </c>
      <c r="Q4139" s="11" t="e">
        <f t="shared" si="641"/>
        <v>#DIV/0!</v>
      </c>
      <c r="R4139" s="6" t="e">
        <f t="shared" si="642"/>
        <v>#DIV/0!</v>
      </c>
      <c r="S4139" s="6" t="e">
        <f t="shared" si="643"/>
        <v>#DIV/0!</v>
      </c>
      <c r="T4139" s="11">
        <f t="shared" si="644"/>
        <v>0</v>
      </c>
      <c r="U4139" s="11">
        <f t="shared" si="645"/>
        <v>0</v>
      </c>
      <c r="V4139" s="11">
        <f t="shared" si="646"/>
        <v>0</v>
      </c>
    </row>
    <row r="4140" spans="1:22" x14ac:dyDescent="0.25">
      <c r="A4140" s="6" t="s">
        <v>351</v>
      </c>
      <c r="B4140" s="6" t="s">
        <v>23</v>
      </c>
      <c r="O4140" s="10" t="e">
        <f t="shared" si="639"/>
        <v>#DIV/0!</v>
      </c>
      <c r="P4140" s="11" t="e">
        <f t="shared" si="640"/>
        <v>#DIV/0!</v>
      </c>
      <c r="Q4140" s="11" t="e">
        <f t="shared" si="641"/>
        <v>#DIV/0!</v>
      </c>
      <c r="R4140" s="6" t="e">
        <f t="shared" si="642"/>
        <v>#DIV/0!</v>
      </c>
      <c r="S4140" s="6" t="e">
        <f t="shared" si="643"/>
        <v>#DIV/0!</v>
      </c>
      <c r="T4140" s="11">
        <f t="shared" si="644"/>
        <v>0</v>
      </c>
      <c r="U4140" s="11">
        <f t="shared" si="645"/>
        <v>0</v>
      </c>
      <c r="V4140" s="11">
        <f t="shared" si="646"/>
        <v>0</v>
      </c>
    </row>
    <row r="4141" spans="1:22" x14ac:dyDescent="0.25">
      <c r="A4141" s="6" t="s">
        <v>351</v>
      </c>
      <c r="B4141" s="6" t="s">
        <v>23</v>
      </c>
      <c r="O4141" s="10" t="e">
        <f t="shared" si="639"/>
        <v>#DIV/0!</v>
      </c>
      <c r="P4141" s="11" t="e">
        <f t="shared" si="640"/>
        <v>#DIV/0!</v>
      </c>
      <c r="Q4141" s="11" t="e">
        <f t="shared" si="641"/>
        <v>#DIV/0!</v>
      </c>
      <c r="R4141" s="6" t="e">
        <f t="shared" si="642"/>
        <v>#DIV/0!</v>
      </c>
      <c r="S4141" s="6" t="e">
        <f t="shared" si="643"/>
        <v>#DIV/0!</v>
      </c>
      <c r="T4141" s="11">
        <f t="shared" si="644"/>
        <v>0</v>
      </c>
      <c r="U4141" s="11">
        <f t="shared" si="645"/>
        <v>0</v>
      </c>
      <c r="V4141" s="11">
        <f t="shared" si="646"/>
        <v>0</v>
      </c>
    </row>
    <row r="4142" spans="1:22" x14ac:dyDescent="0.25">
      <c r="A4142" s="6" t="s">
        <v>351</v>
      </c>
      <c r="B4142" s="6" t="s">
        <v>23</v>
      </c>
      <c r="O4142" s="10" t="e">
        <f t="shared" si="639"/>
        <v>#DIV/0!</v>
      </c>
      <c r="P4142" s="11" t="e">
        <f t="shared" si="640"/>
        <v>#DIV/0!</v>
      </c>
      <c r="Q4142" s="11" t="e">
        <f t="shared" si="641"/>
        <v>#DIV/0!</v>
      </c>
      <c r="R4142" s="6" t="e">
        <f t="shared" si="642"/>
        <v>#DIV/0!</v>
      </c>
      <c r="S4142" s="6" t="e">
        <f t="shared" si="643"/>
        <v>#DIV/0!</v>
      </c>
      <c r="T4142" s="11">
        <f t="shared" si="644"/>
        <v>0</v>
      </c>
      <c r="U4142" s="11">
        <f t="shared" si="645"/>
        <v>0</v>
      </c>
      <c r="V4142" s="11">
        <f t="shared" si="646"/>
        <v>0</v>
      </c>
    </row>
    <row r="4143" spans="1:22" x14ac:dyDescent="0.25">
      <c r="A4143" s="6" t="s">
        <v>351</v>
      </c>
      <c r="B4143" s="6" t="s">
        <v>23</v>
      </c>
      <c r="O4143" s="10" t="e">
        <f t="shared" si="639"/>
        <v>#DIV/0!</v>
      </c>
      <c r="P4143" s="11" t="e">
        <f t="shared" si="640"/>
        <v>#DIV/0!</v>
      </c>
      <c r="Q4143" s="11" t="e">
        <f t="shared" si="641"/>
        <v>#DIV/0!</v>
      </c>
      <c r="R4143" s="6" t="e">
        <f t="shared" si="642"/>
        <v>#DIV/0!</v>
      </c>
      <c r="S4143" s="6" t="e">
        <f t="shared" si="643"/>
        <v>#DIV/0!</v>
      </c>
      <c r="T4143" s="11">
        <f t="shared" si="644"/>
        <v>0</v>
      </c>
      <c r="U4143" s="11">
        <f t="shared" si="645"/>
        <v>0</v>
      </c>
      <c r="V4143" s="11">
        <f t="shared" si="646"/>
        <v>0</v>
      </c>
    </row>
    <row r="4144" spans="1:22" x14ac:dyDescent="0.25">
      <c r="A4144" s="6" t="s">
        <v>351</v>
      </c>
      <c r="B4144" s="6" t="s">
        <v>23</v>
      </c>
      <c r="O4144" s="10" t="e">
        <f t="shared" si="639"/>
        <v>#DIV/0!</v>
      </c>
      <c r="P4144" s="11" t="e">
        <f t="shared" si="640"/>
        <v>#DIV/0!</v>
      </c>
      <c r="Q4144" s="11" t="e">
        <f t="shared" si="641"/>
        <v>#DIV/0!</v>
      </c>
      <c r="R4144" s="6" t="e">
        <f t="shared" si="642"/>
        <v>#DIV/0!</v>
      </c>
      <c r="S4144" s="6" t="e">
        <f t="shared" si="643"/>
        <v>#DIV/0!</v>
      </c>
      <c r="T4144" s="11">
        <f t="shared" si="644"/>
        <v>0</v>
      </c>
      <c r="U4144" s="11">
        <f t="shared" si="645"/>
        <v>0</v>
      </c>
      <c r="V4144" s="11">
        <f t="shared" si="646"/>
        <v>0</v>
      </c>
    </row>
    <row r="4145" spans="1:22" x14ac:dyDescent="0.25">
      <c r="A4145" s="6" t="s">
        <v>351</v>
      </c>
      <c r="B4145" s="6" t="s">
        <v>23</v>
      </c>
      <c r="O4145" s="10" t="e">
        <f t="shared" si="639"/>
        <v>#DIV/0!</v>
      </c>
      <c r="P4145" s="11" t="e">
        <f t="shared" si="640"/>
        <v>#DIV/0!</v>
      </c>
      <c r="Q4145" s="11" t="e">
        <f t="shared" si="641"/>
        <v>#DIV/0!</v>
      </c>
      <c r="R4145" s="6" t="e">
        <f t="shared" si="642"/>
        <v>#DIV/0!</v>
      </c>
      <c r="S4145" s="6" t="e">
        <f t="shared" si="643"/>
        <v>#DIV/0!</v>
      </c>
      <c r="T4145" s="11">
        <f t="shared" si="644"/>
        <v>0</v>
      </c>
      <c r="U4145" s="11">
        <f t="shared" si="645"/>
        <v>0</v>
      </c>
      <c r="V4145" s="11">
        <f t="shared" si="646"/>
        <v>0</v>
      </c>
    </row>
    <row r="4146" spans="1:22" x14ac:dyDescent="0.25">
      <c r="A4146" s="6" t="s">
        <v>351</v>
      </c>
      <c r="B4146" s="6" t="s">
        <v>23</v>
      </c>
      <c r="O4146" s="10" t="e">
        <f t="shared" si="639"/>
        <v>#DIV/0!</v>
      </c>
      <c r="P4146" s="11" t="e">
        <f t="shared" si="640"/>
        <v>#DIV/0!</v>
      </c>
      <c r="Q4146" s="11" t="e">
        <f t="shared" si="641"/>
        <v>#DIV/0!</v>
      </c>
      <c r="R4146" s="6" t="e">
        <f t="shared" si="642"/>
        <v>#DIV/0!</v>
      </c>
      <c r="S4146" s="6" t="e">
        <f t="shared" si="643"/>
        <v>#DIV/0!</v>
      </c>
      <c r="T4146" s="11">
        <f t="shared" si="644"/>
        <v>0</v>
      </c>
      <c r="U4146" s="11">
        <f t="shared" si="645"/>
        <v>0</v>
      </c>
      <c r="V4146" s="11">
        <f t="shared" si="646"/>
        <v>0</v>
      </c>
    </row>
    <row r="4147" spans="1:22" x14ac:dyDescent="0.25">
      <c r="A4147" s="6" t="s">
        <v>351</v>
      </c>
      <c r="B4147" s="6" t="s">
        <v>23</v>
      </c>
      <c r="O4147" s="10" t="e">
        <f t="shared" si="639"/>
        <v>#DIV/0!</v>
      </c>
      <c r="P4147" s="11" t="e">
        <f t="shared" si="640"/>
        <v>#DIV/0!</v>
      </c>
      <c r="Q4147" s="11" t="e">
        <f t="shared" si="641"/>
        <v>#DIV/0!</v>
      </c>
      <c r="R4147" s="6" t="e">
        <f t="shared" si="642"/>
        <v>#DIV/0!</v>
      </c>
      <c r="S4147" s="6" t="e">
        <f t="shared" si="643"/>
        <v>#DIV/0!</v>
      </c>
      <c r="T4147" s="11">
        <f t="shared" si="644"/>
        <v>0</v>
      </c>
      <c r="U4147" s="11">
        <f t="shared" si="645"/>
        <v>0</v>
      </c>
      <c r="V4147" s="11">
        <f t="shared" si="646"/>
        <v>0</v>
      </c>
    </row>
    <row r="4148" spans="1:22" x14ac:dyDescent="0.25">
      <c r="A4148" s="6" t="s">
        <v>351</v>
      </c>
      <c r="B4148" s="6" t="s">
        <v>23</v>
      </c>
      <c r="O4148" s="10" t="e">
        <f t="shared" si="639"/>
        <v>#DIV/0!</v>
      </c>
      <c r="P4148" s="11" t="e">
        <f t="shared" si="640"/>
        <v>#DIV/0!</v>
      </c>
      <c r="Q4148" s="11" t="e">
        <f t="shared" si="641"/>
        <v>#DIV/0!</v>
      </c>
      <c r="R4148" s="6" t="e">
        <f t="shared" si="642"/>
        <v>#DIV/0!</v>
      </c>
      <c r="S4148" s="6" t="e">
        <f t="shared" si="643"/>
        <v>#DIV/0!</v>
      </c>
      <c r="T4148" s="11">
        <f t="shared" si="644"/>
        <v>0</v>
      </c>
      <c r="U4148" s="11">
        <f t="shared" si="645"/>
        <v>0</v>
      </c>
      <c r="V4148" s="11">
        <f t="shared" si="646"/>
        <v>0</v>
      </c>
    </row>
    <row r="4149" spans="1:22" x14ac:dyDescent="0.25">
      <c r="A4149" s="6" t="s">
        <v>351</v>
      </c>
      <c r="B4149" s="6" t="s">
        <v>23</v>
      </c>
      <c r="O4149" s="10" t="e">
        <f t="shared" si="639"/>
        <v>#DIV/0!</v>
      </c>
      <c r="P4149" s="11" t="e">
        <f t="shared" si="640"/>
        <v>#DIV/0!</v>
      </c>
      <c r="Q4149" s="11" t="e">
        <f t="shared" si="641"/>
        <v>#DIV/0!</v>
      </c>
      <c r="R4149" s="6" t="e">
        <f t="shared" si="642"/>
        <v>#DIV/0!</v>
      </c>
      <c r="S4149" s="6" t="e">
        <f t="shared" si="643"/>
        <v>#DIV/0!</v>
      </c>
      <c r="T4149" s="11">
        <f t="shared" si="644"/>
        <v>0</v>
      </c>
      <c r="U4149" s="11">
        <f t="shared" si="645"/>
        <v>0</v>
      </c>
      <c r="V4149" s="11">
        <f t="shared" si="646"/>
        <v>0</v>
      </c>
    </row>
    <row r="4150" spans="1:22" x14ac:dyDescent="0.25">
      <c r="A4150" s="6" t="s">
        <v>351</v>
      </c>
      <c r="B4150" s="6" t="s">
        <v>23</v>
      </c>
      <c r="O4150" s="10" t="e">
        <f t="shared" si="639"/>
        <v>#DIV/0!</v>
      </c>
      <c r="P4150" s="11" t="e">
        <f t="shared" si="640"/>
        <v>#DIV/0!</v>
      </c>
      <c r="Q4150" s="11" t="e">
        <f t="shared" si="641"/>
        <v>#DIV/0!</v>
      </c>
      <c r="R4150" s="6" t="e">
        <f t="shared" si="642"/>
        <v>#DIV/0!</v>
      </c>
      <c r="S4150" s="6" t="e">
        <f t="shared" si="643"/>
        <v>#DIV/0!</v>
      </c>
      <c r="T4150" s="11">
        <f t="shared" si="644"/>
        <v>0</v>
      </c>
      <c r="U4150" s="11">
        <f t="shared" si="645"/>
        <v>0</v>
      </c>
      <c r="V4150" s="11">
        <f t="shared" si="646"/>
        <v>0</v>
      </c>
    </row>
    <row r="4151" spans="1:22" x14ac:dyDescent="0.25">
      <c r="A4151" s="6" t="s">
        <v>351</v>
      </c>
      <c r="B4151" s="6" t="s">
        <v>23</v>
      </c>
      <c r="O4151" s="10" t="e">
        <f t="shared" si="639"/>
        <v>#DIV/0!</v>
      </c>
      <c r="P4151" s="11" t="e">
        <f t="shared" si="640"/>
        <v>#DIV/0!</v>
      </c>
      <c r="Q4151" s="11" t="e">
        <f t="shared" si="641"/>
        <v>#DIV/0!</v>
      </c>
      <c r="R4151" s="6" t="e">
        <f t="shared" si="642"/>
        <v>#DIV/0!</v>
      </c>
      <c r="S4151" s="6" t="e">
        <f t="shared" si="643"/>
        <v>#DIV/0!</v>
      </c>
      <c r="T4151" s="11">
        <f t="shared" si="644"/>
        <v>0</v>
      </c>
      <c r="U4151" s="11">
        <f t="shared" si="645"/>
        <v>0</v>
      </c>
      <c r="V4151" s="11">
        <f t="shared" si="646"/>
        <v>0</v>
      </c>
    </row>
    <row r="4152" spans="1:22" x14ac:dyDescent="0.25">
      <c r="A4152" s="6" t="s">
        <v>351</v>
      </c>
      <c r="B4152" s="6" t="s">
        <v>23</v>
      </c>
      <c r="O4152" s="10" t="e">
        <f t="shared" si="639"/>
        <v>#DIV/0!</v>
      </c>
      <c r="P4152" s="11" t="e">
        <f t="shared" si="640"/>
        <v>#DIV/0!</v>
      </c>
      <c r="Q4152" s="11" t="e">
        <f t="shared" si="641"/>
        <v>#DIV/0!</v>
      </c>
      <c r="R4152" s="6" t="e">
        <f t="shared" si="642"/>
        <v>#DIV/0!</v>
      </c>
      <c r="S4152" s="6" t="e">
        <f t="shared" si="643"/>
        <v>#DIV/0!</v>
      </c>
      <c r="T4152" s="11">
        <f t="shared" si="644"/>
        <v>0</v>
      </c>
      <c r="U4152" s="11">
        <f t="shared" si="645"/>
        <v>0</v>
      </c>
      <c r="V4152" s="11">
        <f t="shared" si="646"/>
        <v>0</v>
      </c>
    </row>
    <row r="4153" spans="1:22" x14ac:dyDescent="0.25">
      <c r="A4153" s="6" t="s">
        <v>351</v>
      </c>
      <c r="B4153" s="6" t="s">
        <v>23</v>
      </c>
      <c r="O4153" s="10" t="e">
        <f t="shared" si="639"/>
        <v>#DIV/0!</v>
      </c>
      <c r="P4153" s="11" t="e">
        <f t="shared" si="640"/>
        <v>#DIV/0!</v>
      </c>
      <c r="Q4153" s="11" t="e">
        <f t="shared" si="641"/>
        <v>#DIV/0!</v>
      </c>
      <c r="R4153" s="6" t="e">
        <f t="shared" si="642"/>
        <v>#DIV/0!</v>
      </c>
      <c r="S4153" s="6" t="e">
        <f t="shared" si="643"/>
        <v>#DIV/0!</v>
      </c>
      <c r="T4153" s="11">
        <f t="shared" si="644"/>
        <v>0</v>
      </c>
      <c r="U4153" s="11">
        <f t="shared" si="645"/>
        <v>0</v>
      </c>
      <c r="V4153" s="11">
        <f t="shared" si="646"/>
        <v>0</v>
      </c>
    </row>
    <row r="4154" spans="1:22" x14ac:dyDescent="0.25">
      <c r="A4154" s="6" t="s">
        <v>351</v>
      </c>
      <c r="B4154" s="6" t="s">
        <v>23</v>
      </c>
      <c r="O4154" s="10" t="e">
        <f t="shared" si="639"/>
        <v>#DIV/0!</v>
      </c>
      <c r="P4154" s="11" t="e">
        <f t="shared" si="640"/>
        <v>#DIV/0!</v>
      </c>
      <c r="Q4154" s="11" t="e">
        <f t="shared" si="641"/>
        <v>#DIV/0!</v>
      </c>
      <c r="R4154" s="6" t="e">
        <f t="shared" si="642"/>
        <v>#DIV/0!</v>
      </c>
      <c r="S4154" s="6" t="e">
        <f t="shared" si="643"/>
        <v>#DIV/0!</v>
      </c>
      <c r="T4154" s="11">
        <f t="shared" si="644"/>
        <v>0</v>
      </c>
      <c r="U4154" s="11">
        <f t="shared" si="645"/>
        <v>0</v>
      </c>
      <c r="V4154" s="11">
        <f t="shared" si="646"/>
        <v>0</v>
      </c>
    </row>
    <row r="4155" spans="1:22" x14ac:dyDescent="0.25">
      <c r="A4155" s="6" t="s">
        <v>351</v>
      </c>
      <c r="B4155" s="6" t="s">
        <v>23</v>
      </c>
      <c r="O4155" s="10" t="e">
        <f t="shared" si="639"/>
        <v>#DIV/0!</v>
      </c>
      <c r="P4155" s="11" t="e">
        <f t="shared" si="640"/>
        <v>#DIV/0!</v>
      </c>
      <c r="Q4155" s="11" t="e">
        <f t="shared" si="641"/>
        <v>#DIV/0!</v>
      </c>
      <c r="R4155" s="6" t="e">
        <f t="shared" si="642"/>
        <v>#DIV/0!</v>
      </c>
      <c r="S4155" s="6" t="e">
        <f t="shared" si="643"/>
        <v>#DIV/0!</v>
      </c>
      <c r="T4155" s="11">
        <f t="shared" si="644"/>
        <v>0</v>
      </c>
      <c r="U4155" s="11">
        <f t="shared" si="645"/>
        <v>0</v>
      </c>
      <c r="V4155" s="11">
        <f t="shared" si="646"/>
        <v>0</v>
      </c>
    </row>
    <row r="4156" spans="1:22" x14ac:dyDescent="0.25">
      <c r="A4156" s="6" t="s">
        <v>351</v>
      </c>
      <c r="B4156" s="6" t="s">
        <v>23</v>
      </c>
      <c r="O4156" s="10" t="e">
        <f t="shared" si="639"/>
        <v>#DIV/0!</v>
      </c>
      <c r="P4156" s="11" t="e">
        <f t="shared" si="640"/>
        <v>#DIV/0!</v>
      </c>
      <c r="Q4156" s="11" t="e">
        <f t="shared" si="641"/>
        <v>#DIV/0!</v>
      </c>
      <c r="R4156" s="6" t="e">
        <f t="shared" si="642"/>
        <v>#DIV/0!</v>
      </c>
      <c r="S4156" s="6" t="e">
        <f t="shared" si="643"/>
        <v>#DIV/0!</v>
      </c>
      <c r="T4156" s="11">
        <f t="shared" si="644"/>
        <v>0</v>
      </c>
      <c r="U4156" s="11">
        <f t="shared" si="645"/>
        <v>0</v>
      </c>
      <c r="V4156" s="11">
        <f t="shared" si="646"/>
        <v>0</v>
      </c>
    </row>
    <row r="4157" spans="1:22" x14ac:dyDescent="0.25">
      <c r="A4157" s="6" t="s">
        <v>351</v>
      </c>
      <c r="B4157" s="6" t="s">
        <v>23</v>
      </c>
      <c r="O4157" s="10" t="e">
        <f t="shared" si="639"/>
        <v>#DIV/0!</v>
      </c>
      <c r="P4157" s="11" t="e">
        <f t="shared" si="640"/>
        <v>#DIV/0!</v>
      </c>
      <c r="Q4157" s="11" t="e">
        <f t="shared" si="641"/>
        <v>#DIV/0!</v>
      </c>
      <c r="R4157" s="6" t="e">
        <f t="shared" si="642"/>
        <v>#DIV/0!</v>
      </c>
      <c r="S4157" s="6" t="e">
        <f t="shared" si="643"/>
        <v>#DIV/0!</v>
      </c>
      <c r="T4157" s="11">
        <f t="shared" si="644"/>
        <v>0</v>
      </c>
      <c r="U4157" s="11">
        <f t="shared" si="645"/>
        <v>0</v>
      </c>
      <c r="V4157" s="11">
        <f t="shared" si="646"/>
        <v>0</v>
      </c>
    </row>
    <row r="4158" spans="1:22" x14ac:dyDescent="0.25">
      <c r="A4158" s="6" t="s">
        <v>351</v>
      </c>
      <c r="B4158" s="6" t="s">
        <v>23</v>
      </c>
      <c r="O4158" s="10" t="e">
        <f t="shared" si="639"/>
        <v>#DIV/0!</v>
      </c>
      <c r="P4158" s="11" t="e">
        <f t="shared" si="640"/>
        <v>#DIV/0!</v>
      </c>
      <c r="Q4158" s="11" t="e">
        <f t="shared" si="641"/>
        <v>#DIV/0!</v>
      </c>
      <c r="R4158" s="6" t="e">
        <f t="shared" si="642"/>
        <v>#DIV/0!</v>
      </c>
      <c r="S4158" s="6" t="e">
        <f t="shared" si="643"/>
        <v>#DIV/0!</v>
      </c>
      <c r="T4158" s="11">
        <f t="shared" si="644"/>
        <v>0</v>
      </c>
      <c r="U4158" s="11">
        <f t="shared" si="645"/>
        <v>0</v>
      </c>
      <c r="V4158" s="11">
        <f t="shared" si="646"/>
        <v>0</v>
      </c>
    </row>
    <row r="4159" spans="1:22" x14ac:dyDescent="0.25">
      <c r="A4159" s="6" t="s">
        <v>351</v>
      </c>
      <c r="B4159" s="6" t="s">
        <v>23</v>
      </c>
      <c r="O4159" s="10" t="e">
        <f t="shared" si="639"/>
        <v>#DIV/0!</v>
      </c>
      <c r="P4159" s="11" t="e">
        <f t="shared" si="640"/>
        <v>#DIV/0!</v>
      </c>
      <c r="Q4159" s="11" t="e">
        <f t="shared" si="641"/>
        <v>#DIV/0!</v>
      </c>
      <c r="R4159" s="6" t="e">
        <f t="shared" si="642"/>
        <v>#DIV/0!</v>
      </c>
      <c r="S4159" s="6" t="e">
        <f t="shared" si="643"/>
        <v>#DIV/0!</v>
      </c>
      <c r="T4159" s="11">
        <f t="shared" si="644"/>
        <v>0</v>
      </c>
      <c r="U4159" s="11">
        <f t="shared" si="645"/>
        <v>0</v>
      </c>
      <c r="V4159" s="11">
        <f t="shared" si="646"/>
        <v>0</v>
      </c>
    </row>
    <row r="4160" spans="1:22" x14ac:dyDescent="0.25">
      <c r="A4160" s="6" t="s">
        <v>351</v>
      </c>
      <c r="B4160" s="6" t="s">
        <v>23</v>
      </c>
      <c r="O4160" s="10" t="e">
        <f t="shared" si="639"/>
        <v>#DIV/0!</v>
      </c>
      <c r="P4160" s="11" t="e">
        <f t="shared" si="640"/>
        <v>#DIV/0!</v>
      </c>
      <c r="Q4160" s="11" t="e">
        <f t="shared" si="641"/>
        <v>#DIV/0!</v>
      </c>
      <c r="R4160" s="6" t="e">
        <f t="shared" si="642"/>
        <v>#DIV/0!</v>
      </c>
      <c r="S4160" s="6" t="e">
        <f t="shared" si="643"/>
        <v>#DIV/0!</v>
      </c>
      <c r="T4160" s="11">
        <f t="shared" si="644"/>
        <v>0</v>
      </c>
      <c r="U4160" s="11">
        <f t="shared" si="645"/>
        <v>0</v>
      </c>
      <c r="V4160" s="11">
        <f t="shared" si="646"/>
        <v>0</v>
      </c>
    </row>
    <row r="4161" spans="1:22" x14ac:dyDescent="0.25">
      <c r="A4161" s="6" t="s">
        <v>351</v>
      </c>
      <c r="B4161" s="6" t="s">
        <v>23</v>
      </c>
      <c r="O4161" s="10" t="e">
        <f t="shared" si="639"/>
        <v>#DIV/0!</v>
      </c>
      <c r="P4161" s="11" t="e">
        <f t="shared" si="640"/>
        <v>#DIV/0!</v>
      </c>
      <c r="Q4161" s="11" t="e">
        <f t="shared" si="641"/>
        <v>#DIV/0!</v>
      </c>
      <c r="R4161" s="6" t="e">
        <f t="shared" si="642"/>
        <v>#DIV/0!</v>
      </c>
      <c r="S4161" s="6" t="e">
        <f t="shared" si="643"/>
        <v>#DIV/0!</v>
      </c>
      <c r="T4161" s="11">
        <f t="shared" si="644"/>
        <v>0</v>
      </c>
      <c r="U4161" s="11">
        <f t="shared" si="645"/>
        <v>0</v>
      </c>
      <c r="V4161" s="11">
        <f t="shared" si="646"/>
        <v>0</v>
      </c>
    </row>
    <row r="4162" spans="1:22" x14ac:dyDescent="0.25">
      <c r="A4162" s="6" t="s">
        <v>351</v>
      </c>
      <c r="B4162" s="6" t="s">
        <v>23</v>
      </c>
      <c r="O4162" s="10" t="e">
        <f t="shared" si="639"/>
        <v>#DIV/0!</v>
      </c>
      <c r="P4162" s="11" t="e">
        <f t="shared" si="640"/>
        <v>#DIV/0!</v>
      </c>
      <c r="Q4162" s="11" t="e">
        <f t="shared" si="641"/>
        <v>#DIV/0!</v>
      </c>
      <c r="R4162" s="6" t="e">
        <f t="shared" si="642"/>
        <v>#DIV/0!</v>
      </c>
      <c r="S4162" s="6" t="e">
        <f t="shared" si="643"/>
        <v>#DIV/0!</v>
      </c>
      <c r="T4162" s="11">
        <f t="shared" si="644"/>
        <v>0</v>
      </c>
      <c r="U4162" s="11">
        <f t="shared" si="645"/>
        <v>0</v>
      </c>
      <c r="V4162" s="11">
        <f t="shared" si="646"/>
        <v>0</v>
      </c>
    </row>
    <row r="4163" spans="1:22" x14ac:dyDescent="0.25">
      <c r="A4163" s="6" t="s">
        <v>351</v>
      </c>
      <c r="B4163" s="6" t="s">
        <v>23</v>
      </c>
      <c r="O4163" s="10" t="e">
        <f t="shared" si="639"/>
        <v>#DIV/0!</v>
      </c>
      <c r="P4163" s="11" t="e">
        <f t="shared" si="640"/>
        <v>#DIV/0!</v>
      </c>
      <c r="Q4163" s="11" t="e">
        <f t="shared" si="641"/>
        <v>#DIV/0!</v>
      </c>
      <c r="R4163" s="6" t="e">
        <f t="shared" si="642"/>
        <v>#DIV/0!</v>
      </c>
      <c r="S4163" s="6" t="e">
        <f t="shared" si="643"/>
        <v>#DIV/0!</v>
      </c>
      <c r="T4163" s="11">
        <f t="shared" si="644"/>
        <v>0</v>
      </c>
      <c r="U4163" s="11">
        <f t="shared" si="645"/>
        <v>0</v>
      </c>
      <c r="V4163" s="11">
        <f t="shared" si="646"/>
        <v>0</v>
      </c>
    </row>
    <row r="4164" spans="1:22" x14ac:dyDescent="0.25">
      <c r="A4164" s="6" t="s">
        <v>351</v>
      </c>
      <c r="B4164" s="6" t="s">
        <v>23</v>
      </c>
      <c r="O4164" s="10" t="e">
        <f t="shared" si="639"/>
        <v>#DIV/0!</v>
      </c>
      <c r="P4164" s="11" t="e">
        <f t="shared" si="640"/>
        <v>#DIV/0!</v>
      </c>
      <c r="Q4164" s="11" t="e">
        <f t="shared" si="641"/>
        <v>#DIV/0!</v>
      </c>
      <c r="R4164" s="6" t="e">
        <f t="shared" si="642"/>
        <v>#DIV/0!</v>
      </c>
      <c r="S4164" s="6" t="e">
        <f t="shared" si="643"/>
        <v>#DIV/0!</v>
      </c>
      <c r="T4164" s="11">
        <f t="shared" si="644"/>
        <v>0</v>
      </c>
      <c r="U4164" s="11">
        <f t="shared" si="645"/>
        <v>0</v>
      </c>
      <c r="V4164" s="11">
        <f t="shared" si="646"/>
        <v>0</v>
      </c>
    </row>
    <row r="4165" spans="1:22" x14ac:dyDescent="0.25">
      <c r="A4165" s="6" t="s">
        <v>351</v>
      </c>
      <c r="B4165" s="6" t="s">
        <v>23</v>
      </c>
      <c r="O4165" s="10" t="e">
        <f t="shared" si="639"/>
        <v>#DIV/0!</v>
      </c>
      <c r="P4165" s="11" t="e">
        <f t="shared" si="640"/>
        <v>#DIV/0!</v>
      </c>
      <c r="Q4165" s="11" t="e">
        <f t="shared" si="641"/>
        <v>#DIV/0!</v>
      </c>
      <c r="R4165" s="6" t="e">
        <f t="shared" si="642"/>
        <v>#DIV/0!</v>
      </c>
      <c r="S4165" s="6" t="e">
        <f t="shared" si="643"/>
        <v>#DIV/0!</v>
      </c>
      <c r="T4165" s="11">
        <f t="shared" si="644"/>
        <v>0</v>
      </c>
      <c r="U4165" s="11">
        <f t="shared" si="645"/>
        <v>0</v>
      </c>
      <c r="V4165" s="11">
        <f t="shared" si="646"/>
        <v>0</v>
      </c>
    </row>
    <row r="4166" spans="1:22" x14ac:dyDescent="0.25">
      <c r="A4166" s="6" t="s">
        <v>351</v>
      </c>
      <c r="B4166" s="6" t="s">
        <v>23</v>
      </c>
      <c r="O4166" s="10" t="e">
        <f t="shared" si="639"/>
        <v>#DIV/0!</v>
      </c>
      <c r="P4166" s="11" t="e">
        <f t="shared" si="640"/>
        <v>#DIV/0!</v>
      </c>
      <c r="Q4166" s="11" t="e">
        <f t="shared" si="641"/>
        <v>#DIV/0!</v>
      </c>
      <c r="R4166" s="6" t="e">
        <f t="shared" si="642"/>
        <v>#DIV/0!</v>
      </c>
      <c r="S4166" s="6" t="e">
        <f t="shared" si="643"/>
        <v>#DIV/0!</v>
      </c>
      <c r="T4166" s="11">
        <f t="shared" si="644"/>
        <v>0</v>
      </c>
      <c r="U4166" s="11">
        <f t="shared" si="645"/>
        <v>0</v>
      </c>
      <c r="V4166" s="11">
        <f t="shared" si="646"/>
        <v>0</v>
      </c>
    </row>
    <row r="4167" spans="1:22" x14ac:dyDescent="0.25">
      <c r="A4167" s="6" t="s">
        <v>351</v>
      </c>
      <c r="B4167" s="6" t="s">
        <v>23</v>
      </c>
      <c r="O4167" s="10" t="e">
        <f t="shared" si="639"/>
        <v>#DIV/0!</v>
      </c>
      <c r="P4167" s="11" t="e">
        <f t="shared" si="640"/>
        <v>#DIV/0!</v>
      </c>
      <c r="Q4167" s="11" t="e">
        <f t="shared" si="641"/>
        <v>#DIV/0!</v>
      </c>
      <c r="R4167" s="6" t="e">
        <f t="shared" si="642"/>
        <v>#DIV/0!</v>
      </c>
      <c r="S4167" s="6" t="e">
        <f t="shared" si="643"/>
        <v>#DIV/0!</v>
      </c>
      <c r="T4167" s="11">
        <f t="shared" si="644"/>
        <v>0</v>
      </c>
      <c r="U4167" s="11">
        <f t="shared" si="645"/>
        <v>0</v>
      </c>
      <c r="V4167" s="11">
        <f t="shared" si="646"/>
        <v>0</v>
      </c>
    </row>
    <row r="4168" spans="1:22" x14ac:dyDescent="0.25">
      <c r="A4168" s="6" t="s">
        <v>351</v>
      </c>
      <c r="B4168" s="6" t="s">
        <v>23</v>
      </c>
      <c r="O4168" s="10" t="e">
        <f t="shared" si="639"/>
        <v>#DIV/0!</v>
      </c>
      <c r="P4168" s="11" t="e">
        <f t="shared" si="640"/>
        <v>#DIV/0!</v>
      </c>
      <c r="Q4168" s="11" t="e">
        <f t="shared" si="641"/>
        <v>#DIV/0!</v>
      </c>
      <c r="R4168" s="6" t="e">
        <f t="shared" si="642"/>
        <v>#DIV/0!</v>
      </c>
      <c r="S4168" s="6" t="e">
        <f t="shared" si="643"/>
        <v>#DIV/0!</v>
      </c>
      <c r="T4168" s="11">
        <f t="shared" si="644"/>
        <v>0</v>
      </c>
      <c r="U4168" s="11">
        <f t="shared" si="645"/>
        <v>0</v>
      </c>
      <c r="V4168" s="11">
        <f t="shared" si="646"/>
        <v>0</v>
      </c>
    </row>
    <row r="4169" spans="1:22" x14ac:dyDescent="0.25">
      <c r="A4169" s="6" t="s">
        <v>351</v>
      </c>
      <c r="B4169" s="6" t="s">
        <v>23</v>
      </c>
      <c r="O4169" s="10" t="e">
        <f t="shared" si="639"/>
        <v>#DIV/0!</v>
      </c>
      <c r="P4169" s="11" t="e">
        <f t="shared" si="640"/>
        <v>#DIV/0!</v>
      </c>
      <c r="Q4169" s="11" t="e">
        <f t="shared" si="641"/>
        <v>#DIV/0!</v>
      </c>
      <c r="R4169" s="6" t="e">
        <f t="shared" si="642"/>
        <v>#DIV/0!</v>
      </c>
      <c r="S4169" s="6" t="e">
        <f t="shared" si="643"/>
        <v>#DIV/0!</v>
      </c>
      <c r="T4169" s="11">
        <f t="shared" si="644"/>
        <v>0</v>
      </c>
      <c r="U4169" s="11">
        <f t="shared" si="645"/>
        <v>0</v>
      </c>
      <c r="V4169" s="11">
        <f t="shared" si="646"/>
        <v>0</v>
      </c>
    </row>
    <row r="4170" spans="1:22" x14ac:dyDescent="0.25">
      <c r="A4170" s="6" t="s">
        <v>351</v>
      </c>
      <c r="B4170" s="6" t="s">
        <v>23</v>
      </c>
      <c r="O4170" s="10" t="e">
        <f t="shared" si="639"/>
        <v>#DIV/0!</v>
      </c>
      <c r="P4170" s="11" t="e">
        <f t="shared" si="640"/>
        <v>#DIV/0!</v>
      </c>
      <c r="Q4170" s="11" t="e">
        <f t="shared" si="641"/>
        <v>#DIV/0!</v>
      </c>
      <c r="R4170" s="6" t="e">
        <f t="shared" si="642"/>
        <v>#DIV/0!</v>
      </c>
      <c r="S4170" s="6" t="e">
        <f t="shared" si="643"/>
        <v>#DIV/0!</v>
      </c>
      <c r="T4170" s="11">
        <f t="shared" si="644"/>
        <v>0</v>
      </c>
      <c r="U4170" s="11">
        <f t="shared" si="645"/>
        <v>0</v>
      </c>
      <c r="V4170" s="11">
        <f t="shared" si="646"/>
        <v>0</v>
      </c>
    </row>
    <row r="4171" spans="1:22" x14ac:dyDescent="0.25">
      <c r="A4171" s="6" t="s">
        <v>351</v>
      </c>
      <c r="B4171" s="6" t="s">
        <v>23</v>
      </c>
      <c r="O4171" s="10" t="e">
        <f t="shared" si="639"/>
        <v>#DIV/0!</v>
      </c>
      <c r="P4171" s="11" t="e">
        <f t="shared" si="640"/>
        <v>#DIV/0!</v>
      </c>
      <c r="Q4171" s="11" t="e">
        <f t="shared" si="641"/>
        <v>#DIV/0!</v>
      </c>
      <c r="R4171" s="6" t="e">
        <f t="shared" si="642"/>
        <v>#DIV/0!</v>
      </c>
      <c r="S4171" s="6" t="e">
        <f t="shared" si="643"/>
        <v>#DIV/0!</v>
      </c>
      <c r="T4171" s="11">
        <f t="shared" si="644"/>
        <v>0</v>
      </c>
      <c r="U4171" s="11">
        <f t="shared" si="645"/>
        <v>0</v>
      </c>
      <c r="V4171" s="11">
        <f t="shared" si="646"/>
        <v>0</v>
      </c>
    </row>
    <row r="4172" spans="1:22" x14ac:dyDescent="0.25">
      <c r="A4172" s="6" t="s">
        <v>351</v>
      </c>
      <c r="B4172" s="6" t="s">
        <v>23</v>
      </c>
      <c r="O4172" s="10" t="e">
        <f t="shared" si="639"/>
        <v>#DIV/0!</v>
      </c>
      <c r="P4172" s="11" t="e">
        <f t="shared" si="640"/>
        <v>#DIV/0!</v>
      </c>
      <c r="Q4172" s="11" t="e">
        <f t="shared" si="641"/>
        <v>#DIV/0!</v>
      </c>
      <c r="R4172" s="6" t="e">
        <f t="shared" si="642"/>
        <v>#DIV/0!</v>
      </c>
      <c r="S4172" s="6" t="e">
        <f t="shared" si="643"/>
        <v>#DIV/0!</v>
      </c>
      <c r="T4172" s="11">
        <f t="shared" si="644"/>
        <v>0</v>
      </c>
      <c r="U4172" s="11">
        <f t="shared" si="645"/>
        <v>0</v>
      </c>
      <c r="V4172" s="11">
        <f t="shared" si="646"/>
        <v>0</v>
      </c>
    </row>
    <row r="4173" spans="1:22" x14ac:dyDescent="0.25">
      <c r="A4173" s="6" t="s">
        <v>351</v>
      </c>
      <c r="B4173" s="6" t="s">
        <v>23</v>
      </c>
      <c r="O4173" s="10" t="e">
        <f t="shared" si="639"/>
        <v>#DIV/0!</v>
      </c>
      <c r="P4173" s="11" t="e">
        <f t="shared" si="640"/>
        <v>#DIV/0!</v>
      </c>
      <c r="Q4173" s="11" t="e">
        <f t="shared" si="641"/>
        <v>#DIV/0!</v>
      </c>
      <c r="R4173" s="6" t="e">
        <f t="shared" si="642"/>
        <v>#DIV/0!</v>
      </c>
      <c r="S4173" s="6" t="e">
        <f t="shared" si="643"/>
        <v>#DIV/0!</v>
      </c>
      <c r="T4173" s="11">
        <f t="shared" si="644"/>
        <v>0</v>
      </c>
      <c r="U4173" s="11">
        <f t="shared" si="645"/>
        <v>0</v>
      </c>
      <c r="V4173" s="11">
        <f t="shared" si="646"/>
        <v>0</v>
      </c>
    </row>
    <row r="4174" spans="1:22" x14ac:dyDescent="0.25">
      <c r="A4174" s="6" t="s">
        <v>351</v>
      </c>
      <c r="B4174" s="6" t="s">
        <v>23</v>
      </c>
      <c r="O4174" s="10" t="e">
        <f t="shared" si="639"/>
        <v>#DIV/0!</v>
      </c>
      <c r="P4174" s="11" t="e">
        <f t="shared" si="640"/>
        <v>#DIV/0!</v>
      </c>
      <c r="Q4174" s="11" t="e">
        <f t="shared" si="641"/>
        <v>#DIV/0!</v>
      </c>
      <c r="R4174" s="6" t="e">
        <f t="shared" si="642"/>
        <v>#DIV/0!</v>
      </c>
      <c r="S4174" s="6" t="e">
        <f t="shared" si="643"/>
        <v>#DIV/0!</v>
      </c>
      <c r="T4174" s="11">
        <f t="shared" si="644"/>
        <v>0</v>
      </c>
      <c r="U4174" s="11">
        <f t="shared" si="645"/>
        <v>0</v>
      </c>
      <c r="V4174" s="11">
        <f t="shared" si="646"/>
        <v>0</v>
      </c>
    </row>
    <row r="4175" spans="1:22" x14ac:dyDescent="0.25">
      <c r="A4175" s="6" t="s">
        <v>351</v>
      </c>
      <c r="B4175" s="6" t="s">
        <v>23</v>
      </c>
      <c r="O4175" s="10" t="e">
        <f t="shared" si="639"/>
        <v>#DIV/0!</v>
      </c>
      <c r="P4175" s="11" t="e">
        <f t="shared" si="640"/>
        <v>#DIV/0!</v>
      </c>
      <c r="Q4175" s="11" t="e">
        <f t="shared" si="641"/>
        <v>#DIV/0!</v>
      </c>
      <c r="R4175" s="6" t="e">
        <f t="shared" si="642"/>
        <v>#DIV/0!</v>
      </c>
      <c r="S4175" s="6" t="e">
        <f t="shared" si="643"/>
        <v>#DIV/0!</v>
      </c>
      <c r="T4175" s="11">
        <f t="shared" si="644"/>
        <v>0</v>
      </c>
      <c r="U4175" s="11">
        <f t="shared" si="645"/>
        <v>0</v>
      </c>
      <c r="V4175" s="11">
        <f t="shared" si="646"/>
        <v>0</v>
      </c>
    </row>
    <row r="4176" spans="1:22" x14ac:dyDescent="0.25">
      <c r="A4176" s="6" t="s">
        <v>351</v>
      </c>
      <c r="B4176" s="6" t="s">
        <v>23</v>
      </c>
      <c r="O4176" s="10" t="e">
        <f t="shared" si="639"/>
        <v>#DIV/0!</v>
      </c>
      <c r="P4176" s="11" t="e">
        <f t="shared" si="640"/>
        <v>#DIV/0!</v>
      </c>
      <c r="Q4176" s="11" t="e">
        <f t="shared" si="641"/>
        <v>#DIV/0!</v>
      </c>
      <c r="R4176" s="6" t="e">
        <f t="shared" si="642"/>
        <v>#DIV/0!</v>
      </c>
      <c r="S4176" s="6" t="e">
        <f t="shared" si="643"/>
        <v>#DIV/0!</v>
      </c>
      <c r="T4176" s="11">
        <f t="shared" si="644"/>
        <v>0</v>
      </c>
      <c r="U4176" s="11">
        <f t="shared" si="645"/>
        <v>0</v>
      </c>
      <c r="V4176" s="11">
        <f t="shared" si="646"/>
        <v>0</v>
      </c>
    </row>
    <row r="4177" spans="1:22" x14ac:dyDescent="0.25">
      <c r="A4177" s="6" t="s">
        <v>351</v>
      </c>
      <c r="B4177" s="6" t="s">
        <v>23</v>
      </c>
      <c r="O4177" s="10" t="e">
        <f t="shared" si="639"/>
        <v>#DIV/0!</v>
      </c>
      <c r="P4177" s="11" t="e">
        <f t="shared" si="640"/>
        <v>#DIV/0!</v>
      </c>
      <c r="Q4177" s="11" t="e">
        <f t="shared" si="641"/>
        <v>#DIV/0!</v>
      </c>
      <c r="R4177" s="6" t="e">
        <f t="shared" si="642"/>
        <v>#DIV/0!</v>
      </c>
      <c r="S4177" s="6" t="e">
        <f t="shared" si="643"/>
        <v>#DIV/0!</v>
      </c>
      <c r="T4177" s="11">
        <f t="shared" si="644"/>
        <v>0</v>
      </c>
      <c r="U4177" s="11">
        <f t="shared" si="645"/>
        <v>0</v>
      </c>
      <c r="V4177" s="11">
        <f t="shared" si="646"/>
        <v>0</v>
      </c>
    </row>
    <row r="4178" spans="1:22" x14ac:dyDescent="0.25">
      <c r="A4178" s="6" t="s">
        <v>351</v>
      </c>
      <c r="B4178" s="6" t="s">
        <v>23</v>
      </c>
      <c r="O4178" s="10" t="e">
        <f t="shared" si="639"/>
        <v>#DIV/0!</v>
      </c>
      <c r="P4178" s="11" t="e">
        <f t="shared" si="640"/>
        <v>#DIV/0!</v>
      </c>
      <c r="Q4178" s="11" t="e">
        <f t="shared" si="641"/>
        <v>#DIV/0!</v>
      </c>
      <c r="R4178" s="6" t="e">
        <f t="shared" si="642"/>
        <v>#DIV/0!</v>
      </c>
      <c r="S4178" s="6" t="e">
        <f t="shared" si="643"/>
        <v>#DIV/0!</v>
      </c>
      <c r="T4178" s="11">
        <f t="shared" si="644"/>
        <v>0</v>
      </c>
      <c r="U4178" s="11">
        <f t="shared" si="645"/>
        <v>0</v>
      </c>
      <c r="V4178" s="11">
        <f t="shared" si="646"/>
        <v>0</v>
      </c>
    </row>
    <row r="4179" spans="1:22" x14ac:dyDescent="0.25">
      <c r="A4179" s="6" t="s">
        <v>351</v>
      </c>
      <c r="B4179" s="6" t="s">
        <v>23</v>
      </c>
      <c r="O4179" s="10" t="e">
        <f t="shared" si="639"/>
        <v>#DIV/0!</v>
      </c>
      <c r="P4179" s="11" t="e">
        <f t="shared" si="640"/>
        <v>#DIV/0!</v>
      </c>
      <c r="Q4179" s="11" t="e">
        <f t="shared" si="641"/>
        <v>#DIV/0!</v>
      </c>
      <c r="R4179" s="6" t="e">
        <f t="shared" si="642"/>
        <v>#DIV/0!</v>
      </c>
      <c r="S4179" s="6" t="e">
        <f t="shared" si="643"/>
        <v>#DIV/0!</v>
      </c>
      <c r="T4179" s="11">
        <f t="shared" si="644"/>
        <v>0</v>
      </c>
      <c r="U4179" s="11">
        <f t="shared" si="645"/>
        <v>0</v>
      </c>
      <c r="V4179" s="11">
        <f t="shared" si="646"/>
        <v>0</v>
      </c>
    </row>
    <row r="4180" spans="1:22" x14ac:dyDescent="0.25">
      <c r="A4180" s="6" t="s">
        <v>351</v>
      </c>
      <c r="B4180" s="6" t="s">
        <v>23</v>
      </c>
      <c r="O4180" s="10" t="e">
        <f t="shared" si="639"/>
        <v>#DIV/0!</v>
      </c>
      <c r="P4180" s="11" t="e">
        <f t="shared" si="640"/>
        <v>#DIV/0!</v>
      </c>
      <c r="Q4180" s="11" t="e">
        <f t="shared" si="641"/>
        <v>#DIV/0!</v>
      </c>
      <c r="R4180" s="6" t="e">
        <f t="shared" si="642"/>
        <v>#DIV/0!</v>
      </c>
      <c r="S4180" s="6" t="e">
        <f t="shared" si="643"/>
        <v>#DIV/0!</v>
      </c>
      <c r="T4180" s="11">
        <f t="shared" si="644"/>
        <v>0</v>
      </c>
      <c r="U4180" s="11">
        <f t="shared" si="645"/>
        <v>0</v>
      </c>
      <c r="V4180" s="11">
        <f t="shared" si="646"/>
        <v>0</v>
      </c>
    </row>
    <row r="4181" spans="1:22" x14ac:dyDescent="0.25">
      <c r="A4181" s="6" t="s">
        <v>351</v>
      </c>
      <c r="B4181" s="6" t="s">
        <v>23</v>
      </c>
      <c r="O4181" s="10" t="e">
        <f t="shared" ref="O4181:O4244" si="647">M4181/L4181</f>
        <v>#DIV/0!</v>
      </c>
      <c r="P4181" s="11" t="e">
        <f t="shared" ref="P4181:P4244" si="648">N4181/L4181</f>
        <v>#DIV/0!</v>
      </c>
      <c r="Q4181" s="11" t="e">
        <f t="shared" ref="Q4181:Q4244" si="649">(M4181+N4181)/L4181</f>
        <v>#DIV/0!</v>
      </c>
      <c r="R4181" s="6" t="e">
        <f t="shared" ref="R4181:R4244" si="650">IF(Q4181&gt;12.49,"YES","NO")</f>
        <v>#DIV/0!</v>
      </c>
      <c r="S4181" s="6" t="e">
        <f t="shared" ref="S4181:S4244" si="651">IF(O4181&gt;3.32,"YES","NO")</f>
        <v>#DIV/0!</v>
      </c>
      <c r="T4181" s="11">
        <f t="shared" ref="T4181:T4244" si="652">L4181*12.5</f>
        <v>0</v>
      </c>
      <c r="U4181" s="11">
        <f t="shared" ref="U4181:U4244" si="653">M4181+N4181</f>
        <v>0</v>
      </c>
      <c r="V4181" s="11">
        <f t="shared" ref="V4181:V4244" si="654">T4181-U4181</f>
        <v>0</v>
      </c>
    </row>
    <row r="4182" spans="1:22" x14ac:dyDescent="0.25">
      <c r="A4182" s="6" t="s">
        <v>351</v>
      </c>
      <c r="B4182" s="6" t="s">
        <v>23</v>
      </c>
      <c r="O4182" s="10" t="e">
        <f t="shared" si="647"/>
        <v>#DIV/0!</v>
      </c>
      <c r="P4182" s="11" t="e">
        <f t="shared" si="648"/>
        <v>#DIV/0!</v>
      </c>
      <c r="Q4182" s="11" t="e">
        <f t="shared" si="649"/>
        <v>#DIV/0!</v>
      </c>
      <c r="R4182" s="6" t="e">
        <f t="shared" si="650"/>
        <v>#DIV/0!</v>
      </c>
      <c r="S4182" s="6" t="e">
        <f t="shared" si="651"/>
        <v>#DIV/0!</v>
      </c>
      <c r="T4182" s="11">
        <f t="shared" si="652"/>
        <v>0</v>
      </c>
      <c r="U4182" s="11">
        <f t="shared" si="653"/>
        <v>0</v>
      </c>
      <c r="V4182" s="11">
        <f t="shared" si="654"/>
        <v>0</v>
      </c>
    </row>
    <row r="4183" spans="1:22" x14ac:dyDescent="0.25">
      <c r="A4183" s="6" t="s">
        <v>351</v>
      </c>
      <c r="B4183" s="6" t="s">
        <v>23</v>
      </c>
      <c r="O4183" s="10" t="e">
        <f t="shared" si="647"/>
        <v>#DIV/0!</v>
      </c>
      <c r="P4183" s="11" t="e">
        <f t="shared" si="648"/>
        <v>#DIV/0!</v>
      </c>
      <c r="Q4183" s="11" t="e">
        <f t="shared" si="649"/>
        <v>#DIV/0!</v>
      </c>
      <c r="R4183" s="6" t="e">
        <f t="shared" si="650"/>
        <v>#DIV/0!</v>
      </c>
      <c r="S4183" s="6" t="e">
        <f t="shared" si="651"/>
        <v>#DIV/0!</v>
      </c>
      <c r="T4183" s="11">
        <f t="shared" si="652"/>
        <v>0</v>
      </c>
      <c r="U4183" s="11">
        <f t="shared" si="653"/>
        <v>0</v>
      </c>
      <c r="V4183" s="11">
        <f t="shared" si="654"/>
        <v>0</v>
      </c>
    </row>
    <row r="4184" spans="1:22" x14ac:dyDescent="0.25">
      <c r="A4184" s="6" t="s">
        <v>351</v>
      </c>
      <c r="B4184" s="6" t="s">
        <v>23</v>
      </c>
      <c r="O4184" s="10" t="e">
        <f t="shared" si="647"/>
        <v>#DIV/0!</v>
      </c>
      <c r="P4184" s="11" t="e">
        <f t="shared" si="648"/>
        <v>#DIV/0!</v>
      </c>
      <c r="Q4184" s="11" t="e">
        <f t="shared" si="649"/>
        <v>#DIV/0!</v>
      </c>
      <c r="R4184" s="6" t="e">
        <f t="shared" si="650"/>
        <v>#DIV/0!</v>
      </c>
      <c r="S4184" s="6" t="e">
        <f t="shared" si="651"/>
        <v>#DIV/0!</v>
      </c>
      <c r="T4184" s="11">
        <f t="shared" si="652"/>
        <v>0</v>
      </c>
      <c r="U4184" s="11">
        <f t="shared" si="653"/>
        <v>0</v>
      </c>
      <c r="V4184" s="11">
        <f t="shared" si="654"/>
        <v>0</v>
      </c>
    </row>
    <row r="4185" spans="1:22" x14ac:dyDescent="0.25">
      <c r="A4185" s="6" t="s">
        <v>351</v>
      </c>
      <c r="B4185" s="6" t="s">
        <v>23</v>
      </c>
      <c r="O4185" s="10" t="e">
        <f t="shared" si="647"/>
        <v>#DIV/0!</v>
      </c>
      <c r="P4185" s="11" t="e">
        <f t="shared" si="648"/>
        <v>#DIV/0!</v>
      </c>
      <c r="Q4185" s="11" t="e">
        <f t="shared" si="649"/>
        <v>#DIV/0!</v>
      </c>
      <c r="R4185" s="6" t="e">
        <f t="shared" si="650"/>
        <v>#DIV/0!</v>
      </c>
      <c r="S4185" s="6" t="e">
        <f t="shared" si="651"/>
        <v>#DIV/0!</v>
      </c>
      <c r="T4185" s="11">
        <f t="shared" si="652"/>
        <v>0</v>
      </c>
      <c r="U4185" s="11">
        <f t="shared" si="653"/>
        <v>0</v>
      </c>
      <c r="V4185" s="11">
        <f t="shared" si="654"/>
        <v>0</v>
      </c>
    </row>
    <row r="4186" spans="1:22" x14ac:dyDescent="0.25">
      <c r="A4186" s="6" t="s">
        <v>351</v>
      </c>
      <c r="B4186" s="6" t="s">
        <v>23</v>
      </c>
      <c r="O4186" s="10" t="e">
        <f t="shared" si="647"/>
        <v>#DIV/0!</v>
      </c>
      <c r="P4186" s="11" t="e">
        <f t="shared" si="648"/>
        <v>#DIV/0!</v>
      </c>
      <c r="Q4186" s="11" t="e">
        <f t="shared" si="649"/>
        <v>#DIV/0!</v>
      </c>
      <c r="R4186" s="6" t="e">
        <f t="shared" si="650"/>
        <v>#DIV/0!</v>
      </c>
      <c r="S4186" s="6" t="e">
        <f t="shared" si="651"/>
        <v>#DIV/0!</v>
      </c>
      <c r="T4186" s="11">
        <f t="shared" si="652"/>
        <v>0</v>
      </c>
      <c r="U4186" s="11">
        <f t="shared" si="653"/>
        <v>0</v>
      </c>
      <c r="V4186" s="11">
        <f t="shared" si="654"/>
        <v>0</v>
      </c>
    </row>
    <row r="4187" spans="1:22" x14ac:dyDescent="0.25">
      <c r="A4187" s="6" t="s">
        <v>351</v>
      </c>
      <c r="B4187" s="6" t="s">
        <v>23</v>
      </c>
      <c r="O4187" s="10" t="e">
        <f t="shared" si="647"/>
        <v>#DIV/0!</v>
      </c>
      <c r="P4187" s="11" t="e">
        <f t="shared" si="648"/>
        <v>#DIV/0!</v>
      </c>
      <c r="Q4187" s="11" t="e">
        <f t="shared" si="649"/>
        <v>#DIV/0!</v>
      </c>
      <c r="R4187" s="6" t="e">
        <f t="shared" si="650"/>
        <v>#DIV/0!</v>
      </c>
      <c r="S4187" s="6" t="e">
        <f t="shared" si="651"/>
        <v>#DIV/0!</v>
      </c>
      <c r="T4187" s="11">
        <f t="shared" si="652"/>
        <v>0</v>
      </c>
      <c r="U4187" s="11">
        <f t="shared" si="653"/>
        <v>0</v>
      </c>
      <c r="V4187" s="11">
        <f t="shared" si="654"/>
        <v>0</v>
      </c>
    </row>
    <row r="4188" spans="1:22" x14ac:dyDescent="0.25">
      <c r="A4188" s="6" t="s">
        <v>351</v>
      </c>
      <c r="B4188" s="6" t="s">
        <v>23</v>
      </c>
      <c r="O4188" s="10" t="e">
        <f t="shared" si="647"/>
        <v>#DIV/0!</v>
      </c>
      <c r="P4188" s="11" t="e">
        <f t="shared" si="648"/>
        <v>#DIV/0!</v>
      </c>
      <c r="Q4188" s="11" t="e">
        <f t="shared" si="649"/>
        <v>#DIV/0!</v>
      </c>
      <c r="R4188" s="6" t="e">
        <f t="shared" si="650"/>
        <v>#DIV/0!</v>
      </c>
      <c r="S4188" s="6" t="e">
        <f t="shared" si="651"/>
        <v>#DIV/0!</v>
      </c>
      <c r="T4188" s="11">
        <f t="shared" si="652"/>
        <v>0</v>
      </c>
      <c r="U4188" s="11">
        <f t="shared" si="653"/>
        <v>0</v>
      </c>
      <c r="V4188" s="11">
        <f t="shared" si="654"/>
        <v>0</v>
      </c>
    </row>
    <row r="4189" spans="1:22" x14ac:dyDescent="0.25">
      <c r="A4189" s="6" t="s">
        <v>351</v>
      </c>
      <c r="B4189" s="6" t="s">
        <v>23</v>
      </c>
      <c r="O4189" s="10" t="e">
        <f t="shared" si="647"/>
        <v>#DIV/0!</v>
      </c>
      <c r="P4189" s="11" t="e">
        <f t="shared" si="648"/>
        <v>#DIV/0!</v>
      </c>
      <c r="Q4189" s="11" t="e">
        <f t="shared" si="649"/>
        <v>#DIV/0!</v>
      </c>
      <c r="R4189" s="6" t="e">
        <f t="shared" si="650"/>
        <v>#DIV/0!</v>
      </c>
      <c r="S4189" s="6" t="e">
        <f t="shared" si="651"/>
        <v>#DIV/0!</v>
      </c>
      <c r="T4189" s="11">
        <f t="shared" si="652"/>
        <v>0</v>
      </c>
      <c r="U4189" s="11">
        <f t="shared" si="653"/>
        <v>0</v>
      </c>
      <c r="V4189" s="11">
        <f t="shared" si="654"/>
        <v>0</v>
      </c>
    </row>
    <row r="4190" spans="1:22" x14ac:dyDescent="0.25">
      <c r="A4190" s="6" t="s">
        <v>351</v>
      </c>
      <c r="B4190" s="6" t="s">
        <v>23</v>
      </c>
      <c r="O4190" s="10" t="e">
        <f t="shared" si="647"/>
        <v>#DIV/0!</v>
      </c>
      <c r="P4190" s="11" t="e">
        <f t="shared" si="648"/>
        <v>#DIV/0!</v>
      </c>
      <c r="Q4190" s="11" t="e">
        <f t="shared" si="649"/>
        <v>#DIV/0!</v>
      </c>
      <c r="R4190" s="6" t="e">
        <f t="shared" si="650"/>
        <v>#DIV/0!</v>
      </c>
      <c r="S4190" s="6" t="e">
        <f t="shared" si="651"/>
        <v>#DIV/0!</v>
      </c>
      <c r="T4190" s="11">
        <f t="shared" si="652"/>
        <v>0</v>
      </c>
      <c r="U4190" s="11">
        <f t="shared" si="653"/>
        <v>0</v>
      </c>
      <c r="V4190" s="11">
        <f t="shared" si="654"/>
        <v>0</v>
      </c>
    </row>
    <row r="4191" spans="1:22" x14ac:dyDescent="0.25">
      <c r="A4191" s="6" t="s">
        <v>351</v>
      </c>
      <c r="B4191" s="6" t="s">
        <v>23</v>
      </c>
      <c r="O4191" s="10" t="e">
        <f t="shared" si="647"/>
        <v>#DIV/0!</v>
      </c>
      <c r="P4191" s="11" t="e">
        <f t="shared" si="648"/>
        <v>#DIV/0!</v>
      </c>
      <c r="Q4191" s="11" t="e">
        <f t="shared" si="649"/>
        <v>#DIV/0!</v>
      </c>
      <c r="R4191" s="6" t="e">
        <f t="shared" si="650"/>
        <v>#DIV/0!</v>
      </c>
      <c r="S4191" s="6" t="e">
        <f t="shared" si="651"/>
        <v>#DIV/0!</v>
      </c>
      <c r="T4191" s="11">
        <f t="shared" si="652"/>
        <v>0</v>
      </c>
      <c r="U4191" s="11">
        <f t="shared" si="653"/>
        <v>0</v>
      </c>
      <c r="V4191" s="11">
        <f t="shared" si="654"/>
        <v>0</v>
      </c>
    </row>
    <row r="4192" spans="1:22" x14ac:dyDescent="0.25">
      <c r="A4192" s="6" t="s">
        <v>351</v>
      </c>
      <c r="B4192" s="6" t="s">
        <v>23</v>
      </c>
      <c r="O4192" s="10" t="e">
        <f t="shared" si="647"/>
        <v>#DIV/0!</v>
      </c>
      <c r="P4192" s="11" t="e">
        <f t="shared" si="648"/>
        <v>#DIV/0!</v>
      </c>
      <c r="Q4192" s="11" t="e">
        <f t="shared" si="649"/>
        <v>#DIV/0!</v>
      </c>
      <c r="R4192" s="6" t="e">
        <f t="shared" si="650"/>
        <v>#DIV/0!</v>
      </c>
      <c r="S4192" s="6" t="e">
        <f t="shared" si="651"/>
        <v>#DIV/0!</v>
      </c>
      <c r="T4192" s="11">
        <f t="shared" si="652"/>
        <v>0</v>
      </c>
      <c r="U4192" s="11">
        <f t="shared" si="653"/>
        <v>0</v>
      </c>
      <c r="V4192" s="11">
        <f t="shared" si="654"/>
        <v>0</v>
      </c>
    </row>
    <row r="4193" spans="1:22" x14ac:dyDescent="0.25">
      <c r="A4193" s="6" t="s">
        <v>351</v>
      </c>
      <c r="B4193" s="6" t="s">
        <v>23</v>
      </c>
      <c r="O4193" s="10" t="e">
        <f t="shared" si="647"/>
        <v>#DIV/0!</v>
      </c>
      <c r="P4193" s="11" t="e">
        <f t="shared" si="648"/>
        <v>#DIV/0!</v>
      </c>
      <c r="Q4193" s="11" t="e">
        <f t="shared" si="649"/>
        <v>#DIV/0!</v>
      </c>
      <c r="R4193" s="6" t="e">
        <f t="shared" si="650"/>
        <v>#DIV/0!</v>
      </c>
      <c r="S4193" s="6" t="e">
        <f t="shared" si="651"/>
        <v>#DIV/0!</v>
      </c>
      <c r="T4193" s="11">
        <f t="shared" si="652"/>
        <v>0</v>
      </c>
      <c r="U4193" s="11">
        <f t="shared" si="653"/>
        <v>0</v>
      </c>
      <c r="V4193" s="11">
        <f t="shared" si="654"/>
        <v>0</v>
      </c>
    </row>
    <row r="4194" spans="1:22" x14ac:dyDescent="0.25">
      <c r="A4194" s="6" t="s">
        <v>351</v>
      </c>
      <c r="B4194" s="6" t="s">
        <v>23</v>
      </c>
      <c r="O4194" s="10" t="e">
        <f t="shared" si="647"/>
        <v>#DIV/0!</v>
      </c>
      <c r="P4194" s="11" t="e">
        <f t="shared" si="648"/>
        <v>#DIV/0!</v>
      </c>
      <c r="Q4194" s="11" t="e">
        <f t="shared" si="649"/>
        <v>#DIV/0!</v>
      </c>
      <c r="R4194" s="6" t="e">
        <f t="shared" si="650"/>
        <v>#DIV/0!</v>
      </c>
      <c r="S4194" s="6" t="e">
        <f t="shared" si="651"/>
        <v>#DIV/0!</v>
      </c>
      <c r="T4194" s="11">
        <f t="shared" si="652"/>
        <v>0</v>
      </c>
      <c r="U4194" s="11">
        <f t="shared" si="653"/>
        <v>0</v>
      </c>
      <c r="V4194" s="11">
        <f t="shared" si="654"/>
        <v>0</v>
      </c>
    </row>
    <row r="4195" spans="1:22" x14ac:dyDescent="0.25">
      <c r="A4195" s="6" t="s">
        <v>351</v>
      </c>
      <c r="B4195" s="6" t="s">
        <v>23</v>
      </c>
      <c r="O4195" s="10" t="e">
        <f t="shared" si="647"/>
        <v>#DIV/0!</v>
      </c>
      <c r="P4195" s="11" t="e">
        <f t="shared" si="648"/>
        <v>#DIV/0!</v>
      </c>
      <c r="Q4195" s="11" t="e">
        <f t="shared" si="649"/>
        <v>#DIV/0!</v>
      </c>
      <c r="R4195" s="6" t="e">
        <f t="shared" si="650"/>
        <v>#DIV/0!</v>
      </c>
      <c r="S4195" s="6" t="e">
        <f t="shared" si="651"/>
        <v>#DIV/0!</v>
      </c>
      <c r="T4195" s="11">
        <f t="shared" si="652"/>
        <v>0</v>
      </c>
      <c r="U4195" s="11">
        <f t="shared" si="653"/>
        <v>0</v>
      </c>
      <c r="V4195" s="11">
        <f t="shared" si="654"/>
        <v>0</v>
      </c>
    </row>
    <row r="4196" spans="1:22" x14ac:dyDescent="0.25">
      <c r="A4196" s="6" t="s">
        <v>351</v>
      </c>
      <c r="B4196" s="6" t="s">
        <v>23</v>
      </c>
      <c r="O4196" s="10" t="e">
        <f t="shared" si="647"/>
        <v>#DIV/0!</v>
      </c>
      <c r="P4196" s="11" t="e">
        <f t="shared" si="648"/>
        <v>#DIV/0!</v>
      </c>
      <c r="Q4196" s="11" t="e">
        <f t="shared" si="649"/>
        <v>#DIV/0!</v>
      </c>
      <c r="R4196" s="6" t="e">
        <f t="shared" si="650"/>
        <v>#DIV/0!</v>
      </c>
      <c r="S4196" s="6" t="e">
        <f t="shared" si="651"/>
        <v>#DIV/0!</v>
      </c>
      <c r="T4196" s="11">
        <f t="shared" si="652"/>
        <v>0</v>
      </c>
      <c r="U4196" s="11">
        <f t="shared" si="653"/>
        <v>0</v>
      </c>
      <c r="V4196" s="11">
        <f t="shared" si="654"/>
        <v>0</v>
      </c>
    </row>
    <row r="4197" spans="1:22" x14ac:dyDescent="0.25">
      <c r="A4197" s="6" t="s">
        <v>351</v>
      </c>
      <c r="B4197" s="6" t="s">
        <v>23</v>
      </c>
      <c r="O4197" s="10" t="e">
        <f t="shared" si="647"/>
        <v>#DIV/0!</v>
      </c>
      <c r="P4197" s="11" t="e">
        <f t="shared" si="648"/>
        <v>#DIV/0!</v>
      </c>
      <c r="Q4197" s="11" t="e">
        <f t="shared" si="649"/>
        <v>#DIV/0!</v>
      </c>
      <c r="R4197" s="6" t="e">
        <f t="shared" si="650"/>
        <v>#DIV/0!</v>
      </c>
      <c r="S4197" s="6" t="e">
        <f t="shared" si="651"/>
        <v>#DIV/0!</v>
      </c>
      <c r="T4197" s="11">
        <f t="shared" si="652"/>
        <v>0</v>
      </c>
      <c r="U4197" s="11">
        <f t="shared" si="653"/>
        <v>0</v>
      </c>
      <c r="V4197" s="11">
        <f t="shared" si="654"/>
        <v>0</v>
      </c>
    </row>
    <row r="4198" spans="1:22" x14ac:dyDescent="0.25">
      <c r="A4198" s="6" t="s">
        <v>351</v>
      </c>
      <c r="B4198" s="6" t="s">
        <v>23</v>
      </c>
      <c r="O4198" s="10" t="e">
        <f t="shared" si="647"/>
        <v>#DIV/0!</v>
      </c>
      <c r="P4198" s="11" t="e">
        <f t="shared" si="648"/>
        <v>#DIV/0!</v>
      </c>
      <c r="Q4198" s="11" t="e">
        <f t="shared" si="649"/>
        <v>#DIV/0!</v>
      </c>
      <c r="R4198" s="6" t="e">
        <f t="shared" si="650"/>
        <v>#DIV/0!</v>
      </c>
      <c r="S4198" s="6" t="e">
        <f t="shared" si="651"/>
        <v>#DIV/0!</v>
      </c>
      <c r="T4198" s="11">
        <f t="shared" si="652"/>
        <v>0</v>
      </c>
      <c r="U4198" s="11">
        <f t="shared" si="653"/>
        <v>0</v>
      </c>
      <c r="V4198" s="11">
        <f t="shared" si="654"/>
        <v>0</v>
      </c>
    </row>
    <row r="4199" spans="1:22" x14ac:dyDescent="0.25">
      <c r="A4199" s="6" t="s">
        <v>351</v>
      </c>
      <c r="B4199" s="6" t="s">
        <v>23</v>
      </c>
      <c r="O4199" s="10" t="e">
        <f t="shared" si="647"/>
        <v>#DIV/0!</v>
      </c>
      <c r="P4199" s="11" t="e">
        <f t="shared" si="648"/>
        <v>#DIV/0!</v>
      </c>
      <c r="Q4199" s="11" t="e">
        <f t="shared" si="649"/>
        <v>#DIV/0!</v>
      </c>
      <c r="R4199" s="6" t="e">
        <f t="shared" si="650"/>
        <v>#DIV/0!</v>
      </c>
      <c r="S4199" s="6" t="e">
        <f t="shared" si="651"/>
        <v>#DIV/0!</v>
      </c>
      <c r="T4199" s="11">
        <f t="shared" si="652"/>
        <v>0</v>
      </c>
      <c r="U4199" s="11">
        <f t="shared" si="653"/>
        <v>0</v>
      </c>
      <c r="V4199" s="11">
        <f t="shared" si="654"/>
        <v>0</v>
      </c>
    </row>
    <row r="4200" spans="1:22" x14ac:dyDescent="0.25">
      <c r="A4200" s="6" t="s">
        <v>351</v>
      </c>
      <c r="B4200" s="6" t="s">
        <v>23</v>
      </c>
      <c r="O4200" s="10" t="e">
        <f t="shared" si="647"/>
        <v>#DIV/0!</v>
      </c>
      <c r="P4200" s="11" t="e">
        <f t="shared" si="648"/>
        <v>#DIV/0!</v>
      </c>
      <c r="Q4200" s="11" t="e">
        <f t="shared" si="649"/>
        <v>#DIV/0!</v>
      </c>
      <c r="R4200" s="6" t="e">
        <f t="shared" si="650"/>
        <v>#DIV/0!</v>
      </c>
      <c r="S4200" s="6" t="e">
        <f t="shared" si="651"/>
        <v>#DIV/0!</v>
      </c>
      <c r="T4200" s="11">
        <f t="shared" si="652"/>
        <v>0</v>
      </c>
      <c r="U4200" s="11">
        <f t="shared" si="653"/>
        <v>0</v>
      </c>
      <c r="V4200" s="11">
        <f t="shared" si="654"/>
        <v>0</v>
      </c>
    </row>
    <row r="4201" spans="1:22" x14ac:dyDescent="0.25">
      <c r="A4201" s="6" t="s">
        <v>351</v>
      </c>
      <c r="B4201" s="6" t="s">
        <v>23</v>
      </c>
      <c r="O4201" s="10" t="e">
        <f t="shared" si="647"/>
        <v>#DIV/0!</v>
      </c>
      <c r="P4201" s="11" t="e">
        <f t="shared" si="648"/>
        <v>#DIV/0!</v>
      </c>
      <c r="Q4201" s="11" t="e">
        <f t="shared" si="649"/>
        <v>#DIV/0!</v>
      </c>
      <c r="R4201" s="6" t="e">
        <f t="shared" si="650"/>
        <v>#DIV/0!</v>
      </c>
      <c r="S4201" s="6" t="e">
        <f t="shared" si="651"/>
        <v>#DIV/0!</v>
      </c>
      <c r="T4201" s="11">
        <f t="shared" si="652"/>
        <v>0</v>
      </c>
      <c r="U4201" s="11">
        <f t="shared" si="653"/>
        <v>0</v>
      </c>
      <c r="V4201" s="11">
        <f t="shared" si="654"/>
        <v>0</v>
      </c>
    </row>
    <row r="4202" spans="1:22" x14ac:dyDescent="0.25">
      <c r="A4202" s="6" t="s">
        <v>351</v>
      </c>
      <c r="B4202" s="6" t="s">
        <v>23</v>
      </c>
      <c r="O4202" s="10" t="e">
        <f t="shared" si="647"/>
        <v>#DIV/0!</v>
      </c>
      <c r="P4202" s="11" t="e">
        <f t="shared" si="648"/>
        <v>#DIV/0!</v>
      </c>
      <c r="Q4202" s="11" t="e">
        <f t="shared" si="649"/>
        <v>#DIV/0!</v>
      </c>
      <c r="R4202" s="6" t="e">
        <f t="shared" si="650"/>
        <v>#DIV/0!</v>
      </c>
      <c r="S4202" s="6" t="e">
        <f t="shared" si="651"/>
        <v>#DIV/0!</v>
      </c>
      <c r="T4202" s="11">
        <f t="shared" si="652"/>
        <v>0</v>
      </c>
      <c r="U4202" s="11">
        <f t="shared" si="653"/>
        <v>0</v>
      </c>
      <c r="V4202" s="11">
        <f t="shared" si="654"/>
        <v>0</v>
      </c>
    </row>
    <row r="4203" spans="1:22" x14ac:dyDescent="0.25">
      <c r="A4203" s="6" t="s">
        <v>351</v>
      </c>
      <c r="B4203" s="6" t="s">
        <v>23</v>
      </c>
      <c r="O4203" s="10" t="e">
        <f t="shared" si="647"/>
        <v>#DIV/0!</v>
      </c>
      <c r="P4203" s="11" t="e">
        <f t="shared" si="648"/>
        <v>#DIV/0!</v>
      </c>
      <c r="Q4203" s="11" t="e">
        <f t="shared" si="649"/>
        <v>#DIV/0!</v>
      </c>
      <c r="R4203" s="6" t="e">
        <f t="shared" si="650"/>
        <v>#DIV/0!</v>
      </c>
      <c r="S4203" s="6" t="e">
        <f t="shared" si="651"/>
        <v>#DIV/0!</v>
      </c>
      <c r="T4203" s="11">
        <f t="shared" si="652"/>
        <v>0</v>
      </c>
      <c r="U4203" s="11">
        <f t="shared" si="653"/>
        <v>0</v>
      </c>
      <c r="V4203" s="11">
        <f t="shared" si="654"/>
        <v>0</v>
      </c>
    </row>
    <row r="4204" spans="1:22" x14ac:dyDescent="0.25">
      <c r="A4204" s="6" t="s">
        <v>351</v>
      </c>
      <c r="B4204" s="6" t="s">
        <v>23</v>
      </c>
      <c r="O4204" s="10" t="e">
        <f t="shared" si="647"/>
        <v>#DIV/0!</v>
      </c>
      <c r="P4204" s="11" t="e">
        <f t="shared" si="648"/>
        <v>#DIV/0!</v>
      </c>
      <c r="Q4204" s="11" t="e">
        <f t="shared" si="649"/>
        <v>#DIV/0!</v>
      </c>
      <c r="R4204" s="6" t="e">
        <f t="shared" si="650"/>
        <v>#DIV/0!</v>
      </c>
      <c r="S4204" s="6" t="e">
        <f t="shared" si="651"/>
        <v>#DIV/0!</v>
      </c>
      <c r="T4204" s="11">
        <f t="shared" si="652"/>
        <v>0</v>
      </c>
      <c r="U4204" s="11">
        <f t="shared" si="653"/>
        <v>0</v>
      </c>
      <c r="V4204" s="11">
        <f t="shared" si="654"/>
        <v>0</v>
      </c>
    </row>
    <row r="4205" spans="1:22" x14ac:dyDescent="0.25">
      <c r="A4205" s="6" t="s">
        <v>351</v>
      </c>
      <c r="B4205" s="6" t="s">
        <v>23</v>
      </c>
      <c r="O4205" s="10" t="e">
        <f t="shared" si="647"/>
        <v>#DIV/0!</v>
      </c>
      <c r="P4205" s="11" t="e">
        <f t="shared" si="648"/>
        <v>#DIV/0!</v>
      </c>
      <c r="Q4205" s="11" t="e">
        <f t="shared" si="649"/>
        <v>#DIV/0!</v>
      </c>
      <c r="R4205" s="6" t="e">
        <f t="shared" si="650"/>
        <v>#DIV/0!</v>
      </c>
      <c r="S4205" s="6" t="e">
        <f t="shared" si="651"/>
        <v>#DIV/0!</v>
      </c>
      <c r="T4205" s="11">
        <f t="shared" si="652"/>
        <v>0</v>
      </c>
      <c r="U4205" s="11">
        <f t="shared" si="653"/>
        <v>0</v>
      </c>
      <c r="V4205" s="11">
        <f t="shared" si="654"/>
        <v>0</v>
      </c>
    </row>
    <row r="4206" spans="1:22" x14ac:dyDescent="0.25">
      <c r="A4206" s="6" t="s">
        <v>351</v>
      </c>
      <c r="B4206" s="6" t="s">
        <v>23</v>
      </c>
      <c r="O4206" s="10" t="e">
        <f t="shared" si="647"/>
        <v>#DIV/0!</v>
      </c>
      <c r="P4206" s="11" t="e">
        <f t="shared" si="648"/>
        <v>#DIV/0!</v>
      </c>
      <c r="Q4206" s="11" t="e">
        <f t="shared" si="649"/>
        <v>#DIV/0!</v>
      </c>
      <c r="R4206" s="6" t="e">
        <f t="shared" si="650"/>
        <v>#DIV/0!</v>
      </c>
      <c r="S4206" s="6" t="e">
        <f t="shared" si="651"/>
        <v>#DIV/0!</v>
      </c>
      <c r="T4206" s="11">
        <f t="shared" si="652"/>
        <v>0</v>
      </c>
      <c r="U4206" s="11">
        <f t="shared" si="653"/>
        <v>0</v>
      </c>
      <c r="V4206" s="11">
        <f t="shared" si="654"/>
        <v>0</v>
      </c>
    </row>
    <row r="4207" spans="1:22" x14ac:dyDescent="0.25">
      <c r="A4207" s="6" t="s">
        <v>351</v>
      </c>
      <c r="B4207" s="6" t="s">
        <v>23</v>
      </c>
      <c r="O4207" s="10" t="e">
        <f t="shared" si="647"/>
        <v>#DIV/0!</v>
      </c>
      <c r="P4207" s="11" t="e">
        <f t="shared" si="648"/>
        <v>#DIV/0!</v>
      </c>
      <c r="Q4207" s="11" t="e">
        <f t="shared" si="649"/>
        <v>#DIV/0!</v>
      </c>
      <c r="R4207" s="6" t="e">
        <f t="shared" si="650"/>
        <v>#DIV/0!</v>
      </c>
      <c r="S4207" s="6" t="e">
        <f t="shared" si="651"/>
        <v>#DIV/0!</v>
      </c>
      <c r="T4207" s="11">
        <f t="shared" si="652"/>
        <v>0</v>
      </c>
      <c r="U4207" s="11">
        <f t="shared" si="653"/>
        <v>0</v>
      </c>
      <c r="V4207" s="11">
        <f t="shared" si="654"/>
        <v>0</v>
      </c>
    </row>
    <row r="4208" spans="1:22" x14ac:dyDescent="0.25">
      <c r="A4208" s="6" t="s">
        <v>351</v>
      </c>
      <c r="B4208" s="6" t="s">
        <v>23</v>
      </c>
      <c r="O4208" s="10" t="e">
        <f t="shared" si="647"/>
        <v>#DIV/0!</v>
      </c>
      <c r="P4208" s="11" t="e">
        <f t="shared" si="648"/>
        <v>#DIV/0!</v>
      </c>
      <c r="Q4208" s="11" t="e">
        <f t="shared" si="649"/>
        <v>#DIV/0!</v>
      </c>
      <c r="R4208" s="6" t="e">
        <f t="shared" si="650"/>
        <v>#DIV/0!</v>
      </c>
      <c r="S4208" s="6" t="e">
        <f t="shared" si="651"/>
        <v>#DIV/0!</v>
      </c>
      <c r="T4208" s="11">
        <f t="shared" si="652"/>
        <v>0</v>
      </c>
      <c r="U4208" s="11">
        <f t="shared" si="653"/>
        <v>0</v>
      </c>
      <c r="V4208" s="11">
        <f t="shared" si="654"/>
        <v>0</v>
      </c>
    </row>
    <row r="4209" spans="1:22" x14ac:dyDescent="0.25">
      <c r="A4209" s="6" t="s">
        <v>351</v>
      </c>
      <c r="B4209" s="6" t="s">
        <v>23</v>
      </c>
      <c r="O4209" s="10" t="e">
        <f t="shared" si="647"/>
        <v>#DIV/0!</v>
      </c>
      <c r="P4209" s="11" t="e">
        <f t="shared" si="648"/>
        <v>#DIV/0!</v>
      </c>
      <c r="Q4209" s="11" t="e">
        <f t="shared" si="649"/>
        <v>#DIV/0!</v>
      </c>
      <c r="R4209" s="6" t="e">
        <f t="shared" si="650"/>
        <v>#DIV/0!</v>
      </c>
      <c r="S4209" s="6" t="e">
        <f t="shared" si="651"/>
        <v>#DIV/0!</v>
      </c>
      <c r="T4209" s="11">
        <f t="shared" si="652"/>
        <v>0</v>
      </c>
      <c r="U4209" s="11">
        <f t="shared" si="653"/>
        <v>0</v>
      </c>
      <c r="V4209" s="11">
        <f t="shared" si="654"/>
        <v>0</v>
      </c>
    </row>
    <row r="4210" spans="1:22" x14ac:dyDescent="0.25">
      <c r="A4210" s="6" t="s">
        <v>351</v>
      </c>
      <c r="B4210" s="6" t="s">
        <v>23</v>
      </c>
      <c r="O4210" s="10" t="e">
        <f t="shared" si="647"/>
        <v>#DIV/0!</v>
      </c>
      <c r="P4210" s="11" t="e">
        <f t="shared" si="648"/>
        <v>#DIV/0!</v>
      </c>
      <c r="Q4210" s="11" t="e">
        <f t="shared" si="649"/>
        <v>#DIV/0!</v>
      </c>
      <c r="R4210" s="6" t="e">
        <f t="shared" si="650"/>
        <v>#DIV/0!</v>
      </c>
      <c r="S4210" s="6" t="e">
        <f t="shared" si="651"/>
        <v>#DIV/0!</v>
      </c>
      <c r="T4210" s="11">
        <f t="shared" si="652"/>
        <v>0</v>
      </c>
      <c r="U4210" s="11">
        <f t="shared" si="653"/>
        <v>0</v>
      </c>
      <c r="V4210" s="11">
        <f t="shared" si="654"/>
        <v>0</v>
      </c>
    </row>
    <row r="4211" spans="1:22" x14ac:dyDescent="0.25">
      <c r="A4211" s="6" t="s">
        <v>351</v>
      </c>
      <c r="B4211" s="6" t="s">
        <v>23</v>
      </c>
      <c r="O4211" s="10" t="e">
        <f t="shared" si="647"/>
        <v>#DIV/0!</v>
      </c>
      <c r="P4211" s="11" t="e">
        <f t="shared" si="648"/>
        <v>#DIV/0!</v>
      </c>
      <c r="Q4211" s="11" t="e">
        <f t="shared" si="649"/>
        <v>#DIV/0!</v>
      </c>
      <c r="R4211" s="6" t="e">
        <f t="shared" si="650"/>
        <v>#DIV/0!</v>
      </c>
      <c r="S4211" s="6" t="e">
        <f t="shared" si="651"/>
        <v>#DIV/0!</v>
      </c>
      <c r="T4211" s="11">
        <f t="shared" si="652"/>
        <v>0</v>
      </c>
      <c r="U4211" s="11">
        <f t="shared" si="653"/>
        <v>0</v>
      </c>
      <c r="V4211" s="11">
        <f t="shared" si="654"/>
        <v>0</v>
      </c>
    </row>
    <row r="4212" spans="1:22" x14ac:dyDescent="0.25">
      <c r="A4212" s="6" t="s">
        <v>351</v>
      </c>
      <c r="B4212" s="6" t="s">
        <v>23</v>
      </c>
      <c r="O4212" s="10" t="e">
        <f t="shared" si="647"/>
        <v>#DIV/0!</v>
      </c>
      <c r="P4212" s="11" t="e">
        <f t="shared" si="648"/>
        <v>#DIV/0!</v>
      </c>
      <c r="Q4212" s="11" t="e">
        <f t="shared" si="649"/>
        <v>#DIV/0!</v>
      </c>
      <c r="R4212" s="6" t="e">
        <f t="shared" si="650"/>
        <v>#DIV/0!</v>
      </c>
      <c r="S4212" s="6" t="e">
        <f t="shared" si="651"/>
        <v>#DIV/0!</v>
      </c>
      <c r="T4212" s="11">
        <f t="shared" si="652"/>
        <v>0</v>
      </c>
      <c r="U4212" s="11">
        <f t="shared" si="653"/>
        <v>0</v>
      </c>
      <c r="V4212" s="11">
        <f t="shared" si="654"/>
        <v>0</v>
      </c>
    </row>
    <row r="4213" spans="1:22" x14ac:dyDescent="0.25">
      <c r="A4213" s="6" t="s">
        <v>351</v>
      </c>
      <c r="B4213" s="6" t="s">
        <v>23</v>
      </c>
      <c r="O4213" s="10" t="e">
        <f t="shared" si="647"/>
        <v>#DIV/0!</v>
      </c>
      <c r="P4213" s="11" t="e">
        <f t="shared" si="648"/>
        <v>#DIV/0!</v>
      </c>
      <c r="Q4213" s="11" t="e">
        <f t="shared" si="649"/>
        <v>#DIV/0!</v>
      </c>
      <c r="R4213" s="6" t="e">
        <f t="shared" si="650"/>
        <v>#DIV/0!</v>
      </c>
      <c r="S4213" s="6" t="e">
        <f t="shared" si="651"/>
        <v>#DIV/0!</v>
      </c>
      <c r="T4213" s="11">
        <f t="shared" si="652"/>
        <v>0</v>
      </c>
      <c r="U4213" s="11">
        <f t="shared" si="653"/>
        <v>0</v>
      </c>
      <c r="V4213" s="11">
        <f t="shared" si="654"/>
        <v>0</v>
      </c>
    </row>
    <row r="4214" spans="1:22" x14ac:dyDescent="0.25">
      <c r="A4214" s="6" t="s">
        <v>351</v>
      </c>
      <c r="B4214" s="6" t="s">
        <v>23</v>
      </c>
      <c r="O4214" s="10" t="e">
        <f t="shared" si="647"/>
        <v>#DIV/0!</v>
      </c>
      <c r="P4214" s="11" t="e">
        <f t="shared" si="648"/>
        <v>#DIV/0!</v>
      </c>
      <c r="Q4214" s="11" t="e">
        <f t="shared" si="649"/>
        <v>#DIV/0!</v>
      </c>
      <c r="R4214" s="6" t="e">
        <f t="shared" si="650"/>
        <v>#DIV/0!</v>
      </c>
      <c r="S4214" s="6" t="e">
        <f t="shared" si="651"/>
        <v>#DIV/0!</v>
      </c>
      <c r="T4214" s="11">
        <f t="shared" si="652"/>
        <v>0</v>
      </c>
      <c r="U4214" s="11">
        <f t="shared" si="653"/>
        <v>0</v>
      </c>
      <c r="V4214" s="11">
        <f t="shared" si="654"/>
        <v>0</v>
      </c>
    </row>
    <row r="4215" spans="1:22" x14ac:dyDescent="0.25">
      <c r="A4215" s="6" t="s">
        <v>351</v>
      </c>
      <c r="B4215" s="6" t="s">
        <v>23</v>
      </c>
      <c r="O4215" s="10" t="e">
        <f t="shared" si="647"/>
        <v>#DIV/0!</v>
      </c>
      <c r="P4215" s="11" t="e">
        <f t="shared" si="648"/>
        <v>#DIV/0!</v>
      </c>
      <c r="Q4215" s="11" t="e">
        <f t="shared" si="649"/>
        <v>#DIV/0!</v>
      </c>
      <c r="R4215" s="6" t="e">
        <f t="shared" si="650"/>
        <v>#DIV/0!</v>
      </c>
      <c r="S4215" s="6" t="e">
        <f t="shared" si="651"/>
        <v>#DIV/0!</v>
      </c>
      <c r="T4215" s="11">
        <f t="shared" si="652"/>
        <v>0</v>
      </c>
      <c r="U4215" s="11">
        <f t="shared" si="653"/>
        <v>0</v>
      </c>
      <c r="V4215" s="11">
        <f t="shared" si="654"/>
        <v>0</v>
      </c>
    </row>
    <row r="4216" spans="1:22" x14ac:dyDescent="0.25">
      <c r="A4216" s="6" t="s">
        <v>351</v>
      </c>
      <c r="B4216" s="6" t="s">
        <v>23</v>
      </c>
      <c r="O4216" s="10" t="e">
        <f t="shared" si="647"/>
        <v>#DIV/0!</v>
      </c>
      <c r="P4216" s="11" t="e">
        <f t="shared" si="648"/>
        <v>#DIV/0!</v>
      </c>
      <c r="Q4216" s="11" t="e">
        <f t="shared" si="649"/>
        <v>#DIV/0!</v>
      </c>
      <c r="R4216" s="6" t="e">
        <f t="shared" si="650"/>
        <v>#DIV/0!</v>
      </c>
      <c r="S4216" s="6" t="e">
        <f t="shared" si="651"/>
        <v>#DIV/0!</v>
      </c>
      <c r="T4216" s="11">
        <f t="shared" si="652"/>
        <v>0</v>
      </c>
      <c r="U4216" s="11">
        <f t="shared" si="653"/>
        <v>0</v>
      </c>
      <c r="V4216" s="11">
        <f t="shared" si="654"/>
        <v>0</v>
      </c>
    </row>
    <row r="4217" spans="1:22" x14ac:dyDescent="0.25">
      <c r="A4217" s="6" t="s">
        <v>351</v>
      </c>
      <c r="B4217" s="6" t="s">
        <v>23</v>
      </c>
      <c r="O4217" s="10" t="e">
        <f t="shared" si="647"/>
        <v>#DIV/0!</v>
      </c>
      <c r="P4217" s="11" t="e">
        <f t="shared" si="648"/>
        <v>#DIV/0!</v>
      </c>
      <c r="Q4217" s="11" t="e">
        <f t="shared" si="649"/>
        <v>#DIV/0!</v>
      </c>
      <c r="R4217" s="6" t="e">
        <f t="shared" si="650"/>
        <v>#DIV/0!</v>
      </c>
      <c r="S4217" s="6" t="e">
        <f t="shared" si="651"/>
        <v>#DIV/0!</v>
      </c>
      <c r="T4217" s="11">
        <f t="shared" si="652"/>
        <v>0</v>
      </c>
      <c r="U4217" s="11">
        <f t="shared" si="653"/>
        <v>0</v>
      </c>
      <c r="V4217" s="11">
        <f t="shared" si="654"/>
        <v>0</v>
      </c>
    </row>
    <row r="4218" spans="1:22" x14ac:dyDescent="0.25">
      <c r="A4218" s="6" t="s">
        <v>351</v>
      </c>
      <c r="B4218" s="6" t="s">
        <v>23</v>
      </c>
      <c r="O4218" s="10" t="e">
        <f t="shared" si="647"/>
        <v>#DIV/0!</v>
      </c>
      <c r="P4218" s="11" t="e">
        <f t="shared" si="648"/>
        <v>#DIV/0!</v>
      </c>
      <c r="Q4218" s="11" t="e">
        <f t="shared" si="649"/>
        <v>#DIV/0!</v>
      </c>
      <c r="R4218" s="6" t="e">
        <f t="shared" si="650"/>
        <v>#DIV/0!</v>
      </c>
      <c r="S4218" s="6" t="e">
        <f t="shared" si="651"/>
        <v>#DIV/0!</v>
      </c>
      <c r="T4218" s="11">
        <f t="shared" si="652"/>
        <v>0</v>
      </c>
      <c r="U4218" s="11">
        <f t="shared" si="653"/>
        <v>0</v>
      </c>
      <c r="V4218" s="11">
        <f t="shared" si="654"/>
        <v>0</v>
      </c>
    </row>
    <row r="4219" spans="1:22" x14ac:dyDescent="0.25">
      <c r="A4219" s="6" t="s">
        <v>351</v>
      </c>
      <c r="B4219" s="6" t="s">
        <v>23</v>
      </c>
      <c r="O4219" s="10" t="e">
        <f t="shared" si="647"/>
        <v>#DIV/0!</v>
      </c>
      <c r="P4219" s="11" t="e">
        <f t="shared" si="648"/>
        <v>#DIV/0!</v>
      </c>
      <c r="Q4219" s="11" t="e">
        <f t="shared" si="649"/>
        <v>#DIV/0!</v>
      </c>
      <c r="R4219" s="6" t="e">
        <f t="shared" si="650"/>
        <v>#DIV/0!</v>
      </c>
      <c r="S4219" s="6" t="e">
        <f t="shared" si="651"/>
        <v>#DIV/0!</v>
      </c>
      <c r="T4219" s="11">
        <f t="shared" si="652"/>
        <v>0</v>
      </c>
      <c r="U4219" s="11">
        <f t="shared" si="653"/>
        <v>0</v>
      </c>
      <c r="V4219" s="11">
        <f t="shared" si="654"/>
        <v>0</v>
      </c>
    </row>
    <row r="4220" spans="1:22" x14ac:dyDescent="0.25">
      <c r="A4220" s="6" t="s">
        <v>351</v>
      </c>
      <c r="B4220" s="6" t="s">
        <v>23</v>
      </c>
      <c r="O4220" s="10" t="e">
        <f t="shared" si="647"/>
        <v>#DIV/0!</v>
      </c>
      <c r="P4220" s="11" t="e">
        <f t="shared" si="648"/>
        <v>#DIV/0!</v>
      </c>
      <c r="Q4220" s="11" t="e">
        <f t="shared" si="649"/>
        <v>#DIV/0!</v>
      </c>
      <c r="R4220" s="6" t="e">
        <f t="shared" si="650"/>
        <v>#DIV/0!</v>
      </c>
      <c r="S4220" s="6" t="e">
        <f t="shared" si="651"/>
        <v>#DIV/0!</v>
      </c>
      <c r="T4220" s="11">
        <f t="shared" si="652"/>
        <v>0</v>
      </c>
      <c r="U4220" s="11">
        <f t="shared" si="653"/>
        <v>0</v>
      </c>
      <c r="V4220" s="11">
        <f t="shared" si="654"/>
        <v>0</v>
      </c>
    </row>
    <row r="4221" spans="1:22" x14ac:dyDescent="0.25">
      <c r="A4221" s="6" t="s">
        <v>351</v>
      </c>
      <c r="B4221" s="6" t="s">
        <v>23</v>
      </c>
      <c r="O4221" s="10" t="e">
        <f t="shared" si="647"/>
        <v>#DIV/0!</v>
      </c>
      <c r="P4221" s="11" t="e">
        <f t="shared" si="648"/>
        <v>#DIV/0!</v>
      </c>
      <c r="Q4221" s="11" t="e">
        <f t="shared" si="649"/>
        <v>#DIV/0!</v>
      </c>
      <c r="R4221" s="6" t="e">
        <f t="shared" si="650"/>
        <v>#DIV/0!</v>
      </c>
      <c r="S4221" s="6" t="e">
        <f t="shared" si="651"/>
        <v>#DIV/0!</v>
      </c>
      <c r="T4221" s="11">
        <f t="shared" si="652"/>
        <v>0</v>
      </c>
      <c r="U4221" s="11">
        <f t="shared" si="653"/>
        <v>0</v>
      </c>
      <c r="V4221" s="11">
        <f t="shared" si="654"/>
        <v>0</v>
      </c>
    </row>
    <row r="4222" spans="1:22" x14ac:dyDescent="0.25">
      <c r="A4222" s="6" t="s">
        <v>351</v>
      </c>
      <c r="B4222" s="6" t="s">
        <v>23</v>
      </c>
      <c r="O4222" s="10" t="e">
        <f t="shared" si="647"/>
        <v>#DIV/0!</v>
      </c>
      <c r="P4222" s="11" t="e">
        <f t="shared" si="648"/>
        <v>#DIV/0!</v>
      </c>
      <c r="Q4222" s="11" t="e">
        <f t="shared" si="649"/>
        <v>#DIV/0!</v>
      </c>
      <c r="R4222" s="6" t="e">
        <f t="shared" si="650"/>
        <v>#DIV/0!</v>
      </c>
      <c r="S4222" s="6" t="e">
        <f t="shared" si="651"/>
        <v>#DIV/0!</v>
      </c>
      <c r="T4222" s="11">
        <f t="shared" si="652"/>
        <v>0</v>
      </c>
      <c r="U4222" s="11">
        <f t="shared" si="653"/>
        <v>0</v>
      </c>
      <c r="V4222" s="11">
        <f t="shared" si="654"/>
        <v>0</v>
      </c>
    </row>
    <row r="4223" spans="1:22" x14ac:dyDescent="0.25">
      <c r="A4223" s="6" t="s">
        <v>351</v>
      </c>
      <c r="B4223" s="6" t="s">
        <v>23</v>
      </c>
      <c r="O4223" s="10" t="e">
        <f t="shared" si="647"/>
        <v>#DIV/0!</v>
      </c>
      <c r="P4223" s="11" t="e">
        <f t="shared" si="648"/>
        <v>#DIV/0!</v>
      </c>
      <c r="Q4223" s="11" t="e">
        <f t="shared" si="649"/>
        <v>#DIV/0!</v>
      </c>
      <c r="R4223" s="6" t="e">
        <f t="shared" si="650"/>
        <v>#DIV/0!</v>
      </c>
      <c r="S4223" s="6" t="e">
        <f t="shared" si="651"/>
        <v>#DIV/0!</v>
      </c>
      <c r="T4223" s="11">
        <f t="shared" si="652"/>
        <v>0</v>
      </c>
      <c r="U4223" s="11">
        <f t="shared" si="653"/>
        <v>0</v>
      </c>
      <c r="V4223" s="11">
        <f t="shared" si="654"/>
        <v>0</v>
      </c>
    </row>
    <row r="4224" spans="1:22" x14ac:dyDescent="0.25">
      <c r="A4224" s="6" t="s">
        <v>351</v>
      </c>
      <c r="B4224" s="6" t="s">
        <v>23</v>
      </c>
      <c r="O4224" s="10" t="e">
        <f t="shared" si="647"/>
        <v>#DIV/0!</v>
      </c>
      <c r="P4224" s="11" t="e">
        <f t="shared" si="648"/>
        <v>#DIV/0!</v>
      </c>
      <c r="Q4224" s="11" t="e">
        <f t="shared" si="649"/>
        <v>#DIV/0!</v>
      </c>
      <c r="R4224" s="6" t="e">
        <f t="shared" si="650"/>
        <v>#DIV/0!</v>
      </c>
      <c r="S4224" s="6" t="e">
        <f t="shared" si="651"/>
        <v>#DIV/0!</v>
      </c>
      <c r="T4224" s="11">
        <f t="shared" si="652"/>
        <v>0</v>
      </c>
      <c r="U4224" s="11">
        <f t="shared" si="653"/>
        <v>0</v>
      </c>
      <c r="V4224" s="11">
        <f t="shared" si="654"/>
        <v>0</v>
      </c>
    </row>
    <row r="4225" spans="1:22" x14ac:dyDescent="0.25">
      <c r="A4225" s="6" t="s">
        <v>351</v>
      </c>
      <c r="B4225" s="6" t="s">
        <v>23</v>
      </c>
      <c r="O4225" s="10" t="e">
        <f t="shared" si="647"/>
        <v>#DIV/0!</v>
      </c>
      <c r="P4225" s="11" t="e">
        <f t="shared" si="648"/>
        <v>#DIV/0!</v>
      </c>
      <c r="Q4225" s="11" t="e">
        <f t="shared" si="649"/>
        <v>#DIV/0!</v>
      </c>
      <c r="R4225" s="6" t="e">
        <f t="shared" si="650"/>
        <v>#DIV/0!</v>
      </c>
      <c r="S4225" s="6" t="e">
        <f t="shared" si="651"/>
        <v>#DIV/0!</v>
      </c>
      <c r="T4225" s="11">
        <f t="shared" si="652"/>
        <v>0</v>
      </c>
      <c r="U4225" s="11">
        <f t="shared" si="653"/>
        <v>0</v>
      </c>
      <c r="V4225" s="11">
        <f t="shared" si="654"/>
        <v>0</v>
      </c>
    </row>
    <row r="4226" spans="1:22" x14ac:dyDescent="0.25">
      <c r="A4226" s="6" t="s">
        <v>351</v>
      </c>
      <c r="B4226" s="6" t="s">
        <v>23</v>
      </c>
      <c r="O4226" s="10" t="e">
        <f t="shared" si="647"/>
        <v>#DIV/0!</v>
      </c>
      <c r="P4226" s="11" t="e">
        <f t="shared" si="648"/>
        <v>#DIV/0!</v>
      </c>
      <c r="Q4226" s="11" t="e">
        <f t="shared" si="649"/>
        <v>#DIV/0!</v>
      </c>
      <c r="R4226" s="6" t="e">
        <f t="shared" si="650"/>
        <v>#DIV/0!</v>
      </c>
      <c r="S4226" s="6" t="e">
        <f t="shared" si="651"/>
        <v>#DIV/0!</v>
      </c>
      <c r="T4226" s="11">
        <f t="shared" si="652"/>
        <v>0</v>
      </c>
      <c r="U4226" s="11">
        <f t="shared" si="653"/>
        <v>0</v>
      </c>
      <c r="V4226" s="11">
        <f t="shared" si="654"/>
        <v>0</v>
      </c>
    </row>
    <row r="4227" spans="1:22" x14ac:dyDescent="0.25">
      <c r="A4227" s="6" t="s">
        <v>351</v>
      </c>
      <c r="B4227" s="6" t="s">
        <v>23</v>
      </c>
      <c r="O4227" s="10" t="e">
        <f t="shared" si="647"/>
        <v>#DIV/0!</v>
      </c>
      <c r="P4227" s="11" t="e">
        <f t="shared" si="648"/>
        <v>#DIV/0!</v>
      </c>
      <c r="Q4227" s="11" t="e">
        <f t="shared" si="649"/>
        <v>#DIV/0!</v>
      </c>
      <c r="R4227" s="6" t="e">
        <f t="shared" si="650"/>
        <v>#DIV/0!</v>
      </c>
      <c r="S4227" s="6" t="e">
        <f t="shared" si="651"/>
        <v>#DIV/0!</v>
      </c>
      <c r="T4227" s="11">
        <f t="shared" si="652"/>
        <v>0</v>
      </c>
      <c r="U4227" s="11">
        <f t="shared" si="653"/>
        <v>0</v>
      </c>
      <c r="V4227" s="11">
        <f t="shared" si="654"/>
        <v>0</v>
      </c>
    </row>
    <row r="4228" spans="1:22" x14ac:dyDescent="0.25">
      <c r="A4228" s="6" t="s">
        <v>351</v>
      </c>
      <c r="B4228" s="6" t="s">
        <v>23</v>
      </c>
      <c r="O4228" s="10" t="e">
        <f t="shared" si="647"/>
        <v>#DIV/0!</v>
      </c>
      <c r="P4228" s="11" t="e">
        <f t="shared" si="648"/>
        <v>#DIV/0!</v>
      </c>
      <c r="Q4228" s="11" t="e">
        <f t="shared" si="649"/>
        <v>#DIV/0!</v>
      </c>
      <c r="R4228" s="6" t="e">
        <f t="shared" si="650"/>
        <v>#DIV/0!</v>
      </c>
      <c r="S4228" s="6" t="e">
        <f t="shared" si="651"/>
        <v>#DIV/0!</v>
      </c>
      <c r="T4228" s="11">
        <f t="shared" si="652"/>
        <v>0</v>
      </c>
      <c r="U4228" s="11">
        <f t="shared" si="653"/>
        <v>0</v>
      </c>
      <c r="V4228" s="11">
        <f t="shared" si="654"/>
        <v>0</v>
      </c>
    </row>
    <row r="4229" spans="1:22" x14ac:dyDescent="0.25">
      <c r="A4229" s="6" t="s">
        <v>351</v>
      </c>
      <c r="B4229" s="6" t="s">
        <v>23</v>
      </c>
      <c r="O4229" s="10" t="e">
        <f t="shared" si="647"/>
        <v>#DIV/0!</v>
      </c>
      <c r="P4229" s="11" t="e">
        <f t="shared" si="648"/>
        <v>#DIV/0!</v>
      </c>
      <c r="Q4229" s="11" t="e">
        <f t="shared" si="649"/>
        <v>#DIV/0!</v>
      </c>
      <c r="R4229" s="6" t="e">
        <f t="shared" si="650"/>
        <v>#DIV/0!</v>
      </c>
      <c r="S4229" s="6" t="e">
        <f t="shared" si="651"/>
        <v>#DIV/0!</v>
      </c>
      <c r="T4229" s="11">
        <f t="shared" si="652"/>
        <v>0</v>
      </c>
      <c r="U4229" s="11">
        <f t="shared" si="653"/>
        <v>0</v>
      </c>
      <c r="V4229" s="11">
        <f t="shared" si="654"/>
        <v>0</v>
      </c>
    </row>
    <row r="4230" spans="1:22" x14ac:dyDescent="0.25">
      <c r="A4230" s="6" t="s">
        <v>351</v>
      </c>
      <c r="B4230" s="6" t="s">
        <v>23</v>
      </c>
      <c r="O4230" s="10" t="e">
        <f t="shared" si="647"/>
        <v>#DIV/0!</v>
      </c>
      <c r="P4230" s="11" t="e">
        <f t="shared" si="648"/>
        <v>#DIV/0!</v>
      </c>
      <c r="Q4230" s="11" t="e">
        <f t="shared" si="649"/>
        <v>#DIV/0!</v>
      </c>
      <c r="R4230" s="6" t="e">
        <f t="shared" si="650"/>
        <v>#DIV/0!</v>
      </c>
      <c r="S4230" s="6" t="e">
        <f t="shared" si="651"/>
        <v>#DIV/0!</v>
      </c>
      <c r="T4230" s="11">
        <f t="shared" si="652"/>
        <v>0</v>
      </c>
      <c r="U4230" s="11">
        <f t="shared" si="653"/>
        <v>0</v>
      </c>
      <c r="V4230" s="11">
        <f t="shared" si="654"/>
        <v>0</v>
      </c>
    </row>
    <row r="4231" spans="1:22" x14ac:dyDescent="0.25">
      <c r="A4231" s="6" t="s">
        <v>351</v>
      </c>
      <c r="B4231" s="6" t="s">
        <v>23</v>
      </c>
      <c r="O4231" s="10" t="e">
        <f t="shared" si="647"/>
        <v>#DIV/0!</v>
      </c>
      <c r="P4231" s="11" t="e">
        <f t="shared" si="648"/>
        <v>#DIV/0!</v>
      </c>
      <c r="Q4231" s="11" t="e">
        <f t="shared" si="649"/>
        <v>#DIV/0!</v>
      </c>
      <c r="R4231" s="6" t="e">
        <f t="shared" si="650"/>
        <v>#DIV/0!</v>
      </c>
      <c r="S4231" s="6" t="e">
        <f t="shared" si="651"/>
        <v>#DIV/0!</v>
      </c>
      <c r="T4231" s="11">
        <f t="shared" si="652"/>
        <v>0</v>
      </c>
      <c r="U4231" s="11">
        <f t="shared" si="653"/>
        <v>0</v>
      </c>
      <c r="V4231" s="11">
        <f t="shared" si="654"/>
        <v>0</v>
      </c>
    </row>
    <row r="4232" spans="1:22" x14ac:dyDescent="0.25">
      <c r="A4232" s="6" t="s">
        <v>351</v>
      </c>
      <c r="B4232" s="6" t="s">
        <v>23</v>
      </c>
      <c r="O4232" s="10" t="e">
        <f t="shared" si="647"/>
        <v>#DIV/0!</v>
      </c>
      <c r="P4232" s="11" t="e">
        <f t="shared" si="648"/>
        <v>#DIV/0!</v>
      </c>
      <c r="Q4232" s="11" t="e">
        <f t="shared" si="649"/>
        <v>#DIV/0!</v>
      </c>
      <c r="R4232" s="6" t="e">
        <f t="shared" si="650"/>
        <v>#DIV/0!</v>
      </c>
      <c r="S4232" s="6" t="e">
        <f t="shared" si="651"/>
        <v>#DIV/0!</v>
      </c>
      <c r="T4232" s="11">
        <f t="shared" si="652"/>
        <v>0</v>
      </c>
      <c r="U4232" s="11">
        <f t="shared" si="653"/>
        <v>0</v>
      </c>
      <c r="V4232" s="11">
        <f t="shared" si="654"/>
        <v>0</v>
      </c>
    </row>
    <row r="4233" spans="1:22" x14ac:dyDescent="0.25">
      <c r="A4233" s="6" t="s">
        <v>351</v>
      </c>
      <c r="B4233" s="6" t="s">
        <v>23</v>
      </c>
      <c r="O4233" s="10" t="e">
        <f t="shared" si="647"/>
        <v>#DIV/0!</v>
      </c>
      <c r="P4233" s="11" t="e">
        <f t="shared" si="648"/>
        <v>#DIV/0!</v>
      </c>
      <c r="Q4233" s="11" t="e">
        <f t="shared" si="649"/>
        <v>#DIV/0!</v>
      </c>
      <c r="R4233" s="6" t="e">
        <f t="shared" si="650"/>
        <v>#DIV/0!</v>
      </c>
      <c r="S4233" s="6" t="e">
        <f t="shared" si="651"/>
        <v>#DIV/0!</v>
      </c>
      <c r="T4233" s="11">
        <f t="shared" si="652"/>
        <v>0</v>
      </c>
      <c r="U4233" s="11">
        <f t="shared" si="653"/>
        <v>0</v>
      </c>
      <c r="V4233" s="11">
        <f t="shared" si="654"/>
        <v>0</v>
      </c>
    </row>
    <row r="4234" spans="1:22" x14ac:dyDescent="0.25">
      <c r="A4234" s="6" t="s">
        <v>351</v>
      </c>
      <c r="B4234" s="6" t="s">
        <v>23</v>
      </c>
      <c r="O4234" s="10" t="e">
        <f t="shared" si="647"/>
        <v>#DIV/0!</v>
      </c>
      <c r="P4234" s="11" t="e">
        <f t="shared" si="648"/>
        <v>#DIV/0!</v>
      </c>
      <c r="Q4234" s="11" t="e">
        <f t="shared" si="649"/>
        <v>#DIV/0!</v>
      </c>
      <c r="R4234" s="6" t="e">
        <f t="shared" si="650"/>
        <v>#DIV/0!</v>
      </c>
      <c r="S4234" s="6" t="e">
        <f t="shared" si="651"/>
        <v>#DIV/0!</v>
      </c>
      <c r="T4234" s="11">
        <f t="shared" si="652"/>
        <v>0</v>
      </c>
      <c r="U4234" s="11">
        <f t="shared" si="653"/>
        <v>0</v>
      </c>
      <c r="V4234" s="11">
        <f t="shared" si="654"/>
        <v>0</v>
      </c>
    </row>
    <row r="4235" spans="1:22" x14ac:dyDescent="0.25">
      <c r="A4235" s="6" t="s">
        <v>351</v>
      </c>
      <c r="B4235" s="6" t="s">
        <v>23</v>
      </c>
      <c r="O4235" s="10" t="e">
        <f t="shared" si="647"/>
        <v>#DIV/0!</v>
      </c>
      <c r="P4235" s="11" t="e">
        <f t="shared" si="648"/>
        <v>#DIV/0!</v>
      </c>
      <c r="Q4235" s="11" t="e">
        <f t="shared" si="649"/>
        <v>#DIV/0!</v>
      </c>
      <c r="R4235" s="6" t="e">
        <f t="shared" si="650"/>
        <v>#DIV/0!</v>
      </c>
      <c r="S4235" s="6" t="e">
        <f t="shared" si="651"/>
        <v>#DIV/0!</v>
      </c>
      <c r="T4235" s="11">
        <f t="shared" si="652"/>
        <v>0</v>
      </c>
      <c r="U4235" s="11">
        <f t="shared" si="653"/>
        <v>0</v>
      </c>
      <c r="V4235" s="11">
        <f t="shared" si="654"/>
        <v>0</v>
      </c>
    </row>
    <row r="4236" spans="1:22" x14ac:dyDescent="0.25">
      <c r="A4236" s="6" t="s">
        <v>351</v>
      </c>
      <c r="B4236" s="6" t="s">
        <v>23</v>
      </c>
      <c r="O4236" s="10" t="e">
        <f t="shared" si="647"/>
        <v>#DIV/0!</v>
      </c>
      <c r="P4236" s="11" t="e">
        <f t="shared" si="648"/>
        <v>#DIV/0!</v>
      </c>
      <c r="Q4236" s="11" t="e">
        <f t="shared" si="649"/>
        <v>#DIV/0!</v>
      </c>
      <c r="R4236" s="6" t="e">
        <f t="shared" si="650"/>
        <v>#DIV/0!</v>
      </c>
      <c r="S4236" s="6" t="e">
        <f t="shared" si="651"/>
        <v>#DIV/0!</v>
      </c>
      <c r="T4236" s="11">
        <f t="shared" si="652"/>
        <v>0</v>
      </c>
      <c r="U4236" s="11">
        <f t="shared" si="653"/>
        <v>0</v>
      </c>
      <c r="V4236" s="11">
        <f t="shared" si="654"/>
        <v>0</v>
      </c>
    </row>
    <row r="4237" spans="1:22" x14ac:dyDescent="0.25">
      <c r="A4237" s="6" t="s">
        <v>351</v>
      </c>
      <c r="B4237" s="6" t="s">
        <v>23</v>
      </c>
      <c r="O4237" s="10" t="e">
        <f t="shared" si="647"/>
        <v>#DIV/0!</v>
      </c>
      <c r="P4237" s="11" t="e">
        <f t="shared" si="648"/>
        <v>#DIV/0!</v>
      </c>
      <c r="Q4237" s="11" t="e">
        <f t="shared" si="649"/>
        <v>#DIV/0!</v>
      </c>
      <c r="R4237" s="6" t="e">
        <f t="shared" si="650"/>
        <v>#DIV/0!</v>
      </c>
      <c r="S4237" s="6" t="e">
        <f t="shared" si="651"/>
        <v>#DIV/0!</v>
      </c>
      <c r="T4237" s="11">
        <f t="shared" si="652"/>
        <v>0</v>
      </c>
      <c r="U4237" s="11">
        <f t="shared" si="653"/>
        <v>0</v>
      </c>
      <c r="V4237" s="11">
        <f t="shared" si="654"/>
        <v>0</v>
      </c>
    </row>
    <row r="4238" spans="1:22" x14ac:dyDescent="0.25">
      <c r="A4238" s="6" t="s">
        <v>351</v>
      </c>
      <c r="B4238" s="6" t="s">
        <v>23</v>
      </c>
      <c r="O4238" s="10" t="e">
        <f t="shared" si="647"/>
        <v>#DIV/0!</v>
      </c>
      <c r="P4238" s="11" t="e">
        <f t="shared" si="648"/>
        <v>#DIV/0!</v>
      </c>
      <c r="Q4238" s="11" t="e">
        <f t="shared" si="649"/>
        <v>#DIV/0!</v>
      </c>
      <c r="R4238" s="6" t="e">
        <f t="shared" si="650"/>
        <v>#DIV/0!</v>
      </c>
      <c r="S4238" s="6" t="e">
        <f t="shared" si="651"/>
        <v>#DIV/0!</v>
      </c>
      <c r="T4238" s="11">
        <f t="shared" si="652"/>
        <v>0</v>
      </c>
      <c r="U4238" s="11">
        <f t="shared" si="653"/>
        <v>0</v>
      </c>
      <c r="V4238" s="11">
        <f t="shared" si="654"/>
        <v>0</v>
      </c>
    </row>
    <row r="4239" spans="1:22" x14ac:dyDescent="0.25">
      <c r="A4239" s="6" t="s">
        <v>351</v>
      </c>
      <c r="B4239" s="6" t="s">
        <v>23</v>
      </c>
      <c r="O4239" s="10" t="e">
        <f t="shared" si="647"/>
        <v>#DIV/0!</v>
      </c>
      <c r="P4239" s="11" t="e">
        <f t="shared" si="648"/>
        <v>#DIV/0!</v>
      </c>
      <c r="Q4239" s="11" t="e">
        <f t="shared" si="649"/>
        <v>#DIV/0!</v>
      </c>
      <c r="R4239" s="6" t="e">
        <f t="shared" si="650"/>
        <v>#DIV/0!</v>
      </c>
      <c r="S4239" s="6" t="e">
        <f t="shared" si="651"/>
        <v>#DIV/0!</v>
      </c>
      <c r="T4239" s="11">
        <f t="shared" si="652"/>
        <v>0</v>
      </c>
      <c r="U4239" s="11">
        <f t="shared" si="653"/>
        <v>0</v>
      </c>
      <c r="V4239" s="11">
        <f t="shared" si="654"/>
        <v>0</v>
      </c>
    </row>
    <row r="4240" spans="1:22" x14ac:dyDescent="0.25">
      <c r="A4240" s="6" t="s">
        <v>351</v>
      </c>
      <c r="B4240" s="6" t="s">
        <v>23</v>
      </c>
      <c r="O4240" s="10" t="e">
        <f t="shared" si="647"/>
        <v>#DIV/0!</v>
      </c>
      <c r="P4240" s="11" t="e">
        <f t="shared" si="648"/>
        <v>#DIV/0!</v>
      </c>
      <c r="Q4240" s="11" t="e">
        <f t="shared" si="649"/>
        <v>#DIV/0!</v>
      </c>
      <c r="R4240" s="6" t="e">
        <f t="shared" si="650"/>
        <v>#DIV/0!</v>
      </c>
      <c r="S4240" s="6" t="e">
        <f t="shared" si="651"/>
        <v>#DIV/0!</v>
      </c>
      <c r="T4240" s="11">
        <f t="shared" si="652"/>
        <v>0</v>
      </c>
      <c r="U4240" s="11">
        <f t="shared" si="653"/>
        <v>0</v>
      </c>
      <c r="V4240" s="11">
        <f t="shared" si="654"/>
        <v>0</v>
      </c>
    </row>
    <row r="4241" spans="1:22" x14ac:dyDescent="0.25">
      <c r="A4241" s="6" t="s">
        <v>351</v>
      </c>
      <c r="B4241" s="6" t="s">
        <v>23</v>
      </c>
      <c r="O4241" s="10" t="e">
        <f t="shared" si="647"/>
        <v>#DIV/0!</v>
      </c>
      <c r="P4241" s="11" t="e">
        <f t="shared" si="648"/>
        <v>#DIV/0!</v>
      </c>
      <c r="Q4241" s="11" t="e">
        <f t="shared" si="649"/>
        <v>#DIV/0!</v>
      </c>
      <c r="R4241" s="6" t="e">
        <f t="shared" si="650"/>
        <v>#DIV/0!</v>
      </c>
      <c r="S4241" s="6" t="e">
        <f t="shared" si="651"/>
        <v>#DIV/0!</v>
      </c>
      <c r="T4241" s="11">
        <f t="shared" si="652"/>
        <v>0</v>
      </c>
      <c r="U4241" s="11">
        <f t="shared" si="653"/>
        <v>0</v>
      </c>
      <c r="V4241" s="11">
        <f t="shared" si="654"/>
        <v>0</v>
      </c>
    </row>
    <row r="4242" spans="1:22" x14ac:dyDescent="0.25">
      <c r="A4242" s="6" t="s">
        <v>351</v>
      </c>
      <c r="B4242" s="6" t="s">
        <v>23</v>
      </c>
      <c r="O4242" s="10" t="e">
        <f t="shared" si="647"/>
        <v>#DIV/0!</v>
      </c>
      <c r="P4242" s="11" t="e">
        <f t="shared" si="648"/>
        <v>#DIV/0!</v>
      </c>
      <c r="Q4242" s="11" t="e">
        <f t="shared" si="649"/>
        <v>#DIV/0!</v>
      </c>
      <c r="R4242" s="6" t="e">
        <f t="shared" si="650"/>
        <v>#DIV/0!</v>
      </c>
      <c r="S4242" s="6" t="e">
        <f t="shared" si="651"/>
        <v>#DIV/0!</v>
      </c>
      <c r="T4242" s="11">
        <f t="shared" si="652"/>
        <v>0</v>
      </c>
      <c r="U4242" s="11">
        <f t="shared" si="653"/>
        <v>0</v>
      </c>
      <c r="V4242" s="11">
        <f t="shared" si="654"/>
        <v>0</v>
      </c>
    </row>
    <row r="4243" spans="1:22" x14ac:dyDescent="0.25">
      <c r="A4243" s="6" t="s">
        <v>351</v>
      </c>
      <c r="B4243" s="6" t="s">
        <v>23</v>
      </c>
      <c r="O4243" s="10" t="e">
        <f t="shared" si="647"/>
        <v>#DIV/0!</v>
      </c>
      <c r="P4243" s="11" t="e">
        <f t="shared" si="648"/>
        <v>#DIV/0!</v>
      </c>
      <c r="Q4243" s="11" t="e">
        <f t="shared" si="649"/>
        <v>#DIV/0!</v>
      </c>
      <c r="R4243" s="6" t="e">
        <f t="shared" si="650"/>
        <v>#DIV/0!</v>
      </c>
      <c r="S4243" s="6" t="e">
        <f t="shared" si="651"/>
        <v>#DIV/0!</v>
      </c>
      <c r="T4243" s="11">
        <f t="shared" si="652"/>
        <v>0</v>
      </c>
      <c r="U4243" s="11">
        <f t="shared" si="653"/>
        <v>0</v>
      </c>
      <c r="V4243" s="11">
        <f t="shared" si="654"/>
        <v>0</v>
      </c>
    </row>
    <row r="4244" spans="1:22" x14ac:dyDescent="0.25">
      <c r="A4244" s="6" t="s">
        <v>351</v>
      </c>
      <c r="B4244" s="6" t="s">
        <v>23</v>
      </c>
      <c r="O4244" s="10" t="e">
        <f t="shared" si="647"/>
        <v>#DIV/0!</v>
      </c>
      <c r="P4244" s="11" t="e">
        <f t="shared" si="648"/>
        <v>#DIV/0!</v>
      </c>
      <c r="Q4244" s="11" t="e">
        <f t="shared" si="649"/>
        <v>#DIV/0!</v>
      </c>
      <c r="R4244" s="6" t="e">
        <f t="shared" si="650"/>
        <v>#DIV/0!</v>
      </c>
      <c r="S4244" s="6" t="e">
        <f t="shared" si="651"/>
        <v>#DIV/0!</v>
      </c>
      <c r="T4244" s="11">
        <f t="shared" si="652"/>
        <v>0</v>
      </c>
      <c r="U4244" s="11">
        <f t="shared" si="653"/>
        <v>0</v>
      </c>
      <c r="V4244" s="11">
        <f t="shared" si="654"/>
        <v>0</v>
      </c>
    </row>
    <row r="4245" spans="1:22" x14ac:dyDescent="0.25">
      <c r="A4245" s="6" t="s">
        <v>351</v>
      </c>
      <c r="B4245" s="6" t="s">
        <v>23</v>
      </c>
      <c r="O4245" s="10" t="e">
        <f t="shared" ref="O4245:O4308" si="655">M4245/L4245</f>
        <v>#DIV/0!</v>
      </c>
      <c r="P4245" s="11" t="e">
        <f t="shared" ref="P4245:P4308" si="656">N4245/L4245</f>
        <v>#DIV/0!</v>
      </c>
      <c r="Q4245" s="11" t="e">
        <f t="shared" ref="Q4245:Q4308" si="657">(M4245+N4245)/L4245</f>
        <v>#DIV/0!</v>
      </c>
      <c r="R4245" s="6" t="e">
        <f t="shared" ref="R4245:R4308" si="658">IF(Q4245&gt;12.49,"YES","NO")</f>
        <v>#DIV/0!</v>
      </c>
      <c r="S4245" s="6" t="e">
        <f t="shared" ref="S4245:S4308" si="659">IF(O4245&gt;3.32,"YES","NO")</f>
        <v>#DIV/0!</v>
      </c>
      <c r="T4245" s="11">
        <f t="shared" ref="T4245:T4308" si="660">L4245*12.5</f>
        <v>0</v>
      </c>
      <c r="U4245" s="11">
        <f t="shared" ref="U4245:U4308" si="661">M4245+N4245</f>
        <v>0</v>
      </c>
      <c r="V4245" s="11">
        <f t="shared" ref="V4245:V4308" si="662">T4245-U4245</f>
        <v>0</v>
      </c>
    </row>
    <row r="4246" spans="1:22" x14ac:dyDescent="0.25">
      <c r="A4246" s="6" t="s">
        <v>351</v>
      </c>
      <c r="B4246" s="6" t="s">
        <v>23</v>
      </c>
      <c r="O4246" s="10" t="e">
        <f t="shared" si="655"/>
        <v>#DIV/0!</v>
      </c>
      <c r="P4246" s="11" t="e">
        <f t="shared" si="656"/>
        <v>#DIV/0!</v>
      </c>
      <c r="Q4246" s="11" t="e">
        <f t="shared" si="657"/>
        <v>#DIV/0!</v>
      </c>
      <c r="R4246" s="6" t="e">
        <f t="shared" si="658"/>
        <v>#DIV/0!</v>
      </c>
      <c r="S4246" s="6" t="e">
        <f t="shared" si="659"/>
        <v>#DIV/0!</v>
      </c>
      <c r="T4246" s="11">
        <f t="shared" si="660"/>
        <v>0</v>
      </c>
      <c r="U4246" s="11">
        <f t="shared" si="661"/>
        <v>0</v>
      </c>
      <c r="V4246" s="11">
        <f t="shared" si="662"/>
        <v>0</v>
      </c>
    </row>
    <row r="4247" spans="1:22" x14ac:dyDescent="0.25">
      <c r="A4247" s="6" t="s">
        <v>351</v>
      </c>
      <c r="B4247" s="6" t="s">
        <v>23</v>
      </c>
      <c r="O4247" s="10" t="e">
        <f t="shared" si="655"/>
        <v>#DIV/0!</v>
      </c>
      <c r="P4247" s="11" t="e">
        <f t="shared" si="656"/>
        <v>#DIV/0!</v>
      </c>
      <c r="Q4247" s="11" t="e">
        <f t="shared" si="657"/>
        <v>#DIV/0!</v>
      </c>
      <c r="R4247" s="6" t="e">
        <f t="shared" si="658"/>
        <v>#DIV/0!</v>
      </c>
      <c r="S4247" s="6" t="e">
        <f t="shared" si="659"/>
        <v>#DIV/0!</v>
      </c>
      <c r="T4247" s="11">
        <f t="shared" si="660"/>
        <v>0</v>
      </c>
      <c r="U4247" s="11">
        <f t="shared" si="661"/>
        <v>0</v>
      </c>
      <c r="V4247" s="11">
        <f t="shared" si="662"/>
        <v>0</v>
      </c>
    </row>
    <row r="4248" spans="1:22" x14ac:dyDescent="0.25">
      <c r="A4248" s="6" t="s">
        <v>351</v>
      </c>
      <c r="B4248" s="6" t="s">
        <v>23</v>
      </c>
      <c r="O4248" s="10" t="e">
        <f t="shared" si="655"/>
        <v>#DIV/0!</v>
      </c>
      <c r="P4248" s="11" t="e">
        <f t="shared" si="656"/>
        <v>#DIV/0!</v>
      </c>
      <c r="Q4248" s="11" t="e">
        <f t="shared" si="657"/>
        <v>#DIV/0!</v>
      </c>
      <c r="R4248" s="6" t="e">
        <f t="shared" si="658"/>
        <v>#DIV/0!</v>
      </c>
      <c r="S4248" s="6" t="e">
        <f t="shared" si="659"/>
        <v>#DIV/0!</v>
      </c>
      <c r="T4248" s="11">
        <f t="shared" si="660"/>
        <v>0</v>
      </c>
      <c r="U4248" s="11">
        <f t="shared" si="661"/>
        <v>0</v>
      </c>
      <c r="V4248" s="11">
        <f t="shared" si="662"/>
        <v>0</v>
      </c>
    </row>
    <row r="4249" spans="1:22" x14ac:dyDescent="0.25">
      <c r="A4249" s="6" t="s">
        <v>351</v>
      </c>
      <c r="B4249" s="6" t="s">
        <v>23</v>
      </c>
      <c r="O4249" s="10" t="e">
        <f t="shared" si="655"/>
        <v>#DIV/0!</v>
      </c>
      <c r="P4249" s="11" t="e">
        <f t="shared" si="656"/>
        <v>#DIV/0!</v>
      </c>
      <c r="Q4249" s="11" t="e">
        <f t="shared" si="657"/>
        <v>#DIV/0!</v>
      </c>
      <c r="R4249" s="6" t="e">
        <f t="shared" si="658"/>
        <v>#DIV/0!</v>
      </c>
      <c r="S4249" s="6" t="e">
        <f t="shared" si="659"/>
        <v>#DIV/0!</v>
      </c>
      <c r="T4249" s="11">
        <f t="shared" si="660"/>
        <v>0</v>
      </c>
      <c r="U4249" s="11">
        <f t="shared" si="661"/>
        <v>0</v>
      </c>
      <c r="V4249" s="11">
        <f t="shared" si="662"/>
        <v>0</v>
      </c>
    </row>
    <row r="4250" spans="1:22" x14ac:dyDescent="0.25">
      <c r="A4250" s="6" t="s">
        <v>351</v>
      </c>
      <c r="B4250" s="6" t="s">
        <v>23</v>
      </c>
      <c r="O4250" s="10" t="e">
        <f t="shared" si="655"/>
        <v>#DIV/0!</v>
      </c>
      <c r="P4250" s="11" t="e">
        <f t="shared" si="656"/>
        <v>#DIV/0!</v>
      </c>
      <c r="Q4250" s="11" t="e">
        <f t="shared" si="657"/>
        <v>#DIV/0!</v>
      </c>
      <c r="R4250" s="6" t="e">
        <f t="shared" si="658"/>
        <v>#DIV/0!</v>
      </c>
      <c r="S4250" s="6" t="e">
        <f t="shared" si="659"/>
        <v>#DIV/0!</v>
      </c>
      <c r="T4250" s="11">
        <f t="shared" si="660"/>
        <v>0</v>
      </c>
      <c r="U4250" s="11">
        <f t="shared" si="661"/>
        <v>0</v>
      </c>
      <c r="V4250" s="11">
        <f t="shared" si="662"/>
        <v>0</v>
      </c>
    </row>
    <row r="4251" spans="1:22" x14ac:dyDescent="0.25">
      <c r="A4251" s="6" t="s">
        <v>351</v>
      </c>
      <c r="B4251" s="6" t="s">
        <v>23</v>
      </c>
      <c r="O4251" s="10" t="e">
        <f t="shared" si="655"/>
        <v>#DIV/0!</v>
      </c>
      <c r="P4251" s="11" t="e">
        <f t="shared" si="656"/>
        <v>#DIV/0!</v>
      </c>
      <c r="Q4251" s="11" t="e">
        <f t="shared" si="657"/>
        <v>#DIV/0!</v>
      </c>
      <c r="R4251" s="6" t="e">
        <f t="shared" si="658"/>
        <v>#DIV/0!</v>
      </c>
      <c r="S4251" s="6" t="e">
        <f t="shared" si="659"/>
        <v>#DIV/0!</v>
      </c>
      <c r="T4251" s="11">
        <f t="shared" si="660"/>
        <v>0</v>
      </c>
      <c r="U4251" s="11">
        <f t="shared" si="661"/>
        <v>0</v>
      </c>
      <c r="V4251" s="11">
        <f t="shared" si="662"/>
        <v>0</v>
      </c>
    </row>
    <row r="4252" spans="1:22" x14ac:dyDescent="0.25">
      <c r="A4252" s="6" t="s">
        <v>351</v>
      </c>
      <c r="B4252" s="6" t="s">
        <v>23</v>
      </c>
      <c r="O4252" s="10" t="e">
        <f t="shared" si="655"/>
        <v>#DIV/0!</v>
      </c>
      <c r="P4252" s="11" t="e">
        <f t="shared" si="656"/>
        <v>#DIV/0!</v>
      </c>
      <c r="Q4252" s="11" t="e">
        <f t="shared" si="657"/>
        <v>#DIV/0!</v>
      </c>
      <c r="R4252" s="6" t="e">
        <f t="shared" si="658"/>
        <v>#DIV/0!</v>
      </c>
      <c r="S4252" s="6" t="e">
        <f t="shared" si="659"/>
        <v>#DIV/0!</v>
      </c>
      <c r="T4252" s="11">
        <f t="shared" si="660"/>
        <v>0</v>
      </c>
      <c r="U4252" s="11">
        <f t="shared" si="661"/>
        <v>0</v>
      </c>
      <c r="V4252" s="11">
        <f t="shared" si="662"/>
        <v>0</v>
      </c>
    </row>
    <row r="4253" spans="1:22" x14ac:dyDescent="0.25">
      <c r="A4253" s="6" t="s">
        <v>351</v>
      </c>
      <c r="B4253" s="6" t="s">
        <v>23</v>
      </c>
      <c r="O4253" s="10" t="e">
        <f t="shared" si="655"/>
        <v>#DIV/0!</v>
      </c>
      <c r="P4253" s="11" t="e">
        <f t="shared" si="656"/>
        <v>#DIV/0!</v>
      </c>
      <c r="Q4253" s="11" t="e">
        <f t="shared" si="657"/>
        <v>#DIV/0!</v>
      </c>
      <c r="R4253" s="6" t="e">
        <f t="shared" si="658"/>
        <v>#DIV/0!</v>
      </c>
      <c r="S4253" s="6" t="e">
        <f t="shared" si="659"/>
        <v>#DIV/0!</v>
      </c>
      <c r="T4253" s="11">
        <f t="shared" si="660"/>
        <v>0</v>
      </c>
      <c r="U4253" s="11">
        <f t="shared" si="661"/>
        <v>0</v>
      </c>
      <c r="V4253" s="11">
        <f t="shared" si="662"/>
        <v>0</v>
      </c>
    </row>
    <row r="4254" spans="1:22" x14ac:dyDescent="0.25">
      <c r="A4254" s="6" t="s">
        <v>351</v>
      </c>
      <c r="B4254" s="6" t="s">
        <v>23</v>
      </c>
      <c r="O4254" s="10" t="e">
        <f t="shared" si="655"/>
        <v>#DIV/0!</v>
      </c>
      <c r="P4254" s="11" t="e">
        <f t="shared" si="656"/>
        <v>#DIV/0!</v>
      </c>
      <c r="Q4254" s="11" t="e">
        <f t="shared" si="657"/>
        <v>#DIV/0!</v>
      </c>
      <c r="R4254" s="6" t="e">
        <f t="shared" si="658"/>
        <v>#DIV/0!</v>
      </c>
      <c r="S4254" s="6" t="e">
        <f t="shared" si="659"/>
        <v>#DIV/0!</v>
      </c>
      <c r="T4254" s="11">
        <f t="shared" si="660"/>
        <v>0</v>
      </c>
      <c r="U4254" s="11">
        <f t="shared" si="661"/>
        <v>0</v>
      </c>
      <c r="V4254" s="11">
        <f t="shared" si="662"/>
        <v>0</v>
      </c>
    </row>
    <row r="4255" spans="1:22" x14ac:dyDescent="0.25">
      <c r="A4255" s="6" t="s">
        <v>351</v>
      </c>
      <c r="B4255" s="6" t="s">
        <v>23</v>
      </c>
      <c r="O4255" s="10" t="e">
        <f t="shared" si="655"/>
        <v>#DIV/0!</v>
      </c>
      <c r="P4255" s="11" t="e">
        <f t="shared" si="656"/>
        <v>#DIV/0!</v>
      </c>
      <c r="Q4255" s="11" t="e">
        <f t="shared" si="657"/>
        <v>#DIV/0!</v>
      </c>
      <c r="R4255" s="6" t="e">
        <f t="shared" si="658"/>
        <v>#DIV/0!</v>
      </c>
      <c r="S4255" s="6" t="e">
        <f t="shared" si="659"/>
        <v>#DIV/0!</v>
      </c>
      <c r="T4255" s="11">
        <f t="shared" si="660"/>
        <v>0</v>
      </c>
      <c r="U4255" s="11">
        <f t="shared" si="661"/>
        <v>0</v>
      </c>
      <c r="V4255" s="11">
        <f t="shared" si="662"/>
        <v>0</v>
      </c>
    </row>
    <row r="4256" spans="1:22" x14ac:dyDescent="0.25">
      <c r="A4256" s="6" t="s">
        <v>351</v>
      </c>
      <c r="B4256" s="6" t="s">
        <v>23</v>
      </c>
      <c r="O4256" s="10" t="e">
        <f t="shared" si="655"/>
        <v>#DIV/0!</v>
      </c>
      <c r="P4256" s="11" t="e">
        <f t="shared" si="656"/>
        <v>#DIV/0!</v>
      </c>
      <c r="Q4256" s="11" t="e">
        <f t="shared" si="657"/>
        <v>#DIV/0!</v>
      </c>
      <c r="R4256" s="6" t="e">
        <f t="shared" si="658"/>
        <v>#DIV/0!</v>
      </c>
      <c r="S4256" s="6" t="e">
        <f t="shared" si="659"/>
        <v>#DIV/0!</v>
      </c>
      <c r="T4256" s="11">
        <f t="shared" si="660"/>
        <v>0</v>
      </c>
      <c r="U4256" s="11">
        <f t="shared" si="661"/>
        <v>0</v>
      </c>
      <c r="V4256" s="11">
        <f t="shared" si="662"/>
        <v>0</v>
      </c>
    </row>
    <row r="4257" spans="1:22" x14ac:dyDescent="0.25">
      <c r="A4257" s="6" t="s">
        <v>351</v>
      </c>
      <c r="B4257" s="6" t="s">
        <v>23</v>
      </c>
      <c r="O4257" s="10" t="e">
        <f t="shared" si="655"/>
        <v>#DIV/0!</v>
      </c>
      <c r="P4257" s="11" t="e">
        <f t="shared" si="656"/>
        <v>#DIV/0!</v>
      </c>
      <c r="Q4257" s="11" t="e">
        <f t="shared" si="657"/>
        <v>#DIV/0!</v>
      </c>
      <c r="R4257" s="6" t="e">
        <f t="shared" si="658"/>
        <v>#DIV/0!</v>
      </c>
      <c r="S4257" s="6" t="e">
        <f t="shared" si="659"/>
        <v>#DIV/0!</v>
      </c>
      <c r="T4257" s="11">
        <f t="shared" si="660"/>
        <v>0</v>
      </c>
      <c r="U4257" s="11">
        <f t="shared" si="661"/>
        <v>0</v>
      </c>
      <c r="V4257" s="11">
        <f t="shared" si="662"/>
        <v>0</v>
      </c>
    </row>
    <row r="4258" spans="1:22" x14ac:dyDescent="0.25">
      <c r="A4258" s="6" t="s">
        <v>351</v>
      </c>
      <c r="B4258" s="6" t="s">
        <v>23</v>
      </c>
      <c r="O4258" s="10" t="e">
        <f t="shared" si="655"/>
        <v>#DIV/0!</v>
      </c>
      <c r="P4258" s="11" t="e">
        <f t="shared" si="656"/>
        <v>#DIV/0!</v>
      </c>
      <c r="Q4258" s="11" t="e">
        <f t="shared" si="657"/>
        <v>#DIV/0!</v>
      </c>
      <c r="R4258" s="6" t="e">
        <f t="shared" si="658"/>
        <v>#DIV/0!</v>
      </c>
      <c r="S4258" s="6" t="e">
        <f t="shared" si="659"/>
        <v>#DIV/0!</v>
      </c>
      <c r="T4258" s="11">
        <f t="shared" si="660"/>
        <v>0</v>
      </c>
      <c r="U4258" s="11">
        <f t="shared" si="661"/>
        <v>0</v>
      </c>
      <c r="V4258" s="11">
        <f t="shared" si="662"/>
        <v>0</v>
      </c>
    </row>
    <row r="4259" spans="1:22" x14ac:dyDescent="0.25">
      <c r="A4259" s="6" t="s">
        <v>351</v>
      </c>
      <c r="B4259" s="6" t="s">
        <v>23</v>
      </c>
      <c r="O4259" s="10" t="e">
        <f t="shared" si="655"/>
        <v>#DIV/0!</v>
      </c>
      <c r="P4259" s="11" t="e">
        <f t="shared" si="656"/>
        <v>#DIV/0!</v>
      </c>
      <c r="Q4259" s="11" t="e">
        <f t="shared" si="657"/>
        <v>#DIV/0!</v>
      </c>
      <c r="R4259" s="6" t="e">
        <f t="shared" si="658"/>
        <v>#DIV/0!</v>
      </c>
      <c r="S4259" s="6" t="e">
        <f t="shared" si="659"/>
        <v>#DIV/0!</v>
      </c>
      <c r="T4259" s="11">
        <f t="shared" si="660"/>
        <v>0</v>
      </c>
      <c r="U4259" s="11">
        <f t="shared" si="661"/>
        <v>0</v>
      </c>
      <c r="V4259" s="11">
        <f t="shared" si="662"/>
        <v>0</v>
      </c>
    </row>
    <row r="4260" spans="1:22" x14ac:dyDescent="0.25">
      <c r="A4260" s="6" t="s">
        <v>351</v>
      </c>
      <c r="B4260" s="6" t="s">
        <v>23</v>
      </c>
      <c r="O4260" s="10" t="e">
        <f t="shared" si="655"/>
        <v>#DIV/0!</v>
      </c>
      <c r="P4260" s="11" t="e">
        <f t="shared" si="656"/>
        <v>#DIV/0!</v>
      </c>
      <c r="Q4260" s="11" t="e">
        <f t="shared" si="657"/>
        <v>#DIV/0!</v>
      </c>
      <c r="R4260" s="6" t="e">
        <f t="shared" si="658"/>
        <v>#DIV/0!</v>
      </c>
      <c r="S4260" s="6" t="e">
        <f t="shared" si="659"/>
        <v>#DIV/0!</v>
      </c>
      <c r="T4260" s="11">
        <f t="shared" si="660"/>
        <v>0</v>
      </c>
      <c r="U4260" s="11">
        <f t="shared" si="661"/>
        <v>0</v>
      </c>
      <c r="V4260" s="11">
        <f t="shared" si="662"/>
        <v>0</v>
      </c>
    </row>
    <row r="4261" spans="1:22" x14ac:dyDescent="0.25">
      <c r="A4261" s="6" t="s">
        <v>351</v>
      </c>
      <c r="B4261" s="6" t="s">
        <v>23</v>
      </c>
      <c r="O4261" s="10" t="e">
        <f t="shared" si="655"/>
        <v>#DIV/0!</v>
      </c>
      <c r="P4261" s="11" t="e">
        <f t="shared" si="656"/>
        <v>#DIV/0!</v>
      </c>
      <c r="Q4261" s="11" t="e">
        <f t="shared" si="657"/>
        <v>#DIV/0!</v>
      </c>
      <c r="R4261" s="6" t="e">
        <f t="shared" si="658"/>
        <v>#DIV/0!</v>
      </c>
      <c r="S4261" s="6" t="e">
        <f t="shared" si="659"/>
        <v>#DIV/0!</v>
      </c>
      <c r="T4261" s="11">
        <f t="shared" si="660"/>
        <v>0</v>
      </c>
      <c r="U4261" s="11">
        <f t="shared" si="661"/>
        <v>0</v>
      </c>
      <c r="V4261" s="11">
        <f t="shared" si="662"/>
        <v>0</v>
      </c>
    </row>
    <row r="4262" spans="1:22" x14ac:dyDescent="0.25">
      <c r="A4262" s="6" t="s">
        <v>351</v>
      </c>
      <c r="B4262" s="6" t="s">
        <v>23</v>
      </c>
      <c r="O4262" s="10" t="e">
        <f t="shared" si="655"/>
        <v>#DIV/0!</v>
      </c>
      <c r="P4262" s="11" t="e">
        <f t="shared" si="656"/>
        <v>#DIV/0!</v>
      </c>
      <c r="Q4262" s="11" t="e">
        <f t="shared" si="657"/>
        <v>#DIV/0!</v>
      </c>
      <c r="R4262" s="6" t="e">
        <f t="shared" si="658"/>
        <v>#DIV/0!</v>
      </c>
      <c r="S4262" s="6" t="e">
        <f t="shared" si="659"/>
        <v>#DIV/0!</v>
      </c>
      <c r="T4262" s="11">
        <f t="shared" si="660"/>
        <v>0</v>
      </c>
      <c r="U4262" s="11">
        <f t="shared" si="661"/>
        <v>0</v>
      </c>
      <c r="V4262" s="11">
        <f t="shared" si="662"/>
        <v>0</v>
      </c>
    </row>
    <row r="4263" spans="1:22" x14ac:dyDescent="0.25">
      <c r="A4263" s="6" t="s">
        <v>351</v>
      </c>
      <c r="B4263" s="6" t="s">
        <v>23</v>
      </c>
      <c r="O4263" s="10" t="e">
        <f t="shared" si="655"/>
        <v>#DIV/0!</v>
      </c>
      <c r="P4263" s="11" t="e">
        <f t="shared" si="656"/>
        <v>#DIV/0!</v>
      </c>
      <c r="Q4263" s="11" t="e">
        <f t="shared" si="657"/>
        <v>#DIV/0!</v>
      </c>
      <c r="R4263" s="6" t="e">
        <f t="shared" si="658"/>
        <v>#DIV/0!</v>
      </c>
      <c r="S4263" s="6" t="e">
        <f t="shared" si="659"/>
        <v>#DIV/0!</v>
      </c>
      <c r="T4263" s="11">
        <f t="shared" si="660"/>
        <v>0</v>
      </c>
      <c r="U4263" s="11">
        <f t="shared" si="661"/>
        <v>0</v>
      </c>
      <c r="V4263" s="11">
        <f t="shared" si="662"/>
        <v>0</v>
      </c>
    </row>
    <row r="4264" spans="1:22" x14ac:dyDescent="0.25">
      <c r="A4264" s="6" t="s">
        <v>351</v>
      </c>
      <c r="B4264" s="6" t="s">
        <v>23</v>
      </c>
      <c r="O4264" s="10" t="e">
        <f t="shared" si="655"/>
        <v>#DIV/0!</v>
      </c>
      <c r="P4264" s="11" t="e">
        <f t="shared" si="656"/>
        <v>#DIV/0!</v>
      </c>
      <c r="Q4264" s="11" t="e">
        <f t="shared" si="657"/>
        <v>#DIV/0!</v>
      </c>
      <c r="R4264" s="6" t="e">
        <f t="shared" si="658"/>
        <v>#DIV/0!</v>
      </c>
      <c r="S4264" s="6" t="e">
        <f t="shared" si="659"/>
        <v>#DIV/0!</v>
      </c>
      <c r="T4264" s="11">
        <f t="shared" si="660"/>
        <v>0</v>
      </c>
      <c r="U4264" s="11">
        <f t="shared" si="661"/>
        <v>0</v>
      </c>
      <c r="V4264" s="11">
        <f t="shared" si="662"/>
        <v>0</v>
      </c>
    </row>
    <row r="4265" spans="1:22" x14ac:dyDescent="0.25">
      <c r="A4265" s="6" t="s">
        <v>351</v>
      </c>
      <c r="B4265" s="6" t="s">
        <v>23</v>
      </c>
      <c r="O4265" s="10" t="e">
        <f t="shared" si="655"/>
        <v>#DIV/0!</v>
      </c>
      <c r="P4265" s="11" t="e">
        <f t="shared" si="656"/>
        <v>#DIV/0!</v>
      </c>
      <c r="Q4265" s="11" t="e">
        <f t="shared" si="657"/>
        <v>#DIV/0!</v>
      </c>
      <c r="R4265" s="6" t="e">
        <f t="shared" si="658"/>
        <v>#DIV/0!</v>
      </c>
      <c r="S4265" s="6" t="e">
        <f t="shared" si="659"/>
        <v>#DIV/0!</v>
      </c>
      <c r="T4265" s="11">
        <f t="shared" si="660"/>
        <v>0</v>
      </c>
      <c r="U4265" s="11">
        <f t="shared" si="661"/>
        <v>0</v>
      </c>
      <c r="V4265" s="11">
        <f t="shared" si="662"/>
        <v>0</v>
      </c>
    </row>
    <row r="4266" spans="1:22" x14ac:dyDescent="0.25">
      <c r="A4266" s="6" t="s">
        <v>351</v>
      </c>
      <c r="B4266" s="6" t="s">
        <v>23</v>
      </c>
      <c r="O4266" s="10" t="e">
        <f t="shared" si="655"/>
        <v>#DIV/0!</v>
      </c>
      <c r="P4266" s="11" t="e">
        <f t="shared" si="656"/>
        <v>#DIV/0!</v>
      </c>
      <c r="Q4266" s="11" t="e">
        <f t="shared" si="657"/>
        <v>#DIV/0!</v>
      </c>
      <c r="R4266" s="6" t="e">
        <f t="shared" si="658"/>
        <v>#DIV/0!</v>
      </c>
      <c r="S4266" s="6" t="e">
        <f t="shared" si="659"/>
        <v>#DIV/0!</v>
      </c>
      <c r="T4266" s="11">
        <f t="shared" si="660"/>
        <v>0</v>
      </c>
      <c r="U4266" s="11">
        <f t="shared" si="661"/>
        <v>0</v>
      </c>
      <c r="V4266" s="11">
        <f t="shared" si="662"/>
        <v>0</v>
      </c>
    </row>
    <row r="4267" spans="1:22" x14ac:dyDescent="0.25">
      <c r="A4267" s="6" t="s">
        <v>351</v>
      </c>
      <c r="B4267" s="6" t="s">
        <v>23</v>
      </c>
      <c r="O4267" s="10" t="e">
        <f t="shared" si="655"/>
        <v>#DIV/0!</v>
      </c>
      <c r="P4267" s="11" t="e">
        <f t="shared" si="656"/>
        <v>#DIV/0!</v>
      </c>
      <c r="Q4267" s="11" t="e">
        <f t="shared" si="657"/>
        <v>#DIV/0!</v>
      </c>
      <c r="R4267" s="6" t="e">
        <f t="shared" si="658"/>
        <v>#DIV/0!</v>
      </c>
      <c r="S4267" s="6" t="e">
        <f t="shared" si="659"/>
        <v>#DIV/0!</v>
      </c>
      <c r="T4267" s="11">
        <f t="shared" si="660"/>
        <v>0</v>
      </c>
      <c r="U4267" s="11">
        <f t="shared" si="661"/>
        <v>0</v>
      </c>
      <c r="V4267" s="11">
        <f t="shared" si="662"/>
        <v>0</v>
      </c>
    </row>
    <row r="4268" spans="1:22" x14ac:dyDescent="0.25">
      <c r="A4268" s="6" t="s">
        <v>351</v>
      </c>
      <c r="B4268" s="6" t="s">
        <v>23</v>
      </c>
      <c r="O4268" s="10" t="e">
        <f t="shared" si="655"/>
        <v>#DIV/0!</v>
      </c>
      <c r="P4268" s="11" t="e">
        <f t="shared" si="656"/>
        <v>#DIV/0!</v>
      </c>
      <c r="Q4268" s="11" t="e">
        <f t="shared" si="657"/>
        <v>#DIV/0!</v>
      </c>
      <c r="R4268" s="6" t="e">
        <f t="shared" si="658"/>
        <v>#DIV/0!</v>
      </c>
      <c r="S4268" s="6" t="e">
        <f t="shared" si="659"/>
        <v>#DIV/0!</v>
      </c>
      <c r="T4268" s="11">
        <f t="shared" si="660"/>
        <v>0</v>
      </c>
      <c r="U4268" s="11">
        <f t="shared" si="661"/>
        <v>0</v>
      </c>
      <c r="V4268" s="11">
        <f t="shared" si="662"/>
        <v>0</v>
      </c>
    </row>
    <row r="4269" spans="1:22" x14ac:dyDescent="0.25">
      <c r="A4269" s="6" t="s">
        <v>351</v>
      </c>
      <c r="B4269" s="6" t="s">
        <v>23</v>
      </c>
      <c r="O4269" s="10" t="e">
        <f t="shared" si="655"/>
        <v>#DIV/0!</v>
      </c>
      <c r="P4269" s="11" t="e">
        <f t="shared" si="656"/>
        <v>#DIV/0!</v>
      </c>
      <c r="Q4269" s="11" t="e">
        <f t="shared" si="657"/>
        <v>#DIV/0!</v>
      </c>
      <c r="R4269" s="6" t="e">
        <f t="shared" si="658"/>
        <v>#DIV/0!</v>
      </c>
      <c r="S4269" s="6" t="e">
        <f t="shared" si="659"/>
        <v>#DIV/0!</v>
      </c>
      <c r="T4269" s="11">
        <f t="shared" si="660"/>
        <v>0</v>
      </c>
      <c r="U4269" s="11">
        <f t="shared" si="661"/>
        <v>0</v>
      </c>
      <c r="V4269" s="11">
        <f t="shared" si="662"/>
        <v>0</v>
      </c>
    </row>
    <row r="4270" spans="1:22" x14ac:dyDescent="0.25">
      <c r="A4270" s="6" t="s">
        <v>351</v>
      </c>
      <c r="B4270" s="6" t="s">
        <v>23</v>
      </c>
      <c r="O4270" s="10" t="e">
        <f t="shared" si="655"/>
        <v>#DIV/0!</v>
      </c>
      <c r="P4270" s="11" t="e">
        <f t="shared" si="656"/>
        <v>#DIV/0!</v>
      </c>
      <c r="Q4270" s="11" t="e">
        <f t="shared" si="657"/>
        <v>#DIV/0!</v>
      </c>
      <c r="R4270" s="6" t="e">
        <f t="shared" si="658"/>
        <v>#DIV/0!</v>
      </c>
      <c r="S4270" s="6" t="e">
        <f t="shared" si="659"/>
        <v>#DIV/0!</v>
      </c>
      <c r="T4270" s="11">
        <f t="shared" si="660"/>
        <v>0</v>
      </c>
      <c r="U4270" s="11">
        <f t="shared" si="661"/>
        <v>0</v>
      </c>
      <c r="V4270" s="11">
        <f t="shared" si="662"/>
        <v>0</v>
      </c>
    </row>
    <row r="4271" spans="1:22" x14ac:dyDescent="0.25">
      <c r="A4271" s="6" t="s">
        <v>351</v>
      </c>
      <c r="B4271" s="6" t="s">
        <v>23</v>
      </c>
      <c r="O4271" s="10" t="e">
        <f t="shared" si="655"/>
        <v>#DIV/0!</v>
      </c>
      <c r="P4271" s="11" t="e">
        <f t="shared" si="656"/>
        <v>#DIV/0!</v>
      </c>
      <c r="Q4271" s="11" t="e">
        <f t="shared" si="657"/>
        <v>#DIV/0!</v>
      </c>
      <c r="R4271" s="6" t="e">
        <f t="shared" si="658"/>
        <v>#DIV/0!</v>
      </c>
      <c r="S4271" s="6" t="e">
        <f t="shared" si="659"/>
        <v>#DIV/0!</v>
      </c>
      <c r="T4271" s="11">
        <f t="shared" si="660"/>
        <v>0</v>
      </c>
      <c r="U4271" s="11">
        <f t="shared" si="661"/>
        <v>0</v>
      </c>
      <c r="V4271" s="11">
        <f t="shared" si="662"/>
        <v>0</v>
      </c>
    </row>
    <row r="4272" spans="1:22" x14ac:dyDescent="0.25">
      <c r="A4272" s="6" t="s">
        <v>351</v>
      </c>
      <c r="B4272" s="6" t="s">
        <v>23</v>
      </c>
      <c r="O4272" s="10" t="e">
        <f t="shared" si="655"/>
        <v>#DIV/0!</v>
      </c>
      <c r="P4272" s="11" t="e">
        <f t="shared" si="656"/>
        <v>#DIV/0!</v>
      </c>
      <c r="Q4272" s="11" t="e">
        <f t="shared" si="657"/>
        <v>#DIV/0!</v>
      </c>
      <c r="R4272" s="6" t="e">
        <f t="shared" si="658"/>
        <v>#DIV/0!</v>
      </c>
      <c r="S4272" s="6" t="e">
        <f t="shared" si="659"/>
        <v>#DIV/0!</v>
      </c>
      <c r="T4272" s="11">
        <f t="shared" si="660"/>
        <v>0</v>
      </c>
      <c r="U4272" s="11">
        <f t="shared" si="661"/>
        <v>0</v>
      </c>
      <c r="V4272" s="11">
        <f t="shared" si="662"/>
        <v>0</v>
      </c>
    </row>
    <row r="4273" spans="1:22" x14ac:dyDescent="0.25">
      <c r="A4273" s="6" t="s">
        <v>351</v>
      </c>
      <c r="B4273" s="6" t="s">
        <v>23</v>
      </c>
      <c r="O4273" s="10" t="e">
        <f t="shared" si="655"/>
        <v>#DIV/0!</v>
      </c>
      <c r="P4273" s="11" t="e">
        <f t="shared" si="656"/>
        <v>#DIV/0!</v>
      </c>
      <c r="Q4273" s="11" t="e">
        <f t="shared" si="657"/>
        <v>#DIV/0!</v>
      </c>
      <c r="R4273" s="6" t="e">
        <f t="shared" si="658"/>
        <v>#DIV/0!</v>
      </c>
      <c r="S4273" s="6" t="e">
        <f t="shared" si="659"/>
        <v>#DIV/0!</v>
      </c>
      <c r="T4273" s="11">
        <f t="shared" si="660"/>
        <v>0</v>
      </c>
      <c r="U4273" s="11">
        <f t="shared" si="661"/>
        <v>0</v>
      </c>
      <c r="V4273" s="11">
        <f t="shared" si="662"/>
        <v>0</v>
      </c>
    </row>
    <row r="4274" spans="1:22" x14ac:dyDescent="0.25">
      <c r="A4274" s="6" t="s">
        <v>351</v>
      </c>
      <c r="B4274" s="6" t="s">
        <v>23</v>
      </c>
      <c r="O4274" s="10" t="e">
        <f t="shared" si="655"/>
        <v>#DIV/0!</v>
      </c>
      <c r="P4274" s="11" t="e">
        <f t="shared" si="656"/>
        <v>#DIV/0!</v>
      </c>
      <c r="Q4274" s="11" t="e">
        <f t="shared" si="657"/>
        <v>#DIV/0!</v>
      </c>
      <c r="R4274" s="6" t="e">
        <f t="shared" si="658"/>
        <v>#DIV/0!</v>
      </c>
      <c r="S4274" s="6" t="e">
        <f t="shared" si="659"/>
        <v>#DIV/0!</v>
      </c>
      <c r="T4274" s="11">
        <f t="shared" si="660"/>
        <v>0</v>
      </c>
      <c r="U4274" s="11">
        <f t="shared" si="661"/>
        <v>0</v>
      </c>
      <c r="V4274" s="11">
        <f t="shared" si="662"/>
        <v>0</v>
      </c>
    </row>
    <row r="4275" spans="1:22" x14ac:dyDescent="0.25">
      <c r="A4275" s="6" t="s">
        <v>351</v>
      </c>
      <c r="B4275" s="6" t="s">
        <v>23</v>
      </c>
      <c r="O4275" s="10" t="e">
        <f t="shared" si="655"/>
        <v>#DIV/0!</v>
      </c>
      <c r="P4275" s="11" t="e">
        <f t="shared" si="656"/>
        <v>#DIV/0!</v>
      </c>
      <c r="Q4275" s="11" t="e">
        <f t="shared" si="657"/>
        <v>#DIV/0!</v>
      </c>
      <c r="R4275" s="6" t="e">
        <f t="shared" si="658"/>
        <v>#DIV/0!</v>
      </c>
      <c r="S4275" s="6" t="e">
        <f t="shared" si="659"/>
        <v>#DIV/0!</v>
      </c>
      <c r="T4275" s="11">
        <f t="shared" si="660"/>
        <v>0</v>
      </c>
      <c r="U4275" s="11">
        <f t="shared" si="661"/>
        <v>0</v>
      </c>
      <c r="V4275" s="11">
        <f t="shared" si="662"/>
        <v>0</v>
      </c>
    </row>
    <row r="4276" spans="1:22" x14ac:dyDescent="0.25">
      <c r="A4276" s="6" t="s">
        <v>351</v>
      </c>
      <c r="B4276" s="6" t="s">
        <v>23</v>
      </c>
      <c r="O4276" s="10" t="e">
        <f t="shared" si="655"/>
        <v>#DIV/0!</v>
      </c>
      <c r="P4276" s="11" t="e">
        <f t="shared" si="656"/>
        <v>#DIV/0!</v>
      </c>
      <c r="Q4276" s="11" t="e">
        <f t="shared" si="657"/>
        <v>#DIV/0!</v>
      </c>
      <c r="R4276" s="6" t="e">
        <f t="shared" si="658"/>
        <v>#DIV/0!</v>
      </c>
      <c r="S4276" s="6" t="e">
        <f t="shared" si="659"/>
        <v>#DIV/0!</v>
      </c>
      <c r="T4276" s="11">
        <f t="shared" si="660"/>
        <v>0</v>
      </c>
      <c r="U4276" s="11">
        <f t="shared" si="661"/>
        <v>0</v>
      </c>
      <c r="V4276" s="11">
        <f t="shared" si="662"/>
        <v>0</v>
      </c>
    </row>
    <row r="4277" spans="1:22" x14ac:dyDescent="0.25">
      <c r="A4277" s="6" t="s">
        <v>351</v>
      </c>
      <c r="B4277" s="6" t="s">
        <v>23</v>
      </c>
      <c r="O4277" s="10" t="e">
        <f t="shared" si="655"/>
        <v>#DIV/0!</v>
      </c>
      <c r="P4277" s="11" t="e">
        <f t="shared" si="656"/>
        <v>#DIV/0!</v>
      </c>
      <c r="Q4277" s="11" t="e">
        <f t="shared" si="657"/>
        <v>#DIV/0!</v>
      </c>
      <c r="R4277" s="6" t="e">
        <f t="shared" si="658"/>
        <v>#DIV/0!</v>
      </c>
      <c r="S4277" s="6" t="e">
        <f t="shared" si="659"/>
        <v>#DIV/0!</v>
      </c>
      <c r="T4277" s="11">
        <f t="shared" si="660"/>
        <v>0</v>
      </c>
      <c r="U4277" s="11">
        <f t="shared" si="661"/>
        <v>0</v>
      </c>
      <c r="V4277" s="11">
        <f t="shared" si="662"/>
        <v>0</v>
      </c>
    </row>
    <row r="4278" spans="1:22" x14ac:dyDescent="0.25">
      <c r="A4278" s="6" t="s">
        <v>351</v>
      </c>
      <c r="B4278" s="6" t="s">
        <v>23</v>
      </c>
      <c r="O4278" s="10" t="e">
        <f t="shared" si="655"/>
        <v>#DIV/0!</v>
      </c>
      <c r="P4278" s="11" t="e">
        <f t="shared" si="656"/>
        <v>#DIV/0!</v>
      </c>
      <c r="Q4278" s="11" t="e">
        <f t="shared" si="657"/>
        <v>#DIV/0!</v>
      </c>
      <c r="R4278" s="6" t="e">
        <f t="shared" si="658"/>
        <v>#DIV/0!</v>
      </c>
      <c r="S4278" s="6" t="e">
        <f t="shared" si="659"/>
        <v>#DIV/0!</v>
      </c>
      <c r="T4278" s="11">
        <f t="shared" si="660"/>
        <v>0</v>
      </c>
      <c r="U4278" s="11">
        <f t="shared" si="661"/>
        <v>0</v>
      </c>
      <c r="V4278" s="11">
        <f t="shared" si="662"/>
        <v>0</v>
      </c>
    </row>
    <row r="4279" spans="1:22" x14ac:dyDescent="0.25">
      <c r="A4279" s="6" t="s">
        <v>351</v>
      </c>
      <c r="B4279" s="6" t="s">
        <v>23</v>
      </c>
      <c r="O4279" s="10" t="e">
        <f t="shared" si="655"/>
        <v>#DIV/0!</v>
      </c>
      <c r="P4279" s="11" t="e">
        <f t="shared" si="656"/>
        <v>#DIV/0!</v>
      </c>
      <c r="Q4279" s="11" t="e">
        <f t="shared" si="657"/>
        <v>#DIV/0!</v>
      </c>
      <c r="R4279" s="6" t="e">
        <f t="shared" si="658"/>
        <v>#DIV/0!</v>
      </c>
      <c r="S4279" s="6" t="e">
        <f t="shared" si="659"/>
        <v>#DIV/0!</v>
      </c>
      <c r="T4279" s="11">
        <f t="shared" si="660"/>
        <v>0</v>
      </c>
      <c r="U4279" s="11">
        <f t="shared" si="661"/>
        <v>0</v>
      </c>
      <c r="V4279" s="11">
        <f t="shared" si="662"/>
        <v>0</v>
      </c>
    </row>
    <row r="4280" spans="1:22" x14ac:dyDescent="0.25">
      <c r="A4280" s="6" t="s">
        <v>351</v>
      </c>
      <c r="B4280" s="6" t="s">
        <v>23</v>
      </c>
      <c r="O4280" s="10" t="e">
        <f t="shared" si="655"/>
        <v>#DIV/0!</v>
      </c>
      <c r="P4280" s="11" t="e">
        <f t="shared" si="656"/>
        <v>#DIV/0!</v>
      </c>
      <c r="Q4280" s="11" t="e">
        <f t="shared" si="657"/>
        <v>#DIV/0!</v>
      </c>
      <c r="R4280" s="6" t="e">
        <f t="shared" si="658"/>
        <v>#DIV/0!</v>
      </c>
      <c r="S4280" s="6" t="e">
        <f t="shared" si="659"/>
        <v>#DIV/0!</v>
      </c>
      <c r="T4280" s="11">
        <f t="shared" si="660"/>
        <v>0</v>
      </c>
      <c r="U4280" s="11">
        <f t="shared" si="661"/>
        <v>0</v>
      </c>
      <c r="V4280" s="11">
        <f t="shared" si="662"/>
        <v>0</v>
      </c>
    </row>
    <row r="4281" spans="1:22" x14ac:dyDescent="0.25">
      <c r="A4281" s="6" t="s">
        <v>351</v>
      </c>
      <c r="B4281" s="6" t="s">
        <v>23</v>
      </c>
      <c r="O4281" s="10" t="e">
        <f t="shared" si="655"/>
        <v>#DIV/0!</v>
      </c>
      <c r="P4281" s="11" t="e">
        <f t="shared" si="656"/>
        <v>#DIV/0!</v>
      </c>
      <c r="Q4281" s="11" t="e">
        <f t="shared" si="657"/>
        <v>#DIV/0!</v>
      </c>
      <c r="R4281" s="6" t="e">
        <f t="shared" si="658"/>
        <v>#DIV/0!</v>
      </c>
      <c r="S4281" s="6" t="e">
        <f t="shared" si="659"/>
        <v>#DIV/0!</v>
      </c>
      <c r="T4281" s="11">
        <f t="shared" si="660"/>
        <v>0</v>
      </c>
      <c r="U4281" s="11">
        <f t="shared" si="661"/>
        <v>0</v>
      </c>
      <c r="V4281" s="11">
        <f t="shared" si="662"/>
        <v>0</v>
      </c>
    </row>
    <row r="4282" spans="1:22" x14ac:dyDescent="0.25">
      <c r="A4282" s="6" t="s">
        <v>351</v>
      </c>
      <c r="B4282" s="6" t="s">
        <v>23</v>
      </c>
      <c r="O4282" s="10" t="e">
        <f t="shared" si="655"/>
        <v>#DIV/0!</v>
      </c>
      <c r="P4282" s="11" t="e">
        <f t="shared" si="656"/>
        <v>#DIV/0!</v>
      </c>
      <c r="Q4282" s="11" t="e">
        <f t="shared" si="657"/>
        <v>#DIV/0!</v>
      </c>
      <c r="R4282" s="6" t="e">
        <f t="shared" si="658"/>
        <v>#DIV/0!</v>
      </c>
      <c r="S4282" s="6" t="e">
        <f t="shared" si="659"/>
        <v>#DIV/0!</v>
      </c>
      <c r="T4282" s="11">
        <f t="shared" si="660"/>
        <v>0</v>
      </c>
      <c r="U4282" s="11">
        <f t="shared" si="661"/>
        <v>0</v>
      </c>
      <c r="V4282" s="11">
        <f t="shared" si="662"/>
        <v>0</v>
      </c>
    </row>
    <row r="4283" spans="1:22" x14ac:dyDescent="0.25">
      <c r="A4283" s="6" t="s">
        <v>351</v>
      </c>
      <c r="B4283" s="6" t="s">
        <v>23</v>
      </c>
      <c r="O4283" s="10" t="e">
        <f t="shared" si="655"/>
        <v>#DIV/0!</v>
      </c>
      <c r="P4283" s="11" t="e">
        <f t="shared" si="656"/>
        <v>#DIV/0!</v>
      </c>
      <c r="Q4283" s="11" t="e">
        <f t="shared" si="657"/>
        <v>#DIV/0!</v>
      </c>
      <c r="R4283" s="6" t="e">
        <f t="shared" si="658"/>
        <v>#DIV/0!</v>
      </c>
      <c r="S4283" s="6" t="e">
        <f t="shared" si="659"/>
        <v>#DIV/0!</v>
      </c>
      <c r="T4283" s="11">
        <f t="shared" si="660"/>
        <v>0</v>
      </c>
      <c r="U4283" s="11">
        <f t="shared" si="661"/>
        <v>0</v>
      </c>
      <c r="V4283" s="11">
        <f t="shared" si="662"/>
        <v>0</v>
      </c>
    </row>
    <row r="4284" spans="1:22" x14ac:dyDescent="0.25">
      <c r="A4284" s="6" t="s">
        <v>351</v>
      </c>
      <c r="B4284" s="6" t="s">
        <v>23</v>
      </c>
      <c r="O4284" s="10" t="e">
        <f t="shared" si="655"/>
        <v>#DIV/0!</v>
      </c>
      <c r="P4284" s="11" t="e">
        <f t="shared" si="656"/>
        <v>#DIV/0!</v>
      </c>
      <c r="Q4284" s="11" t="e">
        <f t="shared" si="657"/>
        <v>#DIV/0!</v>
      </c>
      <c r="R4284" s="6" t="e">
        <f t="shared" si="658"/>
        <v>#DIV/0!</v>
      </c>
      <c r="S4284" s="6" t="e">
        <f t="shared" si="659"/>
        <v>#DIV/0!</v>
      </c>
      <c r="T4284" s="11">
        <f t="shared" si="660"/>
        <v>0</v>
      </c>
      <c r="U4284" s="11">
        <f t="shared" si="661"/>
        <v>0</v>
      </c>
      <c r="V4284" s="11">
        <f t="shared" si="662"/>
        <v>0</v>
      </c>
    </row>
    <row r="4285" spans="1:22" x14ac:dyDescent="0.25">
      <c r="A4285" s="6" t="s">
        <v>351</v>
      </c>
      <c r="B4285" s="6" t="s">
        <v>23</v>
      </c>
      <c r="O4285" s="10" t="e">
        <f t="shared" si="655"/>
        <v>#DIV/0!</v>
      </c>
      <c r="P4285" s="11" t="e">
        <f t="shared" si="656"/>
        <v>#DIV/0!</v>
      </c>
      <c r="Q4285" s="11" t="e">
        <f t="shared" si="657"/>
        <v>#DIV/0!</v>
      </c>
      <c r="R4285" s="6" t="e">
        <f t="shared" si="658"/>
        <v>#DIV/0!</v>
      </c>
      <c r="S4285" s="6" t="e">
        <f t="shared" si="659"/>
        <v>#DIV/0!</v>
      </c>
      <c r="T4285" s="11">
        <f t="shared" si="660"/>
        <v>0</v>
      </c>
      <c r="U4285" s="11">
        <f t="shared" si="661"/>
        <v>0</v>
      </c>
      <c r="V4285" s="11">
        <f t="shared" si="662"/>
        <v>0</v>
      </c>
    </row>
    <row r="4286" spans="1:22" x14ac:dyDescent="0.25">
      <c r="A4286" s="6" t="s">
        <v>351</v>
      </c>
      <c r="B4286" s="6" t="s">
        <v>23</v>
      </c>
      <c r="O4286" s="10" t="e">
        <f t="shared" si="655"/>
        <v>#DIV/0!</v>
      </c>
      <c r="P4286" s="11" t="e">
        <f t="shared" si="656"/>
        <v>#DIV/0!</v>
      </c>
      <c r="Q4286" s="11" t="e">
        <f t="shared" si="657"/>
        <v>#DIV/0!</v>
      </c>
      <c r="R4286" s="6" t="e">
        <f t="shared" si="658"/>
        <v>#DIV/0!</v>
      </c>
      <c r="S4286" s="6" t="e">
        <f t="shared" si="659"/>
        <v>#DIV/0!</v>
      </c>
      <c r="T4286" s="11">
        <f t="shared" si="660"/>
        <v>0</v>
      </c>
      <c r="U4286" s="11">
        <f t="shared" si="661"/>
        <v>0</v>
      </c>
      <c r="V4286" s="11">
        <f t="shared" si="662"/>
        <v>0</v>
      </c>
    </row>
    <row r="4287" spans="1:22" x14ac:dyDescent="0.25">
      <c r="A4287" s="6" t="s">
        <v>351</v>
      </c>
      <c r="B4287" s="6" t="s">
        <v>23</v>
      </c>
      <c r="O4287" s="10" t="e">
        <f t="shared" si="655"/>
        <v>#DIV/0!</v>
      </c>
      <c r="P4287" s="11" t="e">
        <f t="shared" si="656"/>
        <v>#DIV/0!</v>
      </c>
      <c r="Q4287" s="11" t="e">
        <f t="shared" si="657"/>
        <v>#DIV/0!</v>
      </c>
      <c r="R4287" s="6" t="e">
        <f t="shared" si="658"/>
        <v>#DIV/0!</v>
      </c>
      <c r="S4287" s="6" t="e">
        <f t="shared" si="659"/>
        <v>#DIV/0!</v>
      </c>
      <c r="T4287" s="11">
        <f t="shared" si="660"/>
        <v>0</v>
      </c>
      <c r="U4287" s="11">
        <f t="shared" si="661"/>
        <v>0</v>
      </c>
      <c r="V4287" s="11">
        <f t="shared" si="662"/>
        <v>0</v>
      </c>
    </row>
    <row r="4288" spans="1:22" x14ac:dyDescent="0.25">
      <c r="A4288" s="6" t="s">
        <v>351</v>
      </c>
      <c r="B4288" s="6" t="s">
        <v>23</v>
      </c>
      <c r="O4288" s="10" t="e">
        <f t="shared" si="655"/>
        <v>#DIV/0!</v>
      </c>
      <c r="P4288" s="11" t="e">
        <f t="shared" si="656"/>
        <v>#DIV/0!</v>
      </c>
      <c r="Q4288" s="11" t="e">
        <f t="shared" si="657"/>
        <v>#DIV/0!</v>
      </c>
      <c r="R4288" s="6" t="e">
        <f t="shared" si="658"/>
        <v>#DIV/0!</v>
      </c>
      <c r="S4288" s="6" t="e">
        <f t="shared" si="659"/>
        <v>#DIV/0!</v>
      </c>
      <c r="T4288" s="11">
        <f t="shared" si="660"/>
        <v>0</v>
      </c>
      <c r="U4288" s="11">
        <f t="shared" si="661"/>
        <v>0</v>
      </c>
      <c r="V4288" s="11">
        <f t="shared" si="662"/>
        <v>0</v>
      </c>
    </row>
    <row r="4289" spans="1:22" x14ac:dyDescent="0.25">
      <c r="A4289" s="6" t="s">
        <v>351</v>
      </c>
      <c r="B4289" s="6" t="s">
        <v>23</v>
      </c>
      <c r="O4289" s="10" t="e">
        <f t="shared" si="655"/>
        <v>#DIV/0!</v>
      </c>
      <c r="P4289" s="11" t="e">
        <f t="shared" si="656"/>
        <v>#DIV/0!</v>
      </c>
      <c r="Q4289" s="11" t="e">
        <f t="shared" si="657"/>
        <v>#DIV/0!</v>
      </c>
      <c r="R4289" s="6" t="e">
        <f t="shared" si="658"/>
        <v>#DIV/0!</v>
      </c>
      <c r="S4289" s="6" t="e">
        <f t="shared" si="659"/>
        <v>#DIV/0!</v>
      </c>
      <c r="T4289" s="11">
        <f t="shared" si="660"/>
        <v>0</v>
      </c>
      <c r="U4289" s="11">
        <f t="shared" si="661"/>
        <v>0</v>
      </c>
      <c r="V4289" s="11">
        <f t="shared" si="662"/>
        <v>0</v>
      </c>
    </row>
    <row r="4290" spans="1:22" x14ac:dyDescent="0.25">
      <c r="A4290" s="6" t="s">
        <v>351</v>
      </c>
      <c r="B4290" s="6" t="s">
        <v>23</v>
      </c>
      <c r="O4290" s="10" t="e">
        <f t="shared" si="655"/>
        <v>#DIV/0!</v>
      </c>
      <c r="P4290" s="11" t="e">
        <f t="shared" si="656"/>
        <v>#DIV/0!</v>
      </c>
      <c r="Q4290" s="11" t="e">
        <f t="shared" si="657"/>
        <v>#DIV/0!</v>
      </c>
      <c r="R4290" s="6" t="e">
        <f t="shared" si="658"/>
        <v>#DIV/0!</v>
      </c>
      <c r="S4290" s="6" t="e">
        <f t="shared" si="659"/>
        <v>#DIV/0!</v>
      </c>
      <c r="T4290" s="11">
        <f t="shared" si="660"/>
        <v>0</v>
      </c>
      <c r="U4290" s="11">
        <f t="shared" si="661"/>
        <v>0</v>
      </c>
      <c r="V4290" s="11">
        <f t="shared" si="662"/>
        <v>0</v>
      </c>
    </row>
    <row r="4291" spans="1:22" x14ac:dyDescent="0.25">
      <c r="A4291" s="6" t="s">
        <v>351</v>
      </c>
      <c r="B4291" s="6" t="s">
        <v>23</v>
      </c>
      <c r="O4291" s="10" t="e">
        <f t="shared" si="655"/>
        <v>#DIV/0!</v>
      </c>
      <c r="P4291" s="11" t="e">
        <f t="shared" si="656"/>
        <v>#DIV/0!</v>
      </c>
      <c r="Q4291" s="11" t="e">
        <f t="shared" si="657"/>
        <v>#DIV/0!</v>
      </c>
      <c r="R4291" s="6" t="e">
        <f t="shared" si="658"/>
        <v>#DIV/0!</v>
      </c>
      <c r="S4291" s="6" t="e">
        <f t="shared" si="659"/>
        <v>#DIV/0!</v>
      </c>
      <c r="T4291" s="11">
        <f t="shared" si="660"/>
        <v>0</v>
      </c>
      <c r="U4291" s="11">
        <f t="shared" si="661"/>
        <v>0</v>
      </c>
      <c r="V4291" s="11">
        <f t="shared" si="662"/>
        <v>0</v>
      </c>
    </row>
    <row r="4292" spans="1:22" x14ac:dyDescent="0.25">
      <c r="A4292" s="6" t="s">
        <v>351</v>
      </c>
      <c r="B4292" s="6" t="s">
        <v>23</v>
      </c>
      <c r="O4292" s="10" t="e">
        <f t="shared" si="655"/>
        <v>#DIV/0!</v>
      </c>
      <c r="P4292" s="11" t="e">
        <f t="shared" si="656"/>
        <v>#DIV/0!</v>
      </c>
      <c r="Q4292" s="11" t="e">
        <f t="shared" si="657"/>
        <v>#DIV/0!</v>
      </c>
      <c r="R4292" s="6" t="e">
        <f t="shared" si="658"/>
        <v>#DIV/0!</v>
      </c>
      <c r="S4292" s="6" t="e">
        <f t="shared" si="659"/>
        <v>#DIV/0!</v>
      </c>
      <c r="T4292" s="11">
        <f t="shared" si="660"/>
        <v>0</v>
      </c>
      <c r="U4292" s="11">
        <f t="shared" si="661"/>
        <v>0</v>
      </c>
      <c r="V4292" s="11">
        <f t="shared" si="662"/>
        <v>0</v>
      </c>
    </row>
    <row r="4293" spans="1:22" x14ac:dyDescent="0.25">
      <c r="A4293" s="6" t="s">
        <v>351</v>
      </c>
      <c r="B4293" s="6" t="s">
        <v>23</v>
      </c>
      <c r="O4293" s="10" t="e">
        <f t="shared" si="655"/>
        <v>#DIV/0!</v>
      </c>
      <c r="P4293" s="11" t="e">
        <f t="shared" si="656"/>
        <v>#DIV/0!</v>
      </c>
      <c r="Q4293" s="11" t="e">
        <f t="shared" si="657"/>
        <v>#DIV/0!</v>
      </c>
      <c r="R4293" s="6" t="e">
        <f t="shared" si="658"/>
        <v>#DIV/0!</v>
      </c>
      <c r="S4293" s="6" t="e">
        <f t="shared" si="659"/>
        <v>#DIV/0!</v>
      </c>
      <c r="T4293" s="11">
        <f t="shared" si="660"/>
        <v>0</v>
      </c>
      <c r="U4293" s="11">
        <f t="shared" si="661"/>
        <v>0</v>
      </c>
      <c r="V4293" s="11">
        <f t="shared" si="662"/>
        <v>0</v>
      </c>
    </row>
    <row r="4294" spans="1:22" x14ac:dyDescent="0.25">
      <c r="A4294" s="6" t="s">
        <v>351</v>
      </c>
      <c r="B4294" s="6" t="s">
        <v>23</v>
      </c>
      <c r="O4294" s="10" t="e">
        <f t="shared" si="655"/>
        <v>#DIV/0!</v>
      </c>
      <c r="P4294" s="11" t="e">
        <f t="shared" si="656"/>
        <v>#DIV/0!</v>
      </c>
      <c r="Q4294" s="11" t="e">
        <f t="shared" si="657"/>
        <v>#DIV/0!</v>
      </c>
      <c r="R4294" s="6" t="e">
        <f t="shared" si="658"/>
        <v>#DIV/0!</v>
      </c>
      <c r="S4294" s="6" t="e">
        <f t="shared" si="659"/>
        <v>#DIV/0!</v>
      </c>
      <c r="T4294" s="11">
        <f t="shared" si="660"/>
        <v>0</v>
      </c>
      <c r="U4294" s="11">
        <f t="shared" si="661"/>
        <v>0</v>
      </c>
      <c r="V4294" s="11">
        <f t="shared" si="662"/>
        <v>0</v>
      </c>
    </row>
    <row r="4295" spans="1:22" x14ac:dyDescent="0.25">
      <c r="A4295" s="6" t="s">
        <v>351</v>
      </c>
      <c r="B4295" s="6" t="s">
        <v>23</v>
      </c>
      <c r="O4295" s="10" t="e">
        <f t="shared" si="655"/>
        <v>#DIV/0!</v>
      </c>
      <c r="P4295" s="11" t="e">
        <f t="shared" si="656"/>
        <v>#DIV/0!</v>
      </c>
      <c r="Q4295" s="11" t="e">
        <f t="shared" si="657"/>
        <v>#DIV/0!</v>
      </c>
      <c r="R4295" s="6" t="e">
        <f t="shared" si="658"/>
        <v>#DIV/0!</v>
      </c>
      <c r="S4295" s="6" t="e">
        <f t="shared" si="659"/>
        <v>#DIV/0!</v>
      </c>
      <c r="T4295" s="11">
        <f t="shared" si="660"/>
        <v>0</v>
      </c>
      <c r="U4295" s="11">
        <f t="shared" si="661"/>
        <v>0</v>
      </c>
      <c r="V4295" s="11">
        <f t="shared" si="662"/>
        <v>0</v>
      </c>
    </row>
    <row r="4296" spans="1:22" x14ac:dyDescent="0.25">
      <c r="A4296" s="6" t="s">
        <v>351</v>
      </c>
      <c r="B4296" s="6" t="s">
        <v>23</v>
      </c>
      <c r="O4296" s="10" t="e">
        <f t="shared" si="655"/>
        <v>#DIV/0!</v>
      </c>
      <c r="P4296" s="11" t="e">
        <f t="shared" si="656"/>
        <v>#DIV/0!</v>
      </c>
      <c r="Q4296" s="11" t="e">
        <f t="shared" si="657"/>
        <v>#DIV/0!</v>
      </c>
      <c r="R4296" s="6" t="e">
        <f t="shared" si="658"/>
        <v>#DIV/0!</v>
      </c>
      <c r="S4296" s="6" t="e">
        <f t="shared" si="659"/>
        <v>#DIV/0!</v>
      </c>
      <c r="T4296" s="11">
        <f t="shared" si="660"/>
        <v>0</v>
      </c>
      <c r="U4296" s="11">
        <f t="shared" si="661"/>
        <v>0</v>
      </c>
      <c r="V4296" s="11">
        <f t="shared" si="662"/>
        <v>0</v>
      </c>
    </row>
    <row r="4297" spans="1:22" x14ac:dyDescent="0.25">
      <c r="A4297" s="6" t="s">
        <v>351</v>
      </c>
      <c r="B4297" s="6" t="s">
        <v>23</v>
      </c>
      <c r="O4297" s="10" t="e">
        <f t="shared" si="655"/>
        <v>#DIV/0!</v>
      </c>
      <c r="P4297" s="11" t="e">
        <f t="shared" si="656"/>
        <v>#DIV/0!</v>
      </c>
      <c r="Q4297" s="11" t="e">
        <f t="shared" si="657"/>
        <v>#DIV/0!</v>
      </c>
      <c r="R4297" s="6" t="e">
        <f t="shared" si="658"/>
        <v>#DIV/0!</v>
      </c>
      <c r="S4297" s="6" t="e">
        <f t="shared" si="659"/>
        <v>#DIV/0!</v>
      </c>
      <c r="T4297" s="11">
        <f t="shared" si="660"/>
        <v>0</v>
      </c>
      <c r="U4297" s="11">
        <f t="shared" si="661"/>
        <v>0</v>
      </c>
      <c r="V4297" s="11">
        <f t="shared" si="662"/>
        <v>0</v>
      </c>
    </row>
    <row r="4298" spans="1:22" x14ac:dyDescent="0.25">
      <c r="A4298" s="6" t="s">
        <v>351</v>
      </c>
      <c r="B4298" s="6" t="s">
        <v>23</v>
      </c>
      <c r="O4298" s="10" t="e">
        <f t="shared" si="655"/>
        <v>#DIV/0!</v>
      </c>
      <c r="P4298" s="11" t="e">
        <f t="shared" si="656"/>
        <v>#DIV/0!</v>
      </c>
      <c r="Q4298" s="11" t="e">
        <f t="shared" si="657"/>
        <v>#DIV/0!</v>
      </c>
      <c r="R4298" s="6" t="e">
        <f t="shared" si="658"/>
        <v>#DIV/0!</v>
      </c>
      <c r="S4298" s="6" t="e">
        <f t="shared" si="659"/>
        <v>#DIV/0!</v>
      </c>
      <c r="T4298" s="11">
        <f t="shared" si="660"/>
        <v>0</v>
      </c>
      <c r="U4298" s="11">
        <f t="shared" si="661"/>
        <v>0</v>
      </c>
      <c r="V4298" s="11">
        <f t="shared" si="662"/>
        <v>0</v>
      </c>
    </row>
    <row r="4299" spans="1:22" x14ac:dyDescent="0.25">
      <c r="A4299" s="6" t="s">
        <v>351</v>
      </c>
      <c r="B4299" s="6" t="s">
        <v>23</v>
      </c>
      <c r="O4299" s="10" t="e">
        <f t="shared" si="655"/>
        <v>#DIV/0!</v>
      </c>
      <c r="P4299" s="11" t="e">
        <f t="shared" si="656"/>
        <v>#DIV/0!</v>
      </c>
      <c r="Q4299" s="11" t="e">
        <f t="shared" si="657"/>
        <v>#DIV/0!</v>
      </c>
      <c r="R4299" s="6" t="e">
        <f t="shared" si="658"/>
        <v>#DIV/0!</v>
      </c>
      <c r="S4299" s="6" t="e">
        <f t="shared" si="659"/>
        <v>#DIV/0!</v>
      </c>
      <c r="T4299" s="11">
        <f t="shared" si="660"/>
        <v>0</v>
      </c>
      <c r="U4299" s="11">
        <f t="shared" si="661"/>
        <v>0</v>
      </c>
      <c r="V4299" s="11">
        <f t="shared" si="662"/>
        <v>0</v>
      </c>
    </row>
    <row r="4300" spans="1:22" x14ac:dyDescent="0.25">
      <c r="A4300" s="6" t="s">
        <v>351</v>
      </c>
      <c r="B4300" s="6" t="s">
        <v>23</v>
      </c>
      <c r="O4300" s="10" t="e">
        <f t="shared" si="655"/>
        <v>#DIV/0!</v>
      </c>
      <c r="P4300" s="11" t="e">
        <f t="shared" si="656"/>
        <v>#DIV/0!</v>
      </c>
      <c r="Q4300" s="11" t="e">
        <f t="shared" si="657"/>
        <v>#DIV/0!</v>
      </c>
      <c r="R4300" s="6" t="e">
        <f t="shared" si="658"/>
        <v>#DIV/0!</v>
      </c>
      <c r="S4300" s="6" t="e">
        <f t="shared" si="659"/>
        <v>#DIV/0!</v>
      </c>
      <c r="T4300" s="11">
        <f t="shared" si="660"/>
        <v>0</v>
      </c>
      <c r="U4300" s="11">
        <f t="shared" si="661"/>
        <v>0</v>
      </c>
      <c r="V4300" s="11">
        <f t="shared" si="662"/>
        <v>0</v>
      </c>
    </row>
    <row r="4301" spans="1:22" x14ac:dyDescent="0.25">
      <c r="A4301" s="6" t="s">
        <v>351</v>
      </c>
      <c r="B4301" s="6" t="s">
        <v>23</v>
      </c>
      <c r="O4301" s="10" t="e">
        <f t="shared" si="655"/>
        <v>#DIV/0!</v>
      </c>
      <c r="P4301" s="11" t="e">
        <f t="shared" si="656"/>
        <v>#DIV/0!</v>
      </c>
      <c r="Q4301" s="11" t="e">
        <f t="shared" si="657"/>
        <v>#DIV/0!</v>
      </c>
      <c r="R4301" s="6" t="e">
        <f t="shared" si="658"/>
        <v>#DIV/0!</v>
      </c>
      <c r="S4301" s="6" t="e">
        <f t="shared" si="659"/>
        <v>#DIV/0!</v>
      </c>
      <c r="T4301" s="11">
        <f t="shared" si="660"/>
        <v>0</v>
      </c>
      <c r="U4301" s="11">
        <f t="shared" si="661"/>
        <v>0</v>
      </c>
      <c r="V4301" s="11">
        <f t="shared" si="662"/>
        <v>0</v>
      </c>
    </row>
    <row r="4302" spans="1:22" x14ac:dyDescent="0.25">
      <c r="A4302" s="6" t="s">
        <v>351</v>
      </c>
      <c r="B4302" s="6" t="s">
        <v>23</v>
      </c>
      <c r="O4302" s="10" t="e">
        <f t="shared" si="655"/>
        <v>#DIV/0!</v>
      </c>
      <c r="P4302" s="11" t="e">
        <f t="shared" si="656"/>
        <v>#DIV/0!</v>
      </c>
      <c r="Q4302" s="11" t="e">
        <f t="shared" si="657"/>
        <v>#DIV/0!</v>
      </c>
      <c r="R4302" s="6" t="e">
        <f t="shared" si="658"/>
        <v>#DIV/0!</v>
      </c>
      <c r="S4302" s="6" t="e">
        <f t="shared" si="659"/>
        <v>#DIV/0!</v>
      </c>
      <c r="T4302" s="11">
        <f t="shared" si="660"/>
        <v>0</v>
      </c>
      <c r="U4302" s="11">
        <f t="shared" si="661"/>
        <v>0</v>
      </c>
      <c r="V4302" s="11">
        <f t="shared" si="662"/>
        <v>0</v>
      </c>
    </row>
    <row r="4303" spans="1:22" x14ac:dyDescent="0.25">
      <c r="A4303" s="6" t="s">
        <v>351</v>
      </c>
      <c r="B4303" s="6" t="s">
        <v>23</v>
      </c>
      <c r="O4303" s="10" t="e">
        <f t="shared" si="655"/>
        <v>#DIV/0!</v>
      </c>
      <c r="P4303" s="11" t="e">
        <f t="shared" si="656"/>
        <v>#DIV/0!</v>
      </c>
      <c r="Q4303" s="11" t="e">
        <f t="shared" si="657"/>
        <v>#DIV/0!</v>
      </c>
      <c r="R4303" s="6" t="e">
        <f t="shared" si="658"/>
        <v>#DIV/0!</v>
      </c>
      <c r="S4303" s="6" t="e">
        <f t="shared" si="659"/>
        <v>#DIV/0!</v>
      </c>
      <c r="T4303" s="11">
        <f t="shared" si="660"/>
        <v>0</v>
      </c>
      <c r="U4303" s="11">
        <f t="shared" si="661"/>
        <v>0</v>
      </c>
      <c r="V4303" s="11">
        <f t="shared" si="662"/>
        <v>0</v>
      </c>
    </row>
    <row r="4304" spans="1:22" x14ac:dyDescent="0.25">
      <c r="A4304" s="6" t="s">
        <v>351</v>
      </c>
      <c r="B4304" s="6" t="s">
        <v>23</v>
      </c>
      <c r="O4304" s="10" t="e">
        <f t="shared" si="655"/>
        <v>#DIV/0!</v>
      </c>
      <c r="P4304" s="11" t="e">
        <f t="shared" si="656"/>
        <v>#DIV/0!</v>
      </c>
      <c r="Q4304" s="11" t="e">
        <f t="shared" si="657"/>
        <v>#DIV/0!</v>
      </c>
      <c r="R4304" s="6" t="e">
        <f t="shared" si="658"/>
        <v>#DIV/0!</v>
      </c>
      <c r="S4304" s="6" t="e">
        <f t="shared" si="659"/>
        <v>#DIV/0!</v>
      </c>
      <c r="T4304" s="11">
        <f t="shared" si="660"/>
        <v>0</v>
      </c>
      <c r="U4304" s="11">
        <f t="shared" si="661"/>
        <v>0</v>
      </c>
      <c r="V4304" s="11">
        <f t="shared" si="662"/>
        <v>0</v>
      </c>
    </row>
    <row r="4305" spans="1:22" x14ac:dyDescent="0.25">
      <c r="A4305" s="6" t="s">
        <v>351</v>
      </c>
      <c r="B4305" s="6" t="s">
        <v>23</v>
      </c>
      <c r="O4305" s="10" t="e">
        <f t="shared" si="655"/>
        <v>#DIV/0!</v>
      </c>
      <c r="P4305" s="11" t="e">
        <f t="shared" si="656"/>
        <v>#DIV/0!</v>
      </c>
      <c r="Q4305" s="11" t="e">
        <f t="shared" si="657"/>
        <v>#DIV/0!</v>
      </c>
      <c r="R4305" s="6" t="e">
        <f t="shared" si="658"/>
        <v>#DIV/0!</v>
      </c>
      <c r="S4305" s="6" t="e">
        <f t="shared" si="659"/>
        <v>#DIV/0!</v>
      </c>
      <c r="T4305" s="11">
        <f t="shared" si="660"/>
        <v>0</v>
      </c>
      <c r="U4305" s="11">
        <f t="shared" si="661"/>
        <v>0</v>
      </c>
      <c r="V4305" s="11">
        <f t="shared" si="662"/>
        <v>0</v>
      </c>
    </row>
    <row r="4306" spans="1:22" x14ac:dyDescent="0.25">
      <c r="A4306" s="6" t="s">
        <v>351</v>
      </c>
      <c r="B4306" s="6" t="s">
        <v>23</v>
      </c>
      <c r="O4306" s="10" t="e">
        <f t="shared" si="655"/>
        <v>#DIV/0!</v>
      </c>
      <c r="P4306" s="11" t="e">
        <f t="shared" si="656"/>
        <v>#DIV/0!</v>
      </c>
      <c r="Q4306" s="11" t="e">
        <f t="shared" si="657"/>
        <v>#DIV/0!</v>
      </c>
      <c r="R4306" s="6" t="e">
        <f t="shared" si="658"/>
        <v>#DIV/0!</v>
      </c>
      <c r="S4306" s="6" t="e">
        <f t="shared" si="659"/>
        <v>#DIV/0!</v>
      </c>
      <c r="T4306" s="11">
        <f t="shared" si="660"/>
        <v>0</v>
      </c>
      <c r="U4306" s="11">
        <f t="shared" si="661"/>
        <v>0</v>
      </c>
      <c r="V4306" s="11">
        <f t="shared" si="662"/>
        <v>0</v>
      </c>
    </row>
    <row r="4307" spans="1:22" x14ac:dyDescent="0.25">
      <c r="A4307" s="6" t="s">
        <v>351</v>
      </c>
      <c r="B4307" s="6" t="s">
        <v>23</v>
      </c>
      <c r="O4307" s="10" t="e">
        <f t="shared" si="655"/>
        <v>#DIV/0!</v>
      </c>
      <c r="P4307" s="11" t="e">
        <f t="shared" si="656"/>
        <v>#DIV/0!</v>
      </c>
      <c r="Q4307" s="11" t="e">
        <f t="shared" si="657"/>
        <v>#DIV/0!</v>
      </c>
      <c r="R4307" s="6" t="e">
        <f t="shared" si="658"/>
        <v>#DIV/0!</v>
      </c>
      <c r="S4307" s="6" t="e">
        <f t="shared" si="659"/>
        <v>#DIV/0!</v>
      </c>
      <c r="T4307" s="11">
        <f t="shared" si="660"/>
        <v>0</v>
      </c>
      <c r="U4307" s="11">
        <f t="shared" si="661"/>
        <v>0</v>
      </c>
      <c r="V4307" s="11">
        <f t="shared" si="662"/>
        <v>0</v>
      </c>
    </row>
    <row r="4308" spans="1:22" x14ac:dyDescent="0.25">
      <c r="A4308" s="6" t="s">
        <v>351</v>
      </c>
      <c r="B4308" s="6" t="s">
        <v>23</v>
      </c>
      <c r="O4308" s="10" t="e">
        <f t="shared" si="655"/>
        <v>#DIV/0!</v>
      </c>
      <c r="P4308" s="11" t="e">
        <f t="shared" si="656"/>
        <v>#DIV/0!</v>
      </c>
      <c r="Q4308" s="11" t="e">
        <f t="shared" si="657"/>
        <v>#DIV/0!</v>
      </c>
      <c r="R4308" s="6" t="e">
        <f t="shared" si="658"/>
        <v>#DIV/0!</v>
      </c>
      <c r="S4308" s="6" t="e">
        <f t="shared" si="659"/>
        <v>#DIV/0!</v>
      </c>
      <c r="T4308" s="11">
        <f t="shared" si="660"/>
        <v>0</v>
      </c>
      <c r="U4308" s="11">
        <f t="shared" si="661"/>
        <v>0</v>
      </c>
      <c r="V4308" s="11">
        <f t="shared" si="662"/>
        <v>0</v>
      </c>
    </row>
    <row r="4309" spans="1:22" x14ac:dyDescent="0.25">
      <c r="A4309" s="6" t="s">
        <v>351</v>
      </c>
      <c r="B4309" s="6" t="s">
        <v>23</v>
      </c>
      <c r="O4309" s="10" t="e">
        <f t="shared" ref="O4309:O4372" si="663">M4309/L4309</f>
        <v>#DIV/0!</v>
      </c>
      <c r="P4309" s="11" t="e">
        <f t="shared" ref="P4309:P4372" si="664">N4309/L4309</f>
        <v>#DIV/0!</v>
      </c>
      <c r="Q4309" s="11" t="e">
        <f t="shared" ref="Q4309:Q4372" si="665">(M4309+N4309)/L4309</f>
        <v>#DIV/0!</v>
      </c>
      <c r="R4309" s="6" t="e">
        <f t="shared" ref="R4309:R4372" si="666">IF(Q4309&gt;12.49,"YES","NO")</f>
        <v>#DIV/0!</v>
      </c>
      <c r="S4309" s="6" t="e">
        <f t="shared" ref="S4309:S4372" si="667">IF(O4309&gt;3.32,"YES","NO")</f>
        <v>#DIV/0!</v>
      </c>
      <c r="T4309" s="11">
        <f t="shared" ref="T4309:T4372" si="668">L4309*12.5</f>
        <v>0</v>
      </c>
      <c r="U4309" s="11">
        <f t="shared" ref="U4309:U4372" si="669">M4309+N4309</f>
        <v>0</v>
      </c>
      <c r="V4309" s="11">
        <f t="shared" ref="V4309:V4372" si="670">T4309-U4309</f>
        <v>0</v>
      </c>
    </row>
    <row r="4310" spans="1:22" x14ac:dyDescent="0.25">
      <c r="A4310" s="6" t="s">
        <v>351</v>
      </c>
      <c r="B4310" s="6" t="s">
        <v>23</v>
      </c>
      <c r="O4310" s="10" t="e">
        <f t="shared" si="663"/>
        <v>#DIV/0!</v>
      </c>
      <c r="P4310" s="11" t="e">
        <f t="shared" si="664"/>
        <v>#DIV/0!</v>
      </c>
      <c r="Q4310" s="11" t="e">
        <f t="shared" si="665"/>
        <v>#DIV/0!</v>
      </c>
      <c r="R4310" s="6" t="e">
        <f t="shared" si="666"/>
        <v>#DIV/0!</v>
      </c>
      <c r="S4310" s="6" t="e">
        <f t="shared" si="667"/>
        <v>#DIV/0!</v>
      </c>
      <c r="T4310" s="11">
        <f t="shared" si="668"/>
        <v>0</v>
      </c>
      <c r="U4310" s="11">
        <f t="shared" si="669"/>
        <v>0</v>
      </c>
      <c r="V4310" s="11">
        <f t="shared" si="670"/>
        <v>0</v>
      </c>
    </row>
    <row r="4311" spans="1:22" x14ac:dyDescent="0.25">
      <c r="A4311" s="6" t="s">
        <v>351</v>
      </c>
      <c r="B4311" s="6" t="s">
        <v>23</v>
      </c>
      <c r="O4311" s="10" t="e">
        <f t="shared" si="663"/>
        <v>#DIV/0!</v>
      </c>
      <c r="P4311" s="11" t="e">
        <f t="shared" si="664"/>
        <v>#DIV/0!</v>
      </c>
      <c r="Q4311" s="11" t="e">
        <f t="shared" si="665"/>
        <v>#DIV/0!</v>
      </c>
      <c r="R4311" s="6" t="e">
        <f t="shared" si="666"/>
        <v>#DIV/0!</v>
      </c>
      <c r="S4311" s="6" t="e">
        <f t="shared" si="667"/>
        <v>#DIV/0!</v>
      </c>
      <c r="T4311" s="11">
        <f t="shared" si="668"/>
        <v>0</v>
      </c>
      <c r="U4311" s="11">
        <f t="shared" si="669"/>
        <v>0</v>
      </c>
      <c r="V4311" s="11">
        <f t="shared" si="670"/>
        <v>0</v>
      </c>
    </row>
    <row r="4312" spans="1:22" x14ac:dyDescent="0.25">
      <c r="A4312" s="6" t="s">
        <v>351</v>
      </c>
      <c r="B4312" s="6" t="s">
        <v>23</v>
      </c>
      <c r="O4312" s="10" t="e">
        <f t="shared" si="663"/>
        <v>#DIV/0!</v>
      </c>
      <c r="P4312" s="11" t="e">
        <f t="shared" si="664"/>
        <v>#DIV/0!</v>
      </c>
      <c r="Q4312" s="11" t="e">
        <f t="shared" si="665"/>
        <v>#DIV/0!</v>
      </c>
      <c r="R4312" s="6" t="e">
        <f t="shared" si="666"/>
        <v>#DIV/0!</v>
      </c>
      <c r="S4312" s="6" t="e">
        <f t="shared" si="667"/>
        <v>#DIV/0!</v>
      </c>
      <c r="T4312" s="11">
        <f t="shared" si="668"/>
        <v>0</v>
      </c>
      <c r="U4312" s="11">
        <f t="shared" si="669"/>
        <v>0</v>
      </c>
      <c r="V4312" s="11">
        <f t="shared" si="670"/>
        <v>0</v>
      </c>
    </row>
    <row r="4313" spans="1:22" x14ac:dyDescent="0.25">
      <c r="A4313" s="6" t="s">
        <v>351</v>
      </c>
      <c r="B4313" s="6" t="s">
        <v>23</v>
      </c>
      <c r="O4313" s="10" t="e">
        <f t="shared" si="663"/>
        <v>#DIV/0!</v>
      </c>
      <c r="P4313" s="11" t="e">
        <f t="shared" si="664"/>
        <v>#DIV/0!</v>
      </c>
      <c r="Q4313" s="11" t="e">
        <f t="shared" si="665"/>
        <v>#DIV/0!</v>
      </c>
      <c r="R4313" s="6" t="e">
        <f t="shared" si="666"/>
        <v>#DIV/0!</v>
      </c>
      <c r="S4313" s="6" t="e">
        <f t="shared" si="667"/>
        <v>#DIV/0!</v>
      </c>
      <c r="T4313" s="11">
        <f t="shared" si="668"/>
        <v>0</v>
      </c>
      <c r="U4313" s="11">
        <f t="shared" si="669"/>
        <v>0</v>
      </c>
      <c r="V4313" s="11">
        <f t="shared" si="670"/>
        <v>0</v>
      </c>
    </row>
    <row r="4314" spans="1:22" x14ac:dyDescent="0.25">
      <c r="A4314" s="6" t="s">
        <v>351</v>
      </c>
      <c r="B4314" s="6" t="s">
        <v>23</v>
      </c>
      <c r="O4314" s="10" t="e">
        <f t="shared" si="663"/>
        <v>#DIV/0!</v>
      </c>
      <c r="P4314" s="11" t="e">
        <f t="shared" si="664"/>
        <v>#DIV/0!</v>
      </c>
      <c r="Q4314" s="11" t="e">
        <f t="shared" si="665"/>
        <v>#DIV/0!</v>
      </c>
      <c r="R4314" s="6" t="e">
        <f t="shared" si="666"/>
        <v>#DIV/0!</v>
      </c>
      <c r="S4314" s="6" t="e">
        <f t="shared" si="667"/>
        <v>#DIV/0!</v>
      </c>
      <c r="T4314" s="11">
        <f t="shared" si="668"/>
        <v>0</v>
      </c>
      <c r="U4314" s="11">
        <f t="shared" si="669"/>
        <v>0</v>
      </c>
      <c r="V4314" s="11">
        <f t="shared" si="670"/>
        <v>0</v>
      </c>
    </row>
    <row r="4315" spans="1:22" x14ac:dyDescent="0.25">
      <c r="A4315" s="6" t="s">
        <v>351</v>
      </c>
      <c r="B4315" s="6" t="s">
        <v>23</v>
      </c>
      <c r="O4315" s="10" t="e">
        <f t="shared" si="663"/>
        <v>#DIV/0!</v>
      </c>
      <c r="P4315" s="11" t="e">
        <f t="shared" si="664"/>
        <v>#DIV/0!</v>
      </c>
      <c r="Q4315" s="11" t="e">
        <f t="shared" si="665"/>
        <v>#DIV/0!</v>
      </c>
      <c r="R4315" s="6" t="e">
        <f t="shared" si="666"/>
        <v>#DIV/0!</v>
      </c>
      <c r="S4315" s="6" t="e">
        <f t="shared" si="667"/>
        <v>#DIV/0!</v>
      </c>
      <c r="T4315" s="11">
        <f t="shared" si="668"/>
        <v>0</v>
      </c>
      <c r="U4315" s="11">
        <f t="shared" si="669"/>
        <v>0</v>
      </c>
      <c r="V4315" s="11">
        <f t="shared" si="670"/>
        <v>0</v>
      </c>
    </row>
    <row r="4316" spans="1:22" x14ac:dyDescent="0.25">
      <c r="A4316" s="6" t="s">
        <v>351</v>
      </c>
      <c r="B4316" s="6" t="s">
        <v>23</v>
      </c>
      <c r="O4316" s="10" t="e">
        <f t="shared" si="663"/>
        <v>#DIV/0!</v>
      </c>
      <c r="P4316" s="11" t="e">
        <f t="shared" si="664"/>
        <v>#DIV/0!</v>
      </c>
      <c r="Q4316" s="11" t="e">
        <f t="shared" si="665"/>
        <v>#DIV/0!</v>
      </c>
      <c r="R4316" s="6" t="e">
        <f t="shared" si="666"/>
        <v>#DIV/0!</v>
      </c>
      <c r="S4316" s="6" t="e">
        <f t="shared" si="667"/>
        <v>#DIV/0!</v>
      </c>
      <c r="T4316" s="11">
        <f t="shared" si="668"/>
        <v>0</v>
      </c>
      <c r="U4316" s="11">
        <f t="shared" si="669"/>
        <v>0</v>
      </c>
      <c r="V4316" s="11">
        <f t="shared" si="670"/>
        <v>0</v>
      </c>
    </row>
    <row r="4317" spans="1:22" x14ac:dyDescent="0.25">
      <c r="A4317" s="6" t="s">
        <v>351</v>
      </c>
      <c r="B4317" s="6" t="s">
        <v>23</v>
      </c>
      <c r="O4317" s="10" t="e">
        <f t="shared" si="663"/>
        <v>#DIV/0!</v>
      </c>
      <c r="P4317" s="11" t="e">
        <f t="shared" si="664"/>
        <v>#DIV/0!</v>
      </c>
      <c r="Q4317" s="11" t="e">
        <f t="shared" si="665"/>
        <v>#DIV/0!</v>
      </c>
      <c r="R4317" s="6" t="e">
        <f t="shared" si="666"/>
        <v>#DIV/0!</v>
      </c>
      <c r="S4317" s="6" t="e">
        <f t="shared" si="667"/>
        <v>#DIV/0!</v>
      </c>
      <c r="T4317" s="11">
        <f t="shared" si="668"/>
        <v>0</v>
      </c>
      <c r="U4317" s="11">
        <f t="shared" si="669"/>
        <v>0</v>
      </c>
      <c r="V4317" s="11">
        <f t="shared" si="670"/>
        <v>0</v>
      </c>
    </row>
    <row r="4318" spans="1:22" x14ac:dyDescent="0.25">
      <c r="A4318" s="6" t="s">
        <v>351</v>
      </c>
      <c r="B4318" s="6" t="s">
        <v>23</v>
      </c>
      <c r="O4318" s="10" t="e">
        <f t="shared" si="663"/>
        <v>#DIV/0!</v>
      </c>
      <c r="P4318" s="11" t="e">
        <f t="shared" si="664"/>
        <v>#DIV/0!</v>
      </c>
      <c r="Q4318" s="11" t="e">
        <f t="shared" si="665"/>
        <v>#DIV/0!</v>
      </c>
      <c r="R4318" s="6" t="e">
        <f t="shared" si="666"/>
        <v>#DIV/0!</v>
      </c>
      <c r="S4318" s="6" t="e">
        <f t="shared" si="667"/>
        <v>#DIV/0!</v>
      </c>
      <c r="T4318" s="11">
        <f t="shared" si="668"/>
        <v>0</v>
      </c>
      <c r="U4318" s="11">
        <f t="shared" si="669"/>
        <v>0</v>
      </c>
      <c r="V4318" s="11">
        <f t="shared" si="670"/>
        <v>0</v>
      </c>
    </row>
    <row r="4319" spans="1:22" x14ac:dyDescent="0.25">
      <c r="A4319" s="6" t="s">
        <v>351</v>
      </c>
      <c r="B4319" s="6" t="s">
        <v>23</v>
      </c>
      <c r="O4319" s="10" t="e">
        <f t="shared" si="663"/>
        <v>#DIV/0!</v>
      </c>
      <c r="P4319" s="11" t="e">
        <f t="shared" si="664"/>
        <v>#DIV/0!</v>
      </c>
      <c r="Q4319" s="11" t="e">
        <f t="shared" si="665"/>
        <v>#DIV/0!</v>
      </c>
      <c r="R4319" s="6" t="e">
        <f t="shared" si="666"/>
        <v>#DIV/0!</v>
      </c>
      <c r="S4319" s="6" t="e">
        <f t="shared" si="667"/>
        <v>#DIV/0!</v>
      </c>
      <c r="T4319" s="11">
        <f t="shared" si="668"/>
        <v>0</v>
      </c>
      <c r="U4319" s="11">
        <f t="shared" si="669"/>
        <v>0</v>
      </c>
      <c r="V4319" s="11">
        <f t="shared" si="670"/>
        <v>0</v>
      </c>
    </row>
    <row r="4320" spans="1:22" x14ac:dyDescent="0.25">
      <c r="A4320" s="6" t="s">
        <v>351</v>
      </c>
      <c r="B4320" s="6" t="s">
        <v>23</v>
      </c>
      <c r="O4320" s="10" t="e">
        <f t="shared" si="663"/>
        <v>#DIV/0!</v>
      </c>
      <c r="P4320" s="11" t="e">
        <f t="shared" si="664"/>
        <v>#DIV/0!</v>
      </c>
      <c r="Q4320" s="11" t="e">
        <f t="shared" si="665"/>
        <v>#DIV/0!</v>
      </c>
      <c r="R4320" s="6" t="e">
        <f t="shared" si="666"/>
        <v>#DIV/0!</v>
      </c>
      <c r="S4320" s="6" t="e">
        <f t="shared" si="667"/>
        <v>#DIV/0!</v>
      </c>
      <c r="T4320" s="11">
        <f t="shared" si="668"/>
        <v>0</v>
      </c>
      <c r="U4320" s="11">
        <f t="shared" si="669"/>
        <v>0</v>
      </c>
      <c r="V4320" s="11">
        <f t="shared" si="670"/>
        <v>0</v>
      </c>
    </row>
    <row r="4321" spans="1:22" x14ac:dyDescent="0.25">
      <c r="A4321" s="6" t="s">
        <v>351</v>
      </c>
      <c r="B4321" s="6" t="s">
        <v>23</v>
      </c>
      <c r="O4321" s="10" t="e">
        <f t="shared" si="663"/>
        <v>#DIV/0!</v>
      </c>
      <c r="P4321" s="11" t="e">
        <f t="shared" si="664"/>
        <v>#DIV/0!</v>
      </c>
      <c r="Q4321" s="11" t="e">
        <f t="shared" si="665"/>
        <v>#DIV/0!</v>
      </c>
      <c r="R4321" s="6" t="e">
        <f t="shared" si="666"/>
        <v>#DIV/0!</v>
      </c>
      <c r="S4321" s="6" t="e">
        <f t="shared" si="667"/>
        <v>#DIV/0!</v>
      </c>
      <c r="T4321" s="11">
        <f t="shared" si="668"/>
        <v>0</v>
      </c>
      <c r="U4321" s="11">
        <f t="shared" si="669"/>
        <v>0</v>
      </c>
      <c r="V4321" s="11">
        <f t="shared" si="670"/>
        <v>0</v>
      </c>
    </row>
    <row r="4322" spans="1:22" x14ac:dyDescent="0.25">
      <c r="A4322" s="6" t="s">
        <v>351</v>
      </c>
      <c r="B4322" s="6" t="s">
        <v>23</v>
      </c>
      <c r="O4322" s="10" t="e">
        <f t="shared" si="663"/>
        <v>#DIV/0!</v>
      </c>
      <c r="P4322" s="11" t="e">
        <f t="shared" si="664"/>
        <v>#DIV/0!</v>
      </c>
      <c r="Q4322" s="11" t="e">
        <f t="shared" si="665"/>
        <v>#DIV/0!</v>
      </c>
      <c r="R4322" s="6" t="e">
        <f t="shared" si="666"/>
        <v>#DIV/0!</v>
      </c>
      <c r="S4322" s="6" t="e">
        <f t="shared" si="667"/>
        <v>#DIV/0!</v>
      </c>
      <c r="T4322" s="11">
        <f t="shared" si="668"/>
        <v>0</v>
      </c>
      <c r="U4322" s="11">
        <f t="shared" si="669"/>
        <v>0</v>
      </c>
      <c r="V4322" s="11">
        <f t="shared" si="670"/>
        <v>0</v>
      </c>
    </row>
    <row r="4323" spans="1:22" x14ac:dyDescent="0.25">
      <c r="A4323" s="6" t="s">
        <v>351</v>
      </c>
      <c r="B4323" s="6" t="s">
        <v>23</v>
      </c>
      <c r="O4323" s="10" t="e">
        <f t="shared" si="663"/>
        <v>#DIV/0!</v>
      </c>
      <c r="P4323" s="11" t="e">
        <f t="shared" si="664"/>
        <v>#DIV/0!</v>
      </c>
      <c r="Q4323" s="11" t="e">
        <f t="shared" si="665"/>
        <v>#DIV/0!</v>
      </c>
      <c r="R4323" s="6" t="e">
        <f t="shared" si="666"/>
        <v>#DIV/0!</v>
      </c>
      <c r="S4323" s="6" t="e">
        <f t="shared" si="667"/>
        <v>#DIV/0!</v>
      </c>
      <c r="T4323" s="11">
        <f t="shared" si="668"/>
        <v>0</v>
      </c>
      <c r="U4323" s="11">
        <f t="shared" si="669"/>
        <v>0</v>
      </c>
      <c r="V4323" s="11">
        <f t="shared" si="670"/>
        <v>0</v>
      </c>
    </row>
    <row r="4324" spans="1:22" x14ac:dyDescent="0.25">
      <c r="A4324" s="6" t="s">
        <v>351</v>
      </c>
      <c r="B4324" s="6" t="s">
        <v>23</v>
      </c>
      <c r="O4324" s="10" t="e">
        <f t="shared" si="663"/>
        <v>#DIV/0!</v>
      </c>
      <c r="P4324" s="11" t="e">
        <f t="shared" si="664"/>
        <v>#DIV/0!</v>
      </c>
      <c r="Q4324" s="11" t="e">
        <f t="shared" si="665"/>
        <v>#DIV/0!</v>
      </c>
      <c r="R4324" s="6" t="e">
        <f t="shared" si="666"/>
        <v>#DIV/0!</v>
      </c>
      <c r="S4324" s="6" t="e">
        <f t="shared" si="667"/>
        <v>#DIV/0!</v>
      </c>
      <c r="T4324" s="11">
        <f t="shared" si="668"/>
        <v>0</v>
      </c>
      <c r="U4324" s="11">
        <f t="shared" si="669"/>
        <v>0</v>
      </c>
      <c r="V4324" s="11">
        <f t="shared" si="670"/>
        <v>0</v>
      </c>
    </row>
    <row r="4325" spans="1:22" x14ac:dyDescent="0.25">
      <c r="A4325" s="6" t="s">
        <v>351</v>
      </c>
      <c r="B4325" s="6" t="s">
        <v>23</v>
      </c>
      <c r="O4325" s="10" t="e">
        <f t="shared" si="663"/>
        <v>#DIV/0!</v>
      </c>
      <c r="P4325" s="11" t="e">
        <f t="shared" si="664"/>
        <v>#DIV/0!</v>
      </c>
      <c r="Q4325" s="11" t="e">
        <f t="shared" si="665"/>
        <v>#DIV/0!</v>
      </c>
      <c r="R4325" s="6" t="e">
        <f t="shared" si="666"/>
        <v>#DIV/0!</v>
      </c>
      <c r="S4325" s="6" t="e">
        <f t="shared" si="667"/>
        <v>#DIV/0!</v>
      </c>
      <c r="T4325" s="11">
        <f t="shared" si="668"/>
        <v>0</v>
      </c>
      <c r="U4325" s="11">
        <f t="shared" si="669"/>
        <v>0</v>
      </c>
      <c r="V4325" s="11">
        <f t="shared" si="670"/>
        <v>0</v>
      </c>
    </row>
    <row r="4326" spans="1:22" x14ac:dyDescent="0.25">
      <c r="A4326" s="6" t="s">
        <v>351</v>
      </c>
      <c r="B4326" s="6" t="s">
        <v>23</v>
      </c>
      <c r="O4326" s="10" t="e">
        <f t="shared" si="663"/>
        <v>#DIV/0!</v>
      </c>
      <c r="P4326" s="11" t="e">
        <f t="shared" si="664"/>
        <v>#DIV/0!</v>
      </c>
      <c r="Q4326" s="11" t="e">
        <f t="shared" si="665"/>
        <v>#DIV/0!</v>
      </c>
      <c r="R4326" s="6" t="e">
        <f t="shared" si="666"/>
        <v>#DIV/0!</v>
      </c>
      <c r="S4326" s="6" t="e">
        <f t="shared" si="667"/>
        <v>#DIV/0!</v>
      </c>
      <c r="T4326" s="11">
        <f t="shared" si="668"/>
        <v>0</v>
      </c>
      <c r="U4326" s="11">
        <f t="shared" si="669"/>
        <v>0</v>
      </c>
      <c r="V4326" s="11">
        <f t="shared" si="670"/>
        <v>0</v>
      </c>
    </row>
    <row r="4327" spans="1:22" x14ac:dyDescent="0.25">
      <c r="A4327" s="6" t="s">
        <v>351</v>
      </c>
      <c r="B4327" s="6" t="s">
        <v>23</v>
      </c>
      <c r="O4327" s="10" t="e">
        <f t="shared" si="663"/>
        <v>#DIV/0!</v>
      </c>
      <c r="P4327" s="11" t="e">
        <f t="shared" si="664"/>
        <v>#DIV/0!</v>
      </c>
      <c r="Q4327" s="11" t="e">
        <f t="shared" si="665"/>
        <v>#DIV/0!</v>
      </c>
      <c r="R4327" s="6" t="e">
        <f t="shared" si="666"/>
        <v>#DIV/0!</v>
      </c>
      <c r="S4327" s="6" t="e">
        <f t="shared" si="667"/>
        <v>#DIV/0!</v>
      </c>
      <c r="T4327" s="11">
        <f t="shared" si="668"/>
        <v>0</v>
      </c>
      <c r="U4327" s="11">
        <f t="shared" si="669"/>
        <v>0</v>
      </c>
      <c r="V4327" s="11">
        <f t="shared" si="670"/>
        <v>0</v>
      </c>
    </row>
    <row r="4328" spans="1:22" x14ac:dyDescent="0.25">
      <c r="A4328" s="6" t="s">
        <v>351</v>
      </c>
      <c r="B4328" s="6" t="s">
        <v>23</v>
      </c>
      <c r="O4328" s="10" t="e">
        <f t="shared" si="663"/>
        <v>#DIV/0!</v>
      </c>
      <c r="P4328" s="11" t="e">
        <f t="shared" si="664"/>
        <v>#DIV/0!</v>
      </c>
      <c r="Q4328" s="11" t="e">
        <f t="shared" si="665"/>
        <v>#DIV/0!</v>
      </c>
      <c r="R4328" s="6" t="e">
        <f t="shared" si="666"/>
        <v>#DIV/0!</v>
      </c>
      <c r="S4328" s="6" t="e">
        <f t="shared" si="667"/>
        <v>#DIV/0!</v>
      </c>
      <c r="T4328" s="11">
        <f t="shared" si="668"/>
        <v>0</v>
      </c>
      <c r="U4328" s="11">
        <f t="shared" si="669"/>
        <v>0</v>
      </c>
      <c r="V4328" s="11">
        <f t="shared" si="670"/>
        <v>0</v>
      </c>
    </row>
    <row r="4329" spans="1:22" x14ac:dyDescent="0.25">
      <c r="A4329" s="6" t="s">
        <v>351</v>
      </c>
      <c r="B4329" s="6" t="s">
        <v>23</v>
      </c>
      <c r="O4329" s="10" t="e">
        <f t="shared" si="663"/>
        <v>#DIV/0!</v>
      </c>
      <c r="P4329" s="11" t="e">
        <f t="shared" si="664"/>
        <v>#DIV/0!</v>
      </c>
      <c r="Q4329" s="11" t="e">
        <f t="shared" si="665"/>
        <v>#DIV/0!</v>
      </c>
      <c r="R4329" s="6" t="e">
        <f t="shared" si="666"/>
        <v>#DIV/0!</v>
      </c>
      <c r="S4329" s="6" t="e">
        <f t="shared" si="667"/>
        <v>#DIV/0!</v>
      </c>
      <c r="T4329" s="11">
        <f t="shared" si="668"/>
        <v>0</v>
      </c>
      <c r="U4329" s="11">
        <f t="shared" si="669"/>
        <v>0</v>
      </c>
      <c r="V4329" s="11">
        <f t="shared" si="670"/>
        <v>0</v>
      </c>
    </row>
    <row r="4330" spans="1:22" x14ac:dyDescent="0.25">
      <c r="A4330" s="6" t="s">
        <v>351</v>
      </c>
      <c r="B4330" s="6" t="s">
        <v>23</v>
      </c>
      <c r="O4330" s="10" t="e">
        <f t="shared" si="663"/>
        <v>#DIV/0!</v>
      </c>
      <c r="P4330" s="11" t="e">
        <f t="shared" si="664"/>
        <v>#DIV/0!</v>
      </c>
      <c r="Q4330" s="11" t="e">
        <f t="shared" si="665"/>
        <v>#DIV/0!</v>
      </c>
      <c r="R4330" s="6" t="e">
        <f t="shared" si="666"/>
        <v>#DIV/0!</v>
      </c>
      <c r="S4330" s="6" t="e">
        <f t="shared" si="667"/>
        <v>#DIV/0!</v>
      </c>
      <c r="T4330" s="11">
        <f t="shared" si="668"/>
        <v>0</v>
      </c>
      <c r="U4330" s="11">
        <f t="shared" si="669"/>
        <v>0</v>
      </c>
      <c r="V4330" s="11">
        <f t="shared" si="670"/>
        <v>0</v>
      </c>
    </row>
    <row r="4331" spans="1:22" x14ac:dyDescent="0.25">
      <c r="A4331" s="6" t="s">
        <v>351</v>
      </c>
      <c r="B4331" s="6" t="s">
        <v>23</v>
      </c>
      <c r="O4331" s="10" t="e">
        <f t="shared" si="663"/>
        <v>#DIV/0!</v>
      </c>
      <c r="P4331" s="11" t="e">
        <f t="shared" si="664"/>
        <v>#DIV/0!</v>
      </c>
      <c r="Q4331" s="11" t="e">
        <f t="shared" si="665"/>
        <v>#DIV/0!</v>
      </c>
      <c r="R4331" s="6" t="e">
        <f t="shared" si="666"/>
        <v>#DIV/0!</v>
      </c>
      <c r="S4331" s="6" t="e">
        <f t="shared" si="667"/>
        <v>#DIV/0!</v>
      </c>
      <c r="T4331" s="11">
        <f t="shared" si="668"/>
        <v>0</v>
      </c>
      <c r="U4331" s="11">
        <f t="shared" si="669"/>
        <v>0</v>
      </c>
      <c r="V4331" s="11">
        <f t="shared" si="670"/>
        <v>0</v>
      </c>
    </row>
    <row r="4332" spans="1:22" x14ac:dyDescent="0.25">
      <c r="A4332" s="6" t="s">
        <v>351</v>
      </c>
      <c r="B4332" s="6" t="s">
        <v>23</v>
      </c>
      <c r="O4332" s="10" t="e">
        <f t="shared" si="663"/>
        <v>#DIV/0!</v>
      </c>
      <c r="P4332" s="11" t="e">
        <f t="shared" si="664"/>
        <v>#DIV/0!</v>
      </c>
      <c r="Q4332" s="11" t="e">
        <f t="shared" si="665"/>
        <v>#DIV/0!</v>
      </c>
      <c r="R4332" s="6" t="e">
        <f t="shared" si="666"/>
        <v>#DIV/0!</v>
      </c>
      <c r="S4332" s="6" t="e">
        <f t="shared" si="667"/>
        <v>#DIV/0!</v>
      </c>
      <c r="T4332" s="11">
        <f t="shared" si="668"/>
        <v>0</v>
      </c>
      <c r="U4332" s="11">
        <f t="shared" si="669"/>
        <v>0</v>
      </c>
      <c r="V4332" s="11">
        <f t="shared" si="670"/>
        <v>0</v>
      </c>
    </row>
    <row r="4333" spans="1:22" x14ac:dyDescent="0.25">
      <c r="A4333" s="6" t="s">
        <v>351</v>
      </c>
      <c r="B4333" s="6" t="s">
        <v>23</v>
      </c>
      <c r="O4333" s="10" t="e">
        <f t="shared" si="663"/>
        <v>#DIV/0!</v>
      </c>
      <c r="P4333" s="11" t="e">
        <f t="shared" si="664"/>
        <v>#DIV/0!</v>
      </c>
      <c r="Q4333" s="11" t="e">
        <f t="shared" si="665"/>
        <v>#DIV/0!</v>
      </c>
      <c r="R4333" s="6" t="e">
        <f t="shared" si="666"/>
        <v>#DIV/0!</v>
      </c>
      <c r="S4333" s="6" t="e">
        <f t="shared" si="667"/>
        <v>#DIV/0!</v>
      </c>
      <c r="T4333" s="11">
        <f t="shared" si="668"/>
        <v>0</v>
      </c>
      <c r="U4333" s="11">
        <f t="shared" si="669"/>
        <v>0</v>
      </c>
      <c r="V4333" s="11">
        <f t="shared" si="670"/>
        <v>0</v>
      </c>
    </row>
    <row r="4334" spans="1:22" x14ac:dyDescent="0.25">
      <c r="A4334" s="6" t="s">
        <v>351</v>
      </c>
      <c r="B4334" s="6" t="s">
        <v>23</v>
      </c>
      <c r="O4334" s="10" t="e">
        <f t="shared" si="663"/>
        <v>#DIV/0!</v>
      </c>
      <c r="P4334" s="11" t="e">
        <f t="shared" si="664"/>
        <v>#DIV/0!</v>
      </c>
      <c r="Q4334" s="11" t="e">
        <f t="shared" si="665"/>
        <v>#DIV/0!</v>
      </c>
      <c r="R4334" s="6" t="e">
        <f t="shared" si="666"/>
        <v>#DIV/0!</v>
      </c>
      <c r="S4334" s="6" t="e">
        <f t="shared" si="667"/>
        <v>#DIV/0!</v>
      </c>
      <c r="T4334" s="11">
        <f t="shared" si="668"/>
        <v>0</v>
      </c>
      <c r="U4334" s="11">
        <f t="shared" si="669"/>
        <v>0</v>
      </c>
      <c r="V4334" s="11">
        <f t="shared" si="670"/>
        <v>0</v>
      </c>
    </row>
    <row r="4335" spans="1:22" x14ac:dyDescent="0.25">
      <c r="A4335" s="6" t="s">
        <v>351</v>
      </c>
      <c r="B4335" s="6" t="s">
        <v>23</v>
      </c>
      <c r="O4335" s="10" t="e">
        <f t="shared" si="663"/>
        <v>#DIV/0!</v>
      </c>
      <c r="P4335" s="11" t="e">
        <f t="shared" si="664"/>
        <v>#DIV/0!</v>
      </c>
      <c r="Q4335" s="11" t="e">
        <f t="shared" si="665"/>
        <v>#DIV/0!</v>
      </c>
      <c r="R4335" s="6" t="e">
        <f t="shared" si="666"/>
        <v>#DIV/0!</v>
      </c>
      <c r="S4335" s="6" t="e">
        <f t="shared" si="667"/>
        <v>#DIV/0!</v>
      </c>
      <c r="T4335" s="11">
        <f t="shared" si="668"/>
        <v>0</v>
      </c>
      <c r="U4335" s="11">
        <f t="shared" si="669"/>
        <v>0</v>
      </c>
      <c r="V4335" s="11">
        <f t="shared" si="670"/>
        <v>0</v>
      </c>
    </row>
    <row r="4336" spans="1:22" x14ac:dyDescent="0.25">
      <c r="A4336" s="6" t="s">
        <v>351</v>
      </c>
      <c r="B4336" s="6" t="s">
        <v>23</v>
      </c>
      <c r="O4336" s="10" t="e">
        <f t="shared" si="663"/>
        <v>#DIV/0!</v>
      </c>
      <c r="P4336" s="11" t="e">
        <f t="shared" si="664"/>
        <v>#DIV/0!</v>
      </c>
      <c r="Q4336" s="11" t="e">
        <f t="shared" si="665"/>
        <v>#DIV/0!</v>
      </c>
      <c r="R4336" s="6" t="e">
        <f t="shared" si="666"/>
        <v>#DIV/0!</v>
      </c>
      <c r="S4336" s="6" t="e">
        <f t="shared" si="667"/>
        <v>#DIV/0!</v>
      </c>
      <c r="T4336" s="11">
        <f t="shared" si="668"/>
        <v>0</v>
      </c>
      <c r="U4336" s="11">
        <f t="shared" si="669"/>
        <v>0</v>
      </c>
      <c r="V4336" s="11">
        <f t="shared" si="670"/>
        <v>0</v>
      </c>
    </row>
    <row r="4337" spans="1:22" x14ac:dyDescent="0.25">
      <c r="A4337" s="6" t="s">
        <v>351</v>
      </c>
      <c r="B4337" s="6" t="s">
        <v>23</v>
      </c>
      <c r="O4337" s="10" t="e">
        <f t="shared" si="663"/>
        <v>#DIV/0!</v>
      </c>
      <c r="P4337" s="11" t="e">
        <f t="shared" si="664"/>
        <v>#DIV/0!</v>
      </c>
      <c r="Q4337" s="11" t="e">
        <f t="shared" si="665"/>
        <v>#DIV/0!</v>
      </c>
      <c r="R4337" s="6" t="e">
        <f t="shared" si="666"/>
        <v>#DIV/0!</v>
      </c>
      <c r="S4337" s="6" t="e">
        <f t="shared" si="667"/>
        <v>#DIV/0!</v>
      </c>
      <c r="T4337" s="11">
        <f t="shared" si="668"/>
        <v>0</v>
      </c>
      <c r="U4337" s="11">
        <f t="shared" si="669"/>
        <v>0</v>
      </c>
      <c r="V4337" s="11">
        <f t="shared" si="670"/>
        <v>0</v>
      </c>
    </row>
    <row r="4338" spans="1:22" x14ac:dyDescent="0.25">
      <c r="A4338" s="6" t="s">
        <v>351</v>
      </c>
      <c r="B4338" s="6" t="s">
        <v>23</v>
      </c>
      <c r="O4338" s="10" t="e">
        <f t="shared" si="663"/>
        <v>#DIV/0!</v>
      </c>
      <c r="P4338" s="11" t="e">
        <f t="shared" si="664"/>
        <v>#DIV/0!</v>
      </c>
      <c r="Q4338" s="11" t="e">
        <f t="shared" si="665"/>
        <v>#DIV/0!</v>
      </c>
      <c r="R4338" s="6" t="e">
        <f t="shared" si="666"/>
        <v>#DIV/0!</v>
      </c>
      <c r="S4338" s="6" t="e">
        <f t="shared" si="667"/>
        <v>#DIV/0!</v>
      </c>
      <c r="T4338" s="11">
        <f t="shared" si="668"/>
        <v>0</v>
      </c>
      <c r="U4338" s="11">
        <f t="shared" si="669"/>
        <v>0</v>
      </c>
      <c r="V4338" s="11">
        <f t="shared" si="670"/>
        <v>0</v>
      </c>
    </row>
    <row r="4339" spans="1:22" x14ac:dyDescent="0.25">
      <c r="A4339" s="6" t="s">
        <v>351</v>
      </c>
      <c r="B4339" s="6" t="s">
        <v>23</v>
      </c>
      <c r="O4339" s="10" t="e">
        <f t="shared" si="663"/>
        <v>#DIV/0!</v>
      </c>
      <c r="P4339" s="11" t="e">
        <f t="shared" si="664"/>
        <v>#DIV/0!</v>
      </c>
      <c r="Q4339" s="11" t="e">
        <f t="shared" si="665"/>
        <v>#DIV/0!</v>
      </c>
      <c r="R4339" s="6" t="e">
        <f t="shared" si="666"/>
        <v>#DIV/0!</v>
      </c>
      <c r="S4339" s="6" t="e">
        <f t="shared" si="667"/>
        <v>#DIV/0!</v>
      </c>
      <c r="T4339" s="11">
        <f t="shared" si="668"/>
        <v>0</v>
      </c>
      <c r="U4339" s="11">
        <f t="shared" si="669"/>
        <v>0</v>
      </c>
      <c r="V4339" s="11">
        <f t="shared" si="670"/>
        <v>0</v>
      </c>
    </row>
    <row r="4340" spans="1:22" x14ac:dyDescent="0.25">
      <c r="A4340" s="6" t="s">
        <v>351</v>
      </c>
      <c r="B4340" s="6" t="s">
        <v>23</v>
      </c>
      <c r="O4340" s="10" t="e">
        <f t="shared" si="663"/>
        <v>#DIV/0!</v>
      </c>
      <c r="P4340" s="11" t="e">
        <f t="shared" si="664"/>
        <v>#DIV/0!</v>
      </c>
      <c r="Q4340" s="11" t="e">
        <f t="shared" si="665"/>
        <v>#DIV/0!</v>
      </c>
      <c r="R4340" s="6" t="e">
        <f t="shared" si="666"/>
        <v>#DIV/0!</v>
      </c>
      <c r="S4340" s="6" t="e">
        <f t="shared" si="667"/>
        <v>#DIV/0!</v>
      </c>
      <c r="T4340" s="11">
        <f t="shared" si="668"/>
        <v>0</v>
      </c>
      <c r="U4340" s="11">
        <f t="shared" si="669"/>
        <v>0</v>
      </c>
      <c r="V4340" s="11">
        <f t="shared" si="670"/>
        <v>0</v>
      </c>
    </row>
    <row r="4341" spans="1:22" x14ac:dyDescent="0.25">
      <c r="A4341" s="6" t="s">
        <v>351</v>
      </c>
      <c r="B4341" s="6" t="s">
        <v>23</v>
      </c>
      <c r="O4341" s="10" t="e">
        <f t="shared" si="663"/>
        <v>#DIV/0!</v>
      </c>
      <c r="P4341" s="11" t="e">
        <f t="shared" si="664"/>
        <v>#DIV/0!</v>
      </c>
      <c r="Q4341" s="11" t="e">
        <f t="shared" si="665"/>
        <v>#DIV/0!</v>
      </c>
      <c r="R4341" s="6" t="e">
        <f t="shared" si="666"/>
        <v>#DIV/0!</v>
      </c>
      <c r="S4341" s="6" t="e">
        <f t="shared" si="667"/>
        <v>#DIV/0!</v>
      </c>
      <c r="T4341" s="11">
        <f t="shared" si="668"/>
        <v>0</v>
      </c>
      <c r="U4341" s="11">
        <f t="shared" si="669"/>
        <v>0</v>
      </c>
      <c r="V4341" s="11">
        <f t="shared" si="670"/>
        <v>0</v>
      </c>
    </row>
    <row r="4342" spans="1:22" x14ac:dyDescent="0.25">
      <c r="A4342" s="6" t="s">
        <v>351</v>
      </c>
      <c r="B4342" s="6" t="s">
        <v>23</v>
      </c>
      <c r="O4342" s="10" t="e">
        <f t="shared" si="663"/>
        <v>#DIV/0!</v>
      </c>
      <c r="P4342" s="11" t="e">
        <f t="shared" si="664"/>
        <v>#DIV/0!</v>
      </c>
      <c r="Q4342" s="11" t="e">
        <f t="shared" si="665"/>
        <v>#DIV/0!</v>
      </c>
      <c r="R4342" s="6" t="e">
        <f t="shared" si="666"/>
        <v>#DIV/0!</v>
      </c>
      <c r="S4342" s="6" t="e">
        <f t="shared" si="667"/>
        <v>#DIV/0!</v>
      </c>
      <c r="T4342" s="11">
        <f t="shared" si="668"/>
        <v>0</v>
      </c>
      <c r="U4342" s="11">
        <f t="shared" si="669"/>
        <v>0</v>
      </c>
      <c r="V4342" s="11">
        <f t="shared" si="670"/>
        <v>0</v>
      </c>
    </row>
    <row r="4343" spans="1:22" x14ac:dyDescent="0.25">
      <c r="A4343" s="6" t="s">
        <v>351</v>
      </c>
      <c r="B4343" s="6" t="s">
        <v>23</v>
      </c>
      <c r="O4343" s="10" t="e">
        <f t="shared" si="663"/>
        <v>#DIV/0!</v>
      </c>
      <c r="P4343" s="11" t="e">
        <f t="shared" si="664"/>
        <v>#DIV/0!</v>
      </c>
      <c r="Q4343" s="11" t="e">
        <f t="shared" si="665"/>
        <v>#DIV/0!</v>
      </c>
      <c r="R4343" s="6" t="e">
        <f t="shared" si="666"/>
        <v>#DIV/0!</v>
      </c>
      <c r="S4343" s="6" t="e">
        <f t="shared" si="667"/>
        <v>#DIV/0!</v>
      </c>
      <c r="T4343" s="11">
        <f t="shared" si="668"/>
        <v>0</v>
      </c>
      <c r="U4343" s="11">
        <f t="shared" si="669"/>
        <v>0</v>
      </c>
      <c r="V4343" s="11">
        <f t="shared" si="670"/>
        <v>0</v>
      </c>
    </row>
    <row r="4344" spans="1:22" x14ac:dyDescent="0.25">
      <c r="A4344" s="6" t="s">
        <v>351</v>
      </c>
      <c r="B4344" s="6" t="s">
        <v>23</v>
      </c>
      <c r="O4344" s="10" t="e">
        <f t="shared" si="663"/>
        <v>#DIV/0!</v>
      </c>
      <c r="P4344" s="11" t="e">
        <f t="shared" si="664"/>
        <v>#DIV/0!</v>
      </c>
      <c r="Q4344" s="11" t="e">
        <f t="shared" si="665"/>
        <v>#DIV/0!</v>
      </c>
      <c r="R4344" s="6" t="e">
        <f t="shared" si="666"/>
        <v>#DIV/0!</v>
      </c>
      <c r="S4344" s="6" t="e">
        <f t="shared" si="667"/>
        <v>#DIV/0!</v>
      </c>
      <c r="T4344" s="11">
        <f t="shared" si="668"/>
        <v>0</v>
      </c>
      <c r="U4344" s="11">
        <f t="shared" si="669"/>
        <v>0</v>
      </c>
      <c r="V4344" s="11">
        <f t="shared" si="670"/>
        <v>0</v>
      </c>
    </row>
    <row r="4345" spans="1:22" x14ac:dyDescent="0.25">
      <c r="A4345" s="6" t="s">
        <v>351</v>
      </c>
      <c r="B4345" s="6" t="s">
        <v>23</v>
      </c>
      <c r="O4345" s="10" t="e">
        <f t="shared" si="663"/>
        <v>#DIV/0!</v>
      </c>
      <c r="P4345" s="11" t="e">
        <f t="shared" si="664"/>
        <v>#DIV/0!</v>
      </c>
      <c r="Q4345" s="11" t="e">
        <f t="shared" si="665"/>
        <v>#DIV/0!</v>
      </c>
      <c r="R4345" s="6" t="e">
        <f t="shared" si="666"/>
        <v>#DIV/0!</v>
      </c>
      <c r="S4345" s="6" t="e">
        <f t="shared" si="667"/>
        <v>#DIV/0!</v>
      </c>
      <c r="T4345" s="11">
        <f t="shared" si="668"/>
        <v>0</v>
      </c>
      <c r="U4345" s="11">
        <f t="shared" si="669"/>
        <v>0</v>
      </c>
      <c r="V4345" s="11">
        <f t="shared" si="670"/>
        <v>0</v>
      </c>
    </row>
    <row r="4346" spans="1:22" x14ac:dyDescent="0.25">
      <c r="A4346" s="6" t="s">
        <v>351</v>
      </c>
      <c r="B4346" s="6" t="s">
        <v>23</v>
      </c>
      <c r="O4346" s="10" t="e">
        <f t="shared" si="663"/>
        <v>#DIV/0!</v>
      </c>
      <c r="P4346" s="11" t="e">
        <f t="shared" si="664"/>
        <v>#DIV/0!</v>
      </c>
      <c r="Q4346" s="11" t="e">
        <f t="shared" si="665"/>
        <v>#DIV/0!</v>
      </c>
      <c r="R4346" s="6" t="e">
        <f t="shared" si="666"/>
        <v>#DIV/0!</v>
      </c>
      <c r="S4346" s="6" t="e">
        <f t="shared" si="667"/>
        <v>#DIV/0!</v>
      </c>
      <c r="T4346" s="11">
        <f t="shared" si="668"/>
        <v>0</v>
      </c>
      <c r="U4346" s="11">
        <f t="shared" si="669"/>
        <v>0</v>
      </c>
      <c r="V4346" s="11">
        <f t="shared" si="670"/>
        <v>0</v>
      </c>
    </row>
    <row r="4347" spans="1:22" x14ac:dyDescent="0.25">
      <c r="A4347" s="6" t="s">
        <v>351</v>
      </c>
      <c r="B4347" s="6" t="s">
        <v>23</v>
      </c>
      <c r="O4347" s="10" t="e">
        <f t="shared" si="663"/>
        <v>#DIV/0!</v>
      </c>
      <c r="P4347" s="11" t="e">
        <f t="shared" si="664"/>
        <v>#DIV/0!</v>
      </c>
      <c r="Q4347" s="11" t="e">
        <f t="shared" si="665"/>
        <v>#DIV/0!</v>
      </c>
      <c r="R4347" s="6" t="e">
        <f t="shared" si="666"/>
        <v>#DIV/0!</v>
      </c>
      <c r="S4347" s="6" t="e">
        <f t="shared" si="667"/>
        <v>#DIV/0!</v>
      </c>
      <c r="T4347" s="11">
        <f t="shared" si="668"/>
        <v>0</v>
      </c>
      <c r="U4347" s="11">
        <f t="shared" si="669"/>
        <v>0</v>
      </c>
      <c r="V4347" s="11">
        <f t="shared" si="670"/>
        <v>0</v>
      </c>
    </row>
    <row r="4348" spans="1:22" x14ac:dyDescent="0.25">
      <c r="A4348" s="6" t="s">
        <v>351</v>
      </c>
      <c r="B4348" s="6" t="s">
        <v>23</v>
      </c>
      <c r="O4348" s="10" t="e">
        <f t="shared" si="663"/>
        <v>#DIV/0!</v>
      </c>
      <c r="P4348" s="11" t="e">
        <f t="shared" si="664"/>
        <v>#DIV/0!</v>
      </c>
      <c r="Q4348" s="11" t="e">
        <f t="shared" si="665"/>
        <v>#DIV/0!</v>
      </c>
      <c r="R4348" s="6" t="e">
        <f t="shared" si="666"/>
        <v>#DIV/0!</v>
      </c>
      <c r="S4348" s="6" t="e">
        <f t="shared" si="667"/>
        <v>#DIV/0!</v>
      </c>
      <c r="T4348" s="11">
        <f t="shared" si="668"/>
        <v>0</v>
      </c>
      <c r="U4348" s="11">
        <f t="shared" si="669"/>
        <v>0</v>
      </c>
      <c r="V4348" s="11">
        <f t="shared" si="670"/>
        <v>0</v>
      </c>
    </row>
    <row r="4349" spans="1:22" x14ac:dyDescent="0.25">
      <c r="A4349" s="6" t="s">
        <v>351</v>
      </c>
      <c r="B4349" s="6" t="s">
        <v>23</v>
      </c>
      <c r="O4349" s="10" t="e">
        <f t="shared" si="663"/>
        <v>#DIV/0!</v>
      </c>
      <c r="P4349" s="11" t="e">
        <f t="shared" si="664"/>
        <v>#DIV/0!</v>
      </c>
      <c r="Q4349" s="11" t="e">
        <f t="shared" si="665"/>
        <v>#DIV/0!</v>
      </c>
      <c r="R4349" s="6" t="e">
        <f t="shared" si="666"/>
        <v>#DIV/0!</v>
      </c>
      <c r="S4349" s="6" t="e">
        <f t="shared" si="667"/>
        <v>#DIV/0!</v>
      </c>
      <c r="T4349" s="11">
        <f t="shared" si="668"/>
        <v>0</v>
      </c>
      <c r="U4349" s="11">
        <f t="shared" si="669"/>
        <v>0</v>
      </c>
      <c r="V4349" s="11">
        <f t="shared" si="670"/>
        <v>0</v>
      </c>
    </row>
    <row r="4350" spans="1:22" x14ac:dyDescent="0.25">
      <c r="A4350" s="6" t="s">
        <v>351</v>
      </c>
      <c r="B4350" s="6" t="s">
        <v>23</v>
      </c>
      <c r="O4350" s="10" t="e">
        <f t="shared" si="663"/>
        <v>#DIV/0!</v>
      </c>
      <c r="P4350" s="11" t="e">
        <f t="shared" si="664"/>
        <v>#DIV/0!</v>
      </c>
      <c r="Q4350" s="11" t="e">
        <f t="shared" si="665"/>
        <v>#DIV/0!</v>
      </c>
      <c r="R4350" s="6" t="e">
        <f t="shared" si="666"/>
        <v>#DIV/0!</v>
      </c>
      <c r="S4350" s="6" t="e">
        <f t="shared" si="667"/>
        <v>#DIV/0!</v>
      </c>
      <c r="T4350" s="11">
        <f t="shared" si="668"/>
        <v>0</v>
      </c>
      <c r="U4350" s="11">
        <f t="shared" si="669"/>
        <v>0</v>
      </c>
      <c r="V4350" s="11">
        <f t="shared" si="670"/>
        <v>0</v>
      </c>
    </row>
    <row r="4351" spans="1:22" x14ac:dyDescent="0.25">
      <c r="A4351" s="6" t="s">
        <v>351</v>
      </c>
      <c r="B4351" s="6" t="s">
        <v>23</v>
      </c>
      <c r="O4351" s="10" t="e">
        <f t="shared" si="663"/>
        <v>#DIV/0!</v>
      </c>
      <c r="P4351" s="11" t="e">
        <f t="shared" si="664"/>
        <v>#DIV/0!</v>
      </c>
      <c r="Q4351" s="11" t="e">
        <f t="shared" si="665"/>
        <v>#DIV/0!</v>
      </c>
      <c r="R4351" s="6" t="e">
        <f t="shared" si="666"/>
        <v>#DIV/0!</v>
      </c>
      <c r="S4351" s="6" t="e">
        <f t="shared" si="667"/>
        <v>#DIV/0!</v>
      </c>
      <c r="T4351" s="11">
        <f t="shared" si="668"/>
        <v>0</v>
      </c>
      <c r="U4351" s="11">
        <f t="shared" si="669"/>
        <v>0</v>
      </c>
      <c r="V4351" s="11">
        <f t="shared" si="670"/>
        <v>0</v>
      </c>
    </row>
    <row r="4352" spans="1:22" x14ac:dyDescent="0.25">
      <c r="A4352" s="6" t="s">
        <v>351</v>
      </c>
      <c r="B4352" s="6" t="s">
        <v>23</v>
      </c>
      <c r="O4352" s="10" t="e">
        <f t="shared" si="663"/>
        <v>#DIV/0!</v>
      </c>
      <c r="P4352" s="11" t="e">
        <f t="shared" si="664"/>
        <v>#DIV/0!</v>
      </c>
      <c r="Q4352" s="11" t="e">
        <f t="shared" si="665"/>
        <v>#DIV/0!</v>
      </c>
      <c r="R4352" s="6" t="e">
        <f t="shared" si="666"/>
        <v>#DIV/0!</v>
      </c>
      <c r="S4352" s="6" t="e">
        <f t="shared" si="667"/>
        <v>#DIV/0!</v>
      </c>
      <c r="T4352" s="11">
        <f t="shared" si="668"/>
        <v>0</v>
      </c>
      <c r="U4352" s="11">
        <f t="shared" si="669"/>
        <v>0</v>
      </c>
      <c r="V4352" s="11">
        <f t="shared" si="670"/>
        <v>0</v>
      </c>
    </row>
    <row r="4353" spans="1:22" x14ac:dyDescent="0.25">
      <c r="A4353" s="6" t="s">
        <v>351</v>
      </c>
      <c r="B4353" s="6" t="s">
        <v>23</v>
      </c>
      <c r="O4353" s="10" t="e">
        <f t="shared" si="663"/>
        <v>#DIV/0!</v>
      </c>
      <c r="P4353" s="11" t="e">
        <f t="shared" si="664"/>
        <v>#DIV/0!</v>
      </c>
      <c r="Q4353" s="11" t="e">
        <f t="shared" si="665"/>
        <v>#DIV/0!</v>
      </c>
      <c r="R4353" s="6" t="e">
        <f t="shared" si="666"/>
        <v>#DIV/0!</v>
      </c>
      <c r="S4353" s="6" t="e">
        <f t="shared" si="667"/>
        <v>#DIV/0!</v>
      </c>
      <c r="T4353" s="11">
        <f t="shared" si="668"/>
        <v>0</v>
      </c>
      <c r="U4353" s="11">
        <f t="shared" si="669"/>
        <v>0</v>
      </c>
      <c r="V4353" s="11">
        <f t="shared" si="670"/>
        <v>0</v>
      </c>
    </row>
    <row r="4354" spans="1:22" x14ac:dyDescent="0.25">
      <c r="A4354" s="6" t="s">
        <v>351</v>
      </c>
      <c r="B4354" s="6" t="s">
        <v>23</v>
      </c>
      <c r="O4354" s="10" t="e">
        <f t="shared" si="663"/>
        <v>#DIV/0!</v>
      </c>
      <c r="P4354" s="11" t="e">
        <f t="shared" si="664"/>
        <v>#DIV/0!</v>
      </c>
      <c r="Q4354" s="11" t="e">
        <f t="shared" si="665"/>
        <v>#DIV/0!</v>
      </c>
      <c r="R4354" s="6" t="e">
        <f t="shared" si="666"/>
        <v>#DIV/0!</v>
      </c>
      <c r="S4354" s="6" t="e">
        <f t="shared" si="667"/>
        <v>#DIV/0!</v>
      </c>
      <c r="T4354" s="11">
        <f t="shared" si="668"/>
        <v>0</v>
      </c>
      <c r="U4354" s="11">
        <f t="shared" si="669"/>
        <v>0</v>
      </c>
      <c r="V4354" s="11">
        <f t="shared" si="670"/>
        <v>0</v>
      </c>
    </row>
    <row r="4355" spans="1:22" x14ac:dyDescent="0.25">
      <c r="A4355" s="6" t="s">
        <v>351</v>
      </c>
      <c r="B4355" s="6" t="s">
        <v>23</v>
      </c>
      <c r="O4355" s="10" t="e">
        <f t="shared" si="663"/>
        <v>#DIV/0!</v>
      </c>
      <c r="P4355" s="11" t="e">
        <f t="shared" si="664"/>
        <v>#DIV/0!</v>
      </c>
      <c r="Q4355" s="11" t="e">
        <f t="shared" si="665"/>
        <v>#DIV/0!</v>
      </c>
      <c r="R4355" s="6" t="e">
        <f t="shared" si="666"/>
        <v>#DIV/0!</v>
      </c>
      <c r="S4355" s="6" t="e">
        <f t="shared" si="667"/>
        <v>#DIV/0!</v>
      </c>
      <c r="T4355" s="11">
        <f t="shared" si="668"/>
        <v>0</v>
      </c>
      <c r="U4355" s="11">
        <f t="shared" si="669"/>
        <v>0</v>
      </c>
      <c r="V4355" s="11">
        <f t="shared" si="670"/>
        <v>0</v>
      </c>
    </row>
    <row r="4356" spans="1:22" x14ac:dyDescent="0.25">
      <c r="A4356" s="6" t="s">
        <v>351</v>
      </c>
      <c r="B4356" s="6" t="s">
        <v>23</v>
      </c>
      <c r="O4356" s="10" t="e">
        <f t="shared" si="663"/>
        <v>#DIV/0!</v>
      </c>
      <c r="P4356" s="11" t="e">
        <f t="shared" si="664"/>
        <v>#DIV/0!</v>
      </c>
      <c r="Q4356" s="11" t="e">
        <f t="shared" si="665"/>
        <v>#DIV/0!</v>
      </c>
      <c r="R4356" s="6" t="e">
        <f t="shared" si="666"/>
        <v>#DIV/0!</v>
      </c>
      <c r="S4356" s="6" t="e">
        <f t="shared" si="667"/>
        <v>#DIV/0!</v>
      </c>
      <c r="T4356" s="11">
        <f t="shared" si="668"/>
        <v>0</v>
      </c>
      <c r="U4356" s="11">
        <f t="shared" si="669"/>
        <v>0</v>
      </c>
      <c r="V4356" s="11">
        <f t="shared" si="670"/>
        <v>0</v>
      </c>
    </row>
    <row r="4357" spans="1:22" x14ac:dyDescent="0.25">
      <c r="A4357" s="6" t="s">
        <v>351</v>
      </c>
      <c r="B4357" s="6" t="s">
        <v>23</v>
      </c>
      <c r="O4357" s="10" t="e">
        <f t="shared" si="663"/>
        <v>#DIV/0!</v>
      </c>
      <c r="P4357" s="11" t="e">
        <f t="shared" si="664"/>
        <v>#DIV/0!</v>
      </c>
      <c r="Q4357" s="11" t="e">
        <f t="shared" si="665"/>
        <v>#DIV/0!</v>
      </c>
      <c r="R4357" s="6" t="e">
        <f t="shared" si="666"/>
        <v>#DIV/0!</v>
      </c>
      <c r="S4357" s="6" t="e">
        <f t="shared" si="667"/>
        <v>#DIV/0!</v>
      </c>
      <c r="T4357" s="11">
        <f t="shared" si="668"/>
        <v>0</v>
      </c>
      <c r="U4357" s="11">
        <f t="shared" si="669"/>
        <v>0</v>
      </c>
      <c r="V4357" s="11">
        <f t="shared" si="670"/>
        <v>0</v>
      </c>
    </row>
    <row r="4358" spans="1:22" x14ac:dyDescent="0.25">
      <c r="A4358" s="6" t="s">
        <v>351</v>
      </c>
      <c r="B4358" s="6" t="s">
        <v>23</v>
      </c>
      <c r="O4358" s="10" t="e">
        <f t="shared" si="663"/>
        <v>#DIV/0!</v>
      </c>
      <c r="P4358" s="11" t="e">
        <f t="shared" si="664"/>
        <v>#DIV/0!</v>
      </c>
      <c r="Q4358" s="11" t="e">
        <f t="shared" si="665"/>
        <v>#DIV/0!</v>
      </c>
      <c r="R4358" s="6" t="e">
        <f t="shared" si="666"/>
        <v>#DIV/0!</v>
      </c>
      <c r="S4358" s="6" t="e">
        <f t="shared" si="667"/>
        <v>#DIV/0!</v>
      </c>
      <c r="T4358" s="11">
        <f t="shared" si="668"/>
        <v>0</v>
      </c>
      <c r="U4358" s="11">
        <f t="shared" si="669"/>
        <v>0</v>
      </c>
      <c r="V4358" s="11">
        <f t="shared" si="670"/>
        <v>0</v>
      </c>
    </row>
    <row r="4359" spans="1:22" x14ac:dyDescent="0.25">
      <c r="A4359" s="6" t="s">
        <v>351</v>
      </c>
      <c r="B4359" s="6" t="s">
        <v>23</v>
      </c>
      <c r="O4359" s="10" t="e">
        <f t="shared" si="663"/>
        <v>#DIV/0!</v>
      </c>
      <c r="P4359" s="11" t="e">
        <f t="shared" si="664"/>
        <v>#DIV/0!</v>
      </c>
      <c r="Q4359" s="11" t="e">
        <f t="shared" si="665"/>
        <v>#DIV/0!</v>
      </c>
      <c r="R4359" s="6" t="e">
        <f t="shared" si="666"/>
        <v>#DIV/0!</v>
      </c>
      <c r="S4359" s="6" t="e">
        <f t="shared" si="667"/>
        <v>#DIV/0!</v>
      </c>
      <c r="T4359" s="11">
        <f t="shared" si="668"/>
        <v>0</v>
      </c>
      <c r="U4359" s="11">
        <f t="shared" si="669"/>
        <v>0</v>
      </c>
      <c r="V4359" s="11">
        <f t="shared" si="670"/>
        <v>0</v>
      </c>
    </row>
    <row r="4360" spans="1:22" x14ac:dyDescent="0.25">
      <c r="A4360" s="6" t="s">
        <v>351</v>
      </c>
      <c r="B4360" s="6" t="s">
        <v>23</v>
      </c>
      <c r="O4360" s="10" t="e">
        <f t="shared" si="663"/>
        <v>#DIV/0!</v>
      </c>
      <c r="P4360" s="11" t="e">
        <f t="shared" si="664"/>
        <v>#DIV/0!</v>
      </c>
      <c r="Q4360" s="11" t="e">
        <f t="shared" si="665"/>
        <v>#DIV/0!</v>
      </c>
      <c r="R4360" s="6" t="e">
        <f t="shared" si="666"/>
        <v>#DIV/0!</v>
      </c>
      <c r="S4360" s="6" t="e">
        <f t="shared" si="667"/>
        <v>#DIV/0!</v>
      </c>
      <c r="T4360" s="11">
        <f t="shared" si="668"/>
        <v>0</v>
      </c>
      <c r="U4360" s="11">
        <f t="shared" si="669"/>
        <v>0</v>
      </c>
      <c r="V4360" s="11">
        <f t="shared" si="670"/>
        <v>0</v>
      </c>
    </row>
    <row r="4361" spans="1:22" x14ac:dyDescent="0.25">
      <c r="A4361" s="6" t="s">
        <v>351</v>
      </c>
      <c r="B4361" s="6" t="s">
        <v>23</v>
      </c>
      <c r="O4361" s="10" t="e">
        <f t="shared" si="663"/>
        <v>#DIV/0!</v>
      </c>
      <c r="P4361" s="11" t="e">
        <f t="shared" si="664"/>
        <v>#DIV/0!</v>
      </c>
      <c r="Q4361" s="11" t="e">
        <f t="shared" si="665"/>
        <v>#DIV/0!</v>
      </c>
      <c r="R4361" s="6" t="e">
        <f t="shared" si="666"/>
        <v>#DIV/0!</v>
      </c>
      <c r="S4361" s="6" t="e">
        <f t="shared" si="667"/>
        <v>#DIV/0!</v>
      </c>
      <c r="T4361" s="11">
        <f t="shared" si="668"/>
        <v>0</v>
      </c>
      <c r="U4361" s="11">
        <f t="shared" si="669"/>
        <v>0</v>
      </c>
      <c r="V4361" s="11">
        <f t="shared" si="670"/>
        <v>0</v>
      </c>
    </row>
    <row r="4362" spans="1:22" x14ac:dyDescent="0.25">
      <c r="A4362" s="6" t="s">
        <v>351</v>
      </c>
      <c r="B4362" s="6" t="s">
        <v>23</v>
      </c>
      <c r="O4362" s="10" t="e">
        <f t="shared" si="663"/>
        <v>#DIV/0!</v>
      </c>
      <c r="P4362" s="11" t="e">
        <f t="shared" si="664"/>
        <v>#DIV/0!</v>
      </c>
      <c r="Q4362" s="11" t="e">
        <f t="shared" si="665"/>
        <v>#DIV/0!</v>
      </c>
      <c r="R4362" s="6" t="e">
        <f t="shared" si="666"/>
        <v>#DIV/0!</v>
      </c>
      <c r="S4362" s="6" t="e">
        <f t="shared" si="667"/>
        <v>#DIV/0!</v>
      </c>
      <c r="T4362" s="11">
        <f t="shared" si="668"/>
        <v>0</v>
      </c>
      <c r="U4362" s="11">
        <f t="shared" si="669"/>
        <v>0</v>
      </c>
      <c r="V4362" s="11">
        <f t="shared" si="670"/>
        <v>0</v>
      </c>
    </row>
    <row r="4363" spans="1:22" x14ac:dyDescent="0.25">
      <c r="A4363" s="6" t="s">
        <v>351</v>
      </c>
      <c r="B4363" s="6" t="s">
        <v>23</v>
      </c>
      <c r="O4363" s="10" t="e">
        <f t="shared" si="663"/>
        <v>#DIV/0!</v>
      </c>
      <c r="P4363" s="11" t="e">
        <f t="shared" si="664"/>
        <v>#DIV/0!</v>
      </c>
      <c r="Q4363" s="11" t="e">
        <f t="shared" si="665"/>
        <v>#DIV/0!</v>
      </c>
      <c r="R4363" s="6" t="e">
        <f t="shared" si="666"/>
        <v>#DIV/0!</v>
      </c>
      <c r="S4363" s="6" t="e">
        <f t="shared" si="667"/>
        <v>#DIV/0!</v>
      </c>
      <c r="T4363" s="11">
        <f t="shared" si="668"/>
        <v>0</v>
      </c>
      <c r="U4363" s="11">
        <f t="shared" si="669"/>
        <v>0</v>
      </c>
      <c r="V4363" s="11">
        <f t="shared" si="670"/>
        <v>0</v>
      </c>
    </row>
    <row r="4364" spans="1:22" x14ac:dyDescent="0.25">
      <c r="A4364" s="6" t="s">
        <v>351</v>
      </c>
      <c r="B4364" s="6" t="s">
        <v>23</v>
      </c>
      <c r="O4364" s="10" t="e">
        <f t="shared" si="663"/>
        <v>#DIV/0!</v>
      </c>
      <c r="P4364" s="11" t="e">
        <f t="shared" si="664"/>
        <v>#DIV/0!</v>
      </c>
      <c r="Q4364" s="11" t="e">
        <f t="shared" si="665"/>
        <v>#DIV/0!</v>
      </c>
      <c r="R4364" s="6" t="e">
        <f t="shared" si="666"/>
        <v>#DIV/0!</v>
      </c>
      <c r="S4364" s="6" t="e">
        <f t="shared" si="667"/>
        <v>#DIV/0!</v>
      </c>
      <c r="T4364" s="11">
        <f t="shared" si="668"/>
        <v>0</v>
      </c>
      <c r="U4364" s="11">
        <f t="shared" si="669"/>
        <v>0</v>
      </c>
      <c r="V4364" s="11">
        <f t="shared" si="670"/>
        <v>0</v>
      </c>
    </row>
    <row r="4365" spans="1:22" x14ac:dyDescent="0.25">
      <c r="A4365" s="6" t="s">
        <v>351</v>
      </c>
      <c r="B4365" s="6" t="s">
        <v>23</v>
      </c>
      <c r="O4365" s="10" t="e">
        <f t="shared" si="663"/>
        <v>#DIV/0!</v>
      </c>
      <c r="P4365" s="11" t="e">
        <f t="shared" si="664"/>
        <v>#DIV/0!</v>
      </c>
      <c r="Q4365" s="11" t="e">
        <f t="shared" si="665"/>
        <v>#DIV/0!</v>
      </c>
      <c r="R4365" s="6" t="e">
        <f t="shared" si="666"/>
        <v>#DIV/0!</v>
      </c>
      <c r="S4365" s="6" t="e">
        <f t="shared" si="667"/>
        <v>#DIV/0!</v>
      </c>
      <c r="T4365" s="11">
        <f t="shared" si="668"/>
        <v>0</v>
      </c>
      <c r="U4365" s="11">
        <f t="shared" si="669"/>
        <v>0</v>
      </c>
      <c r="V4365" s="11">
        <f t="shared" si="670"/>
        <v>0</v>
      </c>
    </row>
    <row r="4366" spans="1:22" x14ac:dyDescent="0.25">
      <c r="A4366" s="6" t="s">
        <v>351</v>
      </c>
      <c r="B4366" s="6" t="s">
        <v>23</v>
      </c>
      <c r="O4366" s="10" t="e">
        <f t="shared" si="663"/>
        <v>#DIV/0!</v>
      </c>
      <c r="P4366" s="11" t="e">
        <f t="shared" si="664"/>
        <v>#DIV/0!</v>
      </c>
      <c r="Q4366" s="11" t="e">
        <f t="shared" si="665"/>
        <v>#DIV/0!</v>
      </c>
      <c r="R4366" s="6" t="e">
        <f t="shared" si="666"/>
        <v>#DIV/0!</v>
      </c>
      <c r="S4366" s="6" t="e">
        <f t="shared" si="667"/>
        <v>#DIV/0!</v>
      </c>
      <c r="T4366" s="11">
        <f t="shared" si="668"/>
        <v>0</v>
      </c>
      <c r="U4366" s="11">
        <f t="shared" si="669"/>
        <v>0</v>
      </c>
      <c r="V4366" s="11">
        <f t="shared" si="670"/>
        <v>0</v>
      </c>
    </row>
    <row r="4367" spans="1:22" x14ac:dyDescent="0.25">
      <c r="A4367" s="6" t="s">
        <v>351</v>
      </c>
      <c r="B4367" s="6" t="s">
        <v>23</v>
      </c>
      <c r="O4367" s="10" t="e">
        <f t="shared" si="663"/>
        <v>#DIV/0!</v>
      </c>
      <c r="P4367" s="11" t="e">
        <f t="shared" si="664"/>
        <v>#DIV/0!</v>
      </c>
      <c r="Q4367" s="11" t="e">
        <f t="shared" si="665"/>
        <v>#DIV/0!</v>
      </c>
      <c r="R4367" s="6" t="e">
        <f t="shared" si="666"/>
        <v>#DIV/0!</v>
      </c>
      <c r="S4367" s="6" t="e">
        <f t="shared" si="667"/>
        <v>#DIV/0!</v>
      </c>
      <c r="T4367" s="11">
        <f t="shared" si="668"/>
        <v>0</v>
      </c>
      <c r="U4367" s="11">
        <f t="shared" si="669"/>
        <v>0</v>
      </c>
      <c r="V4367" s="11">
        <f t="shared" si="670"/>
        <v>0</v>
      </c>
    </row>
    <row r="4368" spans="1:22" x14ac:dyDescent="0.25">
      <c r="A4368" s="6" t="s">
        <v>351</v>
      </c>
      <c r="B4368" s="6" t="s">
        <v>23</v>
      </c>
      <c r="O4368" s="10" t="e">
        <f t="shared" si="663"/>
        <v>#DIV/0!</v>
      </c>
      <c r="P4368" s="11" t="e">
        <f t="shared" si="664"/>
        <v>#DIV/0!</v>
      </c>
      <c r="Q4368" s="11" t="e">
        <f t="shared" si="665"/>
        <v>#DIV/0!</v>
      </c>
      <c r="R4368" s="6" t="e">
        <f t="shared" si="666"/>
        <v>#DIV/0!</v>
      </c>
      <c r="S4368" s="6" t="e">
        <f t="shared" si="667"/>
        <v>#DIV/0!</v>
      </c>
      <c r="T4368" s="11">
        <f t="shared" si="668"/>
        <v>0</v>
      </c>
      <c r="U4368" s="11">
        <f t="shared" si="669"/>
        <v>0</v>
      </c>
      <c r="V4368" s="11">
        <f t="shared" si="670"/>
        <v>0</v>
      </c>
    </row>
    <row r="4369" spans="1:22" x14ac:dyDescent="0.25">
      <c r="A4369" s="6" t="s">
        <v>351</v>
      </c>
      <c r="B4369" s="6" t="s">
        <v>23</v>
      </c>
      <c r="O4369" s="10" t="e">
        <f t="shared" si="663"/>
        <v>#DIV/0!</v>
      </c>
      <c r="P4369" s="11" t="e">
        <f t="shared" si="664"/>
        <v>#DIV/0!</v>
      </c>
      <c r="Q4369" s="11" t="e">
        <f t="shared" si="665"/>
        <v>#DIV/0!</v>
      </c>
      <c r="R4369" s="6" t="e">
        <f t="shared" si="666"/>
        <v>#DIV/0!</v>
      </c>
      <c r="S4369" s="6" t="e">
        <f t="shared" si="667"/>
        <v>#DIV/0!</v>
      </c>
      <c r="T4369" s="11">
        <f t="shared" si="668"/>
        <v>0</v>
      </c>
      <c r="U4369" s="11">
        <f t="shared" si="669"/>
        <v>0</v>
      </c>
      <c r="V4369" s="11">
        <f t="shared" si="670"/>
        <v>0</v>
      </c>
    </row>
    <row r="4370" spans="1:22" x14ac:dyDescent="0.25">
      <c r="A4370" s="6" t="s">
        <v>351</v>
      </c>
      <c r="B4370" s="6" t="s">
        <v>23</v>
      </c>
      <c r="O4370" s="10" t="e">
        <f t="shared" si="663"/>
        <v>#DIV/0!</v>
      </c>
      <c r="P4370" s="11" t="e">
        <f t="shared" si="664"/>
        <v>#DIV/0!</v>
      </c>
      <c r="Q4370" s="11" t="e">
        <f t="shared" si="665"/>
        <v>#DIV/0!</v>
      </c>
      <c r="R4370" s="6" t="e">
        <f t="shared" si="666"/>
        <v>#DIV/0!</v>
      </c>
      <c r="S4370" s="6" t="e">
        <f t="shared" si="667"/>
        <v>#DIV/0!</v>
      </c>
      <c r="T4370" s="11">
        <f t="shared" si="668"/>
        <v>0</v>
      </c>
      <c r="U4370" s="11">
        <f t="shared" si="669"/>
        <v>0</v>
      </c>
      <c r="V4370" s="11">
        <f t="shared" si="670"/>
        <v>0</v>
      </c>
    </row>
    <row r="4371" spans="1:22" x14ac:dyDescent="0.25">
      <c r="A4371" s="6" t="s">
        <v>351</v>
      </c>
      <c r="B4371" s="6" t="s">
        <v>23</v>
      </c>
      <c r="O4371" s="10" t="e">
        <f t="shared" si="663"/>
        <v>#DIV/0!</v>
      </c>
      <c r="P4371" s="11" t="e">
        <f t="shared" si="664"/>
        <v>#DIV/0!</v>
      </c>
      <c r="Q4371" s="11" t="e">
        <f t="shared" si="665"/>
        <v>#DIV/0!</v>
      </c>
      <c r="R4371" s="6" t="e">
        <f t="shared" si="666"/>
        <v>#DIV/0!</v>
      </c>
      <c r="S4371" s="6" t="e">
        <f t="shared" si="667"/>
        <v>#DIV/0!</v>
      </c>
      <c r="T4371" s="11">
        <f t="shared" si="668"/>
        <v>0</v>
      </c>
      <c r="U4371" s="11">
        <f t="shared" si="669"/>
        <v>0</v>
      </c>
      <c r="V4371" s="11">
        <f t="shared" si="670"/>
        <v>0</v>
      </c>
    </row>
    <row r="4372" spans="1:22" x14ac:dyDescent="0.25">
      <c r="A4372" s="6" t="s">
        <v>351</v>
      </c>
      <c r="B4372" s="6" t="s">
        <v>23</v>
      </c>
      <c r="O4372" s="10" t="e">
        <f t="shared" si="663"/>
        <v>#DIV/0!</v>
      </c>
      <c r="P4372" s="11" t="e">
        <f t="shared" si="664"/>
        <v>#DIV/0!</v>
      </c>
      <c r="Q4372" s="11" t="e">
        <f t="shared" si="665"/>
        <v>#DIV/0!</v>
      </c>
      <c r="R4372" s="6" t="e">
        <f t="shared" si="666"/>
        <v>#DIV/0!</v>
      </c>
      <c r="S4372" s="6" t="e">
        <f t="shared" si="667"/>
        <v>#DIV/0!</v>
      </c>
      <c r="T4372" s="11">
        <f t="shared" si="668"/>
        <v>0</v>
      </c>
      <c r="U4372" s="11">
        <f t="shared" si="669"/>
        <v>0</v>
      </c>
      <c r="V4372" s="11">
        <f t="shared" si="670"/>
        <v>0</v>
      </c>
    </row>
    <row r="4373" spans="1:22" x14ac:dyDescent="0.25">
      <c r="A4373" s="6" t="s">
        <v>351</v>
      </c>
      <c r="B4373" s="6" t="s">
        <v>23</v>
      </c>
      <c r="O4373" s="10" t="e">
        <f t="shared" ref="O4373:O4436" si="671">M4373/L4373</f>
        <v>#DIV/0!</v>
      </c>
      <c r="P4373" s="11" t="e">
        <f t="shared" ref="P4373:P4436" si="672">N4373/L4373</f>
        <v>#DIV/0!</v>
      </c>
      <c r="Q4373" s="11" t="e">
        <f t="shared" ref="Q4373:Q4436" si="673">(M4373+N4373)/L4373</f>
        <v>#DIV/0!</v>
      </c>
      <c r="R4373" s="6" t="e">
        <f t="shared" ref="R4373:R4436" si="674">IF(Q4373&gt;12.49,"YES","NO")</f>
        <v>#DIV/0!</v>
      </c>
      <c r="S4373" s="6" t="e">
        <f t="shared" ref="S4373:S4436" si="675">IF(O4373&gt;3.32,"YES","NO")</f>
        <v>#DIV/0!</v>
      </c>
      <c r="T4373" s="11">
        <f t="shared" ref="T4373:T4436" si="676">L4373*12.5</f>
        <v>0</v>
      </c>
      <c r="U4373" s="11">
        <f t="shared" ref="U4373:U4436" si="677">M4373+N4373</f>
        <v>0</v>
      </c>
      <c r="V4373" s="11">
        <f t="shared" ref="V4373:V4436" si="678">T4373-U4373</f>
        <v>0</v>
      </c>
    </row>
    <row r="4374" spans="1:22" x14ac:dyDescent="0.25">
      <c r="A4374" s="6" t="s">
        <v>351</v>
      </c>
      <c r="B4374" s="6" t="s">
        <v>23</v>
      </c>
      <c r="O4374" s="10" t="e">
        <f t="shared" si="671"/>
        <v>#DIV/0!</v>
      </c>
      <c r="P4374" s="11" t="e">
        <f t="shared" si="672"/>
        <v>#DIV/0!</v>
      </c>
      <c r="Q4374" s="11" t="e">
        <f t="shared" si="673"/>
        <v>#DIV/0!</v>
      </c>
      <c r="R4374" s="6" t="e">
        <f t="shared" si="674"/>
        <v>#DIV/0!</v>
      </c>
      <c r="S4374" s="6" t="e">
        <f t="shared" si="675"/>
        <v>#DIV/0!</v>
      </c>
      <c r="T4374" s="11">
        <f t="shared" si="676"/>
        <v>0</v>
      </c>
      <c r="U4374" s="11">
        <f t="shared" si="677"/>
        <v>0</v>
      </c>
      <c r="V4374" s="11">
        <f t="shared" si="678"/>
        <v>0</v>
      </c>
    </row>
    <row r="4375" spans="1:22" x14ac:dyDescent="0.25">
      <c r="A4375" s="6" t="s">
        <v>351</v>
      </c>
      <c r="B4375" s="6" t="s">
        <v>23</v>
      </c>
      <c r="O4375" s="10" t="e">
        <f t="shared" si="671"/>
        <v>#DIV/0!</v>
      </c>
      <c r="P4375" s="11" t="e">
        <f t="shared" si="672"/>
        <v>#DIV/0!</v>
      </c>
      <c r="Q4375" s="11" t="e">
        <f t="shared" si="673"/>
        <v>#DIV/0!</v>
      </c>
      <c r="R4375" s="6" t="e">
        <f t="shared" si="674"/>
        <v>#DIV/0!</v>
      </c>
      <c r="S4375" s="6" t="e">
        <f t="shared" si="675"/>
        <v>#DIV/0!</v>
      </c>
      <c r="T4375" s="11">
        <f t="shared" si="676"/>
        <v>0</v>
      </c>
      <c r="U4375" s="11">
        <f t="shared" si="677"/>
        <v>0</v>
      </c>
      <c r="V4375" s="11">
        <f t="shared" si="678"/>
        <v>0</v>
      </c>
    </row>
    <row r="4376" spans="1:22" x14ac:dyDescent="0.25">
      <c r="A4376" s="6" t="s">
        <v>351</v>
      </c>
      <c r="B4376" s="6" t="s">
        <v>23</v>
      </c>
      <c r="O4376" s="10" t="e">
        <f t="shared" si="671"/>
        <v>#DIV/0!</v>
      </c>
      <c r="P4376" s="11" t="e">
        <f t="shared" si="672"/>
        <v>#DIV/0!</v>
      </c>
      <c r="Q4376" s="11" t="e">
        <f t="shared" si="673"/>
        <v>#DIV/0!</v>
      </c>
      <c r="R4376" s="6" t="e">
        <f t="shared" si="674"/>
        <v>#DIV/0!</v>
      </c>
      <c r="S4376" s="6" t="e">
        <f t="shared" si="675"/>
        <v>#DIV/0!</v>
      </c>
      <c r="T4376" s="11">
        <f t="shared" si="676"/>
        <v>0</v>
      </c>
      <c r="U4376" s="11">
        <f t="shared" si="677"/>
        <v>0</v>
      </c>
      <c r="V4376" s="11">
        <f t="shared" si="678"/>
        <v>0</v>
      </c>
    </row>
    <row r="4377" spans="1:22" x14ac:dyDescent="0.25">
      <c r="A4377" s="6" t="s">
        <v>351</v>
      </c>
      <c r="B4377" s="6" t="s">
        <v>23</v>
      </c>
      <c r="O4377" s="10" t="e">
        <f t="shared" si="671"/>
        <v>#DIV/0!</v>
      </c>
      <c r="P4377" s="11" t="e">
        <f t="shared" si="672"/>
        <v>#DIV/0!</v>
      </c>
      <c r="Q4377" s="11" t="e">
        <f t="shared" si="673"/>
        <v>#DIV/0!</v>
      </c>
      <c r="R4377" s="6" t="e">
        <f t="shared" si="674"/>
        <v>#DIV/0!</v>
      </c>
      <c r="S4377" s="6" t="e">
        <f t="shared" si="675"/>
        <v>#DIV/0!</v>
      </c>
      <c r="T4377" s="11">
        <f t="shared" si="676"/>
        <v>0</v>
      </c>
      <c r="U4377" s="11">
        <f t="shared" si="677"/>
        <v>0</v>
      </c>
      <c r="V4377" s="11">
        <f t="shared" si="678"/>
        <v>0</v>
      </c>
    </row>
    <row r="4378" spans="1:22" x14ac:dyDescent="0.25">
      <c r="A4378" s="6" t="s">
        <v>351</v>
      </c>
      <c r="B4378" s="6" t="s">
        <v>23</v>
      </c>
      <c r="O4378" s="10" t="e">
        <f t="shared" si="671"/>
        <v>#DIV/0!</v>
      </c>
      <c r="P4378" s="11" t="e">
        <f t="shared" si="672"/>
        <v>#DIV/0!</v>
      </c>
      <c r="Q4378" s="11" t="e">
        <f t="shared" si="673"/>
        <v>#DIV/0!</v>
      </c>
      <c r="R4378" s="6" t="e">
        <f t="shared" si="674"/>
        <v>#DIV/0!</v>
      </c>
      <c r="S4378" s="6" t="e">
        <f t="shared" si="675"/>
        <v>#DIV/0!</v>
      </c>
      <c r="T4378" s="11">
        <f t="shared" si="676"/>
        <v>0</v>
      </c>
      <c r="U4378" s="11">
        <f t="shared" si="677"/>
        <v>0</v>
      </c>
      <c r="V4378" s="11">
        <f t="shared" si="678"/>
        <v>0</v>
      </c>
    </row>
    <row r="4379" spans="1:22" x14ac:dyDescent="0.25">
      <c r="A4379" s="6" t="s">
        <v>351</v>
      </c>
      <c r="B4379" s="6" t="s">
        <v>23</v>
      </c>
      <c r="O4379" s="10" t="e">
        <f t="shared" si="671"/>
        <v>#DIV/0!</v>
      </c>
      <c r="P4379" s="11" t="e">
        <f t="shared" si="672"/>
        <v>#DIV/0!</v>
      </c>
      <c r="Q4379" s="11" t="e">
        <f t="shared" si="673"/>
        <v>#DIV/0!</v>
      </c>
      <c r="R4379" s="6" t="e">
        <f t="shared" si="674"/>
        <v>#DIV/0!</v>
      </c>
      <c r="S4379" s="6" t="e">
        <f t="shared" si="675"/>
        <v>#DIV/0!</v>
      </c>
      <c r="T4379" s="11">
        <f t="shared" si="676"/>
        <v>0</v>
      </c>
      <c r="U4379" s="11">
        <f t="shared" si="677"/>
        <v>0</v>
      </c>
      <c r="V4379" s="11">
        <f t="shared" si="678"/>
        <v>0</v>
      </c>
    </row>
    <row r="4380" spans="1:22" x14ac:dyDescent="0.25">
      <c r="A4380" s="6" t="s">
        <v>351</v>
      </c>
      <c r="B4380" s="6" t="s">
        <v>23</v>
      </c>
      <c r="O4380" s="10" t="e">
        <f t="shared" si="671"/>
        <v>#DIV/0!</v>
      </c>
      <c r="P4380" s="11" t="e">
        <f t="shared" si="672"/>
        <v>#DIV/0!</v>
      </c>
      <c r="Q4380" s="11" t="e">
        <f t="shared" si="673"/>
        <v>#DIV/0!</v>
      </c>
      <c r="R4380" s="6" t="e">
        <f t="shared" si="674"/>
        <v>#DIV/0!</v>
      </c>
      <c r="S4380" s="6" t="e">
        <f t="shared" si="675"/>
        <v>#DIV/0!</v>
      </c>
      <c r="T4380" s="11">
        <f t="shared" si="676"/>
        <v>0</v>
      </c>
      <c r="U4380" s="11">
        <f t="shared" si="677"/>
        <v>0</v>
      </c>
      <c r="V4380" s="11">
        <f t="shared" si="678"/>
        <v>0</v>
      </c>
    </row>
    <row r="4381" spans="1:22" x14ac:dyDescent="0.25">
      <c r="A4381" s="6" t="s">
        <v>351</v>
      </c>
      <c r="B4381" s="6" t="s">
        <v>23</v>
      </c>
      <c r="O4381" s="10" t="e">
        <f t="shared" si="671"/>
        <v>#DIV/0!</v>
      </c>
      <c r="P4381" s="11" t="e">
        <f t="shared" si="672"/>
        <v>#DIV/0!</v>
      </c>
      <c r="Q4381" s="11" t="e">
        <f t="shared" si="673"/>
        <v>#DIV/0!</v>
      </c>
      <c r="R4381" s="6" t="e">
        <f t="shared" si="674"/>
        <v>#DIV/0!</v>
      </c>
      <c r="S4381" s="6" t="e">
        <f t="shared" si="675"/>
        <v>#DIV/0!</v>
      </c>
      <c r="T4381" s="11">
        <f t="shared" si="676"/>
        <v>0</v>
      </c>
      <c r="U4381" s="11">
        <f t="shared" si="677"/>
        <v>0</v>
      </c>
      <c r="V4381" s="11">
        <f t="shared" si="678"/>
        <v>0</v>
      </c>
    </row>
    <row r="4382" spans="1:22" x14ac:dyDescent="0.25">
      <c r="A4382" s="6" t="s">
        <v>351</v>
      </c>
      <c r="B4382" s="6" t="s">
        <v>23</v>
      </c>
      <c r="O4382" s="10" t="e">
        <f t="shared" si="671"/>
        <v>#DIV/0!</v>
      </c>
      <c r="P4382" s="11" t="e">
        <f t="shared" si="672"/>
        <v>#DIV/0!</v>
      </c>
      <c r="Q4382" s="11" t="e">
        <f t="shared" si="673"/>
        <v>#DIV/0!</v>
      </c>
      <c r="R4382" s="6" t="e">
        <f t="shared" si="674"/>
        <v>#DIV/0!</v>
      </c>
      <c r="S4382" s="6" t="e">
        <f t="shared" si="675"/>
        <v>#DIV/0!</v>
      </c>
      <c r="T4382" s="11">
        <f t="shared" si="676"/>
        <v>0</v>
      </c>
      <c r="U4382" s="11">
        <f t="shared" si="677"/>
        <v>0</v>
      </c>
      <c r="V4382" s="11">
        <f t="shared" si="678"/>
        <v>0</v>
      </c>
    </row>
    <row r="4383" spans="1:22" x14ac:dyDescent="0.25">
      <c r="A4383" s="6" t="s">
        <v>351</v>
      </c>
      <c r="B4383" s="6" t="s">
        <v>23</v>
      </c>
      <c r="O4383" s="10" t="e">
        <f t="shared" si="671"/>
        <v>#DIV/0!</v>
      </c>
      <c r="P4383" s="11" t="e">
        <f t="shared" si="672"/>
        <v>#DIV/0!</v>
      </c>
      <c r="Q4383" s="11" t="e">
        <f t="shared" si="673"/>
        <v>#DIV/0!</v>
      </c>
      <c r="R4383" s="6" t="e">
        <f t="shared" si="674"/>
        <v>#DIV/0!</v>
      </c>
      <c r="S4383" s="6" t="e">
        <f t="shared" si="675"/>
        <v>#DIV/0!</v>
      </c>
      <c r="T4383" s="11">
        <f t="shared" si="676"/>
        <v>0</v>
      </c>
      <c r="U4383" s="11">
        <f t="shared" si="677"/>
        <v>0</v>
      </c>
      <c r="V4383" s="11">
        <f t="shared" si="678"/>
        <v>0</v>
      </c>
    </row>
    <row r="4384" spans="1:22" x14ac:dyDescent="0.25">
      <c r="A4384" s="6" t="s">
        <v>351</v>
      </c>
      <c r="B4384" s="6" t="s">
        <v>23</v>
      </c>
      <c r="O4384" s="10" t="e">
        <f t="shared" si="671"/>
        <v>#DIV/0!</v>
      </c>
      <c r="P4384" s="11" t="e">
        <f t="shared" si="672"/>
        <v>#DIV/0!</v>
      </c>
      <c r="Q4384" s="11" t="e">
        <f t="shared" si="673"/>
        <v>#DIV/0!</v>
      </c>
      <c r="R4384" s="6" t="e">
        <f t="shared" si="674"/>
        <v>#DIV/0!</v>
      </c>
      <c r="S4384" s="6" t="e">
        <f t="shared" si="675"/>
        <v>#DIV/0!</v>
      </c>
      <c r="T4384" s="11">
        <f t="shared" si="676"/>
        <v>0</v>
      </c>
      <c r="U4384" s="11">
        <f t="shared" si="677"/>
        <v>0</v>
      </c>
      <c r="V4384" s="11">
        <f t="shared" si="678"/>
        <v>0</v>
      </c>
    </row>
    <row r="4385" spans="1:22" x14ac:dyDescent="0.25">
      <c r="A4385" s="6" t="s">
        <v>351</v>
      </c>
      <c r="B4385" s="6" t="s">
        <v>23</v>
      </c>
      <c r="O4385" s="10" t="e">
        <f t="shared" si="671"/>
        <v>#DIV/0!</v>
      </c>
      <c r="P4385" s="11" t="e">
        <f t="shared" si="672"/>
        <v>#DIV/0!</v>
      </c>
      <c r="Q4385" s="11" t="e">
        <f t="shared" si="673"/>
        <v>#DIV/0!</v>
      </c>
      <c r="R4385" s="6" t="e">
        <f t="shared" si="674"/>
        <v>#DIV/0!</v>
      </c>
      <c r="S4385" s="6" t="e">
        <f t="shared" si="675"/>
        <v>#DIV/0!</v>
      </c>
      <c r="T4385" s="11">
        <f t="shared" si="676"/>
        <v>0</v>
      </c>
      <c r="U4385" s="11">
        <f t="shared" si="677"/>
        <v>0</v>
      </c>
      <c r="V4385" s="11">
        <f t="shared" si="678"/>
        <v>0</v>
      </c>
    </row>
    <row r="4386" spans="1:22" x14ac:dyDescent="0.25">
      <c r="A4386" s="6" t="s">
        <v>351</v>
      </c>
      <c r="B4386" s="6" t="s">
        <v>23</v>
      </c>
      <c r="O4386" s="10" t="e">
        <f t="shared" si="671"/>
        <v>#DIV/0!</v>
      </c>
      <c r="P4386" s="11" t="e">
        <f t="shared" si="672"/>
        <v>#DIV/0!</v>
      </c>
      <c r="Q4386" s="11" t="e">
        <f t="shared" si="673"/>
        <v>#DIV/0!</v>
      </c>
      <c r="R4386" s="6" t="e">
        <f t="shared" si="674"/>
        <v>#DIV/0!</v>
      </c>
      <c r="S4386" s="6" t="e">
        <f t="shared" si="675"/>
        <v>#DIV/0!</v>
      </c>
      <c r="T4386" s="11">
        <f t="shared" si="676"/>
        <v>0</v>
      </c>
      <c r="U4386" s="11">
        <f t="shared" si="677"/>
        <v>0</v>
      </c>
      <c r="V4386" s="11">
        <f t="shared" si="678"/>
        <v>0</v>
      </c>
    </row>
    <row r="4387" spans="1:22" x14ac:dyDescent="0.25">
      <c r="A4387" s="6" t="s">
        <v>351</v>
      </c>
      <c r="B4387" s="6" t="s">
        <v>23</v>
      </c>
      <c r="O4387" s="10" t="e">
        <f t="shared" si="671"/>
        <v>#DIV/0!</v>
      </c>
      <c r="P4387" s="11" t="e">
        <f t="shared" si="672"/>
        <v>#DIV/0!</v>
      </c>
      <c r="Q4387" s="11" t="e">
        <f t="shared" si="673"/>
        <v>#DIV/0!</v>
      </c>
      <c r="R4387" s="6" t="e">
        <f t="shared" si="674"/>
        <v>#DIV/0!</v>
      </c>
      <c r="S4387" s="6" t="e">
        <f t="shared" si="675"/>
        <v>#DIV/0!</v>
      </c>
      <c r="T4387" s="11">
        <f t="shared" si="676"/>
        <v>0</v>
      </c>
      <c r="U4387" s="11">
        <f t="shared" si="677"/>
        <v>0</v>
      </c>
      <c r="V4387" s="11">
        <f t="shared" si="678"/>
        <v>0</v>
      </c>
    </row>
    <row r="4388" spans="1:22" x14ac:dyDescent="0.25">
      <c r="A4388" s="6" t="s">
        <v>351</v>
      </c>
      <c r="B4388" s="6" t="s">
        <v>23</v>
      </c>
      <c r="O4388" s="10" t="e">
        <f t="shared" si="671"/>
        <v>#DIV/0!</v>
      </c>
      <c r="P4388" s="11" t="e">
        <f t="shared" si="672"/>
        <v>#DIV/0!</v>
      </c>
      <c r="Q4388" s="11" t="e">
        <f t="shared" si="673"/>
        <v>#DIV/0!</v>
      </c>
      <c r="R4388" s="6" t="e">
        <f t="shared" si="674"/>
        <v>#DIV/0!</v>
      </c>
      <c r="S4388" s="6" t="e">
        <f t="shared" si="675"/>
        <v>#DIV/0!</v>
      </c>
      <c r="T4388" s="11">
        <f t="shared" si="676"/>
        <v>0</v>
      </c>
      <c r="U4388" s="11">
        <f t="shared" si="677"/>
        <v>0</v>
      </c>
      <c r="V4388" s="11">
        <f t="shared" si="678"/>
        <v>0</v>
      </c>
    </row>
    <row r="4389" spans="1:22" x14ac:dyDescent="0.25">
      <c r="A4389" s="6" t="s">
        <v>351</v>
      </c>
      <c r="B4389" s="6" t="s">
        <v>23</v>
      </c>
      <c r="O4389" s="10" t="e">
        <f t="shared" si="671"/>
        <v>#DIV/0!</v>
      </c>
      <c r="P4389" s="11" t="e">
        <f t="shared" si="672"/>
        <v>#DIV/0!</v>
      </c>
      <c r="Q4389" s="11" t="e">
        <f t="shared" si="673"/>
        <v>#DIV/0!</v>
      </c>
      <c r="R4389" s="6" t="e">
        <f t="shared" si="674"/>
        <v>#DIV/0!</v>
      </c>
      <c r="S4389" s="6" t="e">
        <f t="shared" si="675"/>
        <v>#DIV/0!</v>
      </c>
      <c r="T4389" s="11">
        <f t="shared" si="676"/>
        <v>0</v>
      </c>
      <c r="U4389" s="11">
        <f t="shared" si="677"/>
        <v>0</v>
      </c>
      <c r="V4389" s="11">
        <f t="shared" si="678"/>
        <v>0</v>
      </c>
    </row>
    <row r="4390" spans="1:22" x14ac:dyDescent="0.25">
      <c r="A4390" s="6" t="s">
        <v>351</v>
      </c>
      <c r="B4390" s="6" t="s">
        <v>23</v>
      </c>
      <c r="O4390" s="10" t="e">
        <f t="shared" si="671"/>
        <v>#DIV/0!</v>
      </c>
      <c r="P4390" s="11" t="e">
        <f t="shared" si="672"/>
        <v>#DIV/0!</v>
      </c>
      <c r="Q4390" s="11" t="e">
        <f t="shared" si="673"/>
        <v>#DIV/0!</v>
      </c>
      <c r="R4390" s="6" t="e">
        <f t="shared" si="674"/>
        <v>#DIV/0!</v>
      </c>
      <c r="S4390" s="6" t="e">
        <f t="shared" si="675"/>
        <v>#DIV/0!</v>
      </c>
      <c r="T4390" s="11">
        <f t="shared" si="676"/>
        <v>0</v>
      </c>
      <c r="U4390" s="11">
        <f t="shared" si="677"/>
        <v>0</v>
      </c>
      <c r="V4390" s="11">
        <f t="shared" si="678"/>
        <v>0</v>
      </c>
    </row>
    <row r="4391" spans="1:22" x14ac:dyDescent="0.25">
      <c r="A4391" s="6" t="s">
        <v>351</v>
      </c>
      <c r="B4391" s="6" t="s">
        <v>23</v>
      </c>
      <c r="O4391" s="10" t="e">
        <f t="shared" si="671"/>
        <v>#DIV/0!</v>
      </c>
      <c r="P4391" s="11" t="e">
        <f t="shared" si="672"/>
        <v>#DIV/0!</v>
      </c>
      <c r="Q4391" s="11" t="e">
        <f t="shared" si="673"/>
        <v>#DIV/0!</v>
      </c>
      <c r="R4391" s="6" t="e">
        <f t="shared" si="674"/>
        <v>#DIV/0!</v>
      </c>
      <c r="S4391" s="6" t="e">
        <f t="shared" si="675"/>
        <v>#DIV/0!</v>
      </c>
      <c r="T4391" s="11">
        <f t="shared" si="676"/>
        <v>0</v>
      </c>
      <c r="U4391" s="11">
        <f t="shared" si="677"/>
        <v>0</v>
      </c>
      <c r="V4391" s="11">
        <f t="shared" si="678"/>
        <v>0</v>
      </c>
    </row>
    <row r="4392" spans="1:22" x14ac:dyDescent="0.25">
      <c r="A4392" s="6" t="s">
        <v>351</v>
      </c>
      <c r="B4392" s="6" t="s">
        <v>23</v>
      </c>
      <c r="O4392" s="10" t="e">
        <f t="shared" si="671"/>
        <v>#DIV/0!</v>
      </c>
      <c r="P4392" s="11" t="e">
        <f t="shared" si="672"/>
        <v>#DIV/0!</v>
      </c>
      <c r="Q4392" s="11" t="e">
        <f t="shared" si="673"/>
        <v>#DIV/0!</v>
      </c>
      <c r="R4392" s="6" t="e">
        <f t="shared" si="674"/>
        <v>#DIV/0!</v>
      </c>
      <c r="S4392" s="6" t="e">
        <f t="shared" si="675"/>
        <v>#DIV/0!</v>
      </c>
      <c r="T4392" s="11">
        <f t="shared" si="676"/>
        <v>0</v>
      </c>
      <c r="U4392" s="11">
        <f t="shared" si="677"/>
        <v>0</v>
      </c>
      <c r="V4392" s="11">
        <f t="shared" si="678"/>
        <v>0</v>
      </c>
    </row>
    <row r="4393" spans="1:22" x14ac:dyDescent="0.25">
      <c r="A4393" s="6" t="s">
        <v>351</v>
      </c>
      <c r="B4393" s="6" t="s">
        <v>23</v>
      </c>
      <c r="O4393" s="10" t="e">
        <f t="shared" si="671"/>
        <v>#DIV/0!</v>
      </c>
      <c r="P4393" s="11" t="e">
        <f t="shared" si="672"/>
        <v>#DIV/0!</v>
      </c>
      <c r="Q4393" s="11" t="e">
        <f t="shared" si="673"/>
        <v>#DIV/0!</v>
      </c>
      <c r="R4393" s="6" t="e">
        <f t="shared" si="674"/>
        <v>#DIV/0!</v>
      </c>
      <c r="S4393" s="6" t="e">
        <f t="shared" si="675"/>
        <v>#DIV/0!</v>
      </c>
      <c r="T4393" s="11">
        <f t="shared" si="676"/>
        <v>0</v>
      </c>
      <c r="U4393" s="11">
        <f t="shared" si="677"/>
        <v>0</v>
      </c>
      <c r="V4393" s="11">
        <f t="shared" si="678"/>
        <v>0</v>
      </c>
    </row>
    <row r="4394" spans="1:22" x14ac:dyDescent="0.25">
      <c r="A4394" s="6" t="s">
        <v>351</v>
      </c>
      <c r="B4394" s="6" t="s">
        <v>23</v>
      </c>
      <c r="O4394" s="10" t="e">
        <f t="shared" si="671"/>
        <v>#DIV/0!</v>
      </c>
      <c r="P4394" s="11" t="e">
        <f t="shared" si="672"/>
        <v>#DIV/0!</v>
      </c>
      <c r="Q4394" s="11" t="e">
        <f t="shared" si="673"/>
        <v>#DIV/0!</v>
      </c>
      <c r="R4394" s="6" t="e">
        <f t="shared" si="674"/>
        <v>#DIV/0!</v>
      </c>
      <c r="S4394" s="6" t="e">
        <f t="shared" si="675"/>
        <v>#DIV/0!</v>
      </c>
      <c r="T4394" s="11">
        <f t="shared" si="676"/>
        <v>0</v>
      </c>
      <c r="U4394" s="11">
        <f t="shared" si="677"/>
        <v>0</v>
      </c>
      <c r="V4394" s="11">
        <f t="shared" si="678"/>
        <v>0</v>
      </c>
    </row>
    <row r="4395" spans="1:22" x14ac:dyDescent="0.25">
      <c r="A4395" s="6" t="s">
        <v>351</v>
      </c>
      <c r="B4395" s="6" t="s">
        <v>23</v>
      </c>
      <c r="O4395" s="10" t="e">
        <f t="shared" si="671"/>
        <v>#DIV/0!</v>
      </c>
      <c r="P4395" s="11" t="e">
        <f t="shared" si="672"/>
        <v>#DIV/0!</v>
      </c>
      <c r="Q4395" s="11" t="e">
        <f t="shared" si="673"/>
        <v>#DIV/0!</v>
      </c>
      <c r="R4395" s="6" t="e">
        <f t="shared" si="674"/>
        <v>#DIV/0!</v>
      </c>
      <c r="S4395" s="6" t="e">
        <f t="shared" si="675"/>
        <v>#DIV/0!</v>
      </c>
      <c r="T4395" s="11">
        <f t="shared" si="676"/>
        <v>0</v>
      </c>
      <c r="U4395" s="11">
        <f t="shared" si="677"/>
        <v>0</v>
      </c>
      <c r="V4395" s="11">
        <f t="shared" si="678"/>
        <v>0</v>
      </c>
    </row>
    <row r="4396" spans="1:22" x14ac:dyDescent="0.25">
      <c r="A4396" s="6" t="s">
        <v>351</v>
      </c>
      <c r="B4396" s="6" t="s">
        <v>23</v>
      </c>
      <c r="O4396" s="10" t="e">
        <f t="shared" si="671"/>
        <v>#DIV/0!</v>
      </c>
      <c r="P4396" s="11" t="e">
        <f t="shared" si="672"/>
        <v>#DIV/0!</v>
      </c>
      <c r="Q4396" s="11" t="e">
        <f t="shared" si="673"/>
        <v>#DIV/0!</v>
      </c>
      <c r="R4396" s="6" t="e">
        <f t="shared" si="674"/>
        <v>#DIV/0!</v>
      </c>
      <c r="S4396" s="6" t="e">
        <f t="shared" si="675"/>
        <v>#DIV/0!</v>
      </c>
      <c r="T4396" s="11">
        <f t="shared" si="676"/>
        <v>0</v>
      </c>
      <c r="U4396" s="11">
        <f t="shared" si="677"/>
        <v>0</v>
      </c>
      <c r="V4396" s="11">
        <f t="shared" si="678"/>
        <v>0</v>
      </c>
    </row>
    <row r="4397" spans="1:22" x14ac:dyDescent="0.25">
      <c r="A4397" s="6" t="s">
        <v>351</v>
      </c>
      <c r="B4397" s="6" t="s">
        <v>23</v>
      </c>
      <c r="O4397" s="10" t="e">
        <f t="shared" si="671"/>
        <v>#DIV/0!</v>
      </c>
      <c r="P4397" s="11" t="e">
        <f t="shared" si="672"/>
        <v>#DIV/0!</v>
      </c>
      <c r="Q4397" s="11" t="e">
        <f t="shared" si="673"/>
        <v>#DIV/0!</v>
      </c>
      <c r="R4397" s="6" t="e">
        <f t="shared" si="674"/>
        <v>#DIV/0!</v>
      </c>
      <c r="S4397" s="6" t="e">
        <f t="shared" si="675"/>
        <v>#DIV/0!</v>
      </c>
      <c r="T4397" s="11">
        <f t="shared" si="676"/>
        <v>0</v>
      </c>
      <c r="U4397" s="11">
        <f t="shared" si="677"/>
        <v>0</v>
      </c>
      <c r="V4397" s="11">
        <f t="shared" si="678"/>
        <v>0</v>
      </c>
    </row>
    <row r="4398" spans="1:22" x14ac:dyDescent="0.25">
      <c r="A4398" s="6" t="s">
        <v>351</v>
      </c>
      <c r="B4398" s="6" t="s">
        <v>23</v>
      </c>
      <c r="O4398" s="10" t="e">
        <f t="shared" si="671"/>
        <v>#DIV/0!</v>
      </c>
      <c r="P4398" s="11" t="e">
        <f t="shared" si="672"/>
        <v>#DIV/0!</v>
      </c>
      <c r="Q4398" s="11" t="e">
        <f t="shared" si="673"/>
        <v>#DIV/0!</v>
      </c>
      <c r="R4398" s="6" t="e">
        <f t="shared" si="674"/>
        <v>#DIV/0!</v>
      </c>
      <c r="S4398" s="6" t="e">
        <f t="shared" si="675"/>
        <v>#DIV/0!</v>
      </c>
      <c r="T4398" s="11">
        <f t="shared" si="676"/>
        <v>0</v>
      </c>
      <c r="U4398" s="11">
        <f t="shared" si="677"/>
        <v>0</v>
      </c>
      <c r="V4398" s="11">
        <f t="shared" si="678"/>
        <v>0</v>
      </c>
    </row>
    <row r="4399" spans="1:22" x14ac:dyDescent="0.25">
      <c r="A4399" s="6" t="s">
        <v>351</v>
      </c>
      <c r="B4399" s="6" t="s">
        <v>23</v>
      </c>
      <c r="O4399" s="10" t="e">
        <f t="shared" si="671"/>
        <v>#DIV/0!</v>
      </c>
      <c r="P4399" s="11" t="e">
        <f t="shared" si="672"/>
        <v>#DIV/0!</v>
      </c>
      <c r="Q4399" s="11" t="e">
        <f t="shared" si="673"/>
        <v>#DIV/0!</v>
      </c>
      <c r="R4399" s="6" t="e">
        <f t="shared" si="674"/>
        <v>#DIV/0!</v>
      </c>
      <c r="S4399" s="6" t="e">
        <f t="shared" si="675"/>
        <v>#DIV/0!</v>
      </c>
      <c r="T4399" s="11">
        <f t="shared" si="676"/>
        <v>0</v>
      </c>
      <c r="U4399" s="11">
        <f t="shared" si="677"/>
        <v>0</v>
      </c>
      <c r="V4399" s="11">
        <f t="shared" si="678"/>
        <v>0</v>
      </c>
    </row>
    <row r="4400" spans="1:22" x14ac:dyDescent="0.25">
      <c r="A4400" s="6" t="s">
        <v>351</v>
      </c>
      <c r="B4400" s="6" t="s">
        <v>23</v>
      </c>
      <c r="O4400" s="10" t="e">
        <f t="shared" si="671"/>
        <v>#DIV/0!</v>
      </c>
      <c r="P4400" s="11" t="e">
        <f t="shared" si="672"/>
        <v>#DIV/0!</v>
      </c>
      <c r="Q4400" s="11" t="e">
        <f t="shared" si="673"/>
        <v>#DIV/0!</v>
      </c>
      <c r="R4400" s="6" t="e">
        <f t="shared" si="674"/>
        <v>#DIV/0!</v>
      </c>
      <c r="S4400" s="6" t="e">
        <f t="shared" si="675"/>
        <v>#DIV/0!</v>
      </c>
      <c r="T4400" s="11">
        <f t="shared" si="676"/>
        <v>0</v>
      </c>
      <c r="U4400" s="11">
        <f t="shared" si="677"/>
        <v>0</v>
      </c>
      <c r="V4400" s="11">
        <f t="shared" si="678"/>
        <v>0</v>
      </c>
    </row>
    <row r="4401" spans="1:22" x14ac:dyDescent="0.25">
      <c r="A4401" s="6" t="s">
        <v>351</v>
      </c>
      <c r="B4401" s="6" t="s">
        <v>23</v>
      </c>
      <c r="O4401" s="10" t="e">
        <f t="shared" si="671"/>
        <v>#DIV/0!</v>
      </c>
      <c r="P4401" s="11" t="e">
        <f t="shared" si="672"/>
        <v>#DIV/0!</v>
      </c>
      <c r="Q4401" s="11" t="e">
        <f t="shared" si="673"/>
        <v>#DIV/0!</v>
      </c>
      <c r="R4401" s="6" t="e">
        <f t="shared" si="674"/>
        <v>#DIV/0!</v>
      </c>
      <c r="S4401" s="6" t="e">
        <f t="shared" si="675"/>
        <v>#DIV/0!</v>
      </c>
      <c r="T4401" s="11">
        <f t="shared" si="676"/>
        <v>0</v>
      </c>
      <c r="U4401" s="11">
        <f t="shared" si="677"/>
        <v>0</v>
      </c>
      <c r="V4401" s="11">
        <f t="shared" si="678"/>
        <v>0</v>
      </c>
    </row>
    <row r="4402" spans="1:22" x14ac:dyDescent="0.25">
      <c r="A4402" s="6" t="s">
        <v>351</v>
      </c>
      <c r="B4402" s="6" t="s">
        <v>23</v>
      </c>
      <c r="O4402" s="10" t="e">
        <f t="shared" si="671"/>
        <v>#DIV/0!</v>
      </c>
      <c r="P4402" s="11" t="e">
        <f t="shared" si="672"/>
        <v>#DIV/0!</v>
      </c>
      <c r="Q4402" s="11" t="e">
        <f t="shared" si="673"/>
        <v>#DIV/0!</v>
      </c>
      <c r="R4402" s="6" t="e">
        <f t="shared" si="674"/>
        <v>#DIV/0!</v>
      </c>
      <c r="S4402" s="6" t="e">
        <f t="shared" si="675"/>
        <v>#DIV/0!</v>
      </c>
      <c r="T4402" s="11">
        <f t="shared" si="676"/>
        <v>0</v>
      </c>
      <c r="U4402" s="11">
        <f t="shared" si="677"/>
        <v>0</v>
      </c>
      <c r="V4402" s="11">
        <f t="shared" si="678"/>
        <v>0</v>
      </c>
    </row>
    <row r="4403" spans="1:22" x14ac:dyDescent="0.25">
      <c r="A4403" s="6" t="s">
        <v>351</v>
      </c>
      <c r="B4403" s="6" t="s">
        <v>23</v>
      </c>
      <c r="O4403" s="10" t="e">
        <f t="shared" si="671"/>
        <v>#DIV/0!</v>
      </c>
      <c r="P4403" s="11" t="e">
        <f t="shared" si="672"/>
        <v>#DIV/0!</v>
      </c>
      <c r="Q4403" s="11" t="e">
        <f t="shared" si="673"/>
        <v>#DIV/0!</v>
      </c>
      <c r="R4403" s="6" t="e">
        <f t="shared" si="674"/>
        <v>#DIV/0!</v>
      </c>
      <c r="S4403" s="6" t="e">
        <f t="shared" si="675"/>
        <v>#DIV/0!</v>
      </c>
      <c r="T4403" s="11">
        <f t="shared" si="676"/>
        <v>0</v>
      </c>
      <c r="U4403" s="11">
        <f t="shared" si="677"/>
        <v>0</v>
      </c>
      <c r="V4403" s="11">
        <f t="shared" si="678"/>
        <v>0</v>
      </c>
    </row>
    <row r="4404" spans="1:22" x14ac:dyDescent="0.25">
      <c r="A4404" s="6" t="s">
        <v>351</v>
      </c>
      <c r="B4404" s="6" t="s">
        <v>23</v>
      </c>
      <c r="O4404" s="10" t="e">
        <f t="shared" si="671"/>
        <v>#DIV/0!</v>
      </c>
      <c r="P4404" s="11" t="e">
        <f t="shared" si="672"/>
        <v>#DIV/0!</v>
      </c>
      <c r="Q4404" s="11" t="e">
        <f t="shared" si="673"/>
        <v>#DIV/0!</v>
      </c>
      <c r="R4404" s="6" t="e">
        <f t="shared" si="674"/>
        <v>#DIV/0!</v>
      </c>
      <c r="S4404" s="6" t="e">
        <f t="shared" si="675"/>
        <v>#DIV/0!</v>
      </c>
      <c r="T4404" s="11">
        <f t="shared" si="676"/>
        <v>0</v>
      </c>
      <c r="U4404" s="11">
        <f t="shared" si="677"/>
        <v>0</v>
      </c>
      <c r="V4404" s="11">
        <f t="shared" si="678"/>
        <v>0</v>
      </c>
    </row>
    <row r="4405" spans="1:22" x14ac:dyDescent="0.25">
      <c r="A4405" s="6" t="s">
        <v>351</v>
      </c>
      <c r="B4405" s="6" t="s">
        <v>23</v>
      </c>
      <c r="O4405" s="10" t="e">
        <f t="shared" si="671"/>
        <v>#DIV/0!</v>
      </c>
      <c r="P4405" s="11" t="e">
        <f t="shared" si="672"/>
        <v>#DIV/0!</v>
      </c>
      <c r="Q4405" s="11" t="e">
        <f t="shared" si="673"/>
        <v>#DIV/0!</v>
      </c>
      <c r="R4405" s="6" t="e">
        <f t="shared" si="674"/>
        <v>#DIV/0!</v>
      </c>
      <c r="S4405" s="6" t="e">
        <f t="shared" si="675"/>
        <v>#DIV/0!</v>
      </c>
      <c r="T4405" s="11">
        <f t="shared" si="676"/>
        <v>0</v>
      </c>
      <c r="U4405" s="11">
        <f t="shared" si="677"/>
        <v>0</v>
      </c>
      <c r="V4405" s="11">
        <f t="shared" si="678"/>
        <v>0</v>
      </c>
    </row>
    <row r="4406" spans="1:22" x14ac:dyDescent="0.25">
      <c r="A4406" s="6" t="s">
        <v>351</v>
      </c>
      <c r="B4406" s="6" t="s">
        <v>23</v>
      </c>
      <c r="O4406" s="10" t="e">
        <f t="shared" si="671"/>
        <v>#DIV/0!</v>
      </c>
      <c r="P4406" s="11" t="e">
        <f t="shared" si="672"/>
        <v>#DIV/0!</v>
      </c>
      <c r="Q4406" s="11" t="e">
        <f t="shared" si="673"/>
        <v>#DIV/0!</v>
      </c>
      <c r="R4406" s="6" t="e">
        <f t="shared" si="674"/>
        <v>#DIV/0!</v>
      </c>
      <c r="S4406" s="6" t="e">
        <f t="shared" si="675"/>
        <v>#DIV/0!</v>
      </c>
      <c r="T4406" s="11">
        <f t="shared" si="676"/>
        <v>0</v>
      </c>
      <c r="U4406" s="11">
        <f t="shared" si="677"/>
        <v>0</v>
      </c>
      <c r="V4406" s="11">
        <f t="shared" si="678"/>
        <v>0</v>
      </c>
    </row>
    <row r="4407" spans="1:22" x14ac:dyDescent="0.25">
      <c r="A4407" s="6" t="s">
        <v>351</v>
      </c>
      <c r="B4407" s="6" t="s">
        <v>23</v>
      </c>
      <c r="O4407" s="10" t="e">
        <f t="shared" si="671"/>
        <v>#DIV/0!</v>
      </c>
      <c r="P4407" s="11" t="e">
        <f t="shared" si="672"/>
        <v>#DIV/0!</v>
      </c>
      <c r="Q4407" s="11" t="e">
        <f t="shared" si="673"/>
        <v>#DIV/0!</v>
      </c>
      <c r="R4407" s="6" t="e">
        <f t="shared" si="674"/>
        <v>#DIV/0!</v>
      </c>
      <c r="S4407" s="6" t="e">
        <f t="shared" si="675"/>
        <v>#DIV/0!</v>
      </c>
      <c r="T4407" s="11">
        <f t="shared" si="676"/>
        <v>0</v>
      </c>
      <c r="U4407" s="11">
        <f t="shared" si="677"/>
        <v>0</v>
      </c>
      <c r="V4407" s="11">
        <f t="shared" si="678"/>
        <v>0</v>
      </c>
    </row>
    <row r="4408" spans="1:22" x14ac:dyDescent="0.25">
      <c r="A4408" s="6" t="s">
        <v>351</v>
      </c>
      <c r="B4408" s="6" t="s">
        <v>23</v>
      </c>
      <c r="O4408" s="10" t="e">
        <f t="shared" si="671"/>
        <v>#DIV/0!</v>
      </c>
      <c r="P4408" s="11" t="e">
        <f t="shared" si="672"/>
        <v>#DIV/0!</v>
      </c>
      <c r="Q4408" s="11" t="e">
        <f t="shared" si="673"/>
        <v>#DIV/0!</v>
      </c>
      <c r="R4408" s="6" t="e">
        <f t="shared" si="674"/>
        <v>#DIV/0!</v>
      </c>
      <c r="S4408" s="6" t="e">
        <f t="shared" si="675"/>
        <v>#DIV/0!</v>
      </c>
      <c r="T4408" s="11">
        <f t="shared" si="676"/>
        <v>0</v>
      </c>
      <c r="U4408" s="11">
        <f t="shared" si="677"/>
        <v>0</v>
      </c>
      <c r="V4408" s="11">
        <f t="shared" si="678"/>
        <v>0</v>
      </c>
    </row>
    <row r="4409" spans="1:22" x14ac:dyDescent="0.25">
      <c r="A4409" s="6" t="s">
        <v>351</v>
      </c>
      <c r="B4409" s="6" t="s">
        <v>23</v>
      </c>
      <c r="O4409" s="10" t="e">
        <f t="shared" si="671"/>
        <v>#DIV/0!</v>
      </c>
      <c r="P4409" s="11" t="e">
        <f t="shared" si="672"/>
        <v>#DIV/0!</v>
      </c>
      <c r="Q4409" s="11" t="e">
        <f t="shared" si="673"/>
        <v>#DIV/0!</v>
      </c>
      <c r="R4409" s="6" t="e">
        <f t="shared" si="674"/>
        <v>#DIV/0!</v>
      </c>
      <c r="S4409" s="6" t="e">
        <f t="shared" si="675"/>
        <v>#DIV/0!</v>
      </c>
      <c r="T4409" s="11">
        <f t="shared" si="676"/>
        <v>0</v>
      </c>
      <c r="U4409" s="11">
        <f t="shared" si="677"/>
        <v>0</v>
      </c>
      <c r="V4409" s="11">
        <f t="shared" si="678"/>
        <v>0</v>
      </c>
    </row>
    <row r="4410" spans="1:22" x14ac:dyDescent="0.25">
      <c r="A4410" s="6" t="s">
        <v>351</v>
      </c>
      <c r="B4410" s="6" t="s">
        <v>23</v>
      </c>
      <c r="O4410" s="10" t="e">
        <f t="shared" si="671"/>
        <v>#DIV/0!</v>
      </c>
      <c r="P4410" s="11" t="e">
        <f t="shared" si="672"/>
        <v>#DIV/0!</v>
      </c>
      <c r="Q4410" s="11" t="e">
        <f t="shared" si="673"/>
        <v>#DIV/0!</v>
      </c>
      <c r="R4410" s="6" t="e">
        <f t="shared" si="674"/>
        <v>#DIV/0!</v>
      </c>
      <c r="S4410" s="6" t="e">
        <f t="shared" si="675"/>
        <v>#DIV/0!</v>
      </c>
      <c r="T4410" s="11">
        <f t="shared" si="676"/>
        <v>0</v>
      </c>
      <c r="U4410" s="11">
        <f t="shared" si="677"/>
        <v>0</v>
      </c>
      <c r="V4410" s="11">
        <f t="shared" si="678"/>
        <v>0</v>
      </c>
    </row>
    <row r="4411" spans="1:22" x14ac:dyDescent="0.25">
      <c r="A4411" s="6" t="s">
        <v>351</v>
      </c>
      <c r="B4411" s="6" t="s">
        <v>23</v>
      </c>
      <c r="O4411" s="10" t="e">
        <f t="shared" si="671"/>
        <v>#DIV/0!</v>
      </c>
      <c r="P4411" s="11" t="e">
        <f t="shared" si="672"/>
        <v>#DIV/0!</v>
      </c>
      <c r="Q4411" s="11" t="e">
        <f t="shared" si="673"/>
        <v>#DIV/0!</v>
      </c>
      <c r="R4411" s="6" t="e">
        <f t="shared" si="674"/>
        <v>#DIV/0!</v>
      </c>
      <c r="S4411" s="6" t="e">
        <f t="shared" si="675"/>
        <v>#DIV/0!</v>
      </c>
      <c r="T4411" s="11">
        <f t="shared" si="676"/>
        <v>0</v>
      </c>
      <c r="U4411" s="11">
        <f t="shared" si="677"/>
        <v>0</v>
      </c>
      <c r="V4411" s="11">
        <f t="shared" si="678"/>
        <v>0</v>
      </c>
    </row>
    <row r="4412" spans="1:22" x14ac:dyDescent="0.25">
      <c r="A4412" s="6" t="s">
        <v>351</v>
      </c>
      <c r="B4412" s="6" t="s">
        <v>23</v>
      </c>
      <c r="O4412" s="10" t="e">
        <f t="shared" si="671"/>
        <v>#DIV/0!</v>
      </c>
      <c r="P4412" s="11" t="e">
        <f t="shared" si="672"/>
        <v>#DIV/0!</v>
      </c>
      <c r="Q4412" s="11" t="e">
        <f t="shared" si="673"/>
        <v>#DIV/0!</v>
      </c>
      <c r="R4412" s="6" t="e">
        <f t="shared" si="674"/>
        <v>#DIV/0!</v>
      </c>
      <c r="S4412" s="6" t="e">
        <f t="shared" si="675"/>
        <v>#DIV/0!</v>
      </c>
      <c r="T4412" s="11">
        <f t="shared" si="676"/>
        <v>0</v>
      </c>
      <c r="U4412" s="11">
        <f t="shared" si="677"/>
        <v>0</v>
      </c>
      <c r="V4412" s="11">
        <f t="shared" si="678"/>
        <v>0</v>
      </c>
    </row>
    <row r="4413" spans="1:22" x14ac:dyDescent="0.25">
      <c r="A4413" s="6" t="s">
        <v>351</v>
      </c>
      <c r="B4413" s="6" t="s">
        <v>23</v>
      </c>
      <c r="O4413" s="10" t="e">
        <f t="shared" si="671"/>
        <v>#DIV/0!</v>
      </c>
      <c r="P4413" s="11" t="e">
        <f t="shared" si="672"/>
        <v>#DIV/0!</v>
      </c>
      <c r="Q4413" s="11" t="e">
        <f t="shared" si="673"/>
        <v>#DIV/0!</v>
      </c>
      <c r="R4413" s="6" t="e">
        <f t="shared" si="674"/>
        <v>#DIV/0!</v>
      </c>
      <c r="S4413" s="6" t="e">
        <f t="shared" si="675"/>
        <v>#DIV/0!</v>
      </c>
      <c r="T4413" s="11">
        <f t="shared" si="676"/>
        <v>0</v>
      </c>
      <c r="U4413" s="11">
        <f t="shared" si="677"/>
        <v>0</v>
      </c>
      <c r="V4413" s="11">
        <f t="shared" si="678"/>
        <v>0</v>
      </c>
    </row>
    <row r="4414" spans="1:22" x14ac:dyDescent="0.25">
      <c r="A4414" s="6" t="s">
        <v>351</v>
      </c>
      <c r="B4414" s="6" t="s">
        <v>23</v>
      </c>
      <c r="O4414" s="10" t="e">
        <f t="shared" si="671"/>
        <v>#DIV/0!</v>
      </c>
      <c r="P4414" s="11" t="e">
        <f t="shared" si="672"/>
        <v>#DIV/0!</v>
      </c>
      <c r="Q4414" s="11" t="e">
        <f t="shared" si="673"/>
        <v>#DIV/0!</v>
      </c>
      <c r="R4414" s="6" t="e">
        <f t="shared" si="674"/>
        <v>#DIV/0!</v>
      </c>
      <c r="S4414" s="6" t="e">
        <f t="shared" si="675"/>
        <v>#DIV/0!</v>
      </c>
      <c r="T4414" s="11">
        <f t="shared" si="676"/>
        <v>0</v>
      </c>
      <c r="U4414" s="11">
        <f t="shared" si="677"/>
        <v>0</v>
      </c>
      <c r="V4414" s="11">
        <f t="shared" si="678"/>
        <v>0</v>
      </c>
    </row>
    <row r="4415" spans="1:22" x14ac:dyDescent="0.25">
      <c r="A4415" s="6" t="s">
        <v>351</v>
      </c>
      <c r="B4415" s="6" t="s">
        <v>23</v>
      </c>
      <c r="O4415" s="10" t="e">
        <f t="shared" si="671"/>
        <v>#DIV/0!</v>
      </c>
      <c r="P4415" s="11" t="e">
        <f t="shared" si="672"/>
        <v>#DIV/0!</v>
      </c>
      <c r="Q4415" s="11" t="e">
        <f t="shared" si="673"/>
        <v>#DIV/0!</v>
      </c>
      <c r="R4415" s="6" t="e">
        <f t="shared" si="674"/>
        <v>#DIV/0!</v>
      </c>
      <c r="S4415" s="6" t="e">
        <f t="shared" si="675"/>
        <v>#DIV/0!</v>
      </c>
      <c r="T4415" s="11">
        <f t="shared" si="676"/>
        <v>0</v>
      </c>
      <c r="U4415" s="11">
        <f t="shared" si="677"/>
        <v>0</v>
      </c>
      <c r="V4415" s="11">
        <f t="shared" si="678"/>
        <v>0</v>
      </c>
    </row>
    <row r="4416" spans="1:22" x14ac:dyDescent="0.25">
      <c r="A4416" s="6" t="s">
        <v>351</v>
      </c>
      <c r="B4416" s="6" t="s">
        <v>23</v>
      </c>
      <c r="O4416" s="10" t="e">
        <f t="shared" si="671"/>
        <v>#DIV/0!</v>
      </c>
      <c r="P4416" s="11" t="e">
        <f t="shared" si="672"/>
        <v>#DIV/0!</v>
      </c>
      <c r="Q4416" s="11" t="e">
        <f t="shared" si="673"/>
        <v>#DIV/0!</v>
      </c>
      <c r="R4416" s="6" t="e">
        <f t="shared" si="674"/>
        <v>#DIV/0!</v>
      </c>
      <c r="S4416" s="6" t="e">
        <f t="shared" si="675"/>
        <v>#DIV/0!</v>
      </c>
      <c r="T4416" s="11">
        <f t="shared" si="676"/>
        <v>0</v>
      </c>
      <c r="U4416" s="11">
        <f t="shared" si="677"/>
        <v>0</v>
      </c>
      <c r="V4416" s="11">
        <f t="shared" si="678"/>
        <v>0</v>
      </c>
    </row>
    <row r="4417" spans="1:22" x14ac:dyDescent="0.25">
      <c r="A4417" s="6" t="s">
        <v>351</v>
      </c>
      <c r="B4417" s="6" t="s">
        <v>23</v>
      </c>
      <c r="O4417" s="10" t="e">
        <f t="shared" si="671"/>
        <v>#DIV/0!</v>
      </c>
      <c r="P4417" s="11" t="e">
        <f t="shared" si="672"/>
        <v>#DIV/0!</v>
      </c>
      <c r="Q4417" s="11" t="e">
        <f t="shared" si="673"/>
        <v>#DIV/0!</v>
      </c>
      <c r="R4417" s="6" t="e">
        <f t="shared" si="674"/>
        <v>#DIV/0!</v>
      </c>
      <c r="S4417" s="6" t="e">
        <f t="shared" si="675"/>
        <v>#DIV/0!</v>
      </c>
      <c r="T4417" s="11">
        <f t="shared" si="676"/>
        <v>0</v>
      </c>
      <c r="U4417" s="11">
        <f t="shared" si="677"/>
        <v>0</v>
      </c>
      <c r="V4417" s="11">
        <f t="shared" si="678"/>
        <v>0</v>
      </c>
    </row>
    <row r="4418" spans="1:22" x14ac:dyDescent="0.25">
      <c r="A4418" s="6" t="s">
        <v>351</v>
      </c>
      <c r="B4418" s="6" t="s">
        <v>23</v>
      </c>
      <c r="O4418" s="10" t="e">
        <f t="shared" si="671"/>
        <v>#DIV/0!</v>
      </c>
      <c r="P4418" s="11" t="e">
        <f t="shared" si="672"/>
        <v>#DIV/0!</v>
      </c>
      <c r="Q4418" s="11" t="e">
        <f t="shared" si="673"/>
        <v>#DIV/0!</v>
      </c>
      <c r="R4418" s="6" t="e">
        <f t="shared" si="674"/>
        <v>#DIV/0!</v>
      </c>
      <c r="S4418" s="6" t="e">
        <f t="shared" si="675"/>
        <v>#DIV/0!</v>
      </c>
      <c r="T4418" s="11">
        <f t="shared" si="676"/>
        <v>0</v>
      </c>
      <c r="U4418" s="11">
        <f t="shared" si="677"/>
        <v>0</v>
      </c>
      <c r="V4418" s="11">
        <f t="shared" si="678"/>
        <v>0</v>
      </c>
    </row>
    <row r="4419" spans="1:22" x14ac:dyDescent="0.25">
      <c r="A4419" s="6" t="s">
        <v>351</v>
      </c>
      <c r="B4419" s="6" t="s">
        <v>23</v>
      </c>
      <c r="O4419" s="10" t="e">
        <f t="shared" si="671"/>
        <v>#DIV/0!</v>
      </c>
      <c r="P4419" s="11" t="e">
        <f t="shared" si="672"/>
        <v>#DIV/0!</v>
      </c>
      <c r="Q4419" s="11" t="e">
        <f t="shared" si="673"/>
        <v>#DIV/0!</v>
      </c>
      <c r="R4419" s="6" t="e">
        <f t="shared" si="674"/>
        <v>#DIV/0!</v>
      </c>
      <c r="S4419" s="6" t="e">
        <f t="shared" si="675"/>
        <v>#DIV/0!</v>
      </c>
      <c r="T4419" s="11">
        <f t="shared" si="676"/>
        <v>0</v>
      </c>
      <c r="U4419" s="11">
        <f t="shared" si="677"/>
        <v>0</v>
      </c>
      <c r="V4419" s="11">
        <f t="shared" si="678"/>
        <v>0</v>
      </c>
    </row>
    <row r="4420" spans="1:22" x14ac:dyDescent="0.25">
      <c r="A4420" s="6" t="s">
        <v>351</v>
      </c>
      <c r="B4420" s="6" t="s">
        <v>23</v>
      </c>
      <c r="O4420" s="10" t="e">
        <f t="shared" si="671"/>
        <v>#DIV/0!</v>
      </c>
      <c r="P4420" s="11" t="e">
        <f t="shared" si="672"/>
        <v>#DIV/0!</v>
      </c>
      <c r="Q4420" s="11" t="e">
        <f t="shared" si="673"/>
        <v>#DIV/0!</v>
      </c>
      <c r="R4420" s="6" t="e">
        <f t="shared" si="674"/>
        <v>#DIV/0!</v>
      </c>
      <c r="S4420" s="6" t="e">
        <f t="shared" si="675"/>
        <v>#DIV/0!</v>
      </c>
      <c r="T4420" s="11">
        <f t="shared" si="676"/>
        <v>0</v>
      </c>
      <c r="U4420" s="11">
        <f t="shared" si="677"/>
        <v>0</v>
      </c>
      <c r="V4420" s="11">
        <f t="shared" si="678"/>
        <v>0</v>
      </c>
    </row>
    <row r="4421" spans="1:22" x14ac:dyDescent="0.25">
      <c r="A4421" s="6" t="s">
        <v>351</v>
      </c>
      <c r="B4421" s="6" t="s">
        <v>23</v>
      </c>
      <c r="O4421" s="10" t="e">
        <f t="shared" si="671"/>
        <v>#DIV/0!</v>
      </c>
      <c r="P4421" s="11" t="e">
        <f t="shared" si="672"/>
        <v>#DIV/0!</v>
      </c>
      <c r="Q4421" s="11" t="e">
        <f t="shared" si="673"/>
        <v>#DIV/0!</v>
      </c>
      <c r="R4421" s="6" t="e">
        <f t="shared" si="674"/>
        <v>#DIV/0!</v>
      </c>
      <c r="S4421" s="6" t="e">
        <f t="shared" si="675"/>
        <v>#DIV/0!</v>
      </c>
      <c r="T4421" s="11">
        <f t="shared" si="676"/>
        <v>0</v>
      </c>
      <c r="U4421" s="11">
        <f t="shared" si="677"/>
        <v>0</v>
      </c>
      <c r="V4421" s="11">
        <f t="shared" si="678"/>
        <v>0</v>
      </c>
    </row>
    <row r="4422" spans="1:22" x14ac:dyDescent="0.25">
      <c r="A4422" s="6" t="s">
        <v>351</v>
      </c>
      <c r="B4422" s="6" t="s">
        <v>23</v>
      </c>
      <c r="O4422" s="10" t="e">
        <f t="shared" si="671"/>
        <v>#DIV/0!</v>
      </c>
      <c r="P4422" s="11" t="e">
        <f t="shared" si="672"/>
        <v>#DIV/0!</v>
      </c>
      <c r="Q4422" s="11" t="e">
        <f t="shared" si="673"/>
        <v>#DIV/0!</v>
      </c>
      <c r="R4422" s="6" t="e">
        <f t="shared" si="674"/>
        <v>#DIV/0!</v>
      </c>
      <c r="S4422" s="6" t="e">
        <f t="shared" si="675"/>
        <v>#DIV/0!</v>
      </c>
      <c r="T4422" s="11">
        <f t="shared" si="676"/>
        <v>0</v>
      </c>
      <c r="U4422" s="11">
        <f t="shared" si="677"/>
        <v>0</v>
      </c>
      <c r="V4422" s="11">
        <f t="shared" si="678"/>
        <v>0</v>
      </c>
    </row>
    <row r="4423" spans="1:22" x14ac:dyDescent="0.25">
      <c r="A4423" s="6" t="s">
        <v>351</v>
      </c>
      <c r="B4423" s="6" t="s">
        <v>23</v>
      </c>
      <c r="O4423" s="10" t="e">
        <f t="shared" si="671"/>
        <v>#DIV/0!</v>
      </c>
      <c r="P4423" s="11" t="e">
        <f t="shared" si="672"/>
        <v>#DIV/0!</v>
      </c>
      <c r="Q4423" s="11" t="e">
        <f t="shared" si="673"/>
        <v>#DIV/0!</v>
      </c>
      <c r="R4423" s="6" t="e">
        <f t="shared" si="674"/>
        <v>#DIV/0!</v>
      </c>
      <c r="S4423" s="6" t="e">
        <f t="shared" si="675"/>
        <v>#DIV/0!</v>
      </c>
      <c r="T4423" s="11">
        <f t="shared" si="676"/>
        <v>0</v>
      </c>
      <c r="U4423" s="11">
        <f t="shared" si="677"/>
        <v>0</v>
      </c>
      <c r="V4423" s="11">
        <f t="shared" si="678"/>
        <v>0</v>
      </c>
    </row>
    <row r="4424" spans="1:22" x14ac:dyDescent="0.25">
      <c r="A4424" s="6" t="s">
        <v>351</v>
      </c>
      <c r="B4424" s="6" t="s">
        <v>23</v>
      </c>
      <c r="O4424" s="10" t="e">
        <f t="shared" si="671"/>
        <v>#DIV/0!</v>
      </c>
      <c r="P4424" s="11" t="e">
        <f t="shared" si="672"/>
        <v>#DIV/0!</v>
      </c>
      <c r="Q4424" s="11" t="e">
        <f t="shared" si="673"/>
        <v>#DIV/0!</v>
      </c>
      <c r="R4424" s="6" t="e">
        <f t="shared" si="674"/>
        <v>#DIV/0!</v>
      </c>
      <c r="S4424" s="6" t="e">
        <f t="shared" si="675"/>
        <v>#DIV/0!</v>
      </c>
      <c r="T4424" s="11">
        <f t="shared" si="676"/>
        <v>0</v>
      </c>
      <c r="U4424" s="11">
        <f t="shared" si="677"/>
        <v>0</v>
      </c>
      <c r="V4424" s="11">
        <f t="shared" si="678"/>
        <v>0</v>
      </c>
    </row>
    <row r="4425" spans="1:22" x14ac:dyDescent="0.25">
      <c r="A4425" s="6" t="s">
        <v>351</v>
      </c>
      <c r="B4425" s="6" t="s">
        <v>23</v>
      </c>
      <c r="O4425" s="10" t="e">
        <f t="shared" si="671"/>
        <v>#DIV/0!</v>
      </c>
      <c r="P4425" s="11" t="e">
        <f t="shared" si="672"/>
        <v>#DIV/0!</v>
      </c>
      <c r="Q4425" s="11" t="e">
        <f t="shared" si="673"/>
        <v>#DIV/0!</v>
      </c>
      <c r="R4425" s="6" t="e">
        <f t="shared" si="674"/>
        <v>#DIV/0!</v>
      </c>
      <c r="S4425" s="6" t="e">
        <f t="shared" si="675"/>
        <v>#DIV/0!</v>
      </c>
      <c r="T4425" s="11">
        <f t="shared" si="676"/>
        <v>0</v>
      </c>
      <c r="U4425" s="11">
        <f t="shared" si="677"/>
        <v>0</v>
      </c>
      <c r="V4425" s="11">
        <f t="shared" si="678"/>
        <v>0</v>
      </c>
    </row>
    <row r="4426" spans="1:22" x14ac:dyDescent="0.25">
      <c r="A4426" s="6" t="s">
        <v>351</v>
      </c>
      <c r="B4426" s="6" t="s">
        <v>23</v>
      </c>
      <c r="O4426" s="10" t="e">
        <f t="shared" si="671"/>
        <v>#DIV/0!</v>
      </c>
      <c r="P4426" s="11" t="e">
        <f t="shared" si="672"/>
        <v>#DIV/0!</v>
      </c>
      <c r="Q4426" s="11" t="e">
        <f t="shared" si="673"/>
        <v>#DIV/0!</v>
      </c>
      <c r="R4426" s="6" t="e">
        <f t="shared" si="674"/>
        <v>#DIV/0!</v>
      </c>
      <c r="S4426" s="6" t="e">
        <f t="shared" si="675"/>
        <v>#DIV/0!</v>
      </c>
      <c r="T4426" s="11">
        <f t="shared" si="676"/>
        <v>0</v>
      </c>
      <c r="U4426" s="11">
        <f t="shared" si="677"/>
        <v>0</v>
      </c>
      <c r="V4426" s="11">
        <f t="shared" si="678"/>
        <v>0</v>
      </c>
    </row>
    <row r="4427" spans="1:22" x14ac:dyDescent="0.25">
      <c r="A4427" s="6" t="s">
        <v>351</v>
      </c>
      <c r="B4427" s="6" t="s">
        <v>23</v>
      </c>
      <c r="O4427" s="10" t="e">
        <f t="shared" si="671"/>
        <v>#DIV/0!</v>
      </c>
      <c r="P4427" s="11" t="e">
        <f t="shared" si="672"/>
        <v>#DIV/0!</v>
      </c>
      <c r="Q4427" s="11" t="e">
        <f t="shared" si="673"/>
        <v>#DIV/0!</v>
      </c>
      <c r="R4427" s="6" t="e">
        <f t="shared" si="674"/>
        <v>#DIV/0!</v>
      </c>
      <c r="S4427" s="6" t="e">
        <f t="shared" si="675"/>
        <v>#DIV/0!</v>
      </c>
      <c r="T4427" s="11">
        <f t="shared" si="676"/>
        <v>0</v>
      </c>
      <c r="U4427" s="11">
        <f t="shared" si="677"/>
        <v>0</v>
      </c>
      <c r="V4427" s="11">
        <f t="shared" si="678"/>
        <v>0</v>
      </c>
    </row>
    <row r="4428" spans="1:22" x14ac:dyDescent="0.25">
      <c r="A4428" s="6" t="s">
        <v>351</v>
      </c>
      <c r="B4428" s="6" t="s">
        <v>23</v>
      </c>
      <c r="O4428" s="10" t="e">
        <f t="shared" si="671"/>
        <v>#DIV/0!</v>
      </c>
      <c r="P4428" s="11" t="e">
        <f t="shared" si="672"/>
        <v>#DIV/0!</v>
      </c>
      <c r="Q4428" s="11" t="e">
        <f t="shared" si="673"/>
        <v>#DIV/0!</v>
      </c>
      <c r="R4428" s="6" t="e">
        <f t="shared" si="674"/>
        <v>#DIV/0!</v>
      </c>
      <c r="S4428" s="6" t="e">
        <f t="shared" si="675"/>
        <v>#DIV/0!</v>
      </c>
      <c r="T4428" s="11">
        <f t="shared" si="676"/>
        <v>0</v>
      </c>
      <c r="U4428" s="11">
        <f t="shared" si="677"/>
        <v>0</v>
      </c>
      <c r="V4428" s="11">
        <f t="shared" si="678"/>
        <v>0</v>
      </c>
    </row>
    <row r="4429" spans="1:22" x14ac:dyDescent="0.25">
      <c r="A4429" s="6" t="s">
        <v>351</v>
      </c>
      <c r="B4429" s="6" t="s">
        <v>23</v>
      </c>
      <c r="O4429" s="10" t="e">
        <f t="shared" si="671"/>
        <v>#DIV/0!</v>
      </c>
      <c r="P4429" s="11" t="e">
        <f t="shared" si="672"/>
        <v>#DIV/0!</v>
      </c>
      <c r="Q4429" s="11" t="e">
        <f t="shared" si="673"/>
        <v>#DIV/0!</v>
      </c>
      <c r="R4429" s="6" t="e">
        <f t="shared" si="674"/>
        <v>#DIV/0!</v>
      </c>
      <c r="S4429" s="6" t="e">
        <f t="shared" si="675"/>
        <v>#DIV/0!</v>
      </c>
      <c r="T4429" s="11">
        <f t="shared" si="676"/>
        <v>0</v>
      </c>
      <c r="U4429" s="11">
        <f t="shared" si="677"/>
        <v>0</v>
      </c>
      <c r="V4429" s="11">
        <f t="shared" si="678"/>
        <v>0</v>
      </c>
    </row>
    <row r="4430" spans="1:22" x14ac:dyDescent="0.25">
      <c r="A4430" s="6" t="s">
        <v>351</v>
      </c>
      <c r="B4430" s="6" t="s">
        <v>23</v>
      </c>
      <c r="O4430" s="10" t="e">
        <f t="shared" si="671"/>
        <v>#DIV/0!</v>
      </c>
      <c r="P4430" s="11" t="e">
        <f t="shared" si="672"/>
        <v>#DIV/0!</v>
      </c>
      <c r="Q4430" s="11" t="e">
        <f t="shared" si="673"/>
        <v>#DIV/0!</v>
      </c>
      <c r="R4430" s="6" t="e">
        <f t="shared" si="674"/>
        <v>#DIV/0!</v>
      </c>
      <c r="S4430" s="6" t="e">
        <f t="shared" si="675"/>
        <v>#DIV/0!</v>
      </c>
      <c r="T4430" s="11">
        <f t="shared" si="676"/>
        <v>0</v>
      </c>
      <c r="U4430" s="11">
        <f t="shared" si="677"/>
        <v>0</v>
      </c>
      <c r="V4430" s="11">
        <f t="shared" si="678"/>
        <v>0</v>
      </c>
    </row>
    <row r="4431" spans="1:22" x14ac:dyDescent="0.25">
      <c r="A4431" s="6" t="s">
        <v>351</v>
      </c>
      <c r="B4431" s="6" t="s">
        <v>23</v>
      </c>
      <c r="O4431" s="10" t="e">
        <f t="shared" si="671"/>
        <v>#DIV/0!</v>
      </c>
      <c r="P4431" s="11" t="e">
        <f t="shared" si="672"/>
        <v>#DIV/0!</v>
      </c>
      <c r="Q4431" s="11" t="e">
        <f t="shared" si="673"/>
        <v>#DIV/0!</v>
      </c>
      <c r="R4431" s="6" t="e">
        <f t="shared" si="674"/>
        <v>#DIV/0!</v>
      </c>
      <c r="S4431" s="6" t="e">
        <f t="shared" si="675"/>
        <v>#DIV/0!</v>
      </c>
      <c r="T4431" s="11">
        <f t="shared" si="676"/>
        <v>0</v>
      </c>
      <c r="U4431" s="11">
        <f t="shared" si="677"/>
        <v>0</v>
      </c>
      <c r="V4431" s="11">
        <f t="shared" si="678"/>
        <v>0</v>
      </c>
    </row>
    <row r="4432" spans="1:22" x14ac:dyDescent="0.25">
      <c r="A4432" s="6" t="s">
        <v>351</v>
      </c>
      <c r="B4432" s="6" t="s">
        <v>23</v>
      </c>
      <c r="O4432" s="10" t="e">
        <f t="shared" si="671"/>
        <v>#DIV/0!</v>
      </c>
      <c r="P4432" s="11" t="e">
        <f t="shared" si="672"/>
        <v>#DIV/0!</v>
      </c>
      <c r="Q4432" s="11" t="e">
        <f t="shared" si="673"/>
        <v>#DIV/0!</v>
      </c>
      <c r="R4432" s="6" t="e">
        <f t="shared" si="674"/>
        <v>#DIV/0!</v>
      </c>
      <c r="S4432" s="6" t="e">
        <f t="shared" si="675"/>
        <v>#DIV/0!</v>
      </c>
      <c r="T4432" s="11">
        <f t="shared" si="676"/>
        <v>0</v>
      </c>
      <c r="U4432" s="11">
        <f t="shared" si="677"/>
        <v>0</v>
      </c>
      <c r="V4432" s="11">
        <f t="shared" si="678"/>
        <v>0</v>
      </c>
    </row>
    <row r="4433" spans="1:22" x14ac:dyDescent="0.25">
      <c r="A4433" s="6" t="s">
        <v>351</v>
      </c>
      <c r="B4433" s="6" t="s">
        <v>23</v>
      </c>
      <c r="O4433" s="10" t="e">
        <f t="shared" si="671"/>
        <v>#DIV/0!</v>
      </c>
      <c r="P4433" s="11" t="e">
        <f t="shared" si="672"/>
        <v>#DIV/0!</v>
      </c>
      <c r="Q4433" s="11" t="e">
        <f t="shared" si="673"/>
        <v>#DIV/0!</v>
      </c>
      <c r="R4433" s="6" t="e">
        <f t="shared" si="674"/>
        <v>#DIV/0!</v>
      </c>
      <c r="S4433" s="6" t="e">
        <f t="shared" si="675"/>
        <v>#DIV/0!</v>
      </c>
      <c r="T4433" s="11">
        <f t="shared" si="676"/>
        <v>0</v>
      </c>
      <c r="U4433" s="11">
        <f t="shared" si="677"/>
        <v>0</v>
      </c>
      <c r="V4433" s="11">
        <f t="shared" si="678"/>
        <v>0</v>
      </c>
    </row>
    <row r="4434" spans="1:22" x14ac:dyDescent="0.25">
      <c r="A4434" s="6" t="s">
        <v>351</v>
      </c>
      <c r="B4434" s="6" t="s">
        <v>23</v>
      </c>
      <c r="O4434" s="10" t="e">
        <f t="shared" si="671"/>
        <v>#DIV/0!</v>
      </c>
      <c r="P4434" s="11" t="e">
        <f t="shared" si="672"/>
        <v>#DIV/0!</v>
      </c>
      <c r="Q4434" s="11" t="e">
        <f t="shared" si="673"/>
        <v>#DIV/0!</v>
      </c>
      <c r="R4434" s="6" t="e">
        <f t="shared" si="674"/>
        <v>#DIV/0!</v>
      </c>
      <c r="S4434" s="6" t="e">
        <f t="shared" si="675"/>
        <v>#DIV/0!</v>
      </c>
      <c r="T4434" s="11">
        <f t="shared" si="676"/>
        <v>0</v>
      </c>
      <c r="U4434" s="11">
        <f t="shared" si="677"/>
        <v>0</v>
      </c>
      <c r="V4434" s="11">
        <f t="shared" si="678"/>
        <v>0</v>
      </c>
    </row>
    <row r="4435" spans="1:22" x14ac:dyDescent="0.25">
      <c r="A4435" s="6" t="s">
        <v>351</v>
      </c>
      <c r="B4435" s="6" t="s">
        <v>23</v>
      </c>
      <c r="O4435" s="10" t="e">
        <f t="shared" si="671"/>
        <v>#DIV/0!</v>
      </c>
      <c r="P4435" s="11" t="e">
        <f t="shared" si="672"/>
        <v>#DIV/0!</v>
      </c>
      <c r="Q4435" s="11" t="e">
        <f t="shared" si="673"/>
        <v>#DIV/0!</v>
      </c>
      <c r="R4435" s="6" t="e">
        <f t="shared" si="674"/>
        <v>#DIV/0!</v>
      </c>
      <c r="S4435" s="6" t="e">
        <f t="shared" si="675"/>
        <v>#DIV/0!</v>
      </c>
      <c r="T4435" s="11">
        <f t="shared" si="676"/>
        <v>0</v>
      </c>
      <c r="U4435" s="11">
        <f t="shared" si="677"/>
        <v>0</v>
      </c>
      <c r="V4435" s="11">
        <f t="shared" si="678"/>
        <v>0</v>
      </c>
    </row>
    <row r="4436" spans="1:22" x14ac:dyDescent="0.25">
      <c r="A4436" s="6" t="s">
        <v>351</v>
      </c>
      <c r="B4436" s="6" t="s">
        <v>23</v>
      </c>
      <c r="O4436" s="10" t="e">
        <f t="shared" si="671"/>
        <v>#DIV/0!</v>
      </c>
      <c r="P4436" s="11" t="e">
        <f t="shared" si="672"/>
        <v>#DIV/0!</v>
      </c>
      <c r="Q4436" s="11" t="e">
        <f t="shared" si="673"/>
        <v>#DIV/0!</v>
      </c>
      <c r="R4436" s="6" t="e">
        <f t="shared" si="674"/>
        <v>#DIV/0!</v>
      </c>
      <c r="S4436" s="6" t="e">
        <f t="shared" si="675"/>
        <v>#DIV/0!</v>
      </c>
      <c r="T4436" s="11">
        <f t="shared" si="676"/>
        <v>0</v>
      </c>
      <c r="U4436" s="11">
        <f t="shared" si="677"/>
        <v>0</v>
      </c>
      <c r="V4436" s="11">
        <f t="shared" si="678"/>
        <v>0</v>
      </c>
    </row>
    <row r="4437" spans="1:22" x14ac:dyDescent="0.25">
      <c r="A4437" s="6" t="s">
        <v>351</v>
      </c>
      <c r="B4437" s="6" t="s">
        <v>23</v>
      </c>
      <c r="O4437" s="10" t="e">
        <f t="shared" ref="O4437:O4500" si="679">M4437/L4437</f>
        <v>#DIV/0!</v>
      </c>
      <c r="P4437" s="11" t="e">
        <f t="shared" ref="P4437:P4500" si="680">N4437/L4437</f>
        <v>#DIV/0!</v>
      </c>
      <c r="Q4437" s="11" t="e">
        <f t="shared" ref="Q4437:Q4500" si="681">(M4437+N4437)/L4437</f>
        <v>#DIV/0!</v>
      </c>
      <c r="R4437" s="6" t="e">
        <f t="shared" ref="R4437:R4500" si="682">IF(Q4437&gt;12.49,"YES","NO")</f>
        <v>#DIV/0!</v>
      </c>
      <c r="S4437" s="6" t="e">
        <f t="shared" ref="S4437:S4500" si="683">IF(O4437&gt;3.32,"YES","NO")</f>
        <v>#DIV/0!</v>
      </c>
      <c r="T4437" s="11">
        <f t="shared" ref="T4437:T4500" si="684">L4437*12.5</f>
        <v>0</v>
      </c>
      <c r="U4437" s="11">
        <f t="shared" ref="U4437:U4500" si="685">M4437+N4437</f>
        <v>0</v>
      </c>
      <c r="V4437" s="11">
        <f t="shared" ref="V4437:V4500" si="686">T4437-U4437</f>
        <v>0</v>
      </c>
    </row>
    <row r="4438" spans="1:22" x14ac:dyDescent="0.25">
      <c r="A4438" s="6" t="s">
        <v>351</v>
      </c>
      <c r="B4438" s="6" t="s">
        <v>23</v>
      </c>
      <c r="O4438" s="10" t="e">
        <f t="shared" si="679"/>
        <v>#DIV/0!</v>
      </c>
      <c r="P4438" s="11" t="e">
        <f t="shared" si="680"/>
        <v>#DIV/0!</v>
      </c>
      <c r="Q4438" s="11" t="e">
        <f t="shared" si="681"/>
        <v>#DIV/0!</v>
      </c>
      <c r="R4438" s="6" t="e">
        <f t="shared" si="682"/>
        <v>#DIV/0!</v>
      </c>
      <c r="S4438" s="6" t="e">
        <f t="shared" si="683"/>
        <v>#DIV/0!</v>
      </c>
      <c r="T4438" s="11">
        <f t="shared" si="684"/>
        <v>0</v>
      </c>
      <c r="U4438" s="11">
        <f t="shared" si="685"/>
        <v>0</v>
      </c>
      <c r="V4438" s="11">
        <f t="shared" si="686"/>
        <v>0</v>
      </c>
    </row>
    <row r="4439" spans="1:22" x14ac:dyDescent="0.25">
      <c r="A4439" s="6" t="s">
        <v>351</v>
      </c>
      <c r="B4439" s="6" t="s">
        <v>23</v>
      </c>
      <c r="O4439" s="10" t="e">
        <f t="shared" si="679"/>
        <v>#DIV/0!</v>
      </c>
      <c r="P4439" s="11" t="e">
        <f t="shared" si="680"/>
        <v>#DIV/0!</v>
      </c>
      <c r="Q4439" s="11" t="e">
        <f t="shared" si="681"/>
        <v>#DIV/0!</v>
      </c>
      <c r="R4439" s="6" t="e">
        <f t="shared" si="682"/>
        <v>#DIV/0!</v>
      </c>
      <c r="S4439" s="6" t="e">
        <f t="shared" si="683"/>
        <v>#DIV/0!</v>
      </c>
      <c r="T4439" s="11">
        <f t="shared" si="684"/>
        <v>0</v>
      </c>
      <c r="U4439" s="11">
        <f t="shared" si="685"/>
        <v>0</v>
      </c>
      <c r="V4439" s="11">
        <f t="shared" si="686"/>
        <v>0</v>
      </c>
    </row>
    <row r="4440" spans="1:22" x14ac:dyDescent="0.25">
      <c r="A4440" s="6" t="s">
        <v>351</v>
      </c>
      <c r="B4440" s="6" t="s">
        <v>23</v>
      </c>
      <c r="O4440" s="10" t="e">
        <f t="shared" si="679"/>
        <v>#DIV/0!</v>
      </c>
      <c r="P4440" s="11" t="e">
        <f t="shared" si="680"/>
        <v>#DIV/0!</v>
      </c>
      <c r="Q4440" s="11" t="e">
        <f t="shared" si="681"/>
        <v>#DIV/0!</v>
      </c>
      <c r="R4440" s="6" t="e">
        <f t="shared" si="682"/>
        <v>#DIV/0!</v>
      </c>
      <c r="S4440" s="6" t="e">
        <f t="shared" si="683"/>
        <v>#DIV/0!</v>
      </c>
      <c r="T4440" s="11">
        <f t="shared" si="684"/>
        <v>0</v>
      </c>
      <c r="U4440" s="11">
        <f t="shared" si="685"/>
        <v>0</v>
      </c>
      <c r="V4440" s="11">
        <f t="shared" si="686"/>
        <v>0</v>
      </c>
    </row>
    <row r="4441" spans="1:22" x14ac:dyDescent="0.25">
      <c r="A4441" s="6" t="s">
        <v>351</v>
      </c>
      <c r="B4441" s="6" t="s">
        <v>23</v>
      </c>
      <c r="O4441" s="10" t="e">
        <f t="shared" si="679"/>
        <v>#DIV/0!</v>
      </c>
      <c r="P4441" s="11" t="e">
        <f t="shared" si="680"/>
        <v>#DIV/0!</v>
      </c>
      <c r="Q4441" s="11" t="e">
        <f t="shared" si="681"/>
        <v>#DIV/0!</v>
      </c>
      <c r="R4441" s="6" t="e">
        <f t="shared" si="682"/>
        <v>#DIV/0!</v>
      </c>
      <c r="S4441" s="6" t="e">
        <f t="shared" si="683"/>
        <v>#DIV/0!</v>
      </c>
      <c r="T4441" s="11">
        <f t="shared" si="684"/>
        <v>0</v>
      </c>
      <c r="U4441" s="11">
        <f t="shared" si="685"/>
        <v>0</v>
      </c>
      <c r="V4441" s="11">
        <f t="shared" si="686"/>
        <v>0</v>
      </c>
    </row>
    <row r="4442" spans="1:22" x14ac:dyDescent="0.25">
      <c r="A4442" s="6" t="s">
        <v>351</v>
      </c>
      <c r="B4442" s="6" t="s">
        <v>23</v>
      </c>
      <c r="O4442" s="10" t="e">
        <f t="shared" si="679"/>
        <v>#DIV/0!</v>
      </c>
      <c r="P4442" s="11" t="e">
        <f t="shared" si="680"/>
        <v>#DIV/0!</v>
      </c>
      <c r="Q4442" s="11" t="e">
        <f t="shared" si="681"/>
        <v>#DIV/0!</v>
      </c>
      <c r="R4442" s="6" t="e">
        <f t="shared" si="682"/>
        <v>#DIV/0!</v>
      </c>
      <c r="S4442" s="6" t="e">
        <f t="shared" si="683"/>
        <v>#DIV/0!</v>
      </c>
      <c r="T4442" s="11">
        <f t="shared" si="684"/>
        <v>0</v>
      </c>
      <c r="U4442" s="11">
        <f t="shared" si="685"/>
        <v>0</v>
      </c>
      <c r="V4442" s="11">
        <f t="shared" si="686"/>
        <v>0</v>
      </c>
    </row>
    <row r="4443" spans="1:22" x14ac:dyDescent="0.25">
      <c r="A4443" s="6" t="s">
        <v>351</v>
      </c>
      <c r="B4443" s="6" t="s">
        <v>23</v>
      </c>
      <c r="O4443" s="10" t="e">
        <f t="shared" si="679"/>
        <v>#DIV/0!</v>
      </c>
      <c r="P4443" s="11" t="e">
        <f t="shared" si="680"/>
        <v>#DIV/0!</v>
      </c>
      <c r="Q4443" s="11" t="e">
        <f t="shared" si="681"/>
        <v>#DIV/0!</v>
      </c>
      <c r="R4443" s="6" t="e">
        <f t="shared" si="682"/>
        <v>#DIV/0!</v>
      </c>
      <c r="S4443" s="6" t="e">
        <f t="shared" si="683"/>
        <v>#DIV/0!</v>
      </c>
      <c r="T4443" s="11">
        <f t="shared" si="684"/>
        <v>0</v>
      </c>
      <c r="U4443" s="11">
        <f t="shared" si="685"/>
        <v>0</v>
      </c>
      <c r="V4443" s="11">
        <f t="shared" si="686"/>
        <v>0</v>
      </c>
    </row>
    <row r="4444" spans="1:22" x14ac:dyDescent="0.25">
      <c r="A4444" s="6" t="s">
        <v>351</v>
      </c>
      <c r="B4444" s="6" t="s">
        <v>23</v>
      </c>
      <c r="O4444" s="10" t="e">
        <f t="shared" si="679"/>
        <v>#DIV/0!</v>
      </c>
      <c r="P4444" s="11" t="e">
        <f t="shared" si="680"/>
        <v>#DIV/0!</v>
      </c>
      <c r="Q4444" s="11" t="e">
        <f t="shared" si="681"/>
        <v>#DIV/0!</v>
      </c>
      <c r="R4444" s="6" t="e">
        <f t="shared" si="682"/>
        <v>#DIV/0!</v>
      </c>
      <c r="S4444" s="6" t="e">
        <f t="shared" si="683"/>
        <v>#DIV/0!</v>
      </c>
      <c r="T4444" s="11">
        <f t="shared" si="684"/>
        <v>0</v>
      </c>
      <c r="U4444" s="11">
        <f t="shared" si="685"/>
        <v>0</v>
      </c>
      <c r="V4444" s="11">
        <f t="shared" si="686"/>
        <v>0</v>
      </c>
    </row>
    <row r="4445" spans="1:22" x14ac:dyDescent="0.25">
      <c r="A4445" s="6" t="s">
        <v>351</v>
      </c>
      <c r="B4445" s="6" t="s">
        <v>23</v>
      </c>
      <c r="O4445" s="10" t="e">
        <f t="shared" si="679"/>
        <v>#DIV/0!</v>
      </c>
      <c r="P4445" s="11" t="e">
        <f t="shared" si="680"/>
        <v>#DIV/0!</v>
      </c>
      <c r="Q4445" s="11" t="e">
        <f t="shared" si="681"/>
        <v>#DIV/0!</v>
      </c>
      <c r="R4445" s="6" t="e">
        <f t="shared" si="682"/>
        <v>#DIV/0!</v>
      </c>
      <c r="S4445" s="6" t="e">
        <f t="shared" si="683"/>
        <v>#DIV/0!</v>
      </c>
      <c r="T4445" s="11">
        <f t="shared" si="684"/>
        <v>0</v>
      </c>
      <c r="U4445" s="11">
        <f t="shared" si="685"/>
        <v>0</v>
      </c>
      <c r="V4445" s="11">
        <f t="shared" si="686"/>
        <v>0</v>
      </c>
    </row>
    <row r="4446" spans="1:22" x14ac:dyDescent="0.25">
      <c r="A4446" s="6" t="s">
        <v>351</v>
      </c>
      <c r="B4446" s="6" t="s">
        <v>23</v>
      </c>
      <c r="O4446" s="10" t="e">
        <f t="shared" si="679"/>
        <v>#DIV/0!</v>
      </c>
      <c r="P4446" s="11" t="e">
        <f t="shared" si="680"/>
        <v>#DIV/0!</v>
      </c>
      <c r="Q4446" s="11" t="e">
        <f t="shared" si="681"/>
        <v>#DIV/0!</v>
      </c>
      <c r="R4446" s="6" t="e">
        <f t="shared" si="682"/>
        <v>#DIV/0!</v>
      </c>
      <c r="S4446" s="6" t="e">
        <f t="shared" si="683"/>
        <v>#DIV/0!</v>
      </c>
      <c r="T4446" s="11">
        <f t="shared" si="684"/>
        <v>0</v>
      </c>
      <c r="U4446" s="11">
        <f t="shared" si="685"/>
        <v>0</v>
      </c>
      <c r="V4446" s="11">
        <f t="shared" si="686"/>
        <v>0</v>
      </c>
    </row>
    <row r="4447" spans="1:22" x14ac:dyDescent="0.25">
      <c r="A4447" s="6" t="s">
        <v>351</v>
      </c>
      <c r="B4447" s="6" t="s">
        <v>23</v>
      </c>
      <c r="O4447" s="10" t="e">
        <f t="shared" si="679"/>
        <v>#DIV/0!</v>
      </c>
      <c r="P4447" s="11" t="e">
        <f t="shared" si="680"/>
        <v>#DIV/0!</v>
      </c>
      <c r="Q4447" s="11" t="e">
        <f t="shared" si="681"/>
        <v>#DIV/0!</v>
      </c>
      <c r="R4447" s="6" t="e">
        <f t="shared" si="682"/>
        <v>#DIV/0!</v>
      </c>
      <c r="S4447" s="6" t="e">
        <f t="shared" si="683"/>
        <v>#DIV/0!</v>
      </c>
      <c r="T4447" s="11">
        <f t="shared" si="684"/>
        <v>0</v>
      </c>
      <c r="U4447" s="11">
        <f t="shared" si="685"/>
        <v>0</v>
      </c>
      <c r="V4447" s="11">
        <f t="shared" si="686"/>
        <v>0</v>
      </c>
    </row>
    <row r="4448" spans="1:22" x14ac:dyDescent="0.25">
      <c r="A4448" s="6" t="s">
        <v>351</v>
      </c>
      <c r="B4448" s="6" t="s">
        <v>23</v>
      </c>
      <c r="O4448" s="10" t="e">
        <f t="shared" si="679"/>
        <v>#DIV/0!</v>
      </c>
      <c r="P4448" s="11" t="e">
        <f t="shared" si="680"/>
        <v>#DIV/0!</v>
      </c>
      <c r="Q4448" s="11" t="e">
        <f t="shared" si="681"/>
        <v>#DIV/0!</v>
      </c>
      <c r="R4448" s="6" t="e">
        <f t="shared" si="682"/>
        <v>#DIV/0!</v>
      </c>
      <c r="S4448" s="6" t="e">
        <f t="shared" si="683"/>
        <v>#DIV/0!</v>
      </c>
      <c r="T4448" s="11">
        <f t="shared" si="684"/>
        <v>0</v>
      </c>
      <c r="U4448" s="11">
        <f t="shared" si="685"/>
        <v>0</v>
      </c>
      <c r="V4448" s="11">
        <f t="shared" si="686"/>
        <v>0</v>
      </c>
    </row>
    <row r="4449" spans="1:22" x14ac:dyDescent="0.25">
      <c r="A4449" s="6" t="s">
        <v>351</v>
      </c>
      <c r="B4449" s="6" t="s">
        <v>23</v>
      </c>
      <c r="O4449" s="10" t="e">
        <f t="shared" si="679"/>
        <v>#DIV/0!</v>
      </c>
      <c r="P4449" s="11" t="e">
        <f t="shared" si="680"/>
        <v>#DIV/0!</v>
      </c>
      <c r="Q4449" s="11" t="e">
        <f t="shared" si="681"/>
        <v>#DIV/0!</v>
      </c>
      <c r="R4449" s="6" t="e">
        <f t="shared" si="682"/>
        <v>#DIV/0!</v>
      </c>
      <c r="S4449" s="6" t="e">
        <f t="shared" si="683"/>
        <v>#DIV/0!</v>
      </c>
      <c r="T4449" s="11">
        <f t="shared" si="684"/>
        <v>0</v>
      </c>
      <c r="U4449" s="11">
        <f t="shared" si="685"/>
        <v>0</v>
      </c>
      <c r="V4449" s="11">
        <f t="shared" si="686"/>
        <v>0</v>
      </c>
    </row>
    <row r="4450" spans="1:22" x14ac:dyDescent="0.25">
      <c r="A4450" s="6" t="s">
        <v>351</v>
      </c>
      <c r="B4450" s="6" t="s">
        <v>23</v>
      </c>
      <c r="O4450" s="10" t="e">
        <f t="shared" si="679"/>
        <v>#DIV/0!</v>
      </c>
      <c r="P4450" s="11" t="e">
        <f t="shared" si="680"/>
        <v>#DIV/0!</v>
      </c>
      <c r="Q4450" s="11" t="e">
        <f t="shared" si="681"/>
        <v>#DIV/0!</v>
      </c>
      <c r="R4450" s="6" t="e">
        <f t="shared" si="682"/>
        <v>#DIV/0!</v>
      </c>
      <c r="S4450" s="6" t="e">
        <f t="shared" si="683"/>
        <v>#DIV/0!</v>
      </c>
      <c r="T4450" s="11">
        <f t="shared" si="684"/>
        <v>0</v>
      </c>
      <c r="U4450" s="11">
        <f t="shared" si="685"/>
        <v>0</v>
      </c>
      <c r="V4450" s="11">
        <f t="shared" si="686"/>
        <v>0</v>
      </c>
    </row>
    <row r="4451" spans="1:22" x14ac:dyDescent="0.25">
      <c r="A4451" s="6" t="s">
        <v>351</v>
      </c>
      <c r="B4451" s="6" t="s">
        <v>23</v>
      </c>
      <c r="O4451" s="10" t="e">
        <f t="shared" si="679"/>
        <v>#DIV/0!</v>
      </c>
      <c r="P4451" s="11" t="e">
        <f t="shared" si="680"/>
        <v>#DIV/0!</v>
      </c>
      <c r="Q4451" s="11" t="e">
        <f t="shared" si="681"/>
        <v>#DIV/0!</v>
      </c>
      <c r="R4451" s="6" t="e">
        <f t="shared" si="682"/>
        <v>#DIV/0!</v>
      </c>
      <c r="S4451" s="6" t="e">
        <f t="shared" si="683"/>
        <v>#DIV/0!</v>
      </c>
      <c r="T4451" s="11">
        <f t="shared" si="684"/>
        <v>0</v>
      </c>
      <c r="U4451" s="11">
        <f t="shared" si="685"/>
        <v>0</v>
      </c>
      <c r="V4451" s="11">
        <f t="shared" si="686"/>
        <v>0</v>
      </c>
    </row>
    <row r="4452" spans="1:22" x14ac:dyDescent="0.25">
      <c r="A4452" s="6" t="s">
        <v>351</v>
      </c>
      <c r="B4452" s="6" t="s">
        <v>23</v>
      </c>
      <c r="O4452" s="10" t="e">
        <f t="shared" si="679"/>
        <v>#DIV/0!</v>
      </c>
      <c r="P4452" s="11" t="e">
        <f t="shared" si="680"/>
        <v>#DIV/0!</v>
      </c>
      <c r="Q4452" s="11" t="e">
        <f t="shared" si="681"/>
        <v>#DIV/0!</v>
      </c>
      <c r="R4452" s="6" t="e">
        <f t="shared" si="682"/>
        <v>#DIV/0!</v>
      </c>
      <c r="S4452" s="6" t="e">
        <f t="shared" si="683"/>
        <v>#DIV/0!</v>
      </c>
      <c r="T4452" s="11">
        <f t="shared" si="684"/>
        <v>0</v>
      </c>
      <c r="U4452" s="11">
        <f t="shared" si="685"/>
        <v>0</v>
      </c>
      <c r="V4452" s="11">
        <f t="shared" si="686"/>
        <v>0</v>
      </c>
    </row>
    <row r="4453" spans="1:22" x14ac:dyDescent="0.25">
      <c r="A4453" s="6" t="s">
        <v>351</v>
      </c>
      <c r="B4453" s="6" t="s">
        <v>23</v>
      </c>
      <c r="O4453" s="10" t="e">
        <f t="shared" si="679"/>
        <v>#DIV/0!</v>
      </c>
      <c r="P4453" s="11" t="e">
        <f t="shared" si="680"/>
        <v>#DIV/0!</v>
      </c>
      <c r="Q4453" s="11" t="e">
        <f t="shared" si="681"/>
        <v>#DIV/0!</v>
      </c>
      <c r="R4453" s="6" t="e">
        <f t="shared" si="682"/>
        <v>#DIV/0!</v>
      </c>
      <c r="S4453" s="6" t="e">
        <f t="shared" si="683"/>
        <v>#DIV/0!</v>
      </c>
      <c r="T4453" s="11">
        <f t="shared" si="684"/>
        <v>0</v>
      </c>
      <c r="U4453" s="11">
        <f t="shared" si="685"/>
        <v>0</v>
      </c>
      <c r="V4453" s="11">
        <f t="shared" si="686"/>
        <v>0</v>
      </c>
    </row>
    <row r="4454" spans="1:22" x14ac:dyDescent="0.25">
      <c r="A4454" s="6" t="s">
        <v>351</v>
      </c>
      <c r="B4454" s="6" t="s">
        <v>23</v>
      </c>
      <c r="O4454" s="10" t="e">
        <f t="shared" si="679"/>
        <v>#DIV/0!</v>
      </c>
      <c r="P4454" s="11" t="e">
        <f t="shared" si="680"/>
        <v>#DIV/0!</v>
      </c>
      <c r="Q4454" s="11" t="e">
        <f t="shared" si="681"/>
        <v>#DIV/0!</v>
      </c>
      <c r="R4454" s="6" t="e">
        <f t="shared" si="682"/>
        <v>#DIV/0!</v>
      </c>
      <c r="S4454" s="6" t="e">
        <f t="shared" si="683"/>
        <v>#DIV/0!</v>
      </c>
      <c r="T4454" s="11">
        <f t="shared" si="684"/>
        <v>0</v>
      </c>
      <c r="U4454" s="11">
        <f t="shared" si="685"/>
        <v>0</v>
      </c>
      <c r="V4454" s="11">
        <f t="shared" si="686"/>
        <v>0</v>
      </c>
    </row>
    <row r="4455" spans="1:22" x14ac:dyDescent="0.25">
      <c r="A4455" s="6" t="s">
        <v>351</v>
      </c>
      <c r="B4455" s="6" t="s">
        <v>23</v>
      </c>
      <c r="O4455" s="10" t="e">
        <f t="shared" si="679"/>
        <v>#DIV/0!</v>
      </c>
      <c r="P4455" s="11" t="e">
        <f t="shared" si="680"/>
        <v>#DIV/0!</v>
      </c>
      <c r="Q4455" s="11" t="e">
        <f t="shared" si="681"/>
        <v>#DIV/0!</v>
      </c>
      <c r="R4455" s="6" t="e">
        <f t="shared" si="682"/>
        <v>#DIV/0!</v>
      </c>
      <c r="S4455" s="6" t="e">
        <f t="shared" si="683"/>
        <v>#DIV/0!</v>
      </c>
      <c r="T4455" s="11">
        <f t="shared" si="684"/>
        <v>0</v>
      </c>
      <c r="U4455" s="11">
        <f t="shared" si="685"/>
        <v>0</v>
      </c>
      <c r="V4455" s="11">
        <f t="shared" si="686"/>
        <v>0</v>
      </c>
    </row>
    <row r="4456" spans="1:22" x14ac:dyDescent="0.25">
      <c r="A4456" s="6" t="s">
        <v>351</v>
      </c>
      <c r="B4456" s="6" t="s">
        <v>23</v>
      </c>
      <c r="O4456" s="10" t="e">
        <f t="shared" si="679"/>
        <v>#DIV/0!</v>
      </c>
      <c r="P4456" s="11" t="e">
        <f t="shared" si="680"/>
        <v>#DIV/0!</v>
      </c>
      <c r="Q4456" s="11" t="e">
        <f t="shared" si="681"/>
        <v>#DIV/0!</v>
      </c>
      <c r="R4456" s="6" t="e">
        <f t="shared" si="682"/>
        <v>#DIV/0!</v>
      </c>
      <c r="S4456" s="6" t="e">
        <f t="shared" si="683"/>
        <v>#DIV/0!</v>
      </c>
      <c r="T4456" s="11">
        <f t="shared" si="684"/>
        <v>0</v>
      </c>
      <c r="U4456" s="11">
        <f t="shared" si="685"/>
        <v>0</v>
      </c>
      <c r="V4456" s="11">
        <f t="shared" si="686"/>
        <v>0</v>
      </c>
    </row>
    <row r="4457" spans="1:22" x14ac:dyDescent="0.25">
      <c r="A4457" s="6" t="s">
        <v>351</v>
      </c>
      <c r="B4457" s="6" t="s">
        <v>23</v>
      </c>
      <c r="O4457" s="10" t="e">
        <f t="shared" si="679"/>
        <v>#DIV/0!</v>
      </c>
      <c r="P4457" s="11" t="e">
        <f t="shared" si="680"/>
        <v>#DIV/0!</v>
      </c>
      <c r="Q4457" s="11" t="e">
        <f t="shared" si="681"/>
        <v>#DIV/0!</v>
      </c>
      <c r="R4457" s="6" t="e">
        <f t="shared" si="682"/>
        <v>#DIV/0!</v>
      </c>
      <c r="S4457" s="6" t="e">
        <f t="shared" si="683"/>
        <v>#DIV/0!</v>
      </c>
      <c r="T4457" s="11">
        <f t="shared" si="684"/>
        <v>0</v>
      </c>
      <c r="U4457" s="11">
        <f t="shared" si="685"/>
        <v>0</v>
      </c>
      <c r="V4457" s="11">
        <f t="shared" si="686"/>
        <v>0</v>
      </c>
    </row>
    <row r="4458" spans="1:22" x14ac:dyDescent="0.25">
      <c r="A4458" s="6" t="s">
        <v>351</v>
      </c>
      <c r="B4458" s="6" t="s">
        <v>23</v>
      </c>
      <c r="O4458" s="10" t="e">
        <f t="shared" si="679"/>
        <v>#DIV/0!</v>
      </c>
      <c r="P4458" s="11" t="e">
        <f t="shared" si="680"/>
        <v>#DIV/0!</v>
      </c>
      <c r="Q4458" s="11" t="e">
        <f t="shared" si="681"/>
        <v>#DIV/0!</v>
      </c>
      <c r="R4458" s="6" t="e">
        <f t="shared" si="682"/>
        <v>#DIV/0!</v>
      </c>
      <c r="S4458" s="6" t="e">
        <f t="shared" si="683"/>
        <v>#DIV/0!</v>
      </c>
      <c r="T4458" s="11">
        <f t="shared" si="684"/>
        <v>0</v>
      </c>
      <c r="U4458" s="11">
        <f t="shared" si="685"/>
        <v>0</v>
      </c>
      <c r="V4458" s="11">
        <f t="shared" si="686"/>
        <v>0</v>
      </c>
    </row>
    <row r="4459" spans="1:22" x14ac:dyDescent="0.25">
      <c r="A4459" s="6" t="s">
        <v>351</v>
      </c>
      <c r="B4459" s="6" t="s">
        <v>23</v>
      </c>
      <c r="O4459" s="10" t="e">
        <f t="shared" si="679"/>
        <v>#DIV/0!</v>
      </c>
      <c r="P4459" s="11" t="e">
        <f t="shared" si="680"/>
        <v>#DIV/0!</v>
      </c>
      <c r="Q4459" s="11" t="e">
        <f t="shared" si="681"/>
        <v>#DIV/0!</v>
      </c>
      <c r="R4459" s="6" t="e">
        <f t="shared" si="682"/>
        <v>#DIV/0!</v>
      </c>
      <c r="S4459" s="6" t="e">
        <f t="shared" si="683"/>
        <v>#DIV/0!</v>
      </c>
      <c r="T4459" s="11">
        <f t="shared" si="684"/>
        <v>0</v>
      </c>
      <c r="U4459" s="11">
        <f t="shared" si="685"/>
        <v>0</v>
      </c>
      <c r="V4459" s="11">
        <f t="shared" si="686"/>
        <v>0</v>
      </c>
    </row>
    <row r="4460" spans="1:22" x14ac:dyDescent="0.25">
      <c r="A4460" s="6" t="s">
        <v>351</v>
      </c>
      <c r="B4460" s="6" t="s">
        <v>23</v>
      </c>
      <c r="O4460" s="10" t="e">
        <f t="shared" si="679"/>
        <v>#DIV/0!</v>
      </c>
      <c r="P4460" s="11" t="e">
        <f t="shared" si="680"/>
        <v>#DIV/0!</v>
      </c>
      <c r="Q4460" s="11" t="e">
        <f t="shared" si="681"/>
        <v>#DIV/0!</v>
      </c>
      <c r="R4460" s="6" t="e">
        <f t="shared" si="682"/>
        <v>#DIV/0!</v>
      </c>
      <c r="S4460" s="6" t="e">
        <f t="shared" si="683"/>
        <v>#DIV/0!</v>
      </c>
      <c r="T4460" s="11">
        <f t="shared" si="684"/>
        <v>0</v>
      </c>
      <c r="U4460" s="11">
        <f t="shared" si="685"/>
        <v>0</v>
      </c>
      <c r="V4460" s="11">
        <f t="shared" si="686"/>
        <v>0</v>
      </c>
    </row>
    <row r="4461" spans="1:22" x14ac:dyDescent="0.25">
      <c r="A4461" s="6" t="s">
        <v>351</v>
      </c>
      <c r="B4461" s="6" t="s">
        <v>23</v>
      </c>
      <c r="O4461" s="10" t="e">
        <f t="shared" si="679"/>
        <v>#DIV/0!</v>
      </c>
      <c r="P4461" s="11" t="e">
        <f t="shared" si="680"/>
        <v>#DIV/0!</v>
      </c>
      <c r="Q4461" s="11" t="e">
        <f t="shared" si="681"/>
        <v>#DIV/0!</v>
      </c>
      <c r="R4461" s="6" t="e">
        <f t="shared" si="682"/>
        <v>#DIV/0!</v>
      </c>
      <c r="S4461" s="6" t="e">
        <f t="shared" si="683"/>
        <v>#DIV/0!</v>
      </c>
      <c r="T4461" s="11">
        <f t="shared" si="684"/>
        <v>0</v>
      </c>
      <c r="U4461" s="11">
        <f t="shared" si="685"/>
        <v>0</v>
      </c>
      <c r="V4461" s="11">
        <f t="shared" si="686"/>
        <v>0</v>
      </c>
    </row>
    <row r="4462" spans="1:22" x14ac:dyDescent="0.25">
      <c r="A4462" s="6" t="s">
        <v>351</v>
      </c>
      <c r="B4462" s="6" t="s">
        <v>23</v>
      </c>
      <c r="O4462" s="10" t="e">
        <f t="shared" si="679"/>
        <v>#DIV/0!</v>
      </c>
      <c r="P4462" s="11" t="e">
        <f t="shared" si="680"/>
        <v>#DIV/0!</v>
      </c>
      <c r="Q4462" s="11" t="e">
        <f t="shared" si="681"/>
        <v>#DIV/0!</v>
      </c>
      <c r="R4462" s="6" t="e">
        <f t="shared" si="682"/>
        <v>#DIV/0!</v>
      </c>
      <c r="S4462" s="6" t="e">
        <f t="shared" si="683"/>
        <v>#DIV/0!</v>
      </c>
      <c r="T4462" s="11">
        <f t="shared" si="684"/>
        <v>0</v>
      </c>
      <c r="U4462" s="11">
        <f t="shared" si="685"/>
        <v>0</v>
      </c>
      <c r="V4462" s="11">
        <f t="shared" si="686"/>
        <v>0</v>
      </c>
    </row>
    <row r="4463" spans="1:22" x14ac:dyDescent="0.25">
      <c r="A4463" s="6" t="s">
        <v>351</v>
      </c>
      <c r="B4463" s="6" t="s">
        <v>23</v>
      </c>
      <c r="O4463" s="10" t="e">
        <f t="shared" si="679"/>
        <v>#DIV/0!</v>
      </c>
      <c r="P4463" s="11" t="e">
        <f t="shared" si="680"/>
        <v>#DIV/0!</v>
      </c>
      <c r="Q4463" s="11" t="e">
        <f t="shared" si="681"/>
        <v>#DIV/0!</v>
      </c>
      <c r="R4463" s="6" t="e">
        <f t="shared" si="682"/>
        <v>#DIV/0!</v>
      </c>
      <c r="S4463" s="6" t="e">
        <f t="shared" si="683"/>
        <v>#DIV/0!</v>
      </c>
      <c r="T4463" s="11">
        <f t="shared" si="684"/>
        <v>0</v>
      </c>
      <c r="U4463" s="11">
        <f t="shared" si="685"/>
        <v>0</v>
      </c>
      <c r="V4463" s="11">
        <f t="shared" si="686"/>
        <v>0</v>
      </c>
    </row>
    <row r="4464" spans="1:22" x14ac:dyDescent="0.25">
      <c r="A4464" s="6" t="s">
        <v>351</v>
      </c>
      <c r="B4464" s="6" t="s">
        <v>23</v>
      </c>
      <c r="O4464" s="10" t="e">
        <f t="shared" si="679"/>
        <v>#DIV/0!</v>
      </c>
      <c r="P4464" s="11" t="e">
        <f t="shared" si="680"/>
        <v>#DIV/0!</v>
      </c>
      <c r="Q4464" s="11" t="e">
        <f t="shared" si="681"/>
        <v>#DIV/0!</v>
      </c>
      <c r="R4464" s="6" t="e">
        <f t="shared" si="682"/>
        <v>#DIV/0!</v>
      </c>
      <c r="S4464" s="6" t="e">
        <f t="shared" si="683"/>
        <v>#DIV/0!</v>
      </c>
      <c r="T4464" s="11">
        <f t="shared" si="684"/>
        <v>0</v>
      </c>
      <c r="U4464" s="11">
        <f t="shared" si="685"/>
        <v>0</v>
      </c>
      <c r="V4464" s="11">
        <f t="shared" si="686"/>
        <v>0</v>
      </c>
    </row>
    <row r="4465" spans="1:22" x14ac:dyDescent="0.25">
      <c r="A4465" s="6" t="s">
        <v>351</v>
      </c>
      <c r="B4465" s="6" t="s">
        <v>23</v>
      </c>
      <c r="O4465" s="10" t="e">
        <f t="shared" si="679"/>
        <v>#DIV/0!</v>
      </c>
      <c r="P4465" s="11" t="e">
        <f t="shared" si="680"/>
        <v>#DIV/0!</v>
      </c>
      <c r="Q4465" s="11" t="e">
        <f t="shared" si="681"/>
        <v>#DIV/0!</v>
      </c>
      <c r="R4465" s="6" t="e">
        <f t="shared" si="682"/>
        <v>#DIV/0!</v>
      </c>
      <c r="S4465" s="6" t="e">
        <f t="shared" si="683"/>
        <v>#DIV/0!</v>
      </c>
      <c r="T4465" s="11">
        <f t="shared" si="684"/>
        <v>0</v>
      </c>
      <c r="U4465" s="11">
        <f t="shared" si="685"/>
        <v>0</v>
      </c>
      <c r="V4465" s="11">
        <f t="shared" si="686"/>
        <v>0</v>
      </c>
    </row>
    <row r="4466" spans="1:22" x14ac:dyDescent="0.25">
      <c r="A4466" s="6" t="s">
        <v>351</v>
      </c>
      <c r="B4466" s="6" t="s">
        <v>23</v>
      </c>
      <c r="O4466" s="10" t="e">
        <f t="shared" si="679"/>
        <v>#DIV/0!</v>
      </c>
      <c r="P4466" s="11" t="e">
        <f t="shared" si="680"/>
        <v>#DIV/0!</v>
      </c>
      <c r="Q4466" s="11" t="e">
        <f t="shared" si="681"/>
        <v>#DIV/0!</v>
      </c>
      <c r="R4466" s="6" t="e">
        <f t="shared" si="682"/>
        <v>#DIV/0!</v>
      </c>
      <c r="S4466" s="6" t="e">
        <f t="shared" si="683"/>
        <v>#DIV/0!</v>
      </c>
      <c r="T4466" s="11">
        <f t="shared" si="684"/>
        <v>0</v>
      </c>
      <c r="U4466" s="11">
        <f t="shared" si="685"/>
        <v>0</v>
      </c>
      <c r="V4466" s="11">
        <f t="shared" si="686"/>
        <v>0</v>
      </c>
    </row>
    <row r="4467" spans="1:22" x14ac:dyDescent="0.25">
      <c r="A4467" s="6" t="s">
        <v>351</v>
      </c>
      <c r="B4467" s="6" t="s">
        <v>23</v>
      </c>
      <c r="O4467" s="10" t="e">
        <f t="shared" si="679"/>
        <v>#DIV/0!</v>
      </c>
      <c r="P4467" s="11" t="e">
        <f t="shared" si="680"/>
        <v>#DIV/0!</v>
      </c>
      <c r="Q4467" s="11" t="e">
        <f t="shared" si="681"/>
        <v>#DIV/0!</v>
      </c>
      <c r="R4467" s="6" t="e">
        <f t="shared" si="682"/>
        <v>#DIV/0!</v>
      </c>
      <c r="S4467" s="6" t="e">
        <f t="shared" si="683"/>
        <v>#DIV/0!</v>
      </c>
      <c r="T4467" s="11">
        <f t="shared" si="684"/>
        <v>0</v>
      </c>
      <c r="U4467" s="11">
        <f t="shared" si="685"/>
        <v>0</v>
      </c>
      <c r="V4467" s="11">
        <f t="shared" si="686"/>
        <v>0</v>
      </c>
    </row>
    <row r="4468" spans="1:22" x14ac:dyDescent="0.25">
      <c r="A4468" s="6" t="s">
        <v>351</v>
      </c>
      <c r="B4468" s="6" t="s">
        <v>23</v>
      </c>
      <c r="O4468" s="10" t="e">
        <f t="shared" si="679"/>
        <v>#DIV/0!</v>
      </c>
      <c r="P4468" s="11" t="e">
        <f t="shared" si="680"/>
        <v>#DIV/0!</v>
      </c>
      <c r="Q4468" s="11" t="e">
        <f t="shared" si="681"/>
        <v>#DIV/0!</v>
      </c>
      <c r="R4468" s="6" t="e">
        <f t="shared" si="682"/>
        <v>#DIV/0!</v>
      </c>
      <c r="S4468" s="6" t="e">
        <f t="shared" si="683"/>
        <v>#DIV/0!</v>
      </c>
      <c r="T4468" s="11">
        <f t="shared" si="684"/>
        <v>0</v>
      </c>
      <c r="U4468" s="11">
        <f t="shared" si="685"/>
        <v>0</v>
      </c>
      <c r="V4468" s="11">
        <f t="shared" si="686"/>
        <v>0</v>
      </c>
    </row>
    <row r="4469" spans="1:22" x14ac:dyDescent="0.25">
      <c r="A4469" s="6" t="s">
        <v>351</v>
      </c>
      <c r="B4469" s="6" t="s">
        <v>23</v>
      </c>
      <c r="O4469" s="10" t="e">
        <f t="shared" si="679"/>
        <v>#DIV/0!</v>
      </c>
      <c r="P4469" s="11" t="e">
        <f t="shared" si="680"/>
        <v>#DIV/0!</v>
      </c>
      <c r="Q4469" s="11" t="e">
        <f t="shared" si="681"/>
        <v>#DIV/0!</v>
      </c>
      <c r="R4469" s="6" t="e">
        <f t="shared" si="682"/>
        <v>#DIV/0!</v>
      </c>
      <c r="S4469" s="6" t="e">
        <f t="shared" si="683"/>
        <v>#DIV/0!</v>
      </c>
      <c r="T4469" s="11">
        <f t="shared" si="684"/>
        <v>0</v>
      </c>
      <c r="U4469" s="11">
        <f t="shared" si="685"/>
        <v>0</v>
      </c>
      <c r="V4469" s="11">
        <f t="shared" si="686"/>
        <v>0</v>
      </c>
    </row>
    <row r="4470" spans="1:22" x14ac:dyDescent="0.25">
      <c r="A4470" s="6" t="s">
        <v>351</v>
      </c>
      <c r="B4470" s="6" t="s">
        <v>23</v>
      </c>
      <c r="O4470" s="10" t="e">
        <f t="shared" si="679"/>
        <v>#DIV/0!</v>
      </c>
      <c r="P4470" s="11" t="e">
        <f t="shared" si="680"/>
        <v>#DIV/0!</v>
      </c>
      <c r="Q4470" s="11" t="e">
        <f t="shared" si="681"/>
        <v>#DIV/0!</v>
      </c>
      <c r="R4470" s="6" t="e">
        <f t="shared" si="682"/>
        <v>#DIV/0!</v>
      </c>
      <c r="S4470" s="6" t="e">
        <f t="shared" si="683"/>
        <v>#DIV/0!</v>
      </c>
      <c r="T4470" s="11">
        <f t="shared" si="684"/>
        <v>0</v>
      </c>
      <c r="U4470" s="11">
        <f t="shared" si="685"/>
        <v>0</v>
      </c>
      <c r="V4470" s="11">
        <f t="shared" si="686"/>
        <v>0</v>
      </c>
    </row>
    <row r="4471" spans="1:22" x14ac:dyDescent="0.25">
      <c r="A4471" s="6" t="s">
        <v>351</v>
      </c>
      <c r="B4471" s="6" t="s">
        <v>23</v>
      </c>
      <c r="O4471" s="10" t="e">
        <f t="shared" si="679"/>
        <v>#DIV/0!</v>
      </c>
      <c r="P4471" s="11" t="e">
        <f t="shared" si="680"/>
        <v>#DIV/0!</v>
      </c>
      <c r="Q4471" s="11" t="e">
        <f t="shared" si="681"/>
        <v>#DIV/0!</v>
      </c>
      <c r="R4471" s="6" t="e">
        <f t="shared" si="682"/>
        <v>#DIV/0!</v>
      </c>
      <c r="S4471" s="6" t="e">
        <f t="shared" si="683"/>
        <v>#DIV/0!</v>
      </c>
      <c r="T4471" s="11">
        <f t="shared" si="684"/>
        <v>0</v>
      </c>
      <c r="U4471" s="11">
        <f t="shared" si="685"/>
        <v>0</v>
      </c>
      <c r="V4471" s="11">
        <f t="shared" si="686"/>
        <v>0</v>
      </c>
    </row>
    <row r="4472" spans="1:22" x14ac:dyDescent="0.25">
      <c r="A4472" s="6" t="s">
        <v>351</v>
      </c>
      <c r="B4472" s="6" t="s">
        <v>23</v>
      </c>
      <c r="O4472" s="10" t="e">
        <f t="shared" si="679"/>
        <v>#DIV/0!</v>
      </c>
      <c r="P4472" s="11" t="e">
        <f t="shared" si="680"/>
        <v>#DIV/0!</v>
      </c>
      <c r="Q4472" s="11" t="e">
        <f t="shared" si="681"/>
        <v>#DIV/0!</v>
      </c>
      <c r="R4472" s="6" t="e">
        <f t="shared" si="682"/>
        <v>#DIV/0!</v>
      </c>
      <c r="S4472" s="6" t="e">
        <f t="shared" si="683"/>
        <v>#DIV/0!</v>
      </c>
      <c r="T4472" s="11">
        <f t="shared" si="684"/>
        <v>0</v>
      </c>
      <c r="U4472" s="11">
        <f t="shared" si="685"/>
        <v>0</v>
      </c>
      <c r="V4472" s="11">
        <f t="shared" si="686"/>
        <v>0</v>
      </c>
    </row>
    <row r="4473" spans="1:22" x14ac:dyDescent="0.25">
      <c r="A4473" s="6" t="s">
        <v>351</v>
      </c>
      <c r="B4473" s="6" t="s">
        <v>23</v>
      </c>
      <c r="O4473" s="10" t="e">
        <f t="shared" si="679"/>
        <v>#DIV/0!</v>
      </c>
      <c r="P4473" s="11" t="e">
        <f t="shared" si="680"/>
        <v>#DIV/0!</v>
      </c>
      <c r="Q4473" s="11" t="e">
        <f t="shared" si="681"/>
        <v>#DIV/0!</v>
      </c>
      <c r="R4473" s="6" t="e">
        <f t="shared" si="682"/>
        <v>#DIV/0!</v>
      </c>
      <c r="S4473" s="6" t="e">
        <f t="shared" si="683"/>
        <v>#DIV/0!</v>
      </c>
      <c r="T4473" s="11">
        <f t="shared" si="684"/>
        <v>0</v>
      </c>
      <c r="U4473" s="11">
        <f t="shared" si="685"/>
        <v>0</v>
      </c>
      <c r="V4473" s="11">
        <f t="shared" si="686"/>
        <v>0</v>
      </c>
    </row>
    <row r="4474" spans="1:22" x14ac:dyDescent="0.25">
      <c r="A4474" s="6" t="s">
        <v>351</v>
      </c>
      <c r="B4474" s="6" t="s">
        <v>23</v>
      </c>
      <c r="O4474" s="10" t="e">
        <f t="shared" si="679"/>
        <v>#DIV/0!</v>
      </c>
      <c r="P4474" s="11" t="e">
        <f t="shared" si="680"/>
        <v>#DIV/0!</v>
      </c>
      <c r="Q4474" s="11" t="e">
        <f t="shared" si="681"/>
        <v>#DIV/0!</v>
      </c>
      <c r="R4474" s="6" t="e">
        <f t="shared" si="682"/>
        <v>#DIV/0!</v>
      </c>
      <c r="S4474" s="6" t="e">
        <f t="shared" si="683"/>
        <v>#DIV/0!</v>
      </c>
      <c r="T4474" s="11">
        <f t="shared" si="684"/>
        <v>0</v>
      </c>
      <c r="U4474" s="11">
        <f t="shared" si="685"/>
        <v>0</v>
      </c>
      <c r="V4474" s="11">
        <f t="shared" si="686"/>
        <v>0</v>
      </c>
    </row>
    <row r="4475" spans="1:22" x14ac:dyDescent="0.25">
      <c r="A4475" s="6" t="s">
        <v>351</v>
      </c>
      <c r="B4475" s="6" t="s">
        <v>23</v>
      </c>
      <c r="O4475" s="10" t="e">
        <f t="shared" si="679"/>
        <v>#DIV/0!</v>
      </c>
      <c r="P4475" s="11" t="e">
        <f t="shared" si="680"/>
        <v>#DIV/0!</v>
      </c>
      <c r="Q4475" s="11" t="e">
        <f t="shared" si="681"/>
        <v>#DIV/0!</v>
      </c>
      <c r="R4475" s="6" t="e">
        <f t="shared" si="682"/>
        <v>#DIV/0!</v>
      </c>
      <c r="S4475" s="6" t="e">
        <f t="shared" si="683"/>
        <v>#DIV/0!</v>
      </c>
      <c r="T4475" s="11">
        <f t="shared" si="684"/>
        <v>0</v>
      </c>
      <c r="U4475" s="11">
        <f t="shared" si="685"/>
        <v>0</v>
      </c>
      <c r="V4475" s="11">
        <f t="shared" si="686"/>
        <v>0</v>
      </c>
    </row>
    <row r="4476" spans="1:22" x14ac:dyDescent="0.25">
      <c r="A4476" s="6" t="s">
        <v>351</v>
      </c>
      <c r="B4476" s="6" t="s">
        <v>23</v>
      </c>
      <c r="O4476" s="10" t="e">
        <f t="shared" si="679"/>
        <v>#DIV/0!</v>
      </c>
      <c r="P4476" s="11" t="e">
        <f t="shared" si="680"/>
        <v>#DIV/0!</v>
      </c>
      <c r="Q4476" s="11" t="e">
        <f t="shared" si="681"/>
        <v>#DIV/0!</v>
      </c>
      <c r="R4476" s="6" t="e">
        <f t="shared" si="682"/>
        <v>#DIV/0!</v>
      </c>
      <c r="S4476" s="6" t="e">
        <f t="shared" si="683"/>
        <v>#DIV/0!</v>
      </c>
      <c r="T4476" s="11">
        <f t="shared" si="684"/>
        <v>0</v>
      </c>
      <c r="U4476" s="11">
        <f t="shared" si="685"/>
        <v>0</v>
      </c>
      <c r="V4476" s="11">
        <f t="shared" si="686"/>
        <v>0</v>
      </c>
    </row>
    <row r="4477" spans="1:22" x14ac:dyDescent="0.25">
      <c r="A4477" s="6" t="s">
        <v>351</v>
      </c>
      <c r="B4477" s="6" t="s">
        <v>23</v>
      </c>
      <c r="O4477" s="10" t="e">
        <f t="shared" si="679"/>
        <v>#DIV/0!</v>
      </c>
      <c r="P4477" s="11" t="e">
        <f t="shared" si="680"/>
        <v>#DIV/0!</v>
      </c>
      <c r="Q4477" s="11" t="e">
        <f t="shared" si="681"/>
        <v>#DIV/0!</v>
      </c>
      <c r="R4477" s="6" t="e">
        <f t="shared" si="682"/>
        <v>#DIV/0!</v>
      </c>
      <c r="S4477" s="6" t="e">
        <f t="shared" si="683"/>
        <v>#DIV/0!</v>
      </c>
      <c r="T4477" s="11">
        <f t="shared" si="684"/>
        <v>0</v>
      </c>
      <c r="U4477" s="11">
        <f t="shared" si="685"/>
        <v>0</v>
      </c>
      <c r="V4477" s="11">
        <f t="shared" si="686"/>
        <v>0</v>
      </c>
    </row>
    <row r="4478" spans="1:22" x14ac:dyDescent="0.25">
      <c r="A4478" s="6" t="s">
        <v>351</v>
      </c>
      <c r="B4478" s="6" t="s">
        <v>23</v>
      </c>
      <c r="O4478" s="10" t="e">
        <f t="shared" si="679"/>
        <v>#DIV/0!</v>
      </c>
      <c r="P4478" s="11" t="e">
        <f t="shared" si="680"/>
        <v>#DIV/0!</v>
      </c>
      <c r="Q4478" s="11" t="e">
        <f t="shared" si="681"/>
        <v>#DIV/0!</v>
      </c>
      <c r="R4478" s="6" t="e">
        <f t="shared" si="682"/>
        <v>#DIV/0!</v>
      </c>
      <c r="S4478" s="6" t="e">
        <f t="shared" si="683"/>
        <v>#DIV/0!</v>
      </c>
      <c r="T4478" s="11">
        <f t="shared" si="684"/>
        <v>0</v>
      </c>
      <c r="U4478" s="11">
        <f t="shared" si="685"/>
        <v>0</v>
      </c>
      <c r="V4478" s="11">
        <f t="shared" si="686"/>
        <v>0</v>
      </c>
    </row>
    <row r="4479" spans="1:22" x14ac:dyDescent="0.25">
      <c r="A4479" s="6" t="s">
        <v>351</v>
      </c>
      <c r="B4479" s="6" t="s">
        <v>23</v>
      </c>
      <c r="O4479" s="10" t="e">
        <f t="shared" si="679"/>
        <v>#DIV/0!</v>
      </c>
      <c r="P4479" s="11" t="e">
        <f t="shared" si="680"/>
        <v>#DIV/0!</v>
      </c>
      <c r="Q4479" s="11" t="e">
        <f t="shared" si="681"/>
        <v>#DIV/0!</v>
      </c>
      <c r="R4479" s="6" t="e">
        <f t="shared" si="682"/>
        <v>#DIV/0!</v>
      </c>
      <c r="S4479" s="6" t="e">
        <f t="shared" si="683"/>
        <v>#DIV/0!</v>
      </c>
      <c r="T4479" s="11">
        <f t="shared" si="684"/>
        <v>0</v>
      </c>
      <c r="U4479" s="11">
        <f t="shared" si="685"/>
        <v>0</v>
      </c>
      <c r="V4479" s="11">
        <f t="shared" si="686"/>
        <v>0</v>
      </c>
    </row>
    <row r="4480" spans="1:22" x14ac:dyDescent="0.25">
      <c r="A4480" s="6" t="s">
        <v>351</v>
      </c>
      <c r="B4480" s="6" t="s">
        <v>23</v>
      </c>
      <c r="O4480" s="10" t="e">
        <f t="shared" si="679"/>
        <v>#DIV/0!</v>
      </c>
      <c r="P4480" s="11" t="e">
        <f t="shared" si="680"/>
        <v>#DIV/0!</v>
      </c>
      <c r="Q4480" s="11" t="e">
        <f t="shared" si="681"/>
        <v>#DIV/0!</v>
      </c>
      <c r="R4480" s="6" t="e">
        <f t="shared" si="682"/>
        <v>#DIV/0!</v>
      </c>
      <c r="S4480" s="6" t="e">
        <f t="shared" si="683"/>
        <v>#DIV/0!</v>
      </c>
      <c r="T4480" s="11">
        <f t="shared" si="684"/>
        <v>0</v>
      </c>
      <c r="U4480" s="11">
        <f t="shared" si="685"/>
        <v>0</v>
      </c>
      <c r="V4480" s="11">
        <f t="shared" si="686"/>
        <v>0</v>
      </c>
    </row>
    <row r="4481" spans="1:22" x14ac:dyDescent="0.25">
      <c r="A4481" s="6" t="s">
        <v>351</v>
      </c>
      <c r="B4481" s="6" t="s">
        <v>23</v>
      </c>
      <c r="O4481" s="10" t="e">
        <f t="shared" si="679"/>
        <v>#DIV/0!</v>
      </c>
      <c r="P4481" s="11" t="e">
        <f t="shared" si="680"/>
        <v>#DIV/0!</v>
      </c>
      <c r="Q4481" s="11" t="e">
        <f t="shared" si="681"/>
        <v>#DIV/0!</v>
      </c>
      <c r="R4481" s="6" t="e">
        <f t="shared" si="682"/>
        <v>#DIV/0!</v>
      </c>
      <c r="S4481" s="6" t="e">
        <f t="shared" si="683"/>
        <v>#DIV/0!</v>
      </c>
      <c r="T4481" s="11">
        <f t="shared" si="684"/>
        <v>0</v>
      </c>
      <c r="U4481" s="11">
        <f t="shared" si="685"/>
        <v>0</v>
      </c>
      <c r="V4481" s="11">
        <f t="shared" si="686"/>
        <v>0</v>
      </c>
    </row>
    <row r="4482" spans="1:22" x14ac:dyDescent="0.25">
      <c r="A4482" s="6" t="s">
        <v>351</v>
      </c>
      <c r="B4482" s="6" t="s">
        <v>23</v>
      </c>
      <c r="O4482" s="10" t="e">
        <f t="shared" si="679"/>
        <v>#DIV/0!</v>
      </c>
      <c r="P4482" s="11" t="e">
        <f t="shared" si="680"/>
        <v>#DIV/0!</v>
      </c>
      <c r="Q4482" s="11" t="e">
        <f t="shared" si="681"/>
        <v>#DIV/0!</v>
      </c>
      <c r="R4482" s="6" t="e">
        <f t="shared" si="682"/>
        <v>#DIV/0!</v>
      </c>
      <c r="S4482" s="6" t="e">
        <f t="shared" si="683"/>
        <v>#DIV/0!</v>
      </c>
      <c r="T4482" s="11">
        <f t="shared" si="684"/>
        <v>0</v>
      </c>
      <c r="U4482" s="11">
        <f t="shared" si="685"/>
        <v>0</v>
      </c>
      <c r="V4482" s="11">
        <f t="shared" si="686"/>
        <v>0</v>
      </c>
    </row>
    <row r="4483" spans="1:22" x14ac:dyDescent="0.25">
      <c r="A4483" s="6" t="s">
        <v>351</v>
      </c>
      <c r="B4483" s="6" t="s">
        <v>23</v>
      </c>
      <c r="O4483" s="10" t="e">
        <f t="shared" si="679"/>
        <v>#DIV/0!</v>
      </c>
      <c r="P4483" s="11" t="e">
        <f t="shared" si="680"/>
        <v>#DIV/0!</v>
      </c>
      <c r="Q4483" s="11" t="e">
        <f t="shared" si="681"/>
        <v>#DIV/0!</v>
      </c>
      <c r="R4483" s="6" t="e">
        <f t="shared" si="682"/>
        <v>#DIV/0!</v>
      </c>
      <c r="S4483" s="6" t="e">
        <f t="shared" si="683"/>
        <v>#DIV/0!</v>
      </c>
      <c r="T4483" s="11">
        <f t="shared" si="684"/>
        <v>0</v>
      </c>
      <c r="U4483" s="11">
        <f t="shared" si="685"/>
        <v>0</v>
      </c>
      <c r="V4483" s="11">
        <f t="shared" si="686"/>
        <v>0</v>
      </c>
    </row>
    <row r="4484" spans="1:22" x14ac:dyDescent="0.25">
      <c r="A4484" s="6" t="s">
        <v>351</v>
      </c>
      <c r="B4484" s="6" t="s">
        <v>23</v>
      </c>
      <c r="O4484" s="10" t="e">
        <f t="shared" si="679"/>
        <v>#DIV/0!</v>
      </c>
      <c r="P4484" s="11" t="e">
        <f t="shared" si="680"/>
        <v>#DIV/0!</v>
      </c>
      <c r="Q4484" s="11" t="e">
        <f t="shared" si="681"/>
        <v>#DIV/0!</v>
      </c>
      <c r="R4484" s="6" t="e">
        <f t="shared" si="682"/>
        <v>#DIV/0!</v>
      </c>
      <c r="S4484" s="6" t="e">
        <f t="shared" si="683"/>
        <v>#DIV/0!</v>
      </c>
      <c r="T4484" s="11">
        <f t="shared" si="684"/>
        <v>0</v>
      </c>
      <c r="U4484" s="11">
        <f t="shared" si="685"/>
        <v>0</v>
      </c>
      <c r="V4484" s="11">
        <f t="shared" si="686"/>
        <v>0</v>
      </c>
    </row>
    <row r="4485" spans="1:22" x14ac:dyDescent="0.25">
      <c r="A4485" s="6" t="s">
        <v>351</v>
      </c>
      <c r="B4485" s="6" t="s">
        <v>23</v>
      </c>
      <c r="O4485" s="10" t="e">
        <f t="shared" si="679"/>
        <v>#DIV/0!</v>
      </c>
      <c r="P4485" s="11" t="e">
        <f t="shared" si="680"/>
        <v>#DIV/0!</v>
      </c>
      <c r="Q4485" s="11" t="e">
        <f t="shared" si="681"/>
        <v>#DIV/0!</v>
      </c>
      <c r="R4485" s="6" t="e">
        <f t="shared" si="682"/>
        <v>#DIV/0!</v>
      </c>
      <c r="S4485" s="6" t="e">
        <f t="shared" si="683"/>
        <v>#DIV/0!</v>
      </c>
      <c r="T4485" s="11">
        <f t="shared" si="684"/>
        <v>0</v>
      </c>
      <c r="U4485" s="11">
        <f t="shared" si="685"/>
        <v>0</v>
      </c>
      <c r="V4485" s="11">
        <f t="shared" si="686"/>
        <v>0</v>
      </c>
    </row>
    <row r="4486" spans="1:22" x14ac:dyDescent="0.25">
      <c r="A4486" s="6" t="s">
        <v>351</v>
      </c>
      <c r="B4486" s="6" t="s">
        <v>23</v>
      </c>
      <c r="O4486" s="10" t="e">
        <f t="shared" si="679"/>
        <v>#DIV/0!</v>
      </c>
      <c r="P4486" s="11" t="e">
        <f t="shared" si="680"/>
        <v>#DIV/0!</v>
      </c>
      <c r="Q4486" s="11" t="e">
        <f t="shared" si="681"/>
        <v>#DIV/0!</v>
      </c>
      <c r="R4486" s="6" t="e">
        <f t="shared" si="682"/>
        <v>#DIV/0!</v>
      </c>
      <c r="S4486" s="6" t="e">
        <f t="shared" si="683"/>
        <v>#DIV/0!</v>
      </c>
      <c r="T4486" s="11">
        <f t="shared" si="684"/>
        <v>0</v>
      </c>
      <c r="U4486" s="11">
        <f t="shared" si="685"/>
        <v>0</v>
      </c>
      <c r="V4486" s="11">
        <f t="shared" si="686"/>
        <v>0</v>
      </c>
    </row>
    <row r="4487" spans="1:22" x14ac:dyDescent="0.25">
      <c r="A4487" s="6" t="s">
        <v>351</v>
      </c>
      <c r="B4487" s="6" t="s">
        <v>23</v>
      </c>
      <c r="O4487" s="10" t="e">
        <f t="shared" si="679"/>
        <v>#DIV/0!</v>
      </c>
      <c r="P4487" s="11" t="e">
        <f t="shared" si="680"/>
        <v>#DIV/0!</v>
      </c>
      <c r="Q4487" s="11" t="e">
        <f t="shared" si="681"/>
        <v>#DIV/0!</v>
      </c>
      <c r="R4487" s="6" t="e">
        <f t="shared" si="682"/>
        <v>#DIV/0!</v>
      </c>
      <c r="S4487" s="6" t="e">
        <f t="shared" si="683"/>
        <v>#DIV/0!</v>
      </c>
      <c r="T4487" s="11">
        <f t="shared" si="684"/>
        <v>0</v>
      </c>
      <c r="U4487" s="11">
        <f t="shared" si="685"/>
        <v>0</v>
      </c>
      <c r="V4487" s="11">
        <f t="shared" si="686"/>
        <v>0</v>
      </c>
    </row>
    <row r="4488" spans="1:22" x14ac:dyDescent="0.25">
      <c r="A4488" s="6" t="s">
        <v>351</v>
      </c>
      <c r="B4488" s="6" t="s">
        <v>23</v>
      </c>
      <c r="O4488" s="10" t="e">
        <f t="shared" si="679"/>
        <v>#DIV/0!</v>
      </c>
      <c r="P4488" s="11" t="e">
        <f t="shared" si="680"/>
        <v>#DIV/0!</v>
      </c>
      <c r="Q4488" s="11" t="e">
        <f t="shared" si="681"/>
        <v>#DIV/0!</v>
      </c>
      <c r="R4488" s="6" t="e">
        <f t="shared" si="682"/>
        <v>#DIV/0!</v>
      </c>
      <c r="S4488" s="6" t="e">
        <f t="shared" si="683"/>
        <v>#DIV/0!</v>
      </c>
      <c r="T4488" s="11">
        <f t="shared" si="684"/>
        <v>0</v>
      </c>
      <c r="U4488" s="11">
        <f t="shared" si="685"/>
        <v>0</v>
      </c>
      <c r="V4488" s="11">
        <f t="shared" si="686"/>
        <v>0</v>
      </c>
    </row>
    <row r="4489" spans="1:22" x14ac:dyDescent="0.25">
      <c r="A4489" s="6" t="s">
        <v>351</v>
      </c>
      <c r="B4489" s="6" t="s">
        <v>23</v>
      </c>
      <c r="O4489" s="10" t="e">
        <f t="shared" si="679"/>
        <v>#DIV/0!</v>
      </c>
      <c r="P4489" s="11" t="e">
        <f t="shared" si="680"/>
        <v>#DIV/0!</v>
      </c>
      <c r="Q4489" s="11" t="e">
        <f t="shared" si="681"/>
        <v>#DIV/0!</v>
      </c>
      <c r="R4489" s="6" t="e">
        <f t="shared" si="682"/>
        <v>#DIV/0!</v>
      </c>
      <c r="S4489" s="6" t="e">
        <f t="shared" si="683"/>
        <v>#DIV/0!</v>
      </c>
      <c r="T4489" s="11">
        <f t="shared" si="684"/>
        <v>0</v>
      </c>
      <c r="U4489" s="11">
        <f t="shared" si="685"/>
        <v>0</v>
      </c>
      <c r="V4489" s="11">
        <f t="shared" si="686"/>
        <v>0</v>
      </c>
    </row>
    <row r="4490" spans="1:22" x14ac:dyDescent="0.25">
      <c r="A4490" s="6" t="s">
        <v>351</v>
      </c>
      <c r="B4490" s="6" t="s">
        <v>23</v>
      </c>
      <c r="O4490" s="10" t="e">
        <f t="shared" si="679"/>
        <v>#DIV/0!</v>
      </c>
      <c r="P4490" s="11" t="e">
        <f t="shared" si="680"/>
        <v>#DIV/0!</v>
      </c>
      <c r="Q4490" s="11" t="e">
        <f t="shared" si="681"/>
        <v>#DIV/0!</v>
      </c>
      <c r="R4490" s="6" t="e">
        <f t="shared" si="682"/>
        <v>#DIV/0!</v>
      </c>
      <c r="S4490" s="6" t="e">
        <f t="shared" si="683"/>
        <v>#DIV/0!</v>
      </c>
      <c r="T4490" s="11">
        <f t="shared" si="684"/>
        <v>0</v>
      </c>
      <c r="U4490" s="11">
        <f t="shared" si="685"/>
        <v>0</v>
      </c>
      <c r="V4490" s="11">
        <f t="shared" si="686"/>
        <v>0</v>
      </c>
    </row>
    <row r="4491" spans="1:22" x14ac:dyDescent="0.25">
      <c r="A4491" s="6" t="s">
        <v>351</v>
      </c>
      <c r="B4491" s="6" t="s">
        <v>23</v>
      </c>
      <c r="O4491" s="10" t="e">
        <f t="shared" si="679"/>
        <v>#DIV/0!</v>
      </c>
      <c r="P4491" s="11" t="e">
        <f t="shared" si="680"/>
        <v>#DIV/0!</v>
      </c>
      <c r="Q4491" s="11" t="e">
        <f t="shared" si="681"/>
        <v>#DIV/0!</v>
      </c>
      <c r="R4491" s="6" t="e">
        <f t="shared" si="682"/>
        <v>#DIV/0!</v>
      </c>
      <c r="S4491" s="6" t="e">
        <f t="shared" si="683"/>
        <v>#DIV/0!</v>
      </c>
      <c r="T4491" s="11">
        <f t="shared" si="684"/>
        <v>0</v>
      </c>
      <c r="U4491" s="11">
        <f t="shared" si="685"/>
        <v>0</v>
      </c>
      <c r="V4491" s="11">
        <f t="shared" si="686"/>
        <v>0</v>
      </c>
    </row>
    <row r="4492" spans="1:22" x14ac:dyDescent="0.25">
      <c r="A4492" s="6" t="s">
        <v>351</v>
      </c>
      <c r="B4492" s="6" t="s">
        <v>23</v>
      </c>
      <c r="O4492" s="10" t="e">
        <f t="shared" si="679"/>
        <v>#DIV/0!</v>
      </c>
      <c r="P4492" s="11" t="e">
        <f t="shared" si="680"/>
        <v>#DIV/0!</v>
      </c>
      <c r="Q4492" s="11" t="e">
        <f t="shared" si="681"/>
        <v>#DIV/0!</v>
      </c>
      <c r="R4492" s="6" t="e">
        <f t="shared" si="682"/>
        <v>#DIV/0!</v>
      </c>
      <c r="S4492" s="6" t="e">
        <f t="shared" si="683"/>
        <v>#DIV/0!</v>
      </c>
      <c r="T4492" s="11">
        <f t="shared" si="684"/>
        <v>0</v>
      </c>
      <c r="U4492" s="11">
        <f t="shared" si="685"/>
        <v>0</v>
      </c>
      <c r="V4492" s="11">
        <f t="shared" si="686"/>
        <v>0</v>
      </c>
    </row>
    <row r="4493" spans="1:22" x14ac:dyDescent="0.25">
      <c r="A4493" s="6" t="s">
        <v>351</v>
      </c>
      <c r="B4493" s="6" t="s">
        <v>23</v>
      </c>
      <c r="O4493" s="10" t="e">
        <f t="shared" si="679"/>
        <v>#DIV/0!</v>
      </c>
      <c r="P4493" s="11" t="e">
        <f t="shared" si="680"/>
        <v>#DIV/0!</v>
      </c>
      <c r="Q4493" s="11" t="e">
        <f t="shared" si="681"/>
        <v>#DIV/0!</v>
      </c>
      <c r="R4493" s="6" t="e">
        <f t="shared" si="682"/>
        <v>#DIV/0!</v>
      </c>
      <c r="S4493" s="6" t="e">
        <f t="shared" si="683"/>
        <v>#DIV/0!</v>
      </c>
      <c r="T4493" s="11">
        <f t="shared" si="684"/>
        <v>0</v>
      </c>
      <c r="U4493" s="11">
        <f t="shared" si="685"/>
        <v>0</v>
      </c>
      <c r="V4493" s="11">
        <f t="shared" si="686"/>
        <v>0</v>
      </c>
    </row>
    <row r="4494" spans="1:22" x14ac:dyDescent="0.25">
      <c r="A4494" s="6" t="s">
        <v>351</v>
      </c>
      <c r="B4494" s="6" t="s">
        <v>23</v>
      </c>
      <c r="O4494" s="10" t="e">
        <f t="shared" si="679"/>
        <v>#DIV/0!</v>
      </c>
      <c r="P4494" s="11" t="e">
        <f t="shared" si="680"/>
        <v>#DIV/0!</v>
      </c>
      <c r="Q4494" s="11" t="e">
        <f t="shared" si="681"/>
        <v>#DIV/0!</v>
      </c>
      <c r="R4494" s="6" t="e">
        <f t="shared" si="682"/>
        <v>#DIV/0!</v>
      </c>
      <c r="S4494" s="6" t="e">
        <f t="shared" si="683"/>
        <v>#DIV/0!</v>
      </c>
      <c r="T4494" s="11">
        <f t="shared" si="684"/>
        <v>0</v>
      </c>
      <c r="U4494" s="11">
        <f t="shared" si="685"/>
        <v>0</v>
      </c>
      <c r="V4494" s="11">
        <f t="shared" si="686"/>
        <v>0</v>
      </c>
    </row>
    <row r="4495" spans="1:22" x14ac:dyDescent="0.25">
      <c r="A4495" s="6" t="s">
        <v>351</v>
      </c>
      <c r="B4495" s="6" t="s">
        <v>23</v>
      </c>
      <c r="O4495" s="10" t="e">
        <f t="shared" si="679"/>
        <v>#DIV/0!</v>
      </c>
      <c r="P4495" s="11" t="e">
        <f t="shared" si="680"/>
        <v>#DIV/0!</v>
      </c>
      <c r="Q4495" s="11" t="e">
        <f t="shared" si="681"/>
        <v>#DIV/0!</v>
      </c>
      <c r="R4495" s="6" t="e">
        <f t="shared" si="682"/>
        <v>#DIV/0!</v>
      </c>
      <c r="S4495" s="6" t="e">
        <f t="shared" si="683"/>
        <v>#DIV/0!</v>
      </c>
      <c r="T4495" s="11">
        <f t="shared" si="684"/>
        <v>0</v>
      </c>
      <c r="U4495" s="11">
        <f t="shared" si="685"/>
        <v>0</v>
      </c>
      <c r="V4495" s="11">
        <f t="shared" si="686"/>
        <v>0</v>
      </c>
    </row>
    <row r="4496" spans="1:22" x14ac:dyDescent="0.25">
      <c r="A4496" s="6" t="s">
        <v>351</v>
      </c>
      <c r="B4496" s="6" t="s">
        <v>23</v>
      </c>
      <c r="O4496" s="10" t="e">
        <f t="shared" si="679"/>
        <v>#DIV/0!</v>
      </c>
      <c r="P4496" s="11" t="e">
        <f t="shared" si="680"/>
        <v>#DIV/0!</v>
      </c>
      <c r="Q4496" s="11" t="e">
        <f t="shared" si="681"/>
        <v>#DIV/0!</v>
      </c>
      <c r="R4496" s="6" t="e">
        <f t="shared" si="682"/>
        <v>#DIV/0!</v>
      </c>
      <c r="S4496" s="6" t="e">
        <f t="shared" si="683"/>
        <v>#DIV/0!</v>
      </c>
      <c r="T4496" s="11">
        <f t="shared" si="684"/>
        <v>0</v>
      </c>
      <c r="U4496" s="11">
        <f t="shared" si="685"/>
        <v>0</v>
      </c>
      <c r="V4496" s="11">
        <f t="shared" si="686"/>
        <v>0</v>
      </c>
    </row>
    <row r="4497" spans="1:22" x14ac:dyDescent="0.25">
      <c r="A4497" s="6" t="s">
        <v>351</v>
      </c>
      <c r="B4497" s="6" t="s">
        <v>23</v>
      </c>
      <c r="O4497" s="10" t="e">
        <f t="shared" si="679"/>
        <v>#DIV/0!</v>
      </c>
      <c r="P4497" s="11" t="e">
        <f t="shared" si="680"/>
        <v>#DIV/0!</v>
      </c>
      <c r="Q4497" s="11" t="e">
        <f t="shared" si="681"/>
        <v>#DIV/0!</v>
      </c>
      <c r="R4497" s="6" t="e">
        <f t="shared" si="682"/>
        <v>#DIV/0!</v>
      </c>
      <c r="S4497" s="6" t="e">
        <f t="shared" si="683"/>
        <v>#DIV/0!</v>
      </c>
      <c r="T4497" s="11">
        <f t="shared" si="684"/>
        <v>0</v>
      </c>
      <c r="U4497" s="11">
        <f t="shared" si="685"/>
        <v>0</v>
      </c>
      <c r="V4497" s="11">
        <f t="shared" si="686"/>
        <v>0</v>
      </c>
    </row>
    <row r="4498" spans="1:22" x14ac:dyDescent="0.25">
      <c r="A4498" s="6" t="s">
        <v>351</v>
      </c>
      <c r="B4498" s="6" t="s">
        <v>23</v>
      </c>
      <c r="O4498" s="10" t="e">
        <f t="shared" si="679"/>
        <v>#DIV/0!</v>
      </c>
      <c r="P4498" s="11" t="e">
        <f t="shared" si="680"/>
        <v>#DIV/0!</v>
      </c>
      <c r="Q4498" s="11" t="e">
        <f t="shared" si="681"/>
        <v>#DIV/0!</v>
      </c>
      <c r="R4498" s="6" t="e">
        <f t="shared" si="682"/>
        <v>#DIV/0!</v>
      </c>
      <c r="S4498" s="6" t="e">
        <f t="shared" si="683"/>
        <v>#DIV/0!</v>
      </c>
      <c r="T4498" s="11">
        <f t="shared" si="684"/>
        <v>0</v>
      </c>
      <c r="U4498" s="11">
        <f t="shared" si="685"/>
        <v>0</v>
      </c>
      <c r="V4498" s="11">
        <f t="shared" si="686"/>
        <v>0</v>
      </c>
    </row>
    <row r="4499" spans="1:22" x14ac:dyDescent="0.25">
      <c r="A4499" s="6" t="s">
        <v>351</v>
      </c>
      <c r="B4499" s="6" t="s">
        <v>23</v>
      </c>
      <c r="O4499" s="10" t="e">
        <f t="shared" si="679"/>
        <v>#DIV/0!</v>
      </c>
      <c r="P4499" s="11" t="e">
        <f t="shared" si="680"/>
        <v>#DIV/0!</v>
      </c>
      <c r="Q4499" s="11" t="e">
        <f t="shared" si="681"/>
        <v>#DIV/0!</v>
      </c>
      <c r="R4499" s="6" t="e">
        <f t="shared" si="682"/>
        <v>#DIV/0!</v>
      </c>
      <c r="S4499" s="6" t="e">
        <f t="shared" si="683"/>
        <v>#DIV/0!</v>
      </c>
      <c r="T4499" s="11">
        <f t="shared" si="684"/>
        <v>0</v>
      </c>
      <c r="U4499" s="11">
        <f t="shared" si="685"/>
        <v>0</v>
      </c>
      <c r="V4499" s="11">
        <f t="shared" si="686"/>
        <v>0</v>
      </c>
    </row>
    <row r="4500" spans="1:22" x14ac:dyDescent="0.25">
      <c r="A4500" s="6" t="s">
        <v>351</v>
      </c>
      <c r="B4500" s="6" t="s">
        <v>23</v>
      </c>
      <c r="O4500" s="10" t="e">
        <f t="shared" si="679"/>
        <v>#DIV/0!</v>
      </c>
      <c r="P4500" s="11" t="e">
        <f t="shared" si="680"/>
        <v>#DIV/0!</v>
      </c>
      <c r="Q4500" s="11" t="e">
        <f t="shared" si="681"/>
        <v>#DIV/0!</v>
      </c>
      <c r="R4500" s="6" t="e">
        <f t="shared" si="682"/>
        <v>#DIV/0!</v>
      </c>
      <c r="S4500" s="6" t="e">
        <f t="shared" si="683"/>
        <v>#DIV/0!</v>
      </c>
      <c r="T4500" s="11">
        <f t="shared" si="684"/>
        <v>0</v>
      </c>
      <c r="U4500" s="11">
        <f t="shared" si="685"/>
        <v>0</v>
      </c>
      <c r="V4500" s="11">
        <f t="shared" si="686"/>
        <v>0</v>
      </c>
    </row>
    <row r="4501" spans="1:22" x14ac:dyDescent="0.25">
      <c r="A4501" s="6" t="s">
        <v>351</v>
      </c>
      <c r="B4501" s="6" t="s">
        <v>23</v>
      </c>
      <c r="O4501" s="10" t="e">
        <f t="shared" ref="O4501:O4564" si="687">M4501/L4501</f>
        <v>#DIV/0!</v>
      </c>
      <c r="P4501" s="11" t="e">
        <f t="shared" ref="P4501:P4564" si="688">N4501/L4501</f>
        <v>#DIV/0!</v>
      </c>
      <c r="Q4501" s="11" t="e">
        <f t="shared" ref="Q4501:Q4564" si="689">(M4501+N4501)/L4501</f>
        <v>#DIV/0!</v>
      </c>
      <c r="R4501" s="6" t="e">
        <f t="shared" ref="R4501:R4564" si="690">IF(Q4501&gt;12.49,"YES","NO")</f>
        <v>#DIV/0!</v>
      </c>
      <c r="S4501" s="6" t="e">
        <f t="shared" ref="S4501:S4564" si="691">IF(O4501&gt;3.32,"YES","NO")</f>
        <v>#DIV/0!</v>
      </c>
      <c r="T4501" s="11">
        <f t="shared" ref="T4501:T4564" si="692">L4501*12.5</f>
        <v>0</v>
      </c>
      <c r="U4501" s="11">
        <f t="shared" ref="U4501:U4564" si="693">M4501+N4501</f>
        <v>0</v>
      </c>
      <c r="V4501" s="11">
        <f t="shared" ref="V4501:V4564" si="694">T4501-U4501</f>
        <v>0</v>
      </c>
    </row>
    <row r="4502" spans="1:22" x14ac:dyDescent="0.25">
      <c r="A4502" s="6" t="s">
        <v>351</v>
      </c>
      <c r="B4502" s="6" t="s">
        <v>23</v>
      </c>
      <c r="O4502" s="10" t="e">
        <f t="shared" si="687"/>
        <v>#DIV/0!</v>
      </c>
      <c r="P4502" s="11" t="e">
        <f t="shared" si="688"/>
        <v>#DIV/0!</v>
      </c>
      <c r="Q4502" s="11" t="e">
        <f t="shared" si="689"/>
        <v>#DIV/0!</v>
      </c>
      <c r="R4502" s="6" t="e">
        <f t="shared" si="690"/>
        <v>#DIV/0!</v>
      </c>
      <c r="S4502" s="6" t="e">
        <f t="shared" si="691"/>
        <v>#DIV/0!</v>
      </c>
      <c r="T4502" s="11">
        <f t="shared" si="692"/>
        <v>0</v>
      </c>
      <c r="U4502" s="11">
        <f t="shared" si="693"/>
        <v>0</v>
      </c>
      <c r="V4502" s="11">
        <f t="shared" si="694"/>
        <v>0</v>
      </c>
    </row>
    <row r="4503" spans="1:22" x14ac:dyDescent="0.25">
      <c r="A4503" s="6" t="s">
        <v>351</v>
      </c>
      <c r="B4503" s="6" t="s">
        <v>23</v>
      </c>
      <c r="O4503" s="10" t="e">
        <f t="shared" si="687"/>
        <v>#DIV/0!</v>
      </c>
      <c r="P4503" s="11" t="e">
        <f t="shared" si="688"/>
        <v>#DIV/0!</v>
      </c>
      <c r="Q4503" s="11" t="e">
        <f t="shared" si="689"/>
        <v>#DIV/0!</v>
      </c>
      <c r="R4503" s="6" t="e">
        <f t="shared" si="690"/>
        <v>#DIV/0!</v>
      </c>
      <c r="S4503" s="6" t="e">
        <f t="shared" si="691"/>
        <v>#DIV/0!</v>
      </c>
      <c r="T4503" s="11">
        <f t="shared" si="692"/>
        <v>0</v>
      </c>
      <c r="U4503" s="11">
        <f t="shared" si="693"/>
        <v>0</v>
      </c>
      <c r="V4503" s="11">
        <f t="shared" si="694"/>
        <v>0</v>
      </c>
    </row>
    <row r="4504" spans="1:22" x14ac:dyDescent="0.25">
      <c r="A4504" s="6" t="s">
        <v>351</v>
      </c>
      <c r="B4504" s="6" t="s">
        <v>23</v>
      </c>
      <c r="O4504" s="10" t="e">
        <f t="shared" si="687"/>
        <v>#DIV/0!</v>
      </c>
      <c r="P4504" s="11" t="e">
        <f t="shared" si="688"/>
        <v>#DIV/0!</v>
      </c>
      <c r="Q4504" s="11" t="e">
        <f t="shared" si="689"/>
        <v>#DIV/0!</v>
      </c>
      <c r="R4504" s="6" t="e">
        <f t="shared" si="690"/>
        <v>#DIV/0!</v>
      </c>
      <c r="S4504" s="6" t="e">
        <f t="shared" si="691"/>
        <v>#DIV/0!</v>
      </c>
      <c r="T4504" s="11">
        <f t="shared" si="692"/>
        <v>0</v>
      </c>
      <c r="U4504" s="11">
        <f t="shared" si="693"/>
        <v>0</v>
      </c>
      <c r="V4504" s="11">
        <f t="shared" si="694"/>
        <v>0</v>
      </c>
    </row>
    <row r="4505" spans="1:22" x14ac:dyDescent="0.25">
      <c r="A4505" s="6" t="s">
        <v>351</v>
      </c>
      <c r="B4505" s="6" t="s">
        <v>23</v>
      </c>
      <c r="O4505" s="10" t="e">
        <f t="shared" si="687"/>
        <v>#DIV/0!</v>
      </c>
      <c r="P4505" s="11" t="e">
        <f t="shared" si="688"/>
        <v>#DIV/0!</v>
      </c>
      <c r="Q4505" s="11" t="e">
        <f t="shared" si="689"/>
        <v>#DIV/0!</v>
      </c>
      <c r="R4505" s="6" t="e">
        <f t="shared" si="690"/>
        <v>#DIV/0!</v>
      </c>
      <c r="S4505" s="6" t="e">
        <f t="shared" si="691"/>
        <v>#DIV/0!</v>
      </c>
      <c r="T4505" s="11">
        <f t="shared" si="692"/>
        <v>0</v>
      </c>
      <c r="U4505" s="11">
        <f t="shared" si="693"/>
        <v>0</v>
      </c>
      <c r="V4505" s="11">
        <f t="shared" si="694"/>
        <v>0</v>
      </c>
    </row>
    <row r="4506" spans="1:22" x14ac:dyDescent="0.25">
      <c r="A4506" s="6" t="s">
        <v>351</v>
      </c>
      <c r="B4506" s="6" t="s">
        <v>23</v>
      </c>
      <c r="O4506" s="10" t="e">
        <f t="shared" si="687"/>
        <v>#DIV/0!</v>
      </c>
      <c r="P4506" s="11" t="e">
        <f t="shared" si="688"/>
        <v>#DIV/0!</v>
      </c>
      <c r="Q4506" s="11" t="e">
        <f t="shared" si="689"/>
        <v>#DIV/0!</v>
      </c>
      <c r="R4506" s="6" t="e">
        <f t="shared" si="690"/>
        <v>#DIV/0!</v>
      </c>
      <c r="S4506" s="6" t="e">
        <f t="shared" si="691"/>
        <v>#DIV/0!</v>
      </c>
      <c r="T4506" s="11">
        <f t="shared" si="692"/>
        <v>0</v>
      </c>
      <c r="U4506" s="11">
        <f t="shared" si="693"/>
        <v>0</v>
      </c>
      <c r="V4506" s="11">
        <f t="shared" si="694"/>
        <v>0</v>
      </c>
    </row>
    <row r="4507" spans="1:22" x14ac:dyDescent="0.25">
      <c r="A4507" s="6" t="s">
        <v>351</v>
      </c>
      <c r="B4507" s="6" t="s">
        <v>23</v>
      </c>
      <c r="O4507" s="10" t="e">
        <f t="shared" si="687"/>
        <v>#DIV/0!</v>
      </c>
      <c r="P4507" s="11" t="e">
        <f t="shared" si="688"/>
        <v>#DIV/0!</v>
      </c>
      <c r="Q4507" s="11" t="e">
        <f t="shared" si="689"/>
        <v>#DIV/0!</v>
      </c>
      <c r="R4507" s="6" t="e">
        <f t="shared" si="690"/>
        <v>#DIV/0!</v>
      </c>
      <c r="S4507" s="6" t="e">
        <f t="shared" si="691"/>
        <v>#DIV/0!</v>
      </c>
      <c r="T4507" s="11">
        <f t="shared" si="692"/>
        <v>0</v>
      </c>
      <c r="U4507" s="11">
        <f t="shared" si="693"/>
        <v>0</v>
      </c>
      <c r="V4507" s="11">
        <f t="shared" si="694"/>
        <v>0</v>
      </c>
    </row>
    <row r="4508" spans="1:22" x14ac:dyDescent="0.25">
      <c r="A4508" s="6" t="s">
        <v>351</v>
      </c>
      <c r="B4508" s="6" t="s">
        <v>23</v>
      </c>
      <c r="O4508" s="10" t="e">
        <f t="shared" si="687"/>
        <v>#DIV/0!</v>
      </c>
      <c r="P4508" s="11" t="e">
        <f t="shared" si="688"/>
        <v>#DIV/0!</v>
      </c>
      <c r="Q4508" s="11" t="e">
        <f t="shared" si="689"/>
        <v>#DIV/0!</v>
      </c>
      <c r="R4508" s="6" t="e">
        <f t="shared" si="690"/>
        <v>#DIV/0!</v>
      </c>
      <c r="S4508" s="6" t="e">
        <f t="shared" si="691"/>
        <v>#DIV/0!</v>
      </c>
      <c r="T4508" s="11">
        <f t="shared" si="692"/>
        <v>0</v>
      </c>
      <c r="U4508" s="11">
        <f t="shared" si="693"/>
        <v>0</v>
      </c>
      <c r="V4508" s="11">
        <f t="shared" si="694"/>
        <v>0</v>
      </c>
    </row>
    <row r="4509" spans="1:22" x14ac:dyDescent="0.25">
      <c r="A4509" s="6" t="s">
        <v>351</v>
      </c>
      <c r="B4509" s="6" t="s">
        <v>23</v>
      </c>
      <c r="O4509" s="10" t="e">
        <f t="shared" si="687"/>
        <v>#DIV/0!</v>
      </c>
      <c r="P4509" s="11" t="e">
        <f t="shared" si="688"/>
        <v>#DIV/0!</v>
      </c>
      <c r="Q4509" s="11" t="e">
        <f t="shared" si="689"/>
        <v>#DIV/0!</v>
      </c>
      <c r="R4509" s="6" t="e">
        <f t="shared" si="690"/>
        <v>#DIV/0!</v>
      </c>
      <c r="S4509" s="6" t="e">
        <f t="shared" si="691"/>
        <v>#DIV/0!</v>
      </c>
      <c r="T4509" s="11">
        <f t="shared" si="692"/>
        <v>0</v>
      </c>
      <c r="U4509" s="11">
        <f t="shared" si="693"/>
        <v>0</v>
      </c>
      <c r="V4509" s="11">
        <f t="shared" si="694"/>
        <v>0</v>
      </c>
    </row>
    <row r="4510" spans="1:22" x14ac:dyDescent="0.25">
      <c r="A4510" s="6" t="s">
        <v>351</v>
      </c>
      <c r="B4510" s="6" t="s">
        <v>23</v>
      </c>
      <c r="O4510" s="10" t="e">
        <f t="shared" si="687"/>
        <v>#DIV/0!</v>
      </c>
      <c r="P4510" s="11" t="e">
        <f t="shared" si="688"/>
        <v>#DIV/0!</v>
      </c>
      <c r="Q4510" s="11" t="e">
        <f t="shared" si="689"/>
        <v>#DIV/0!</v>
      </c>
      <c r="R4510" s="6" t="e">
        <f t="shared" si="690"/>
        <v>#DIV/0!</v>
      </c>
      <c r="S4510" s="6" t="e">
        <f t="shared" si="691"/>
        <v>#DIV/0!</v>
      </c>
      <c r="T4510" s="11">
        <f t="shared" si="692"/>
        <v>0</v>
      </c>
      <c r="U4510" s="11">
        <f t="shared" si="693"/>
        <v>0</v>
      </c>
      <c r="V4510" s="11">
        <f t="shared" si="694"/>
        <v>0</v>
      </c>
    </row>
    <row r="4511" spans="1:22" x14ac:dyDescent="0.25">
      <c r="A4511" s="6" t="s">
        <v>351</v>
      </c>
      <c r="B4511" s="6" t="s">
        <v>23</v>
      </c>
      <c r="O4511" s="10" t="e">
        <f t="shared" si="687"/>
        <v>#DIV/0!</v>
      </c>
      <c r="P4511" s="11" t="e">
        <f t="shared" si="688"/>
        <v>#DIV/0!</v>
      </c>
      <c r="Q4511" s="11" t="e">
        <f t="shared" si="689"/>
        <v>#DIV/0!</v>
      </c>
      <c r="R4511" s="6" t="e">
        <f t="shared" si="690"/>
        <v>#DIV/0!</v>
      </c>
      <c r="S4511" s="6" t="e">
        <f t="shared" si="691"/>
        <v>#DIV/0!</v>
      </c>
      <c r="T4511" s="11">
        <f t="shared" si="692"/>
        <v>0</v>
      </c>
      <c r="U4511" s="11">
        <f t="shared" si="693"/>
        <v>0</v>
      </c>
      <c r="V4511" s="11">
        <f t="shared" si="694"/>
        <v>0</v>
      </c>
    </row>
    <row r="4512" spans="1:22" x14ac:dyDescent="0.25">
      <c r="A4512" s="6" t="s">
        <v>351</v>
      </c>
      <c r="B4512" s="6" t="s">
        <v>23</v>
      </c>
      <c r="O4512" s="10" t="e">
        <f t="shared" si="687"/>
        <v>#DIV/0!</v>
      </c>
      <c r="P4512" s="11" t="e">
        <f t="shared" si="688"/>
        <v>#DIV/0!</v>
      </c>
      <c r="Q4512" s="11" t="e">
        <f t="shared" si="689"/>
        <v>#DIV/0!</v>
      </c>
      <c r="R4512" s="6" t="e">
        <f t="shared" si="690"/>
        <v>#DIV/0!</v>
      </c>
      <c r="S4512" s="6" t="e">
        <f t="shared" si="691"/>
        <v>#DIV/0!</v>
      </c>
      <c r="T4512" s="11">
        <f t="shared" si="692"/>
        <v>0</v>
      </c>
      <c r="U4512" s="11">
        <f t="shared" si="693"/>
        <v>0</v>
      </c>
      <c r="V4512" s="11">
        <f t="shared" si="694"/>
        <v>0</v>
      </c>
    </row>
    <row r="4513" spans="1:22" x14ac:dyDescent="0.25">
      <c r="A4513" s="6" t="s">
        <v>351</v>
      </c>
      <c r="B4513" s="6" t="s">
        <v>23</v>
      </c>
      <c r="O4513" s="10" t="e">
        <f t="shared" si="687"/>
        <v>#DIV/0!</v>
      </c>
      <c r="P4513" s="11" t="e">
        <f t="shared" si="688"/>
        <v>#DIV/0!</v>
      </c>
      <c r="Q4513" s="11" t="e">
        <f t="shared" si="689"/>
        <v>#DIV/0!</v>
      </c>
      <c r="R4513" s="6" t="e">
        <f t="shared" si="690"/>
        <v>#DIV/0!</v>
      </c>
      <c r="S4513" s="6" t="e">
        <f t="shared" si="691"/>
        <v>#DIV/0!</v>
      </c>
      <c r="T4513" s="11">
        <f t="shared" si="692"/>
        <v>0</v>
      </c>
      <c r="U4513" s="11">
        <f t="shared" si="693"/>
        <v>0</v>
      </c>
      <c r="V4513" s="11">
        <f t="shared" si="694"/>
        <v>0</v>
      </c>
    </row>
    <row r="4514" spans="1:22" x14ac:dyDescent="0.25">
      <c r="A4514" s="6" t="s">
        <v>351</v>
      </c>
      <c r="B4514" s="6" t="s">
        <v>23</v>
      </c>
      <c r="O4514" s="10" t="e">
        <f t="shared" si="687"/>
        <v>#DIV/0!</v>
      </c>
      <c r="P4514" s="11" t="e">
        <f t="shared" si="688"/>
        <v>#DIV/0!</v>
      </c>
      <c r="Q4514" s="11" t="e">
        <f t="shared" si="689"/>
        <v>#DIV/0!</v>
      </c>
      <c r="R4514" s="6" t="e">
        <f t="shared" si="690"/>
        <v>#DIV/0!</v>
      </c>
      <c r="S4514" s="6" t="e">
        <f t="shared" si="691"/>
        <v>#DIV/0!</v>
      </c>
      <c r="T4514" s="11">
        <f t="shared" si="692"/>
        <v>0</v>
      </c>
      <c r="U4514" s="11">
        <f t="shared" si="693"/>
        <v>0</v>
      </c>
      <c r="V4514" s="11">
        <f t="shared" si="694"/>
        <v>0</v>
      </c>
    </row>
    <row r="4515" spans="1:22" x14ac:dyDescent="0.25">
      <c r="A4515" s="6" t="s">
        <v>351</v>
      </c>
      <c r="B4515" s="6" t="s">
        <v>23</v>
      </c>
      <c r="O4515" s="10" t="e">
        <f t="shared" si="687"/>
        <v>#DIV/0!</v>
      </c>
      <c r="P4515" s="11" t="e">
        <f t="shared" si="688"/>
        <v>#DIV/0!</v>
      </c>
      <c r="Q4515" s="11" t="e">
        <f t="shared" si="689"/>
        <v>#DIV/0!</v>
      </c>
      <c r="R4515" s="6" t="e">
        <f t="shared" si="690"/>
        <v>#DIV/0!</v>
      </c>
      <c r="S4515" s="6" t="e">
        <f t="shared" si="691"/>
        <v>#DIV/0!</v>
      </c>
      <c r="T4515" s="11">
        <f t="shared" si="692"/>
        <v>0</v>
      </c>
      <c r="U4515" s="11">
        <f t="shared" si="693"/>
        <v>0</v>
      </c>
      <c r="V4515" s="11">
        <f t="shared" si="694"/>
        <v>0</v>
      </c>
    </row>
    <row r="4516" spans="1:22" x14ac:dyDescent="0.25">
      <c r="A4516" s="6" t="s">
        <v>351</v>
      </c>
      <c r="B4516" s="6" t="s">
        <v>23</v>
      </c>
      <c r="O4516" s="10" t="e">
        <f t="shared" si="687"/>
        <v>#DIV/0!</v>
      </c>
      <c r="P4516" s="11" t="e">
        <f t="shared" si="688"/>
        <v>#DIV/0!</v>
      </c>
      <c r="Q4516" s="11" t="e">
        <f t="shared" si="689"/>
        <v>#DIV/0!</v>
      </c>
      <c r="R4516" s="6" t="e">
        <f t="shared" si="690"/>
        <v>#DIV/0!</v>
      </c>
      <c r="S4516" s="6" t="e">
        <f t="shared" si="691"/>
        <v>#DIV/0!</v>
      </c>
      <c r="T4516" s="11">
        <f t="shared" si="692"/>
        <v>0</v>
      </c>
      <c r="U4516" s="11">
        <f t="shared" si="693"/>
        <v>0</v>
      </c>
      <c r="V4516" s="11">
        <f t="shared" si="694"/>
        <v>0</v>
      </c>
    </row>
    <row r="4517" spans="1:22" x14ac:dyDescent="0.25">
      <c r="A4517" s="6" t="s">
        <v>351</v>
      </c>
      <c r="B4517" s="6" t="s">
        <v>23</v>
      </c>
      <c r="O4517" s="10" t="e">
        <f t="shared" si="687"/>
        <v>#DIV/0!</v>
      </c>
      <c r="P4517" s="11" t="e">
        <f t="shared" si="688"/>
        <v>#DIV/0!</v>
      </c>
      <c r="Q4517" s="11" t="e">
        <f t="shared" si="689"/>
        <v>#DIV/0!</v>
      </c>
      <c r="R4517" s="6" t="e">
        <f t="shared" si="690"/>
        <v>#DIV/0!</v>
      </c>
      <c r="S4517" s="6" t="e">
        <f t="shared" si="691"/>
        <v>#DIV/0!</v>
      </c>
      <c r="T4517" s="11">
        <f t="shared" si="692"/>
        <v>0</v>
      </c>
      <c r="U4517" s="11">
        <f t="shared" si="693"/>
        <v>0</v>
      </c>
      <c r="V4517" s="11">
        <f t="shared" si="694"/>
        <v>0</v>
      </c>
    </row>
    <row r="4518" spans="1:22" x14ac:dyDescent="0.25">
      <c r="A4518" s="6" t="s">
        <v>351</v>
      </c>
      <c r="B4518" s="6" t="s">
        <v>23</v>
      </c>
      <c r="O4518" s="10" t="e">
        <f t="shared" si="687"/>
        <v>#DIV/0!</v>
      </c>
      <c r="P4518" s="11" t="e">
        <f t="shared" si="688"/>
        <v>#DIV/0!</v>
      </c>
      <c r="Q4518" s="11" t="e">
        <f t="shared" si="689"/>
        <v>#DIV/0!</v>
      </c>
      <c r="R4518" s="6" t="e">
        <f t="shared" si="690"/>
        <v>#DIV/0!</v>
      </c>
      <c r="S4518" s="6" t="e">
        <f t="shared" si="691"/>
        <v>#DIV/0!</v>
      </c>
      <c r="T4518" s="11">
        <f t="shared" si="692"/>
        <v>0</v>
      </c>
      <c r="U4518" s="11">
        <f t="shared" si="693"/>
        <v>0</v>
      </c>
      <c r="V4518" s="11">
        <f t="shared" si="694"/>
        <v>0</v>
      </c>
    </row>
    <row r="4519" spans="1:22" x14ac:dyDescent="0.25">
      <c r="A4519" s="6" t="s">
        <v>351</v>
      </c>
      <c r="B4519" s="6" t="s">
        <v>23</v>
      </c>
      <c r="O4519" s="10" t="e">
        <f t="shared" si="687"/>
        <v>#DIV/0!</v>
      </c>
      <c r="P4519" s="11" t="e">
        <f t="shared" si="688"/>
        <v>#DIV/0!</v>
      </c>
      <c r="Q4519" s="11" t="e">
        <f t="shared" si="689"/>
        <v>#DIV/0!</v>
      </c>
      <c r="R4519" s="6" t="e">
        <f t="shared" si="690"/>
        <v>#DIV/0!</v>
      </c>
      <c r="S4519" s="6" t="e">
        <f t="shared" si="691"/>
        <v>#DIV/0!</v>
      </c>
      <c r="T4519" s="11">
        <f t="shared" si="692"/>
        <v>0</v>
      </c>
      <c r="U4519" s="11">
        <f t="shared" si="693"/>
        <v>0</v>
      </c>
      <c r="V4519" s="11">
        <f t="shared" si="694"/>
        <v>0</v>
      </c>
    </row>
    <row r="4520" spans="1:22" x14ac:dyDescent="0.25">
      <c r="A4520" s="6" t="s">
        <v>351</v>
      </c>
      <c r="B4520" s="6" t="s">
        <v>23</v>
      </c>
      <c r="O4520" s="10" t="e">
        <f t="shared" si="687"/>
        <v>#DIV/0!</v>
      </c>
      <c r="P4520" s="11" t="e">
        <f t="shared" si="688"/>
        <v>#DIV/0!</v>
      </c>
      <c r="Q4520" s="11" t="e">
        <f t="shared" si="689"/>
        <v>#DIV/0!</v>
      </c>
      <c r="R4520" s="6" t="e">
        <f t="shared" si="690"/>
        <v>#DIV/0!</v>
      </c>
      <c r="S4520" s="6" t="e">
        <f t="shared" si="691"/>
        <v>#DIV/0!</v>
      </c>
      <c r="T4520" s="11">
        <f t="shared" si="692"/>
        <v>0</v>
      </c>
      <c r="U4520" s="11">
        <f t="shared" si="693"/>
        <v>0</v>
      </c>
      <c r="V4520" s="11">
        <f t="shared" si="694"/>
        <v>0</v>
      </c>
    </row>
    <row r="4521" spans="1:22" x14ac:dyDescent="0.25">
      <c r="A4521" s="6" t="s">
        <v>351</v>
      </c>
      <c r="B4521" s="6" t="s">
        <v>23</v>
      </c>
      <c r="O4521" s="10" t="e">
        <f t="shared" si="687"/>
        <v>#DIV/0!</v>
      </c>
      <c r="P4521" s="11" t="e">
        <f t="shared" si="688"/>
        <v>#DIV/0!</v>
      </c>
      <c r="Q4521" s="11" t="e">
        <f t="shared" si="689"/>
        <v>#DIV/0!</v>
      </c>
      <c r="R4521" s="6" t="e">
        <f t="shared" si="690"/>
        <v>#DIV/0!</v>
      </c>
      <c r="S4521" s="6" t="e">
        <f t="shared" si="691"/>
        <v>#DIV/0!</v>
      </c>
      <c r="T4521" s="11">
        <f t="shared" si="692"/>
        <v>0</v>
      </c>
      <c r="U4521" s="11">
        <f t="shared" si="693"/>
        <v>0</v>
      </c>
      <c r="V4521" s="11">
        <f t="shared" si="694"/>
        <v>0</v>
      </c>
    </row>
    <row r="4522" spans="1:22" x14ac:dyDescent="0.25">
      <c r="A4522" s="6" t="s">
        <v>351</v>
      </c>
      <c r="B4522" s="6" t="s">
        <v>23</v>
      </c>
      <c r="O4522" s="10" t="e">
        <f t="shared" si="687"/>
        <v>#DIV/0!</v>
      </c>
      <c r="P4522" s="11" t="e">
        <f t="shared" si="688"/>
        <v>#DIV/0!</v>
      </c>
      <c r="Q4522" s="11" t="e">
        <f t="shared" si="689"/>
        <v>#DIV/0!</v>
      </c>
      <c r="R4522" s="6" t="e">
        <f t="shared" si="690"/>
        <v>#DIV/0!</v>
      </c>
      <c r="S4522" s="6" t="e">
        <f t="shared" si="691"/>
        <v>#DIV/0!</v>
      </c>
      <c r="T4522" s="11">
        <f t="shared" si="692"/>
        <v>0</v>
      </c>
      <c r="U4522" s="11">
        <f t="shared" si="693"/>
        <v>0</v>
      </c>
      <c r="V4522" s="11">
        <f t="shared" si="694"/>
        <v>0</v>
      </c>
    </row>
    <row r="4523" spans="1:22" x14ac:dyDescent="0.25">
      <c r="A4523" s="6" t="s">
        <v>351</v>
      </c>
      <c r="B4523" s="6" t="s">
        <v>23</v>
      </c>
      <c r="O4523" s="10" t="e">
        <f t="shared" si="687"/>
        <v>#DIV/0!</v>
      </c>
      <c r="P4523" s="11" t="e">
        <f t="shared" si="688"/>
        <v>#DIV/0!</v>
      </c>
      <c r="Q4523" s="11" t="e">
        <f t="shared" si="689"/>
        <v>#DIV/0!</v>
      </c>
      <c r="R4523" s="6" t="e">
        <f t="shared" si="690"/>
        <v>#DIV/0!</v>
      </c>
      <c r="S4523" s="6" t="e">
        <f t="shared" si="691"/>
        <v>#DIV/0!</v>
      </c>
      <c r="T4523" s="11">
        <f t="shared" si="692"/>
        <v>0</v>
      </c>
      <c r="U4523" s="11">
        <f t="shared" si="693"/>
        <v>0</v>
      </c>
      <c r="V4523" s="11">
        <f t="shared" si="694"/>
        <v>0</v>
      </c>
    </row>
    <row r="4524" spans="1:22" x14ac:dyDescent="0.25">
      <c r="A4524" s="6" t="s">
        <v>351</v>
      </c>
      <c r="B4524" s="6" t="s">
        <v>23</v>
      </c>
      <c r="O4524" s="10" t="e">
        <f t="shared" si="687"/>
        <v>#DIV/0!</v>
      </c>
      <c r="P4524" s="11" t="e">
        <f t="shared" si="688"/>
        <v>#DIV/0!</v>
      </c>
      <c r="Q4524" s="11" t="e">
        <f t="shared" si="689"/>
        <v>#DIV/0!</v>
      </c>
      <c r="R4524" s="6" t="e">
        <f t="shared" si="690"/>
        <v>#DIV/0!</v>
      </c>
      <c r="S4524" s="6" t="e">
        <f t="shared" si="691"/>
        <v>#DIV/0!</v>
      </c>
      <c r="T4524" s="11">
        <f t="shared" si="692"/>
        <v>0</v>
      </c>
      <c r="U4524" s="11">
        <f t="shared" si="693"/>
        <v>0</v>
      </c>
      <c r="V4524" s="11">
        <f t="shared" si="694"/>
        <v>0</v>
      </c>
    </row>
    <row r="4525" spans="1:22" x14ac:dyDescent="0.25">
      <c r="A4525" s="6" t="s">
        <v>351</v>
      </c>
      <c r="B4525" s="6" t="s">
        <v>23</v>
      </c>
      <c r="O4525" s="10" t="e">
        <f t="shared" si="687"/>
        <v>#DIV/0!</v>
      </c>
      <c r="P4525" s="11" t="e">
        <f t="shared" si="688"/>
        <v>#DIV/0!</v>
      </c>
      <c r="Q4525" s="11" t="e">
        <f t="shared" si="689"/>
        <v>#DIV/0!</v>
      </c>
      <c r="R4525" s="6" t="e">
        <f t="shared" si="690"/>
        <v>#DIV/0!</v>
      </c>
      <c r="S4525" s="6" t="e">
        <f t="shared" si="691"/>
        <v>#DIV/0!</v>
      </c>
      <c r="T4525" s="11">
        <f t="shared" si="692"/>
        <v>0</v>
      </c>
      <c r="U4525" s="11">
        <f t="shared" si="693"/>
        <v>0</v>
      </c>
      <c r="V4525" s="11">
        <f t="shared" si="694"/>
        <v>0</v>
      </c>
    </row>
    <row r="4526" spans="1:22" x14ac:dyDescent="0.25">
      <c r="A4526" s="6" t="s">
        <v>351</v>
      </c>
      <c r="B4526" s="6" t="s">
        <v>23</v>
      </c>
      <c r="O4526" s="10" t="e">
        <f t="shared" si="687"/>
        <v>#DIV/0!</v>
      </c>
      <c r="P4526" s="11" t="e">
        <f t="shared" si="688"/>
        <v>#DIV/0!</v>
      </c>
      <c r="Q4526" s="11" t="e">
        <f t="shared" si="689"/>
        <v>#DIV/0!</v>
      </c>
      <c r="R4526" s="6" t="e">
        <f t="shared" si="690"/>
        <v>#DIV/0!</v>
      </c>
      <c r="S4526" s="6" t="e">
        <f t="shared" si="691"/>
        <v>#DIV/0!</v>
      </c>
      <c r="T4526" s="11">
        <f t="shared" si="692"/>
        <v>0</v>
      </c>
      <c r="U4526" s="11">
        <f t="shared" si="693"/>
        <v>0</v>
      </c>
      <c r="V4526" s="11">
        <f t="shared" si="694"/>
        <v>0</v>
      </c>
    </row>
    <row r="4527" spans="1:22" x14ac:dyDescent="0.25">
      <c r="A4527" s="6" t="s">
        <v>351</v>
      </c>
      <c r="B4527" s="6" t="s">
        <v>23</v>
      </c>
      <c r="O4527" s="10" t="e">
        <f t="shared" si="687"/>
        <v>#DIV/0!</v>
      </c>
      <c r="P4527" s="11" t="e">
        <f t="shared" si="688"/>
        <v>#DIV/0!</v>
      </c>
      <c r="Q4527" s="11" t="e">
        <f t="shared" si="689"/>
        <v>#DIV/0!</v>
      </c>
      <c r="R4527" s="6" t="e">
        <f t="shared" si="690"/>
        <v>#DIV/0!</v>
      </c>
      <c r="S4527" s="6" t="e">
        <f t="shared" si="691"/>
        <v>#DIV/0!</v>
      </c>
      <c r="T4527" s="11">
        <f t="shared" si="692"/>
        <v>0</v>
      </c>
      <c r="U4527" s="11">
        <f t="shared" si="693"/>
        <v>0</v>
      </c>
      <c r="V4527" s="11">
        <f t="shared" si="694"/>
        <v>0</v>
      </c>
    </row>
    <row r="4528" spans="1:22" x14ac:dyDescent="0.25">
      <c r="A4528" s="6" t="s">
        <v>351</v>
      </c>
      <c r="B4528" s="6" t="s">
        <v>23</v>
      </c>
      <c r="O4528" s="10" t="e">
        <f t="shared" si="687"/>
        <v>#DIV/0!</v>
      </c>
      <c r="P4528" s="11" t="e">
        <f t="shared" si="688"/>
        <v>#DIV/0!</v>
      </c>
      <c r="Q4528" s="11" t="e">
        <f t="shared" si="689"/>
        <v>#DIV/0!</v>
      </c>
      <c r="R4528" s="6" t="e">
        <f t="shared" si="690"/>
        <v>#DIV/0!</v>
      </c>
      <c r="S4528" s="6" t="e">
        <f t="shared" si="691"/>
        <v>#DIV/0!</v>
      </c>
      <c r="T4528" s="11">
        <f t="shared" si="692"/>
        <v>0</v>
      </c>
      <c r="U4528" s="11">
        <f t="shared" si="693"/>
        <v>0</v>
      </c>
      <c r="V4528" s="11">
        <f t="shared" si="694"/>
        <v>0</v>
      </c>
    </row>
    <row r="4529" spans="1:22" x14ac:dyDescent="0.25">
      <c r="A4529" s="6" t="s">
        <v>351</v>
      </c>
      <c r="B4529" s="6" t="s">
        <v>23</v>
      </c>
      <c r="O4529" s="10" t="e">
        <f t="shared" si="687"/>
        <v>#DIV/0!</v>
      </c>
      <c r="P4529" s="11" t="e">
        <f t="shared" si="688"/>
        <v>#DIV/0!</v>
      </c>
      <c r="Q4529" s="11" t="e">
        <f t="shared" si="689"/>
        <v>#DIV/0!</v>
      </c>
      <c r="R4529" s="6" t="e">
        <f t="shared" si="690"/>
        <v>#DIV/0!</v>
      </c>
      <c r="S4529" s="6" t="e">
        <f t="shared" si="691"/>
        <v>#DIV/0!</v>
      </c>
      <c r="T4529" s="11">
        <f t="shared" si="692"/>
        <v>0</v>
      </c>
      <c r="U4529" s="11">
        <f t="shared" si="693"/>
        <v>0</v>
      </c>
      <c r="V4529" s="11">
        <f t="shared" si="694"/>
        <v>0</v>
      </c>
    </row>
    <row r="4530" spans="1:22" x14ac:dyDescent="0.25">
      <c r="A4530" s="6" t="s">
        <v>351</v>
      </c>
      <c r="B4530" s="6" t="s">
        <v>23</v>
      </c>
      <c r="O4530" s="10" t="e">
        <f t="shared" si="687"/>
        <v>#DIV/0!</v>
      </c>
      <c r="P4530" s="11" t="e">
        <f t="shared" si="688"/>
        <v>#DIV/0!</v>
      </c>
      <c r="Q4530" s="11" t="e">
        <f t="shared" si="689"/>
        <v>#DIV/0!</v>
      </c>
      <c r="R4530" s="6" t="e">
        <f t="shared" si="690"/>
        <v>#DIV/0!</v>
      </c>
      <c r="S4530" s="6" t="e">
        <f t="shared" si="691"/>
        <v>#DIV/0!</v>
      </c>
      <c r="T4530" s="11">
        <f t="shared" si="692"/>
        <v>0</v>
      </c>
      <c r="U4530" s="11">
        <f t="shared" si="693"/>
        <v>0</v>
      </c>
      <c r="V4530" s="11">
        <f t="shared" si="694"/>
        <v>0</v>
      </c>
    </row>
    <row r="4531" spans="1:22" x14ac:dyDescent="0.25">
      <c r="A4531" s="6" t="s">
        <v>351</v>
      </c>
      <c r="B4531" s="6" t="s">
        <v>23</v>
      </c>
      <c r="O4531" s="10" t="e">
        <f t="shared" si="687"/>
        <v>#DIV/0!</v>
      </c>
      <c r="P4531" s="11" t="e">
        <f t="shared" si="688"/>
        <v>#DIV/0!</v>
      </c>
      <c r="Q4531" s="11" t="e">
        <f t="shared" si="689"/>
        <v>#DIV/0!</v>
      </c>
      <c r="R4531" s="6" t="e">
        <f t="shared" si="690"/>
        <v>#DIV/0!</v>
      </c>
      <c r="S4531" s="6" t="e">
        <f t="shared" si="691"/>
        <v>#DIV/0!</v>
      </c>
      <c r="T4531" s="11">
        <f t="shared" si="692"/>
        <v>0</v>
      </c>
      <c r="U4531" s="11">
        <f t="shared" si="693"/>
        <v>0</v>
      </c>
      <c r="V4531" s="11">
        <f t="shared" si="694"/>
        <v>0</v>
      </c>
    </row>
    <row r="4532" spans="1:22" x14ac:dyDescent="0.25">
      <c r="A4532" s="6" t="s">
        <v>351</v>
      </c>
      <c r="B4532" s="6" t="s">
        <v>23</v>
      </c>
      <c r="O4532" s="10" t="e">
        <f t="shared" si="687"/>
        <v>#DIV/0!</v>
      </c>
      <c r="P4532" s="11" t="e">
        <f t="shared" si="688"/>
        <v>#DIV/0!</v>
      </c>
      <c r="Q4532" s="11" t="e">
        <f t="shared" si="689"/>
        <v>#DIV/0!</v>
      </c>
      <c r="R4532" s="6" t="e">
        <f t="shared" si="690"/>
        <v>#DIV/0!</v>
      </c>
      <c r="S4532" s="6" t="e">
        <f t="shared" si="691"/>
        <v>#DIV/0!</v>
      </c>
      <c r="T4532" s="11">
        <f t="shared" si="692"/>
        <v>0</v>
      </c>
      <c r="U4532" s="11">
        <f t="shared" si="693"/>
        <v>0</v>
      </c>
      <c r="V4532" s="11">
        <f t="shared" si="694"/>
        <v>0</v>
      </c>
    </row>
    <row r="4533" spans="1:22" x14ac:dyDescent="0.25">
      <c r="A4533" s="6" t="s">
        <v>351</v>
      </c>
      <c r="B4533" s="6" t="s">
        <v>23</v>
      </c>
      <c r="O4533" s="10" t="e">
        <f t="shared" si="687"/>
        <v>#DIV/0!</v>
      </c>
      <c r="P4533" s="11" t="e">
        <f t="shared" si="688"/>
        <v>#DIV/0!</v>
      </c>
      <c r="Q4533" s="11" t="e">
        <f t="shared" si="689"/>
        <v>#DIV/0!</v>
      </c>
      <c r="R4533" s="6" t="e">
        <f t="shared" si="690"/>
        <v>#DIV/0!</v>
      </c>
      <c r="S4533" s="6" t="e">
        <f t="shared" si="691"/>
        <v>#DIV/0!</v>
      </c>
      <c r="T4533" s="11">
        <f t="shared" si="692"/>
        <v>0</v>
      </c>
      <c r="U4533" s="11">
        <f t="shared" si="693"/>
        <v>0</v>
      </c>
      <c r="V4533" s="11">
        <f t="shared" si="694"/>
        <v>0</v>
      </c>
    </row>
    <row r="4534" spans="1:22" x14ac:dyDescent="0.25">
      <c r="A4534" s="6" t="s">
        <v>351</v>
      </c>
      <c r="B4534" s="6" t="s">
        <v>23</v>
      </c>
      <c r="O4534" s="10" t="e">
        <f t="shared" si="687"/>
        <v>#DIV/0!</v>
      </c>
      <c r="P4534" s="11" t="e">
        <f t="shared" si="688"/>
        <v>#DIV/0!</v>
      </c>
      <c r="Q4534" s="11" t="e">
        <f t="shared" si="689"/>
        <v>#DIV/0!</v>
      </c>
      <c r="R4534" s="6" t="e">
        <f t="shared" si="690"/>
        <v>#DIV/0!</v>
      </c>
      <c r="S4534" s="6" t="e">
        <f t="shared" si="691"/>
        <v>#DIV/0!</v>
      </c>
      <c r="T4534" s="11">
        <f t="shared" si="692"/>
        <v>0</v>
      </c>
      <c r="U4534" s="11">
        <f t="shared" si="693"/>
        <v>0</v>
      </c>
      <c r="V4534" s="11">
        <f t="shared" si="694"/>
        <v>0</v>
      </c>
    </row>
    <row r="4535" spans="1:22" x14ac:dyDescent="0.25">
      <c r="A4535" s="6" t="s">
        <v>351</v>
      </c>
      <c r="B4535" s="6" t="s">
        <v>23</v>
      </c>
      <c r="O4535" s="10" t="e">
        <f t="shared" si="687"/>
        <v>#DIV/0!</v>
      </c>
      <c r="P4535" s="11" t="e">
        <f t="shared" si="688"/>
        <v>#DIV/0!</v>
      </c>
      <c r="Q4535" s="11" t="e">
        <f t="shared" si="689"/>
        <v>#DIV/0!</v>
      </c>
      <c r="R4535" s="6" t="e">
        <f t="shared" si="690"/>
        <v>#DIV/0!</v>
      </c>
      <c r="S4535" s="6" t="e">
        <f t="shared" si="691"/>
        <v>#DIV/0!</v>
      </c>
      <c r="T4535" s="11">
        <f t="shared" si="692"/>
        <v>0</v>
      </c>
      <c r="U4535" s="11">
        <f t="shared" si="693"/>
        <v>0</v>
      </c>
      <c r="V4535" s="11">
        <f t="shared" si="694"/>
        <v>0</v>
      </c>
    </row>
    <row r="4536" spans="1:22" x14ac:dyDescent="0.25">
      <c r="A4536" s="6" t="s">
        <v>351</v>
      </c>
      <c r="B4536" s="6" t="s">
        <v>23</v>
      </c>
      <c r="O4536" s="10" t="e">
        <f t="shared" si="687"/>
        <v>#DIV/0!</v>
      </c>
      <c r="P4536" s="11" t="e">
        <f t="shared" si="688"/>
        <v>#DIV/0!</v>
      </c>
      <c r="Q4536" s="11" t="e">
        <f t="shared" si="689"/>
        <v>#DIV/0!</v>
      </c>
      <c r="R4536" s="6" t="e">
        <f t="shared" si="690"/>
        <v>#DIV/0!</v>
      </c>
      <c r="S4536" s="6" t="e">
        <f t="shared" si="691"/>
        <v>#DIV/0!</v>
      </c>
      <c r="T4536" s="11">
        <f t="shared" si="692"/>
        <v>0</v>
      </c>
      <c r="U4536" s="11">
        <f t="shared" si="693"/>
        <v>0</v>
      </c>
      <c r="V4536" s="11">
        <f t="shared" si="694"/>
        <v>0</v>
      </c>
    </row>
    <row r="4537" spans="1:22" x14ac:dyDescent="0.25">
      <c r="A4537" s="6" t="s">
        <v>351</v>
      </c>
      <c r="B4537" s="6" t="s">
        <v>23</v>
      </c>
      <c r="O4537" s="10" t="e">
        <f t="shared" si="687"/>
        <v>#DIV/0!</v>
      </c>
      <c r="P4537" s="11" t="e">
        <f t="shared" si="688"/>
        <v>#DIV/0!</v>
      </c>
      <c r="Q4537" s="11" t="e">
        <f t="shared" si="689"/>
        <v>#DIV/0!</v>
      </c>
      <c r="R4537" s="6" t="e">
        <f t="shared" si="690"/>
        <v>#DIV/0!</v>
      </c>
      <c r="S4537" s="6" t="e">
        <f t="shared" si="691"/>
        <v>#DIV/0!</v>
      </c>
      <c r="T4537" s="11">
        <f t="shared" si="692"/>
        <v>0</v>
      </c>
      <c r="U4537" s="11">
        <f t="shared" si="693"/>
        <v>0</v>
      </c>
      <c r="V4537" s="11">
        <f t="shared" si="694"/>
        <v>0</v>
      </c>
    </row>
    <row r="4538" spans="1:22" x14ac:dyDescent="0.25">
      <c r="A4538" s="6" t="s">
        <v>351</v>
      </c>
      <c r="B4538" s="6" t="s">
        <v>23</v>
      </c>
      <c r="O4538" s="10" t="e">
        <f t="shared" si="687"/>
        <v>#DIV/0!</v>
      </c>
      <c r="P4538" s="11" t="e">
        <f t="shared" si="688"/>
        <v>#DIV/0!</v>
      </c>
      <c r="Q4538" s="11" t="e">
        <f t="shared" si="689"/>
        <v>#DIV/0!</v>
      </c>
      <c r="R4538" s="6" t="e">
        <f t="shared" si="690"/>
        <v>#DIV/0!</v>
      </c>
      <c r="S4538" s="6" t="e">
        <f t="shared" si="691"/>
        <v>#DIV/0!</v>
      </c>
      <c r="T4538" s="11">
        <f t="shared" si="692"/>
        <v>0</v>
      </c>
      <c r="U4538" s="11">
        <f t="shared" si="693"/>
        <v>0</v>
      </c>
      <c r="V4538" s="11">
        <f t="shared" si="694"/>
        <v>0</v>
      </c>
    </row>
    <row r="4539" spans="1:22" x14ac:dyDescent="0.25">
      <c r="A4539" s="6" t="s">
        <v>351</v>
      </c>
      <c r="B4539" s="6" t="s">
        <v>23</v>
      </c>
      <c r="O4539" s="10" t="e">
        <f t="shared" si="687"/>
        <v>#DIV/0!</v>
      </c>
      <c r="P4539" s="11" t="e">
        <f t="shared" si="688"/>
        <v>#DIV/0!</v>
      </c>
      <c r="Q4539" s="11" t="e">
        <f t="shared" si="689"/>
        <v>#DIV/0!</v>
      </c>
      <c r="R4539" s="6" t="e">
        <f t="shared" si="690"/>
        <v>#DIV/0!</v>
      </c>
      <c r="S4539" s="6" t="e">
        <f t="shared" si="691"/>
        <v>#DIV/0!</v>
      </c>
      <c r="T4539" s="11">
        <f t="shared" si="692"/>
        <v>0</v>
      </c>
      <c r="U4539" s="11">
        <f t="shared" si="693"/>
        <v>0</v>
      </c>
      <c r="V4539" s="11">
        <f t="shared" si="694"/>
        <v>0</v>
      </c>
    </row>
    <row r="4540" spans="1:22" x14ac:dyDescent="0.25">
      <c r="A4540" s="6" t="s">
        <v>351</v>
      </c>
      <c r="B4540" s="6" t="s">
        <v>23</v>
      </c>
      <c r="O4540" s="10" t="e">
        <f t="shared" si="687"/>
        <v>#DIV/0!</v>
      </c>
      <c r="P4540" s="11" t="e">
        <f t="shared" si="688"/>
        <v>#DIV/0!</v>
      </c>
      <c r="Q4540" s="11" t="e">
        <f t="shared" si="689"/>
        <v>#DIV/0!</v>
      </c>
      <c r="R4540" s="6" t="e">
        <f t="shared" si="690"/>
        <v>#DIV/0!</v>
      </c>
      <c r="S4540" s="6" t="e">
        <f t="shared" si="691"/>
        <v>#DIV/0!</v>
      </c>
      <c r="T4540" s="11">
        <f t="shared" si="692"/>
        <v>0</v>
      </c>
      <c r="U4540" s="11">
        <f t="shared" si="693"/>
        <v>0</v>
      </c>
      <c r="V4540" s="11">
        <f t="shared" si="694"/>
        <v>0</v>
      </c>
    </row>
    <row r="4541" spans="1:22" x14ac:dyDescent="0.25">
      <c r="A4541" s="6" t="s">
        <v>351</v>
      </c>
      <c r="B4541" s="6" t="s">
        <v>23</v>
      </c>
      <c r="O4541" s="10" t="e">
        <f t="shared" si="687"/>
        <v>#DIV/0!</v>
      </c>
      <c r="P4541" s="11" t="e">
        <f t="shared" si="688"/>
        <v>#DIV/0!</v>
      </c>
      <c r="Q4541" s="11" t="e">
        <f t="shared" si="689"/>
        <v>#DIV/0!</v>
      </c>
      <c r="R4541" s="6" t="e">
        <f t="shared" si="690"/>
        <v>#DIV/0!</v>
      </c>
      <c r="S4541" s="6" t="e">
        <f t="shared" si="691"/>
        <v>#DIV/0!</v>
      </c>
      <c r="T4541" s="11">
        <f t="shared" si="692"/>
        <v>0</v>
      </c>
      <c r="U4541" s="11">
        <f t="shared" si="693"/>
        <v>0</v>
      </c>
      <c r="V4541" s="11">
        <f t="shared" si="694"/>
        <v>0</v>
      </c>
    </row>
    <row r="4542" spans="1:22" x14ac:dyDescent="0.25">
      <c r="A4542" s="6" t="s">
        <v>351</v>
      </c>
      <c r="B4542" s="6" t="s">
        <v>23</v>
      </c>
      <c r="O4542" s="10" t="e">
        <f t="shared" si="687"/>
        <v>#DIV/0!</v>
      </c>
      <c r="P4542" s="11" t="e">
        <f t="shared" si="688"/>
        <v>#DIV/0!</v>
      </c>
      <c r="Q4542" s="11" t="e">
        <f t="shared" si="689"/>
        <v>#DIV/0!</v>
      </c>
      <c r="R4542" s="6" t="e">
        <f t="shared" si="690"/>
        <v>#DIV/0!</v>
      </c>
      <c r="S4542" s="6" t="e">
        <f t="shared" si="691"/>
        <v>#DIV/0!</v>
      </c>
      <c r="T4542" s="11">
        <f t="shared" si="692"/>
        <v>0</v>
      </c>
      <c r="U4542" s="11">
        <f t="shared" si="693"/>
        <v>0</v>
      </c>
      <c r="V4542" s="11">
        <f t="shared" si="694"/>
        <v>0</v>
      </c>
    </row>
    <row r="4543" spans="1:22" x14ac:dyDescent="0.25">
      <c r="A4543" s="6" t="s">
        <v>351</v>
      </c>
      <c r="B4543" s="6" t="s">
        <v>23</v>
      </c>
      <c r="O4543" s="10" t="e">
        <f t="shared" si="687"/>
        <v>#DIV/0!</v>
      </c>
      <c r="P4543" s="11" t="e">
        <f t="shared" si="688"/>
        <v>#DIV/0!</v>
      </c>
      <c r="Q4543" s="11" t="e">
        <f t="shared" si="689"/>
        <v>#DIV/0!</v>
      </c>
      <c r="R4543" s="6" t="e">
        <f t="shared" si="690"/>
        <v>#DIV/0!</v>
      </c>
      <c r="S4543" s="6" t="e">
        <f t="shared" si="691"/>
        <v>#DIV/0!</v>
      </c>
      <c r="T4543" s="11">
        <f t="shared" si="692"/>
        <v>0</v>
      </c>
      <c r="U4543" s="11">
        <f t="shared" si="693"/>
        <v>0</v>
      </c>
      <c r="V4543" s="11">
        <f t="shared" si="694"/>
        <v>0</v>
      </c>
    </row>
    <row r="4544" spans="1:22" x14ac:dyDescent="0.25">
      <c r="A4544" s="6" t="s">
        <v>351</v>
      </c>
      <c r="B4544" s="6" t="s">
        <v>23</v>
      </c>
      <c r="O4544" s="10" t="e">
        <f t="shared" si="687"/>
        <v>#DIV/0!</v>
      </c>
      <c r="P4544" s="11" t="e">
        <f t="shared" si="688"/>
        <v>#DIV/0!</v>
      </c>
      <c r="Q4544" s="11" t="e">
        <f t="shared" si="689"/>
        <v>#DIV/0!</v>
      </c>
      <c r="R4544" s="6" t="e">
        <f t="shared" si="690"/>
        <v>#DIV/0!</v>
      </c>
      <c r="S4544" s="6" t="e">
        <f t="shared" si="691"/>
        <v>#DIV/0!</v>
      </c>
      <c r="T4544" s="11">
        <f t="shared" si="692"/>
        <v>0</v>
      </c>
      <c r="U4544" s="11">
        <f t="shared" si="693"/>
        <v>0</v>
      </c>
      <c r="V4544" s="11">
        <f t="shared" si="694"/>
        <v>0</v>
      </c>
    </row>
    <row r="4545" spans="1:22" x14ac:dyDescent="0.25">
      <c r="A4545" s="6" t="s">
        <v>351</v>
      </c>
      <c r="B4545" s="6" t="s">
        <v>23</v>
      </c>
      <c r="O4545" s="10" t="e">
        <f t="shared" si="687"/>
        <v>#DIV/0!</v>
      </c>
      <c r="P4545" s="11" t="e">
        <f t="shared" si="688"/>
        <v>#DIV/0!</v>
      </c>
      <c r="Q4545" s="11" t="e">
        <f t="shared" si="689"/>
        <v>#DIV/0!</v>
      </c>
      <c r="R4545" s="6" t="e">
        <f t="shared" si="690"/>
        <v>#DIV/0!</v>
      </c>
      <c r="S4545" s="6" t="e">
        <f t="shared" si="691"/>
        <v>#DIV/0!</v>
      </c>
      <c r="T4545" s="11">
        <f t="shared" si="692"/>
        <v>0</v>
      </c>
      <c r="U4545" s="11">
        <f t="shared" si="693"/>
        <v>0</v>
      </c>
      <c r="V4545" s="11">
        <f t="shared" si="694"/>
        <v>0</v>
      </c>
    </row>
    <row r="4546" spans="1:22" x14ac:dyDescent="0.25">
      <c r="A4546" s="6" t="s">
        <v>351</v>
      </c>
      <c r="B4546" s="6" t="s">
        <v>23</v>
      </c>
      <c r="O4546" s="10" t="e">
        <f t="shared" si="687"/>
        <v>#DIV/0!</v>
      </c>
      <c r="P4546" s="11" t="e">
        <f t="shared" si="688"/>
        <v>#DIV/0!</v>
      </c>
      <c r="Q4546" s="11" t="e">
        <f t="shared" si="689"/>
        <v>#DIV/0!</v>
      </c>
      <c r="R4546" s="6" t="e">
        <f t="shared" si="690"/>
        <v>#DIV/0!</v>
      </c>
      <c r="S4546" s="6" t="e">
        <f t="shared" si="691"/>
        <v>#DIV/0!</v>
      </c>
      <c r="T4546" s="11">
        <f t="shared" si="692"/>
        <v>0</v>
      </c>
      <c r="U4546" s="11">
        <f t="shared" si="693"/>
        <v>0</v>
      </c>
      <c r="V4546" s="11">
        <f t="shared" si="694"/>
        <v>0</v>
      </c>
    </row>
    <row r="4547" spans="1:22" x14ac:dyDescent="0.25">
      <c r="A4547" s="6" t="s">
        <v>351</v>
      </c>
      <c r="B4547" s="6" t="s">
        <v>23</v>
      </c>
      <c r="O4547" s="10" t="e">
        <f t="shared" si="687"/>
        <v>#DIV/0!</v>
      </c>
      <c r="P4547" s="11" t="e">
        <f t="shared" si="688"/>
        <v>#DIV/0!</v>
      </c>
      <c r="Q4547" s="11" t="e">
        <f t="shared" si="689"/>
        <v>#DIV/0!</v>
      </c>
      <c r="R4547" s="6" t="e">
        <f t="shared" si="690"/>
        <v>#DIV/0!</v>
      </c>
      <c r="S4547" s="6" t="e">
        <f t="shared" si="691"/>
        <v>#DIV/0!</v>
      </c>
      <c r="T4547" s="11">
        <f t="shared" si="692"/>
        <v>0</v>
      </c>
      <c r="U4547" s="11">
        <f t="shared" si="693"/>
        <v>0</v>
      </c>
      <c r="V4547" s="11">
        <f t="shared" si="694"/>
        <v>0</v>
      </c>
    </row>
    <row r="4548" spans="1:22" x14ac:dyDescent="0.25">
      <c r="A4548" s="6" t="s">
        <v>351</v>
      </c>
      <c r="B4548" s="6" t="s">
        <v>23</v>
      </c>
      <c r="O4548" s="10" t="e">
        <f t="shared" si="687"/>
        <v>#DIV/0!</v>
      </c>
      <c r="P4548" s="11" t="e">
        <f t="shared" si="688"/>
        <v>#DIV/0!</v>
      </c>
      <c r="Q4548" s="11" t="e">
        <f t="shared" si="689"/>
        <v>#DIV/0!</v>
      </c>
      <c r="R4548" s="6" t="e">
        <f t="shared" si="690"/>
        <v>#DIV/0!</v>
      </c>
      <c r="S4548" s="6" t="e">
        <f t="shared" si="691"/>
        <v>#DIV/0!</v>
      </c>
      <c r="T4548" s="11">
        <f t="shared" si="692"/>
        <v>0</v>
      </c>
      <c r="U4548" s="11">
        <f t="shared" si="693"/>
        <v>0</v>
      </c>
      <c r="V4548" s="11">
        <f t="shared" si="694"/>
        <v>0</v>
      </c>
    </row>
    <row r="4549" spans="1:22" x14ac:dyDescent="0.25">
      <c r="A4549" s="6" t="s">
        <v>351</v>
      </c>
      <c r="B4549" s="6" t="s">
        <v>23</v>
      </c>
      <c r="O4549" s="10" t="e">
        <f t="shared" si="687"/>
        <v>#DIV/0!</v>
      </c>
      <c r="P4549" s="11" t="e">
        <f t="shared" si="688"/>
        <v>#DIV/0!</v>
      </c>
      <c r="Q4549" s="11" t="e">
        <f t="shared" si="689"/>
        <v>#DIV/0!</v>
      </c>
      <c r="R4549" s="6" t="e">
        <f t="shared" si="690"/>
        <v>#DIV/0!</v>
      </c>
      <c r="S4549" s="6" t="e">
        <f t="shared" si="691"/>
        <v>#DIV/0!</v>
      </c>
      <c r="T4549" s="11">
        <f t="shared" si="692"/>
        <v>0</v>
      </c>
      <c r="U4549" s="11">
        <f t="shared" si="693"/>
        <v>0</v>
      </c>
      <c r="V4549" s="11">
        <f t="shared" si="694"/>
        <v>0</v>
      </c>
    </row>
    <row r="4550" spans="1:22" x14ac:dyDescent="0.25">
      <c r="A4550" s="6" t="s">
        <v>351</v>
      </c>
      <c r="B4550" s="6" t="s">
        <v>23</v>
      </c>
      <c r="O4550" s="10" t="e">
        <f t="shared" si="687"/>
        <v>#DIV/0!</v>
      </c>
      <c r="P4550" s="11" t="e">
        <f t="shared" si="688"/>
        <v>#DIV/0!</v>
      </c>
      <c r="Q4550" s="11" t="e">
        <f t="shared" si="689"/>
        <v>#DIV/0!</v>
      </c>
      <c r="R4550" s="6" t="e">
        <f t="shared" si="690"/>
        <v>#DIV/0!</v>
      </c>
      <c r="S4550" s="6" t="e">
        <f t="shared" si="691"/>
        <v>#DIV/0!</v>
      </c>
      <c r="T4550" s="11">
        <f t="shared" si="692"/>
        <v>0</v>
      </c>
      <c r="U4550" s="11">
        <f t="shared" si="693"/>
        <v>0</v>
      </c>
      <c r="V4550" s="11">
        <f t="shared" si="694"/>
        <v>0</v>
      </c>
    </row>
    <row r="4551" spans="1:22" x14ac:dyDescent="0.25">
      <c r="A4551" s="6" t="s">
        <v>351</v>
      </c>
      <c r="B4551" s="6" t="s">
        <v>23</v>
      </c>
      <c r="O4551" s="10" t="e">
        <f t="shared" si="687"/>
        <v>#DIV/0!</v>
      </c>
      <c r="P4551" s="11" t="e">
        <f t="shared" si="688"/>
        <v>#DIV/0!</v>
      </c>
      <c r="Q4551" s="11" t="e">
        <f t="shared" si="689"/>
        <v>#DIV/0!</v>
      </c>
      <c r="R4551" s="6" t="e">
        <f t="shared" si="690"/>
        <v>#DIV/0!</v>
      </c>
      <c r="S4551" s="6" t="e">
        <f t="shared" si="691"/>
        <v>#DIV/0!</v>
      </c>
      <c r="T4551" s="11">
        <f t="shared" si="692"/>
        <v>0</v>
      </c>
      <c r="U4551" s="11">
        <f t="shared" si="693"/>
        <v>0</v>
      </c>
      <c r="V4551" s="11">
        <f t="shared" si="694"/>
        <v>0</v>
      </c>
    </row>
    <row r="4552" spans="1:22" x14ac:dyDescent="0.25">
      <c r="A4552" s="6" t="s">
        <v>351</v>
      </c>
      <c r="B4552" s="6" t="s">
        <v>23</v>
      </c>
      <c r="O4552" s="10" t="e">
        <f t="shared" si="687"/>
        <v>#DIV/0!</v>
      </c>
      <c r="P4552" s="11" t="e">
        <f t="shared" si="688"/>
        <v>#DIV/0!</v>
      </c>
      <c r="Q4552" s="11" t="e">
        <f t="shared" si="689"/>
        <v>#DIV/0!</v>
      </c>
      <c r="R4552" s="6" t="e">
        <f t="shared" si="690"/>
        <v>#DIV/0!</v>
      </c>
      <c r="S4552" s="6" t="e">
        <f t="shared" si="691"/>
        <v>#DIV/0!</v>
      </c>
      <c r="T4552" s="11">
        <f t="shared" si="692"/>
        <v>0</v>
      </c>
      <c r="U4552" s="11">
        <f t="shared" si="693"/>
        <v>0</v>
      </c>
      <c r="V4552" s="11">
        <f t="shared" si="694"/>
        <v>0</v>
      </c>
    </row>
    <row r="4553" spans="1:22" x14ac:dyDescent="0.25">
      <c r="A4553" s="6" t="s">
        <v>351</v>
      </c>
      <c r="B4553" s="6" t="s">
        <v>23</v>
      </c>
      <c r="O4553" s="10" t="e">
        <f t="shared" si="687"/>
        <v>#DIV/0!</v>
      </c>
      <c r="P4553" s="11" t="e">
        <f t="shared" si="688"/>
        <v>#DIV/0!</v>
      </c>
      <c r="Q4553" s="11" t="e">
        <f t="shared" si="689"/>
        <v>#DIV/0!</v>
      </c>
      <c r="R4553" s="6" t="e">
        <f t="shared" si="690"/>
        <v>#DIV/0!</v>
      </c>
      <c r="S4553" s="6" t="e">
        <f t="shared" si="691"/>
        <v>#DIV/0!</v>
      </c>
      <c r="T4553" s="11">
        <f t="shared" si="692"/>
        <v>0</v>
      </c>
      <c r="U4553" s="11">
        <f t="shared" si="693"/>
        <v>0</v>
      </c>
      <c r="V4553" s="11">
        <f t="shared" si="694"/>
        <v>0</v>
      </c>
    </row>
    <row r="4554" spans="1:22" x14ac:dyDescent="0.25">
      <c r="A4554" s="6" t="s">
        <v>351</v>
      </c>
      <c r="B4554" s="6" t="s">
        <v>23</v>
      </c>
      <c r="O4554" s="10" t="e">
        <f t="shared" si="687"/>
        <v>#DIV/0!</v>
      </c>
      <c r="P4554" s="11" t="e">
        <f t="shared" si="688"/>
        <v>#DIV/0!</v>
      </c>
      <c r="Q4554" s="11" t="e">
        <f t="shared" si="689"/>
        <v>#DIV/0!</v>
      </c>
      <c r="R4554" s="6" t="e">
        <f t="shared" si="690"/>
        <v>#DIV/0!</v>
      </c>
      <c r="S4554" s="6" t="e">
        <f t="shared" si="691"/>
        <v>#DIV/0!</v>
      </c>
      <c r="T4554" s="11">
        <f t="shared" si="692"/>
        <v>0</v>
      </c>
      <c r="U4554" s="11">
        <f t="shared" si="693"/>
        <v>0</v>
      </c>
      <c r="V4554" s="11">
        <f t="shared" si="694"/>
        <v>0</v>
      </c>
    </row>
    <row r="4555" spans="1:22" x14ac:dyDescent="0.25">
      <c r="A4555" s="6" t="s">
        <v>351</v>
      </c>
      <c r="B4555" s="6" t="s">
        <v>23</v>
      </c>
      <c r="O4555" s="10" t="e">
        <f t="shared" si="687"/>
        <v>#DIV/0!</v>
      </c>
      <c r="P4555" s="11" t="e">
        <f t="shared" si="688"/>
        <v>#DIV/0!</v>
      </c>
      <c r="Q4555" s="11" t="e">
        <f t="shared" si="689"/>
        <v>#DIV/0!</v>
      </c>
      <c r="R4555" s="6" t="e">
        <f t="shared" si="690"/>
        <v>#DIV/0!</v>
      </c>
      <c r="S4555" s="6" t="e">
        <f t="shared" si="691"/>
        <v>#DIV/0!</v>
      </c>
      <c r="T4555" s="11">
        <f t="shared" si="692"/>
        <v>0</v>
      </c>
      <c r="U4555" s="11">
        <f t="shared" si="693"/>
        <v>0</v>
      </c>
      <c r="V4555" s="11">
        <f t="shared" si="694"/>
        <v>0</v>
      </c>
    </row>
    <row r="4556" spans="1:22" x14ac:dyDescent="0.25">
      <c r="A4556" s="6" t="s">
        <v>351</v>
      </c>
      <c r="B4556" s="6" t="s">
        <v>23</v>
      </c>
      <c r="O4556" s="10" t="e">
        <f t="shared" si="687"/>
        <v>#DIV/0!</v>
      </c>
      <c r="P4556" s="11" t="e">
        <f t="shared" si="688"/>
        <v>#DIV/0!</v>
      </c>
      <c r="Q4556" s="11" t="e">
        <f t="shared" si="689"/>
        <v>#DIV/0!</v>
      </c>
      <c r="R4556" s="6" t="e">
        <f t="shared" si="690"/>
        <v>#DIV/0!</v>
      </c>
      <c r="S4556" s="6" t="e">
        <f t="shared" si="691"/>
        <v>#DIV/0!</v>
      </c>
      <c r="T4556" s="11">
        <f t="shared" si="692"/>
        <v>0</v>
      </c>
      <c r="U4556" s="11">
        <f t="shared" si="693"/>
        <v>0</v>
      </c>
      <c r="V4556" s="11">
        <f t="shared" si="694"/>
        <v>0</v>
      </c>
    </row>
    <row r="4557" spans="1:22" x14ac:dyDescent="0.25">
      <c r="A4557" s="6" t="s">
        <v>351</v>
      </c>
      <c r="B4557" s="6" t="s">
        <v>23</v>
      </c>
      <c r="O4557" s="10" t="e">
        <f t="shared" si="687"/>
        <v>#DIV/0!</v>
      </c>
      <c r="P4557" s="11" t="e">
        <f t="shared" si="688"/>
        <v>#DIV/0!</v>
      </c>
      <c r="Q4557" s="11" t="e">
        <f t="shared" si="689"/>
        <v>#DIV/0!</v>
      </c>
      <c r="R4557" s="6" t="e">
        <f t="shared" si="690"/>
        <v>#DIV/0!</v>
      </c>
      <c r="S4557" s="6" t="e">
        <f t="shared" si="691"/>
        <v>#DIV/0!</v>
      </c>
      <c r="T4557" s="11">
        <f t="shared" si="692"/>
        <v>0</v>
      </c>
      <c r="U4557" s="11">
        <f t="shared" si="693"/>
        <v>0</v>
      </c>
      <c r="V4557" s="11">
        <f t="shared" si="694"/>
        <v>0</v>
      </c>
    </row>
    <row r="4558" spans="1:22" x14ac:dyDescent="0.25">
      <c r="A4558" s="6" t="s">
        <v>351</v>
      </c>
      <c r="B4558" s="6" t="s">
        <v>23</v>
      </c>
      <c r="O4558" s="10" t="e">
        <f t="shared" si="687"/>
        <v>#DIV/0!</v>
      </c>
      <c r="P4558" s="11" t="e">
        <f t="shared" si="688"/>
        <v>#DIV/0!</v>
      </c>
      <c r="Q4558" s="11" t="e">
        <f t="shared" si="689"/>
        <v>#DIV/0!</v>
      </c>
      <c r="R4558" s="6" t="e">
        <f t="shared" si="690"/>
        <v>#DIV/0!</v>
      </c>
      <c r="S4558" s="6" t="e">
        <f t="shared" si="691"/>
        <v>#DIV/0!</v>
      </c>
      <c r="T4558" s="11">
        <f t="shared" si="692"/>
        <v>0</v>
      </c>
      <c r="U4558" s="11">
        <f t="shared" si="693"/>
        <v>0</v>
      </c>
      <c r="V4558" s="11">
        <f t="shared" si="694"/>
        <v>0</v>
      </c>
    </row>
    <row r="4559" spans="1:22" x14ac:dyDescent="0.25">
      <c r="A4559" s="6" t="s">
        <v>351</v>
      </c>
      <c r="B4559" s="6" t="s">
        <v>23</v>
      </c>
      <c r="O4559" s="10" t="e">
        <f t="shared" si="687"/>
        <v>#DIV/0!</v>
      </c>
      <c r="P4559" s="11" t="e">
        <f t="shared" si="688"/>
        <v>#DIV/0!</v>
      </c>
      <c r="Q4559" s="11" t="e">
        <f t="shared" si="689"/>
        <v>#DIV/0!</v>
      </c>
      <c r="R4559" s="6" t="e">
        <f t="shared" si="690"/>
        <v>#DIV/0!</v>
      </c>
      <c r="S4559" s="6" t="e">
        <f t="shared" si="691"/>
        <v>#DIV/0!</v>
      </c>
      <c r="T4559" s="11">
        <f t="shared" si="692"/>
        <v>0</v>
      </c>
      <c r="U4559" s="11">
        <f t="shared" si="693"/>
        <v>0</v>
      </c>
      <c r="V4559" s="11">
        <f t="shared" si="694"/>
        <v>0</v>
      </c>
    </row>
    <row r="4560" spans="1:22" x14ac:dyDescent="0.25">
      <c r="A4560" s="6" t="s">
        <v>351</v>
      </c>
      <c r="B4560" s="6" t="s">
        <v>23</v>
      </c>
      <c r="O4560" s="10" t="e">
        <f t="shared" si="687"/>
        <v>#DIV/0!</v>
      </c>
      <c r="P4560" s="11" t="e">
        <f t="shared" si="688"/>
        <v>#DIV/0!</v>
      </c>
      <c r="Q4560" s="11" t="e">
        <f t="shared" si="689"/>
        <v>#DIV/0!</v>
      </c>
      <c r="R4560" s="6" t="e">
        <f t="shared" si="690"/>
        <v>#DIV/0!</v>
      </c>
      <c r="S4560" s="6" t="e">
        <f t="shared" si="691"/>
        <v>#DIV/0!</v>
      </c>
      <c r="T4560" s="11">
        <f t="shared" si="692"/>
        <v>0</v>
      </c>
      <c r="U4560" s="11">
        <f t="shared" si="693"/>
        <v>0</v>
      </c>
      <c r="V4560" s="11">
        <f t="shared" si="694"/>
        <v>0</v>
      </c>
    </row>
    <row r="4561" spans="1:22" x14ac:dyDescent="0.25">
      <c r="A4561" s="6" t="s">
        <v>351</v>
      </c>
      <c r="B4561" s="6" t="s">
        <v>23</v>
      </c>
      <c r="O4561" s="10" t="e">
        <f t="shared" si="687"/>
        <v>#DIV/0!</v>
      </c>
      <c r="P4561" s="11" t="e">
        <f t="shared" si="688"/>
        <v>#DIV/0!</v>
      </c>
      <c r="Q4561" s="11" t="e">
        <f t="shared" si="689"/>
        <v>#DIV/0!</v>
      </c>
      <c r="R4561" s="6" t="e">
        <f t="shared" si="690"/>
        <v>#DIV/0!</v>
      </c>
      <c r="S4561" s="6" t="e">
        <f t="shared" si="691"/>
        <v>#DIV/0!</v>
      </c>
      <c r="T4561" s="11">
        <f t="shared" si="692"/>
        <v>0</v>
      </c>
      <c r="U4561" s="11">
        <f t="shared" si="693"/>
        <v>0</v>
      </c>
      <c r="V4561" s="11">
        <f t="shared" si="694"/>
        <v>0</v>
      </c>
    </row>
    <row r="4562" spans="1:22" x14ac:dyDescent="0.25">
      <c r="A4562" s="6" t="s">
        <v>351</v>
      </c>
      <c r="B4562" s="6" t="s">
        <v>23</v>
      </c>
      <c r="O4562" s="10" t="e">
        <f t="shared" si="687"/>
        <v>#DIV/0!</v>
      </c>
      <c r="P4562" s="11" t="e">
        <f t="shared" si="688"/>
        <v>#DIV/0!</v>
      </c>
      <c r="Q4562" s="11" t="e">
        <f t="shared" si="689"/>
        <v>#DIV/0!</v>
      </c>
      <c r="R4562" s="6" t="e">
        <f t="shared" si="690"/>
        <v>#DIV/0!</v>
      </c>
      <c r="S4562" s="6" t="e">
        <f t="shared" si="691"/>
        <v>#DIV/0!</v>
      </c>
      <c r="T4562" s="11">
        <f t="shared" si="692"/>
        <v>0</v>
      </c>
      <c r="U4562" s="11">
        <f t="shared" si="693"/>
        <v>0</v>
      </c>
      <c r="V4562" s="11">
        <f t="shared" si="694"/>
        <v>0</v>
      </c>
    </row>
    <row r="4563" spans="1:22" x14ac:dyDescent="0.25">
      <c r="A4563" s="6" t="s">
        <v>351</v>
      </c>
      <c r="B4563" s="6" t="s">
        <v>23</v>
      </c>
      <c r="O4563" s="10" t="e">
        <f t="shared" si="687"/>
        <v>#DIV/0!</v>
      </c>
      <c r="P4563" s="11" t="e">
        <f t="shared" si="688"/>
        <v>#DIV/0!</v>
      </c>
      <c r="Q4563" s="11" t="e">
        <f t="shared" si="689"/>
        <v>#DIV/0!</v>
      </c>
      <c r="R4563" s="6" t="e">
        <f t="shared" si="690"/>
        <v>#DIV/0!</v>
      </c>
      <c r="S4563" s="6" t="e">
        <f t="shared" si="691"/>
        <v>#DIV/0!</v>
      </c>
      <c r="T4563" s="11">
        <f t="shared" si="692"/>
        <v>0</v>
      </c>
      <c r="U4563" s="11">
        <f t="shared" si="693"/>
        <v>0</v>
      </c>
      <c r="V4563" s="11">
        <f t="shared" si="694"/>
        <v>0</v>
      </c>
    </row>
    <row r="4564" spans="1:22" x14ac:dyDescent="0.25">
      <c r="A4564" s="6" t="s">
        <v>351</v>
      </c>
      <c r="B4564" s="6" t="s">
        <v>23</v>
      </c>
      <c r="O4564" s="10" t="e">
        <f t="shared" si="687"/>
        <v>#DIV/0!</v>
      </c>
      <c r="P4564" s="11" t="e">
        <f t="shared" si="688"/>
        <v>#DIV/0!</v>
      </c>
      <c r="Q4564" s="11" t="e">
        <f t="shared" si="689"/>
        <v>#DIV/0!</v>
      </c>
      <c r="R4564" s="6" t="e">
        <f t="shared" si="690"/>
        <v>#DIV/0!</v>
      </c>
      <c r="S4564" s="6" t="e">
        <f t="shared" si="691"/>
        <v>#DIV/0!</v>
      </c>
      <c r="T4564" s="11">
        <f t="shared" si="692"/>
        <v>0</v>
      </c>
      <c r="U4564" s="11">
        <f t="shared" si="693"/>
        <v>0</v>
      </c>
      <c r="V4564" s="11">
        <f t="shared" si="694"/>
        <v>0</v>
      </c>
    </row>
    <row r="4565" spans="1:22" x14ac:dyDescent="0.25">
      <c r="A4565" s="6" t="s">
        <v>351</v>
      </c>
      <c r="B4565" s="6" t="s">
        <v>23</v>
      </c>
      <c r="O4565" s="10" t="e">
        <f t="shared" ref="O4565:O4628" si="695">M4565/L4565</f>
        <v>#DIV/0!</v>
      </c>
      <c r="P4565" s="11" t="e">
        <f t="shared" ref="P4565:P4628" si="696">N4565/L4565</f>
        <v>#DIV/0!</v>
      </c>
      <c r="Q4565" s="11" t="e">
        <f t="shared" ref="Q4565:Q4628" si="697">(M4565+N4565)/L4565</f>
        <v>#DIV/0!</v>
      </c>
      <c r="R4565" s="6" t="e">
        <f t="shared" ref="R4565:R4628" si="698">IF(Q4565&gt;12.49,"YES","NO")</f>
        <v>#DIV/0!</v>
      </c>
      <c r="S4565" s="6" t="e">
        <f t="shared" ref="S4565:S4628" si="699">IF(O4565&gt;3.32,"YES","NO")</f>
        <v>#DIV/0!</v>
      </c>
      <c r="T4565" s="11">
        <f t="shared" ref="T4565:T4628" si="700">L4565*12.5</f>
        <v>0</v>
      </c>
      <c r="U4565" s="11">
        <f t="shared" ref="U4565:U4628" si="701">M4565+N4565</f>
        <v>0</v>
      </c>
      <c r="V4565" s="11">
        <f t="shared" ref="V4565:V4628" si="702">T4565-U4565</f>
        <v>0</v>
      </c>
    </row>
    <row r="4566" spans="1:22" x14ac:dyDescent="0.25">
      <c r="A4566" s="6" t="s">
        <v>351</v>
      </c>
      <c r="B4566" s="6" t="s">
        <v>23</v>
      </c>
      <c r="O4566" s="10" t="e">
        <f t="shared" si="695"/>
        <v>#DIV/0!</v>
      </c>
      <c r="P4566" s="11" t="e">
        <f t="shared" si="696"/>
        <v>#DIV/0!</v>
      </c>
      <c r="Q4566" s="11" t="e">
        <f t="shared" si="697"/>
        <v>#DIV/0!</v>
      </c>
      <c r="R4566" s="6" t="e">
        <f t="shared" si="698"/>
        <v>#DIV/0!</v>
      </c>
      <c r="S4566" s="6" t="e">
        <f t="shared" si="699"/>
        <v>#DIV/0!</v>
      </c>
      <c r="T4566" s="11">
        <f t="shared" si="700"/>
        <v>0</v>
      </c>
      <c r="U4566" s="11">
        <f t="shared" si="701"/>
        <v>0</v>
      </c>
      <c r="V4566" s="11">
        <f t="shared" si="702"/>
        <v>0</v>
      </c>
    </row>
    <row r="4567" spans="1:22" x14ac:dyDescent="0.25">
      <c r="A4567" s="6" t="s">
        <v>351</v>
      </c>
      <c r="B4567" s="6" t="s">
        <v>23</v>
      </c>
      <c r="O4567" s="10" t="e">
        <f t="shared" si="695"/>
        <v>#DIV/0!</v>
      </c>
      <c r="P4567" s="11" t="e">
        <f t="shared" si="696"/>
        <v>#DIV/0!</v>
      </c>
      <c r="Q4567" s="11" t="e">
        <f t="shared" si="697"/>
        <v>#DIV/0!</v>
      </c>
      <c r="R4567" s="6" t="e">
        <f t="shared" si="698"/>
        <v>#DIV/0!</v>
      </c>
      <c r="S4567" s="6" t="e">
        <f t="shared" si="699"/>
        <v>#DIV/0!</v>
      </c>
      <c r="T4567" s="11">
        <f t="shared" si="700"/>
        <v>0</v>
      </c>
      <c r="U4567" s="11">
        <f t="shared" si="701"/>
        <v>0</v>
      </c>
      <c r="V4567" s="11">
        <f t="shared" si="702"/>
        <v>0</v>
      </c>
    </row>
    <row r="4568" spans="1:22" x14ac:dyDescent="0.25">
      <c r="A4568" s="6" t="s">
        <v>351</v>
      </c>
      <c r="B4568" s="6" t="s">
        <v>23</v>
      </c>
      <c r="O4568" s="10" t="e">
        <f t="shared" si="695"/>
        <v>#DIV/0!</v>
      </c>
      <c r="P4568" s="11" t="e">
        <f t="shared" si="696"/>
        <v>#DIV/0!</v>
      </c>
      <c r="Q4568" s="11" t="e">
        <f t="shared" si="697"/>
        <v>#DIV/0!</v>
      </c>
      <c r="R4568" s="6" t="e">
        <f t="shared" si="698"/>
        <v>#DIV/0!</v>
      </c>
      <c r="S4568" s="6" t="e">
        <f t="shared" si="699"/>
        <v>#DIV/0!</v>
      </c>
      <c r="T4568" s="11">
        <f t="shared" si="700"/>
        <v>0</v>
      </c>
      <c r="U4568" s="11">
        <f t="shared" si="701"/>
        <v>0</v>
      </c>
      <c r="V4568" s="11">
        <f t="shared" si="702"/>
        <v>0</v>
      </c>
    </row>
    <row r="4569" spans="1:22" x14ac:dyDescent="0.25">
      <c r="A4569" s="6" t="s">
        <v>351</v>
      </c>
      <c r="B4569" s="6" t="s">
        <v>23</v>
      </c>
      <c r="O4569" s="10" t="e">
        <f t="shared" si="695"/>
        <v>#DIV/0!</v>
      </c>
      <c r="P4569" s="11" t="e">
        <f t="shared" si="696"/>
        <v>#DIV/0!</v>
      </c>
      <c r="Q4569" s="11" t="e">
        <f t="shared" si="697"/>
        <v>#DIV/0!</v>
      </c>
      <c r="R4569" s="6" t="e">
        <f t="shared" si="698"/>
        <v>#DIV/0!</v>
      </c>
      <c r="S4569" s="6" t="e">
        <f t="shared" si="699"/>
        <v>#DIV/0!</v>
      </c>
      <c r="T4569" s="11">
        <f t="shared" si="700"/>
        <v>0</v>
      </c>
      <c r="U4569" s="11">
        <f t="shared" si="701"/>
        <v>0</v>
      </c>
      <c r="V4569" s="11">
        <f t="shared" si="702"/>
        <v>0</v>
      </c>
    </row>
    <row r="4570" spans="1:22" x14ac:dyDescent="0.25">
      <c r="A4570" s="6" t="s">
        <v>351</v>
      </c>
      <c r="B4570" s="6" t="s">
        <v>23</v>
      </c>
      <c r="O4570" s="10" t="e">
        <f t="shared" si="695"/>
        <v>#DIV/0!</v>
      </c>
      <c r="P4570" s="11" t="e">
        <f t="shared" si="696"/>
        <v>#DIV/0!</v>
      </c>
      <c r="Q4570" s="11" t="e">
        <f t="shared" si="697"/>
        <v>#DIV/0!</v>
      </c>
      <c r="R4570" s="6" t="e">
        <f t="shared" si="698"/>
        <v>#DIV/0!</v>
      </c>
      <c r="S4570" s="6" t="e">
        <f t="shared" si="699"/>
        <v>#DIV/0!</v>
      </c>
      <c r="T4570" s="11">
        <f t="shared" si="700"/>
        <v>0</v>
      </c>
      <c r="U4570" s="11">
        <f t="shared" si="701"/>
        <v>0</v>
      </c>
      <c r="V4570" s="11">
        <f t="shared" si="702"/>
        <v>0</v>
      </c>
    </row>
    <row r="4571" spans="1:22" x14ac:dyDescent="0.25">
      <c r="A4571" s="6" t="s">
        <v>351</v>
      </c>
      <c r="B4571" s="6" t="s">
        <v>23</v>
      </c>
      <c r="O4571" s="10" t="e">
        <f t="shared" si="695"/>
        <v>#DIV/0!</v>
      </c>
      <c r="P4571" s="11" t="e">
        <f t="shared" si="696"/>
        <v>#DIV/0!</v>
      </c>
      <c r="Q4571" s="11" t="e">
        <f t="shared" si="697"/>
        <v>#DIV/0!</v>
      </c>
      <c r="R4571" s="6" t="e">
        <f t="shared" si="698"/>
        <v>#DIV/0!</v>
      </c>
      <c r="S4571" s="6" t="e">
        <f t="shared" si="699"/>
        <v>#DIV/0!</v>
      </c>
      <c r="T4571" s="11">
        <f t="shared" si="700"/>
        <v>0</v>
      </c>
      <c r="U4571" s="11">
        <f t="shared" si="701"/>
        <v>0</v>
      </c>
      <c r="V4571" s="11">
        <f t="shared" si="702"/>
        <v>0</v>
      </c>
    </row>
    <row r="4572" spans="1:22" x14ac:dyDescent="0.25">
      <c r="A4572" s="6" t="s">
        <v>351</v>
      </c>
      <c r="B4572" s="6" t="s">
        <v>23</v>
      </c>
      <c r="O4572" s="10" t="e">
        <f t="shared" si="695"/>
        <v>#DIV/0!</v>
      </c>
      <c r="P4572" s="11" t="e">
        <f t="shared" si="696"/>
        <v>#DIV/0!</v>
      </c>
      <c r="Q4572" s="11" t="e">
        <f t="shared" si="697"/>
        <v>#DIV/0!</v>
      </c>
      <c r="R4572" s="6" t="e">
        <f t="shared" si="698"/>
        <v>#DIV/0!</v>
      </c>
      <c r="S4572" s="6" t="e">
        <f t="shared" si="699"/>
        <v>#DIV/0!</v>
      </c>
      <c r="T4572" s="11">
        <f t="shared" si="700"/>
        <v>0</v>
      </c>
      <c r="U4572" s="11">
        <f t="shared" si="701"/>
        <v>0</v>
      </c>
      <c r="V4572" s="11">
        <f t="shared" si="702"/>
        <v>0</v>
      </c>
    </row>
    <row r="4573" spans="1:22" x14ac:dyDescent="0.25">
      <c r="A4573" s="6" t="s">
        <v>351</v>
      </c>
      <c r="B4573" s="6" t="s">
        <v>23</v>
      </c>
      <c r="O4573" s="10" t="e">
        <f t="shared" si="695"/>
        <v>#DIV/0!</v>
      </c>
      <c r="P4573" s="11" t="e">
        <f t="shared" si="696"/>
        <v>#DIV/0!</v>
      </c>
      <c r="Q4573" s="11" t="e">
        <f t="shared" si="697"/>
        <v>#DIV/0!</v>
      </c>
      <c r="R4573" s="6" t="e">
        <f t="shared" si="698"/>
        <v>#DIV/0!</v>
      </c>
      <c r="S4573" s="6" t="e">
        <f t="shared" si="699"/>
        <v>#DIV/0!</v>
      </c>
      <c r="T4573" s="11">
        <f t="shared" si="700"/>
        <v>0</v>
      </c>
      <c r="U4573" s="11">
        <f t="shared" si="701"/>
        <v>0</v>
      </c>
      <c r="V4573" s="11">
        <f t="shared" si="702"/>
        <v>0</v>
      </c>
    </row>
    <row r="4574" spans="1:22" x14ac:dyDescent="0.25">
      <c r="A4574" s="6" t="s">
        <v>351</v>
      </c>
      <c r="B4574" s="6" t="s">
        <v>23</v>
      </c>
      <c r="O4574" s="10" t="e">
        <f t="shared" si="695"/>
        <v>#DIV/0!</v>
      </c>
      <c r="P4574" s="11" t="e">
        <f t="shared" si="696"/>
        <v>#DIV/0!</v>
      </c>
      <c r="Q4574" s="11" t="e">
        <f t="shared" si="697"/>
        <v>#DIV/0!</v>
      </c>
      <c r="R4574" s="6" t="e">
        <f t="shared" si="698"/>
        <v>#DIV/0!</v>
      </c>
      <c r="S4574" s="6" t="e">
        <f t="shared" si="699"/>
        <v>#DIV/0!</v>
      </c>
      <c r="T4574" s="11">
        <f t="shared" si="700"/>
        <v>0</v>
      </c>
      <c r="U4574" s="11">
        <f t="shared" si="701"/>
        <v>0</v>
      </c>
      <c r="V4574" s="11">
        <f t="shared" si="702"/>
        <v>0</v>
      </c>
    </row>
    <row r="4575" spans="1:22" x14ac:dyDescent="0.25">
      <c r="A4575" s="6" t="s">
        <v>351</v>
      </c>
      <c r="B4575" s="6" t="s">
        <v>23</v>
      </c>
      <c r="O4575" s="10" t="e">
        <f t="shared" si="695"/>
        <v>#DIV/0!</v>
      </c>
      <c r="P4575" s="11" t="e">
        <f t="shared" si="696"/>
        <v>#DIV/0!</v>
      </c>
      <c r="Q4575" s="11" t="e">
        <f t="shared" si="697"/>
        <v>#DIV/0!</v>
      </c>
      <c r="R4575" s="6" t="e">
        <f t="shared" si="698"/>
        <v>#DIV/0!</v>
      </c>
      <c r="S4575" s="6" t="e">
        <f t="shared" si="699"/>
        <v>#DIV/0!</v>
      </c>
      <c r="T4575" s="11">
        <f t="shared" si="700"/>
        <v>0</v>
      </c>
      <c r="U4575" s="11">
        <f t="shared" si="701"/>
        <v>0</v>
      </c>
      <c r="V4575" s="11">
        <f t="shared" si="702"/>
        <v>0</v>
      </c>
    </row>
    <row r="4576" spans="1:22" x14ac:dyDescent="0.25">
      <c r="A4576" s="6" t="s">
        <v>351</v>
      </c>
      <c r="B4576" s="6" t="s">
        <v>23</v>
      </c>
      <c r="O4576" s="10" t="e">
        <f t="shared" si="695"/>
        <v>#DIV/0!</v>
      </c>
      <c r="P4576" s="11" t="e">
        <f t="shared" si="696"/>
        <v>#DIV/0!</v>
      </c>
      <c r="Q4576" s="11" t="e">
        <f t="shared" si="697"/>
        <v>#DIV/0!</v>
      </c>
      <c r="R4576" s="6" t="e">
        <f t="shared" si="698"/>
        <v>#DIV/0!</v>
      </c>
      <c r="S4576" s="6" t="e">
        <f t="shared" si="699"/>
        <v>#DIV/0!</v>
      </c>
      <c r="T4576" s="11">
        <f t="shared" si="700"/>
        <v>0</v>
      </c>
      <c r="U4576" s="11">
        <f t="shared" si="701"/>
        <v>0</v>
      </c>
      <c r="V4576" s="11">
        <f t="shared" si="702"/>
        <v>0</v>
      </c>
    </row>
    <row r="4577" spans="1:22" x14ac:dyDescent="0.25">
      <c r="A4577" s="6" t="s">
        <v>351</v>
      </c>
      <c r="B4577" s="6" t="s">
        <v>23</v>
      </c>
      <c r="O4577" s="10" t="e">
        <f t="shared" si="695"/>
        <v>#DIV/0!</v>
      </c>
      <c r="P4577" s="11" t="e">
        <f t="shared" si="696"/>
        <v>#DIV/0!</v>
      </c>
      <c r="Q4577" s="11" t="e">
        <f t="shared" si="697"/>
        <v>#DIV/0!</v>
      </c>
      <c r="R4577" s="6" t="e">
        <f t="shared" si="698"/>
        <v>#DIV/0!</v>
      </c>
      <c r="S4577" s="6" t="e">
        <f t="shared" si="699"/>
        <v>#DIV/0!</v>
      </c>
      <c r="T4577" s="11">
        <f t="shared" si="700"/>
        <v>0</v>
      </c>
      <c r="U4577" s="11">
        <f t="shared" si="701"/>
        <v>0</v>
      </c>
      <c r="V4577" s="11">
        <f t="shared" si="702"/>
        <v>0</v>
      </c>
    </row>
    <row r="4578" spans="1:22" x14ac:dyDescent="0.25">
      <c r="A4578" s="6" t="s">
        <v>351</v>
      </c>
      <c r="B4578" s="6" t="s">
        <v>23</v>
      </c>
      <c r="O4578" s="10" t="e">
        <f t="shared" si="695"/>
        <v>#DIV/0!</v>
      </c>
      <c r="P4578" s="11" t="e">
        <f t="shared" si="696"/>
        <v>#DIV/0!</v>
      </c>
      <c r="Q4578" s="11" t="e">
        <f t="shared" si="697"/>
        <v>#DIV/0!</v>
      </c>
      <c r="R4578" s="6" t="e">
        <f t="shared" si="698"/>
        <v>#DIV/0!</v>
      </c>
      <c r="S4578" s="6" t="e">
        <f t="shared" si="699"/>
        <v>#DIV/0!</v>
      </c>
      <c r="T4578" s="11">
        <f t="shared" si="700"/>
        <v>0</v>
      </c>
      <c r="U4578" s="11">
        <f t="shared" si="701"/>
        <v>0</v>
      </c>
      <c r="V4578" s="11">
        <f t="shared" si="702"/>
        <v>0</v>
      </c>
    </row>
    <row r="4579" spans="1:22" x14ac:dyDescent="0.25">
      <c r="A4579" s="6" t="s">
        <v>351</v>
      </c>
      <c r="B4579" s="6" t="s">
        <v>23</v>
      </c>
      <c r="O4579" s="10" t="e">
        <f t="shared" si="695"/>
        <v>#DIV/0!</v>
      </c>
      <c r="P4579" s="11" t="e">
        <f t="shared" si="696"/>
        <v>#DIV/0!</v>
      </c>
      <c r="Q4579" s="11" t="e">
        <f t="shared" si="697"/>
        <v>#DIV/0!</v>
      </c>
      <c r="R4579" s="6" t="e">
        <f t="shared" si="698"/>
        <v>#DIV/0!</v>
      </c>
      <c r="S4579" s="6" t="e">
        <f t="shared" si="699"/>
        <v>#DIV/0!</v>
      </c>
      <c r="T4579" s="11">
        <f t="shared" si="700"/>
        <v>0</v>
      </c>
      <c r="U4579" s="11">
        <f t="shared" si="701"/>
        <v>0</v>
      </c>
      <c r="V4579" s="11">
        <f t="shared" si="702"/>
        <v>0</v>
      </c>
    </row>
    <row r="4580" spans="1:22" x14ac:dyDescent="0.25">
      <c r="A4580" s="6" t="s">
        <v>351</v>
      </c>
      <c r="B4580" s="6" t="s">
        <v>23</v>
      </c>
      <c r="O4580" s="10" t="e">
        <f t="shared" si="695"/>
        <v>#DIV/0!</v>
      </c>
      <c r="P4580" s="11" t="e">
        <f t="shared" si="696"/>
        <v>#DIV/0!</v>
      </c>
      <c r="Q4580" s="11" t="e">
        <f t="shared" si="697"/>
        <v>#DIV/0!</v>
      </c>
      <c r="R4580" s="6" t="e">
        <f t="shared" si="698"/>
        <v>#DIV/0!</v>
      </c>
      <c r="S4580" s="6" t="e">
        <f t="shared" si="699"/>
        <v>#DIV/0!</v>
      </c>
      <c r="T4580" s="11">
        <f t="shared" si="700"/>
        <v>0</v>
      </c>
      <c r="U4580" s="11">
        <f t="shared" si="701"/>
        <v>0</v>
      </c>
      <c r="V4580" s="11">
        <f t="shared" si="702"/>
        <v>0</v>
      </c>
    </row>
    <row r="4581" spans="1:22" x14ac:dyDescent="0.25">
      <c r="A4581" s="6" t="s">
        <v>351</v>
      </c>
      <c r="B4581" s="6" t="s">
        <v>23</v>
      </c>
      <c r="O4581" s="10" t="e">
        <f t="shared" si="695"/>
        <v>#DIV/0!</v>
      </c>
      <c r="P4581" s="11" t="e">
        <f t="shared" si="696"/>
        <v>#DIV/0!</v>
      </c>
      <c r="Q4581" s="11" t="e">
        <f t="shared" si="697"/>
        <v>#DIV/0!</v>
      </c>
      <c r="R4581" s="6" t="e">
        <f t="shared" si="698"/>
        <v>#DIV/0!</v>
      </c>
      <c r="S4581" s="6" t="e">
        <f t="shared" si="699"/>
        <v>#DIV/0!</v>
      </c>
      <c r="T4581" s="11">
        <f t="shared" si="700"/>
        <v>0</v>
      </c>
      <c r="U4581" s="11">
        <f t="shared" si="701"/>
        <v>0</v>
      </c>
      <c r="V4581" s="11">
        <f t="shared" si="702"/>
        <v>0</v>
      </c>
    </row>
    <row r="4582" spans="1:22" x14ac:dyDescent="0.25">
      <c r="A4582" s="6" t="s">
        <v>351</v>
      </c>
      <c r="B4582" s="6" t="s">
        <v>23</v>
      </c>
      <c r="O4582" s="10" t="e">
        <f t="shared" si="695"/>
        <v>#DIV/0!</v>
      </c>
      <c r="P4582" s="11" t="e">
        <f t="shared" si="696"/>
        <v>#DIV/0!</v>
      </c>
      <c r="Q4582" s="11" t="e">
        <f t="shared" si="697"/>
        <v>#DIV/0!</v>
      </c>
      <c r="R4582" s="6" t="e">
        <f t="shared" si="698"/>
        <v>#DIV/0!</v>
      </c>
      <c r="S4582" s="6" t="e">
        <f t="shared" si="699"/>
        <v>#DIV/0!</v>
      </c>
      <c r="T4582" s="11">
        <f t="shared" si="700"/>
        <v>0</v>
      </c>
      <c r="U4582" s="11">
        <f t="shared" si="701"/>
        <v>0</v>
      </c>
      <c r="V4582" s="11">
        <f t="shared" si="702"/>
        <v>0</v>
      </c>
    </row>
    <row r="4583" spans="1:22" x14ac:dyDescent="0.25">
      <c r="A4583" s="6" t="s">
        <v>351</v>
      </c>
      <c r="B4583" s="6" t="s">
        <v>23</v>
      </c>
      <c r="O4583" s="10" t="e">
        <f t="shared" si="695"/>
        <v>#DIV/0!</v>
      </c>
      <c r="P4583" s="11" t="e">
        <f t="shared" si="696"/>
        <v>#DIV/0!</v>
      </c>
      <c r="Q4583" s="11" t="e">
        <f t="shared" si="697"/>
        <v>#DIV/0!</v>
      </c>
      <c r="R4583" s="6" t="e">
        <f t="shared" si="698"/>
        <v>#DIV/0!</v>
      </c>
      <c r="S4583" s="6" t="e">
        <f t="shared" si="699"/>
        <v>#DIV/0!</v>
      </c>
      <c r="T4583" s="11">
        <f t="shared" si="700"/>
        <v>0</v>
      </c>
      <c r="U4583" s="11">
        <f t="shared" si="701"/>
        <v>0</v>
      </c>
      <c r="V4583" s="11">
        <f t="shared" si="702"/>
        <v>0</v>
      </c>
    </row>
    <row r="4584" spans="1:22" x14ac:dyDescent="0.25">
      <c r="A4584" s="6" t="s">
        <v>351</v>
      </c>
      <c r="B4584" s="6" t="s">
        <v>23</v>
      </c>
      <c r="O4584" s="10" t="e">
        <f t="shared" si="695"/>
        <v>#DIV/0!</v>
      </c>
      <c r="P4584" s="11" t="e">
        <f t="shared" si="696"/>
        <v>#DIV/0!</v>
      </c>
      <c r="Q4584" s="11" t="e">
        <f t="shared" si="697"/>
        <v>#DIV/0!</v>
      </c>
      <c r="R4584" s="6" t="e">
        <f t="shared" si="698"/>
        <v>#DIV/0!</v>
      </c>
      <c r="S4584" s="6" t="e">
        <f t="shared" si="699"/>
        <v>#DIV/0!</v>
      </c>
      <c r="T4584" s="11">
        <f t="shared" si="700"/>
        <v>0</v>
      </c>
      <c r="U4584" s="11">
        <f t="shared" si="701"/>
        <v>0</v>
      </c>
      <c r="V4584" s="11">
        <f t="shared" si="702"/>
        <v>0</v>
      </c>
    </row>
    <row r="4585" spans="1:22" x14ac:dyDescent="0.25">
      <c r="A4585" s="6" t="s">
        <v>351</v>
      </c>
      <c r="B4585" s="6" t="s">
        <v>23</v>
      </c>
      <c r="O4585" s="10" t="e">
        <f t="shared" si="695"/>
        <v>#DIV/0!</v>
      </c>
      <c r="P4585" s="11" t="e">
        <f t="shared" si="696"/>
        <v>#DIV/0!</v>
      </c>
      <c r="Q4585" s="11" t="e">
        <f t="shared" si="697"/>
        <v>#DIV/0!</v>
      </c>
      <c r="R4585" s="6" t="e">
        <f t="shared" si="698"/>
        <v>#DIV/0!</v>
      </c>
      <c r="S4585" s="6" t="e">
        <f t="shared" si="699"/>
        <v>#DIV/0!</v>
      </c>
      <c r="T4585" s="11">
        <f t="shared" si="700"/>
        <v>0</v>
      </c>
      <c r="U4585" s="11">
        <f t="shared" si="701"/>
        <v>0</v>
      </c>
      <c r="V4585" s="11">
        <f t="shared" si="702"/>
        <v>0</v>
      </c>
    </row>
    <row r="4586" spans="1:22" x14ac:dyDescent="0.25">
      <c r="A4586" s="6" t="s">
        <v>351</v>
      </c>
      <c r="B4586" s="6" t="s">
        <v>23</v>
      </c>
      <c r="O4586" s="10" t="e">
        <f t="shared" si="695"/>
        <v>#DIV/0!</v>
      </c>
      <c r="P4586" s="11" t="e">
        <f t="shared" si="696"/>
        <v>#DIV/0!</v>
      </c>
      <c r="Q4586" s="11" t="e">
        <f t="shared" si="697"/>
        <v>#DIV/0!</v>
      </c>
      <c r="R4586" s="6" t="e">
        <f t="shared" si="698"/>
        <v>#DIV/0!</v>
      </c>
      <c r="S4586" s="6" t="e">
        <f t="shared" si="699"/>
        <v>#DIV/0!</v>
      </c>
      <c r="T4586" s="11">
        <f t="shared" si="700"/>
        <v>0</v>
      </c>
      <c r="U4586" s="11">
        <f t="shared" si="701"/>
        <v>0</v>
      </c>
      <c r="V4586" s="11">
        <f t="shared" si="702"/>
        <v>0</v>
      </c>
    </row>
    <row r="4587" spans="1:22" x14ac:dyDescent="0.25">
      <c r="A4587" s="6" t="s">
        <v>351</v>
      </c>
      <c r="B4587" s="6" t="s">
        <v>23</v>
      </c>
      <c r="O4587" s="10" t="e">
        <f t="shared" si="695"/>
        <v>#DIV/0!</v>
      </c>
      <c r="P4587" s="11" t="e">
        <f t="shared" si="696"/>
        <v>#DIV/0!</v>
      </c>
      <c r="Q4587" s="11" t="e">
        <f t="shared" si="697"/>
        <v>#DIV/0!</v>
      </c>
      <c r="R4587" s="6" t="e">
        <f t="shared" si="698"/>
        <v>#DIV/0!</v>
      </c>
      <c r="S4587" s="6" t="e">
        <f t="shared" si="699"/>
        <v>#DIV/0!</v>
      </c>
      <c r="T4587" s="11">
        <f t="shared" si="700"/>
        <v>0</v>
      </c>
      <c r="U4587" s="11">
        <f t="shared" si="701"/>
        <v>0</v>
      </c>
      <c r="V4587" s="11">
        <f t="shared" si="702"/>
        <v>0</v>
      </c>
    </row>
    <row r="4588" spans="1:22" x14ac:dyDescent="0.25">
      <c r="A4588" s="6" t="s">
        <v>351</v>
      </c>
      <c r="B4588" s="6" t="s">
        <v>23</v>
      </c>
      <c r="O4588" s="10" t="e">
        <f t="shared" si="695"/>
        <v>#DIV/0!</v>
      </c>
      <c r="P4588" s="11" t="e">
        <f t="shared" si="696"/>
        <v>#DIV/0!</v>
      </c>
      <c r="Q4588" s="11" t="e">
        <f t="shared" si="697"/>
        <v>#DIV/0!</v>
      </c>
      <c r="R4588" s="6" t="e">
        <f t="shared" si="698"/>
        <v>#DIV/0!</v>
      </c>
      <c r="S4588" s="6" t="e">
        <f t="shared" si="699"/>
        <v>#DIV/0!</v>
      </c>
      <c r="T4588" s="11">
        <f t="shared" si="700"/>
        <v>0</v>
      </c>
      <c r="U4588" s="11">
        <f t="shared" si="701"/>
        <v>0</v>
      </c>
      <c r="V4588" s="11">
        <f t="shared" si="702"/>
        <v>0</v>
      </c>
    </row>
    <row r="4589" spans="1:22" x14ac:dyDescent="0.25">
      <c r="A4589" s="6" t="s">
        <v>351</v>
      </c>
      <c r="B4589" s="6" t="s">
        <v>23</v>
      </c>
      <c r="O4589" s="10" t="e">
        <f t="shared" si="695"/>
        <v>#DIV/0!</v>
      </c>
      <c r="P4589" s="11" t="e">
        <f t="shared" si="696"/>
        <v>#DIV/0!</v>
      </c>
      <c r="Q4589" s="11" t="e">
        <f t="shared" si="697"/>
        <v>#DIV/0!</v>
      </c>
      <c r="R4589" s="6" t="e">
        <f t="shared" si="698"/>
        <v>#DIV/0!</v>
      </c>
      <c r="S4589" s="6" t="e">
        <f t="shared" si="699"/>
        <v>#DIV/0!</v>
      </c>
      <c r="T4589" s="11">
        <f t="shared" si="700"/>
        <v>0</v>
      </c>
      <c r="U4589" s="11">
        <f t="shared" si="701"/>
        <v>0</v>
      </c>
      <c r="V4589" s="11">
        <f t="shared" si="702"/>
        <v>0</v>
      </c>
    </row>
    <row r="4590" spans="1:22" x14ac:dyDescent="0.25">
      <c r="A4590" s="6" t="s">
        <v>351</v>
      </c>
      <c r="B4590" s="6" t="s">
        <v>23</v>
      </c>
      <c r="O4590" s="10" t="e">
        <f t="shared" si="695"/>
        <v>#DIV/0!</v>
      </c>
      <c r="P4590" s="11" t="e">
        <f t="shared" si="696"/>
        <v>#DIV/0!</v>
      </c>
      <c r="Q4590" s="11" t="e">
        <f t="shared" si="697"/>
        <v>#DIV/0!</v>
      </c>
      <c r="R4590" s="6" t="e">
        <f t="shared" si="698"/>
        <v>#DIV/0!</v>
      </c>
      <c r="S4590" s="6" t="e">
        <f t="shared" si="699"/>
        <v>#DIV/0!</v>
      </c>
      <c r="T4590" s="11">
        <f t="shared" si="700"/>
        <v>0</v>
      </c>
      <c r="U4590" s="11">
        <f t="shared" si="701"/>
        <v>0</v>
      </c>
      <c r="V4590" s="11">
        <f t="shared" si="702"/>
        <v>0</v>
      </c>
    </row>
    <row r="4591" spans="1:22" x14ac:dyDescent="0.25">
      <c r="A4591" s="6" t="s">
        <v>351</v>
      </c>
      <c r="B4591" s="6" t="s">
        <v>23</v>
      </c>
      <c r="O4591" s="10" t="e">
        <f t="shared" si="695"/>
        <v>#DIV/0!</v>
      </c>
      <c r="P4591" s="11" t="e">
        <f t="shared" si="696"/>
        <v>#DIV/0!</v>
      </c>
      <c r="Q4591" s="11" t="e">
        <f t="shared" si="697"/>
        <v>#DIV/0!</v>
      </c>
      <c r="R4591" s="6" t="e">
        <f t="shared" si="698"/>
        <v>#DIV/0!</v>
      </c>
      <c r="S4591" s="6" t="e">
        <f t="shared" si="699"/>
        <v>#DIV/0!</v>
      </c>
      <c r="T4591" s="11">
        <f t="shared" si="700"/>
        <v>0</v>
      </c>
      <c r="U4591" s="11">
        <f t="shared" si="701"/>
        <v>0</v>
      </c>
      <c r="V4591" s="11">
        <f t="shared" si="702"/>
        <v>0</v>
      </c>
    </row>
    <row r="4592" spans="1:22" x14ac:dyDescent="0.25">
      <c r="A4592" s="6" t="s">
        <v>351</v>
      </c>
      <c r="B4592" s="6" t="s">
        <v>23</v>
      </c>
      <c r="O4592" s="10" t="e">
        <f t="shared" si="695"/>
        <v>#DIV/0!</v>
      </c>
      <c r="P4592" s="11" t="e">
        <f t="shared" si="696"/>
        <v>#DIV/0!</v>
      </c>
      <c r="Q4592" s="11" t="e">
        <f t="shared" si="697"/>
        <v>#DIV/0!</v>
      </c>
      <c r="R4592" s="6" t="e">
        <f t="shared" si="698"/>
        <v>#DIV/0!</v>
      </c>
      <c r="S4592" s="6" t="e">
        <f t="shared" si="699"/>
        <v>#DIV/0!</v>
      </c>
      <c r="T4592" s="11">
        <f t="shared" si="700"/>
        <v>0</v>
      </c>
      <c r="U4592" s="11">
        <f t="shared" si="701"/>
        <v>0</v>
      </c>
      <c r="V4592" s="11">
        <f t="shared" si="702"/>
        <v>0</v>
      </c>
    </row>
    <row r="4593" spans="1:22" x14ac:dyDescent="0.25">
      <c r="A4593" s="6" t="s">
        <v>351</v>
      </c>
      <c r="B4593" s="6" t="s">
        <v>23</v>
      </c>
      <c r="O4593" s="10" t="e">
        <f t="shared" si="695"/>
        <v>#DIV/0!</v>
      </c>
      <c r="P4593" s="11" t="e">
        <f t="shared" si="696"/>
        <v>#DIV/0!</v>
      </c>
      <c r="Q4593" s="11" t="e">
        <f t="shared" si="697"/>
        <v>#DIV/0!</v>
      </c>
      <c r="R4593" s="6" t="e">
        <f t="shared" si="698"/>
        <v>#DIV/0!</v>
      </c>
      <c r="S4593" s="6" t="e">
        <f t="shared" si="699"/>
        <v>#DIV/0!</v>
      </c>
      <c r="T4593" s="11">
        <f t="shared" si="700"/>
        <v>0</v>
      </c>
      <c r="U4593" s="11">
        <f t="shared" si="701"/>
        <v>0</v>
      </c>
      <c r="V4593" s="11">
        <f t="shared" si="702"/>
        <v>0</v>
      </c>
    </row>
    <row r="4594" spans="1:22" x14ac:dyDescent="0.25">
      <c r="A4594" s="6" t="s">
        <v>351</v>
      </c>
      <c r="B4594" s="6" t="s">
        <v>23</v>
      </c>
      <c r="O4594" s="10" t="e">
        <f t="shared" si="695"/>
        <v>#DIV/0!</v>
      </c>
      <c r="P4594" s="11" t="e">
        <f t="shared" si="696"/>
        <v>#DIV/0!</v>
      </c>
      <c r="Q4594" s="11" t="e">
        <f t="shared" si="697"/>
        <v>#DIV/0!</v>
      </c>
      <c r="R4594" s="6" t="e">
        <f t="shared" si="698"/>
        <v>#DIV/0!</v>
      </c>
      <c r="S4594" s="6" t="e">
        <f t="shared" si="699"/>
        <v>#DIV/0!</v>
      </c>
      <c r="T4594" s="11">
        <f t="shared" si="700"/>
        <v>0</v>
      </c>
      <c r="U4594" s="11">
        <f t="shared" si="701"/>
        <v>0</v>
      </c>
      <c r="V4594" s="11">
        <f t="shared" si="702"/>
        <v>0</v>
      </c>
    </row>
    <row r="4595" spans="1:22" x14ac:dyDescent="0.25">
      <c r="A4595" s="6" t="s">
        <v>351</v>
      </c>
      <c r="B4595" s="6" t="s">
        <v>23</v>
      </c>
      <c r="O4595" s="10" t="e">
        <f t="shared" si="695"/>
        <v>#DIV/0!</v>
      </c>
      <c r="P4595" s="11" t="e">
        <f t="shared" si="696"/>
        <v>#DIV/0!</v>
      </c>
      <c r="Q4595" s="11" t="e">
        <f t="shared" si="697"/>
        <v>#DIV/0!</v>
      </c>
      <c r="R4595" s="6" t="e">
        <f t="shared" si="698"/>
        <v>#DIV/0!</v>
      </c>
      <c r="S4595" s="6" t="e">
        <f t="shared" si="699"/>
        <v>#DIV/0!</v>
      </c>
      <c r="T4595" s="11">
        <f t="shared" si="700"/>
        <v>0</v>
      </c>
      <c r="U4595" s="11">
        <f t="shared" si="701"/>
        <v>0</v>
      </c>
      <c r="V4595" s="11">
        <f t="shared" si="702"/>
        <v>0</v>
      </c>
    </row>
    <row r="4596" spans="1:22" x14ac:dyDescent="0.25">
      <c r="A4596" s="6" t="s">
        <v>351</v>
      </c>
      <c r="B4596" s="6" t="s">
        <v>23</v>
      </c>
      <c r="O4596" s="10" t="e">
        <f t="shared" si="695"/>
        <v>#DIV/0!</v>
      </c>
      <c r="P4596" s="11" t="e">
        <f t="shared" si="696"/>
        <v>#DIV/0!</v>
      </c>
      <c r="Q4596" s="11" t="e">
        <f t="shared" si="697"/>
        <v>#DIV/0!</v>
      </c>
      <c r="R4596" s="6" t="e">
        <f t="shared" si="698"/>
        <v>#DIV/0!</v>
      </c>
      <c r="S4596" s="6" t="e">
        <f t="shared" si="699"/>
        <v>#DIV/0!</v>
      </c>
      <c r="T4596" s="11">
        <f t="shared" si="700"/>
        <v>0</v>
      </c>
      <c r="U4596" s="11">
        <f t="shared" si="701"/>
        <v>0</v>
      </c>
      <c r="V4596" s="11">
        <f t="shared" si="702"/>
        <v>0</v>
      </c>
    </row>
    <row r="4597" spans="1:22" x14ac:dyDescent="0.25">
      <c r="A4597" s="6" t="s">
        <v>351</v>
      </c>
      <c r="B4597" s="6" t="s">
        <v>23</v>
      </c>
      <c r="O4597" s="10" t="e">
        <f t="shared" si="695"/>
        <v>#DIV/0!</v>
      </c>
      <c r="P4597" s="11" t="e">
        <f t="shared" si="696"/>
        <v>#DIV/0!</v>
      </c>
      <c r="Q4597" s="11" t="e">
        <f t="shared" si="697"/>
        <v>#DIV/0!</v>
      </c>
      <c r="R4597" s="6" t="e">
        <f t="shared" si="698"/>
        <v>#DIV/0!</v>
      </c>
      <c r="S4597" s="6" t="e">
        <f t="shared" si="699"/>
        <v>#DIV/0!</v>
      </c>
      <c r="T4597" s="11">
        <f t="shared" si="700"/>
        <v>0</v>
      </c>
      <c r="U4597" s="11">
        <f t="shared" si="701"/>
        <v>0</v>
      </c>
      <c r="V4597" s="11">
        <f t="shared" si="702"/>
        <v>0</v>
      </c>
    </row>
    <row r="4598" spans="1:22" x14ac:dyDescent="0.25">
      <c r="A4598" s="6" t="s">
        <v>351</v>
      </c>
      <c r="B4598" s="6" t="s">
        <v>23</v>
      </c>
      <c r="O4598" s="10" t="e">
        <f t="shared" si="695"/>
        <v>#DIV/0!</v>
      </c>
      <c r="P4598" s="11" t="e">
        <f t="shared" si="696"/>
        <v>#DIV/0!</v>
      </c>
      <c r="Q4598" s="11" t="e">
        <f t="shared" si="697"/>
        <v>#DIV/0!</v>
      </c>
      <c r="R4598" s="6" t="e">
        <f t="shared" si="698"/>
        <v>#DIV/0!</v>
      </c>
      <c r="S4598" s="6" t="e">
        <f t="shared" si="699"/>
        <v>#DIV/0!</v>
      </c>
      <c r="T4598" s="11">
        <f t="shared" si="700"/>
        <v>0</v>
      </c>
      <c r="U4598" s="11">
        <f t="shared" si="701"/>
        <v>0</v>
      </c>
      <c r="V4598" s="11">
        <f t="shared" si="702"/>
        <v>0</v>
      </c>
    </row>
    <row r="4599" spans="1:22" x14ac:dyDescent="0.25">
      <c r="A4599" s="6" t="s">
        <v>351</v>
      </c>
      <c r="B4599" s="6" t="s">
        <v>23</v>
      </c>
      <c r="O4599" s="10" t="e">
        <f t="shared" si="695"/>
        <v>#DIV/0!</v>
      </c>
      <c r="P4599" s="11" t="e">
        <f t="shared" si="696"/>
        <v>#DIV/0!</v>
      </c>
      <c r="Q4599" s="11" t="e">
        <f t="shared" si="697"/>
        <v>#DIV/0!</v>
      </c>
      <c r="R4599" s="6" t="e">
        <f t="shared" si="698"/>
        <v>#DIV/0!</v>
      </c>
      <c r="S4599" s="6" t="e">
        <f t="shared" si="699"/>
        <v>#DIV/0!</v>
      </c>
      <c r="T4599" s="11">
        <f t="shared" si="700"/>
        <v>0</v>
      </c>
      <c r="U4599" s="11">
        <f t="shared" si="701"/>
        <v>0</v>
      </c>
      <c r="V4599" s="11">
        <f t="shared" si="702"/>
        <v>0</v>
      </c>
    </row>
    <row r="4600" spans="1:22" x14ac:dyDescent="0.25">
      <c r="A4600" s="6" t="s">
        <v>351</v>
      </c>
      <c r="B4600" s="6" t="s">
        <v>23</v>
      </c>
      <c r="O4600" s="10" t="e">
        <f t="shared" si="695"/>
        <v>#DIV/0!</v>
      </c>
      <c r="P4600" s="11" t="e">
        <f t="shared" si="696"/>
        <v>#DIV/0!</v>
      </c>
      <c r="Q4600" s="11" t="e">
        <f t="shared" si="697"/>
        <v>#DIV/0!</v>
      </c>
      <c r="R4600" s="6" t="e">
        <f t="shared" si="698"/>
        <v>#DIV/0!</v>
      </c>
      <c r="S4600" s="6" t="e">
        <f t="shared" si="699"/>
        <v>#DIV/0!</v>
      </c>
      <c r="T4600" s="11">
        <f t="shared" si="700"/>
        <v>0</v>
      </c>
      <c r="U4600" s="11">
        <f t="shared" si="701"/>
        <v>0</v>
      </c>
      <c r="V4600" s="11">
        <f t="shared" si="702"/>
        <v>0</v>
      </c>
    </row>
    <row r="4601" spans="1:22" x14ac:dyDescent="0.25">
      <c r="A4601" s="6" t="s">
        <v>351</v>
      </c>
      <c r="B4601" s="6" t="s">
        <v>23</v>
      </c>
      <c r="O4601" s="10" t="e">
        <f t="shared" si="695"/>
        <v>#DIV/0!</v>
      </c>
      <c r="P4601" s="11" t="e">
        <f t="shared" si="696"/>
        <v>#DIV/0!</v>
      </c>
      <c r="Q4601" s="11" t="e">
        <f t="shared" si="697"/>
        <v>#DIV/0!</v>
      </c>
      <c r="R4601" s="6" t="e">
        <f t="shared" si="698"/>
        <v>#DIV/0!</v>
      </c>
      <c r="S4601" s="6" t="e">
        <f t="shared" si="699"/>
        <v>#DIV/0!</v>
      </c>
      <c r="T4601" s="11">
        <f t="shared" si="700"/>
        <v>0</v>
      </c>
      <c r="U4601" s="11">
        <f t="shared" si="701"/>
        <v>0</v>
      </c>
      <c r="V4601" s="11">
        <f t="shared" si="702"/>
        <v>0</v>
      </c>
    </row>
    <row r="4602" spans="1:22" x14ac:dyDescent="0.25">
      <c r="A4602" s="6" t="s">
        <v>351</v>
      </c>
      <c r="B4602" s="6" t="s">
        <v>23</v>
      </c>
      <c r="O4602" s="10" t="e">
        <f t="shared" si="695"/>
        <v>#DIV/0!</v>
      </c>
      <c r="P4602" s="11" t="e">
        <f t="shared" si="696"/>
        <v>#DIV/0!</v>
      </c>
      <c r="Q4602" s="11" t="e">
        <f t="shared" si="697"/>
        <v>#DIV/0!</v>
      </c>
      <c r="R4602" s="6" t="e">
        <f t="shared" si="698"/>
        <v>#DIV/0!</v>
      </c>
      <c r="S4602" s="6" t="e">
        <f t="shared" si="699"/>
        <v>#DIV/0!</v>
      </c>
      <c r="T4602" s="11">
        <f t="shared" si="700"/>
        <v>0</v>
      </c>
      <c r="U4602" s="11">
        <f t="shared" si="701"/>
        <v>0</v>
      </c>
      <c r="V4602" s="11">
        <f t="shared" si="702"/>
        <v>0</v>
      </c>
    </row>
    <row r="4603" spans="1:22" x14ac:dyDescent="0.25">
      <c r="A4603" s="6" t="s">
        <v>351</v>
      </c>
      <c r="B4603" s="6" t="s">
        <v>23</v>
      </c>
      <c r="O4603" s="10" t="e">
        <f t="shared" si="695"/>
        <v>#DIV/0!</v>
      </c>
      <c r="P4603" s="11" t="e">
        <f t="shared" si="696"/>
        <v>#DIV/0!</v>
      </c>
      <c r="Q4603" s="11" t="e">
        <f t="shared" si="697"/>
        <v>#DIV/0!</v>
      </c>
      <c r="R4603" s="6" t="e">
        <f t="shared" si="698"/>
        <v>#DIV/0!</v>
      </c>
      <c r="S4603" s="6" t="e">
        <f t="shared" si="699"/>
        <v>#DIV/0!</v>
      </c>
      <c r="T4603" s="11">
        <f t="shared" si="700"/>
        <v>0</v>
      </c>
      <c r="U4603" s="11">
        <f t="shared" si="701"/>
        <v>0</v>
      </c>
      <c r="V4603" s="11">
        <f t="shared" si="702"/>
        <v>0</v>
      </c>
    </row>
    <row r="4604" spans="1:22" x14ac:dyDescent="0.25">
      <c r="A4604" s="6" t="s">
        <v>351</v>
      </c>
      <c r="B4604" s="6" t="s">
        <v>23</v>
      </c>
      <c r="O4604" s="10" t="e">
        <f t="shared" si="695"/>
        <v>#DIV/0!</v>
      </c>
      <c r="P4604" s="11" t="e">
        <f t="shared" si="696"/>
        <v>#DIV/0!</v>
      </c>
      <c r="Q4604" s="11" t="e">
        <f t="shared" si="697"/>
        <v>#DIV/0!</v>
      </c>
      <c r="R4604" s="6" t="e">
        <f t="shared" si="698"/>
        <v>#DIV/0!</v>
      </c>
      <c r="S4604" s="6" t="e">
        <f t="shared" si="699"/>
        <v>#DIV/0!</v>
      </c>
      <c r="T4604" s="11">
        <f t="shared" si="700"/>
        <v>0</v>
      </c>
      <c r="U4604" s="11">
        <f t="shared" si="701"/>
        <v>0</v>
      </c>
      <c r="V4604" s="11">
        <f t="shared" si="702"/>
        <v>0</v>
      </c>
    </row>
    <row r="4605" spans="1:22" x14ac:dyDescent="0.25">
      <c r="A4605" s="6" t="s">
        <v>351</v>
      </c>
      <c r="B4605" s="6" t="s">
        <v>23</v>
      </c>
      <c r="O4605" s="10" t="e">
        <f t="shared" si="695"/>
        <v>#DIV/0!</v>
      </c>
      <c r="P4605" s="11" t="e">
        <f t="shared" si="696"/>
        <v>#DIV/0!</v>
      </c>
      <c r="Q4605" s="11" t="e">
        <f t="shared" si="697"/>
        <v>#DIV/0!</v>
      </c>
      <c r="R4605" s="6" t="e">
        <f t="shared" si="698"/>
        <v>#DIV/0!</v>
      </c>
      <c r="S4605" s="6" t="e">
        <f t="shared" si="699"/>
        <v>#DIV/0!</v>
      </c>
      <c r="T4605" s="11">
        <f t="shared" si="700"/>
        <v>0</v>
      </c>
      <c r="U4605" s="11">
        <f t="shared" si="701"/>
        <v>0</v>
      </c>
      <c r="V4605" s="11">
        <f t="shared" si="702"/>
        <v>0</v>
      </c>
    </row>
    <row r="4606" spans="1:22" x14ac:dyDescent="0.25">
      <c r="A4606" s="6" t="s">
        <v>351</v>
      </c>
      <c r="B4606" s="6" t="s">
        <v>23</v>
      </c>
      <c r="O4606" s="10" t="e">
        <f t="shared" si="695"/>
        <v>#DIV/0!</v>
      </c>
      <c r="P4606" s="11" t="e">
        <f t="shared" si="696"/>
        <v>#DIV/0!</v>
      </c>
      <c r="Q4606" s="11" t="e">
        <f t="shared" si="697"/>
        <v>#DIV/0!</v>
      </c>
      <c r="R4606" s="6" t="e">
        <f t="shared" si="698"/>
        <v>#DIV/0!</v>
      </c>
      <c r="S4606" s="6" t="e">
        <f t="shared" si="699"/>
        <v>#DIV/0!</v>
      </c>
      <c r="T4606" s="11">
        <f t="shared" si="700"/>
        <v>0</v>
      </c>
      <c r="U4606" s="11">
        <f t="shared" si="701"/>
        <v>0</v>
      </c>
      <c r="V4606" s="11">
        <f t="shared" si="702"/>
        <v>0</v>
      </c>
    </row>
    <row r="4607" spans="1:22" x14ac:dyDescent="0.25">
      <c r="A4607" s="6" t="s">
        <v>351</v>
      </c>
      <c r="B4607" s="6" t="s">
        <v>23</v>
      </c>
      <c r="O4607" s="10" t="e">
        <f t="shared" si="695"/>
        <v>#DIV/0!</v>
      </c>
      <c r="P4607" s="11" t="e">
        <f t="shared" si="696"/>
        <v>#DIV/0!</v>
      </c>
      <c r="Q4607" s="11" t="e">
        <f t="shared" si="697"/>
        <v>#DIV/0!</v>
      </c>
      <c r="R4607" s="6" t="e">
        <f t="shared" si="698"/>
        <v>#DIV/0!</v>
      </c>
      <c r="S4607" s="6" t="e">
        <f t="shared" si="699"/>
        <v>#DIV/0!</v>
      </c>
      <c r="T4607" s="11">
        <f t="shared" si="700"/>
        <v>0</v>
      </c>
      <c r="U4607" s="11">
        <f t="shared" si="701"/>
        <v>0</v>
      </c>
      <c r="V4607" s="11">
        <f t="shared" si="702"/>
        <v>0</v>
      </c>
    </row>
    <row r="4608" spans="1:22" x14ac:dyDescent="0.25">
      <c r="A4608" s="6" t="s">
        <v>351</v>
      </c>
      <c r="B4608" s="6" t="s">
        <v>23</v>
      </c>
      <c r="O4608" s="10" t="e">
        <f t="shared" si="695"/>
        <v>#DIV/0!</v>
      </c>
      <c r="P4608" s="11" t="e">
        <f t="shared" si="696"/>
        <v>#DIV/0!</v>
      </c>
      <c r="Q4608" s="11" t="e">
        <f t="shared" si="697"/>
        <v>#DIV/0!</v>
      </c>
      <c r="R4608" s="6" t="e">
        <f t="shared" si="698"/>
        <v>#DIV/0!</v>
      </c>
      <c r="S4608" s="6" t="e">
        <f t="shared" si="699"/>
        <v>#DIV/0!</v>
      </c>
      <c r="T4608" s="11">
        <f t="shared" si="700"/>
        <v>0</v>
      </c>
      <c r="U4608" s="11">
        <f t="shared" si="701"/>
        <v>0</v>
      </c>
      <c r="V4608" s="11">
        <f t="shared" si="702"/>
        <v>0</v>
      </c>
    </row>
    <row r="4609" spans="1:22" x14ac:dyDescent="0.25">
      <c r="A4609" s="6" t="s">
        <v>351</v>
      </c>
      <c r="B4609" s="6" t="s">
        <v>23</v>
      </c>
      <c r="O4609" s="10" t="e">
        <f t="shared" si="695"/>
        <v>#DIV/0!</v>
      </c>
      <c r="P4609" s="11" t="e">
        <f t="shared" si="696"/>
        <v>#DIV/0!</v>
      </c>
      <c r="Q4609" s="11" t="e">
        <f t="shared" si="697"/>
        <v>#DIV/0!</v>
      </c>
      <c r="R4609" s="6" t="e">
        <f t="shared" si="698"/>
        <v>#DIV/0!</v>
      </c>
      <c r="S4609" s="6" t="e">
        <f t="shared" si="699"/>
        <v>#DIV/0!</v>
      </c>
      <c r="T4609" s="11">
        <f t="shared" si="700"/>
        <v>0</v>
      </c>
      <c r="U4609" s="11">
        <f t="shared" si="701"/>
        <v>0</v>
      </c>
      <c r="V4609" s="11">
        <f t="shared" si="702"/>
        <v>0</v>
      </c>
    </row>
    <row r="4610" spans="1:22" x14ac:dyDescent="0.25">
      <c r="A4610" s="6" t="s">
        <v>351</v>
      </c>
      <c r="B4610" s="6" t="s">
        <v>23</v>
      </c>
      <c r="O4610" s="10" t="e">
        <f t="shared" si="695"/>
        <v>#DIV/0!</v>
      </c>
      <c r="P4610" s="11" t="e">
        <f t="shared" si="696"/>
        <v>#DIV/0!</v>
      </c>
      <c r="Q4610" s="11" t="e">
        <f t="shared" si="697"/>
        <v>#DIV/0!</v>
      </c>
      <c r="R4610" s="6" t="e">
        <f t="shared" si="698"/>
        <v>#DIV/0!</v>
      </c>
      <c r="S4610" s="6" t="e">
        <f t="shared" si="699"/>
        <v>#DIV/0!</v>
      </c>
      <c r="T4610" s="11">
        <f t="shared" si="700"/>
        <v>0</v>
      </c>
      <c r="U4610" s="11">
        <f t="shared" si="701"/>
        <v>0</v>
      </c>
      <c r="V4610" s="11">
        <f t="shared" si="702"/>
        <v>0</v>
      </c>
    </row>
    <row r="4611" spans="1:22" x14ac:dyDescent="0.25">
      <c r="A4611" s="6" t="s">
        <v>351</v>
      </c>
      <c r="B4611" s="6" t="s">
        <v>23</v>
      </c>
      <c r="O4611" s="10" t="e">
        <f t="shared" si="695"/>
        <v>#DIV/0!</v>
      </c>
      <c r="P4611" s="11" t="e">
        <f t="shared" si="696"/>
        <v>#DIV/0!</v>
      </c>
      <c r="Q4611" s="11" t="e">
        <f t="shared" si="697"/>
        <v>#DIV/0!</v>
      </c>
      <c r="R4611" s="6" t="e">
        <f t="shared" si="698"/>
        <v>#DIV/0!</v>
      </c>
      <c r="S4611" s="6" t="e">
        <f t="shared" si="699"/>
        <v>#DIV/0!</v>
      </c>
      <c r="T4611" s="11">
        <f t="shared" si="700"/>
        <v>0</v>
      </c>
      <c r="U4611" s="11">
        <f t="shared" si="701"/>
        <v>0</v>
      </c>
      <c r="V4611" s="11">
        <f t="shared" si="702"/>
        <v>0</v>
      </c>
    </row>
    <row r="4612" spans="1:22" x14ac:dyDescent="0.25">
      <c r="A4612" s="6" t="s">
        <v>351</v>
      </c>
      <c r="B4612" s="6" t="s">
        <v>23</v>
      </c>
      <c r="O4612" s="10" t="e">
        <f t="shared" si="695"/>
        <v>#DIV/0!</v>
      </c>
      <c r="P4612" s="11" t="e">
        <f t="shared" si="696"/>
        <v>#DIV/0!</v>
      </c>
      <c r="Q4612" s="11" t="e">
        <f t="shared" si="697"/>
        <v>#DIV/0!</v>
      </c>
      <c r="R4612" s="6" t="e">
        <f t="shared" si="698"/>
        <v>#DIV/0!</v>
      </c>
      <c r="S4612" s="6" t="e">
        <f t="shared" si="699"/>
        <v>#DIV/0!</v>
      </c>
      <c r="T4612" s="11">
        <f t="shared" si="700"/>
        <v>0</v>
      </c>
      <c r="U4612" s="11">
        <f t="shared" si="701"/>
        <v>0</v>
      </c>
      <c r="V4612" s="11">
        <f t="shared" si="702"/>
        <v>0</v>
      </c>
    </row>
    <row r="4613" spans="1:22" x14ac:dyDescent="0.25">
      <c r="A4613" s="6" t="s">
        <v>351</v>
      </c>
      <c r="B4613" s="6" t="s">
        <v>23</v>
      </c>
      <c r="O4613" s="10" t="e">
        <f t="shared" si="695"/>
        <v>#DIV/0!</v>
      </c>
      <c r="P4613" s="11" t="e">
        <f t="shared" si="696"/>
        <v>#DIV/0!</v>
      </c>
      <c r="Q4613" s="11" t="e">
        <f t="shared" si="697"/>
        <v>#DIV/0!</v>
      </c>
      <c r="R4613" s="6" t="e">
        <f t="shared" si="698"/>
        <v>#DIV/0!</v>
      </c>
      <c r="S4613" s="6" t="e">
        <f t="shared" si="699"/>
        <v>#DIV/0!</v>
      </c>
      <c r="T4613" s="11">
        <f t="shared" si="700"/>
        <v>0</v>
      </c>
      <c r="U4613" s="11">
        <f t="shared" si="701"/>
        <v>0</v>
      </c>
      <c r="V4613" s="11">
        <f t="shared" si="702"/>
        <v>0</v>
      </c>
    </row>
    <row r="4614" spans="1:22" x14ac:dyDescent="0.25">
      <c r="A4614" s="6" t="s">
        <v>351</v>
      </c>
      <c r="B4614" s="6" t="s">
        <v>23</v>
      </c>
      <c r="O4614" s="10" t="e">
        <f t="shared" si="695"/>
        <v>#DIV/0!</v>
      </c>
      <c r="P4614" s="11" t="e">
        <f t="shared" si="696"/>
        <v>#DIV/0!</v>
      </c>
      <c r="Q4614" s="11" t="e">
        <f t="shared" si="697"/>
        <v>#DIV/0!</v>
      </c>
      <c r="R4614" s="6" t="e">
        <f t="shared" si="698"/>
        <v>#DIV/0!</v>
      </c>
      <c r="S4614" s="6" t="e">
        <f t="shared" si="699"/>
        <v>#DIV/0!</v>
      </c>
      <c r="T4614" s="11">
        <f t="shared" si="700"/>
        <v>0</v>
      </c>
      <c r="U4614" s="11">
        <f t="shared" si="701"/>
        <v>0</v>
      </c>
      <c r="V4614" s="11">
        <f t="shared" si="702"/>
        <v>0</v>
      </c>
    </row>
    <row r="4615" spans="1:22" x14ac:dyDescent="0.25">
      <c r="A4615" s="6" t="s">
        <v>351</v>
      </c>
      <c r="B4615" s="6" t="s">
        <v>23</v>
      </c>
      <c r="O4615" s="10" t="e">
        <f t="shared" si="695"/>
        <v>#DIV/0!</v>
      </c>
      <c r="P4615" s="11" t="e">
        <f t="shared" si="696"/>
        <v>#DIV/0!</v>
      </c>
      <c r="Q4615" s="11" t="e">
        <f t="shared" si="697"/>
        <v>#DIV/0!</v>
      </c>
      <c r="R4615" s="6" t="e">
        <f t="shared" si="698"/>
        <v>#DIV/0!</v>
      </c>
      <c r="S4615" s="6" t="e">
        <f t="shared" si="699"/>
        <v>#DIV/0!</v>
      </c>
      <c r="T4615" s="11">
        <f t="shared" si="700"/>
        <v>0</v>
      </c>
      <c r="U4615" s="11">
        <f t="shared" si="701"/>
        <v>0</v>
      </c>
      <c r="V4615" s="11">
        <f t="shared" si="702"/>
        <v>0</v>
      </c>
    </row>
    <row r="4616" spans="1:22" x14ac:dyDescent="0.25">
      <c r="A4616" s="6" t="s">
        <v>351</v>
      </c>
      <c r="B4616" s="6" t="s">
        <v>23</v>
      </c>
      <c r="O4616" s="10" t="e">
        <f t="shared" si="695"/>
        <v>#DIV/0!</v>
      </c>
      <c r="P4616" s="11" t="e">
        <f t="shared" si="696"/>
        <v>#DIV/0!</v>
      </c>
      <c r="Q4616" s="11" t="e">
        <f t="shared" si="697"/>
        <v>#DIV/0!</v>
      </c>
      <c r="R4616" s="6" t="e">
        <f t="shared" si="698"/>
        <v>#DIV/0!</v>
      </c>
      <c r="S4616" s="6" t="e">
        <f t="shared" si="699"/>
        <v>#DIV/0!</v>
      </c>
      <c r="T4616" s="11">
        <f t="shared" si="700"/>
        <v>0</v>
      </c>
      <c r="U4616" s="11">
        <f t="shared" si="701"/>
        <v>0</v>
      </c>
      <c r="V4616" s="11">
        <f t="shared" si="702"/>
        <v>0</v>
      </c>
    </row>
    <row r="4617" spans="1:22" x14ac:dyDescent="0.25">
      <c r="A4617" s="6" t="s">
        <v>351</v>
      </c>
      <c r="B4617" s="6" t="s">
        <v>23</v>
      </c>
      <c r="O4617" s="10" t="e">
        <f t="shared" si="695"/>
        <v>#DIV/0!</v>
      </c>
      <c r="P4617" s="11" t="e">
        <f t="shared" si="696"/>
        <v>#DIV/0!</v>
      </c>
      <c r="Q4617" s="11" t="e">
        <f t="shared" si="697"/>
        <v>#DIV/0!</v>
      </c>
      <c r="R4617" s="6" t="e">
        <f t="shared" si="698"/>
        <v>#DIV/0!</v>
      </c>
      <c r="S4617" s="6" t="e">
        <f t="shared" si="699"/>
        <v>#DIV/0!</v>
      </c>
      <c r="T4617" s="11">
        <f t="shared" si="700"/>
        <v>0</v>
      </c>
      <c r="U4617" s="11">
        <f t="shared" si="701"/>
        <v>0</v>
      </c>
      <c r="V4617" s="11">
        <f t="shared" si="702"/>
        <v>0</v>
      </c>
    </row>
    <row r="4618" spans="1:22" x14ac:dyDescent="0.25">
      <c r="A4618" s="6" t="s">
        <v>351</v>
      </c>
      <c r="B4618" s="6" t="s">
        <v>23</v>
      </c>
      <c r="O4618" s="10" t="e">
        <f t="shared" si="695"/>
        <v>#DIV/0!</v>
      </c>
      <c r="P4618" s="11" t="e">
        <f t="shared" si="696"/>
        <v>#DIV/0!</v>
      </c>
      <c r="Q4618" s="11" t="e">
        <f t="shared" si="697"/>
        <v>#DIV/0!</v>
      </c>
      <c r="R4618" s="6" t="e">
        <f t="shared" si="698"/>
        <v>#DIV/0!</v>
      </c>
      <c r="S4618" s="6" t="e">
        <f t="shared" si="699"/>
        <v>#DIV/0!</v>
      </c>
      <c r="T4618" s="11">
        <f t="shared" si="700"/>
        <v>0</v>
      </c>
      <c r="U4618" s="11">
        <f t="shared" si="701"/>
        <v>0</v>
      </c>
      <c r="V4618" s="11">
        <f t="shared" si="702"/>
        <v>0</v>
      </c>
    </row>
    <row r="4619" spans="1:22" x14ac:dyDescent="0.25">
      <c r="A4619" s="6" t="s">
        <v>351</v>
      </c>
      <c r="B4619" s="6" t="s">
        <v>23</v>
      </c>
      <c r="O4619" s="10" t="e">
        <f t="shared" si="695"/>
        <v>#DIV/0!</v>
      </c>
      <c r="P4619" s="11" t="e">
        <f t="shared" si="696"/>
        <v>#DIV/0!</v>
      </c>
      <c r="Q4619" s="11" t="e">
        <f t="shared" si="697"/>
        <v>#DIV/0!</v>
      </c>
      <c r="R4619" s="6" t="e">
        <f t="shared" si="698"/>
        <v>#DIV/0!</v>
      </c>
      <c r="S4619" s="6" t="e">
        <f t="shared" si="699"/>
        <v>#DIV/0!</v>
      </c>
      <c r="T4619" s="11">
        <f t="shared" si="700"/>
        <v>0</v>
      </c>
      <c r="U4619" s="11">
        <f t="shared" si="701"/>
        <v>0</v>
      </c>
      <c r="V4619" s="11">
        <f t="shared" si="702"/>
        <v>0</v>
      </c>
    </row>
    <row r="4620" spans="1:22" x14ac:dyDescent="0.25">
      <c r="A4620" s="6" t="s">
        <v>351</v>
      </c>
      <c r="B4620" s="6" t="s">
        <v>23</v>
      </c>
      <c r="O4620" s="10" t="e">
        <f t="shared" si="695"/>
        <v>#DIV/0!</v>
      </c>
      <c r="P4620" s="11" t="e">
        <f t="shared" si="696"/>
        <v>#DIV/0!</v>
      </c>
      <c r="Q4620" s="11" t="e">
        <f t="shared" si="697"/>
        <v>#DIV/0!</v>
      </c>
      <c r="R4620" s="6" t="e">
        <f t="shared" si="698"/>
        <v>#DIV/0!</v>
      </c>
      <c r="S4620" s="6" t="e">
        <f t="shared" si="699"/>
        <v>#DIV/0!</v>
      </c>
      <c r="T4620" s="11">
        <f t="shared" si="700"/>
        <v>0</v>
      </c>
      <c r="U4620" s="11">
        <f t="shared" si="701"/>
        <v>0</v>
      </c>
      <c r="V4620" s="11">
        <f t="shared" si="702"/>
        <v>0</v>
      </c>
    </row>
    <row r="4621" spans="1:22" x14ac:dyDescent="0.25">
      <c r="A4621" s="6" t="s">
        <v>351</v>
      </c>
      <c r="B4621" s="6" t="s">
        <v>23</v>
      </c>
      <c r="O4621" s="10" t="e">
        <f t="shared" si="695"/>
        <v>#DIV/0!</v>
      </c>
      <c r="P4621" s="11" t="e">
        <f t="shared" si="696"/>
        <v>#DIV/0!</v>
      </c>
      <c r="Q4621" s="11" t="e">
        <f t="shared" si="697"/>
        <v>#DIV/0!</v>
      </c>
      <c r="R4621" s="6" t="e">
        <f t="shared" si="698"/>
        <v>#DIV/0!</v>
      </c>
      <c r="S4621" s="6" t="e">
        <f t="shared" si="699"/>
        <v>#DIV/0!</v>
      </c>
      <c r="T4621" s="11">
        <f t="shared" si="700"/>
        <v>0</v>
      </c>
      <c r="U4621" s="11">
        <f t="shared" si="701"/>
        <v>0</v>
      </c>
      <c r="V4621" s="11">
        <f t="shared" si="702"/>
        <v>0</v>
      </c>
    </row>
    <row r="4622" spans="1:22" x14ac:dyDescent="0.25">
      <c r="A4622" s="6" t="s">
        <v>351</v>
      </c>
      <c r="B4622" s="6" t="s">
        <v>23</v>
      </c>
      <c r="O4622" s="10" t="e">
        <f t="shared" si="695"/>
        <v>#DIV/0!</v>
      </c>
      <c r="P4622" s="11" t="e">
        <f t="shared" si="696"/>
        <v>#DIV/0!</v>
      </c>
      <c r="Q4622" s="11" t="e">
        <f t="shared" si="697"/>
        <v>#DIV/0!</v>
      </c>
      <c r="R4622" s="6" t="e">
        <f t="shared" si="698"/>
        <v>#DIV/0!</v>
      </c>
      <c r="S4622" s="6" t="e">
        <f t="shared" si="699"/>
        <v>#DIV/0!</v>
      </c>
      <c r="T4622" s="11">
        <f t="shared" si="700"/>
        <v>0</v>
      </c>
      <c r="U4622" s="11">
        <f t="shared" si="701"/>
        <v>0</v>
      </c>
      <c r="V4622" s="11">
        <f t="shared" si="702"/>
        <v>0</v>
      </c>
    </row>
    <row r="4623" spans="1:22" x14ac:dyDescent="0.25">
      <c r="A4623" s="6" t="s">
        <v>351</v>
      </c>
      <c r="B4623" s="6" t="s">
        <v>23</v>
      </c>
      <c r="O4623" s="10" t="e">
        <f t="shared" si="695"/>
        <v>#DIV/0!</v>
      </c>
      <c r="P4623" s="11" t="e">
        <f t="shared" si="696"/>
        <v>#DIV/0!</v>
      </c>
      <c r="Q4623" s="11" t="e">
        <f t="shared" si="697"/>
        <v>#DIV/0!</v>
      </c>
      <c r="R4623" s="6" t="e">
        <f t="shared" si="698"/>
        <v>#DIV/0!</v>
      </c>
      <c r="S4623" s="6" t="e">
        <f t="shared" si="699"/>
        <v>#DIV/0!</v>
      </c>
      <c r="T4623" s="11">
        <f t="shared" si="700"/>
        <v>0</v>
      </c>
      <c r="U4623" s="11">
        <f t="shared" si="701"/>
        <v>0</v>
      </c>
      <c r="V4623" s="11">
        <f t="shared" si="702"/>
        <v>0</v>
      </c>
    </row>
    <row r="4624" spans="1:22" x14ac:dyDescent="0.25">
      <c r="A4624" s="6" t="s">
        <v>351</v>
      </c>
      <c r="B4624" s="6" t="s">
        <v>23</v>
      </c>
      <c r="O4624" s="10" t="e">
        <f t="shared" si="695"/>
        <v>#DIV/0!</v>
      </c>
      <c r="P4624" s="11" t="e">
        <f t="shared" si="696"/>
        <v>#DIV/0!</v>
      </c>
      <c r="Q4624" s="11" t="e">
        <f t="shared" si="697"/>
        <v>#DIV/0!</v>
      </c>
      <c r="R4624" s="6" t="e">
        <f t="shared" si="698"/>
        <v>#DIV/0!</v>
      </c>
      <c r="S4624" s="6" t="e">
        <f t="shared" si="699"/>
        <v>#DIV/0!</v>
      </c>
      <c r="T4624" s="11">
        <f t="shared" si="700"/>
        <v>0</v>
      </c>
      <c r="U4624" s="11">
        <f t="shared" si="701"/>
        <v>0</v>
      </c>
      <c r="V4624" s="11">
        <f t="shared" si="702"/>
        <v>0</v>
      </c>
    </row>
    <row r="4625" spans="1:22" x14ac:dyDescent="0.25">
      <c r="A4625" s="6" t="s">
        <v>351</v>
      </c>
      <c r="B4625" s="6" t="s">
        <v>23</v>
      </c>
      <c r="O4625" s="10" t="e">
        <f t="shared" si="695"/>
        <v>#DIV/0!</v>
      </c>
      <c r="P4625" s="11" t="e">
        <f t="shared" si="696"/>
        <v>#DIV/0!</v>
      </c>
      <c r="Q4625" s="11" t="e">
        <f t="shared" si="697"/>
        <v>#DIV/0!</v>
      </c>
      <c r="R4625" s="6" t="e">
        <f t="shared" si="698"/>
        <v>#DIV/0!</v>
      </c>
      <c r="S4625" s="6" t="e">
        <f t="shared" si="699"/>
        <v>#DIV/0!</v>
      </c>
      <c r="T4625" s="11">
        <f t="shared" si="700"/>
        <v>0</v>
      </c>
      <c r="U4625" s="11">
        <f t="shared" si="701"/>
        <v>0</v>
      </c>
      <c r="V4625" s="11">
        <f t="shared" si="702"/>
        <v>0</v>
      </c>
    </row>
    <row r="4626" spans="1:22" x14ac:dyDescent="0.25">
      <c r="A4626" s="6" t="s">
        <v>351</v>
      </c>
      <c r="B4626" s="6" t="s">
        <v>23</v>
      </c>
      <c r="O4626" s="10" t="e">
        <f t="shared" si="695"/>
        <v>#DIV/0!</v>
      </c>
      <c r="P4626" s="11" t="e">
        <f t="shared" si="696"/>
        <v>#DIV/0!</v>
      </c>
      <c r="Q4626" s="11" t="e">
        <f t="shared" si="697"/>
        <v>#DIV/0!</v>
      </c>
      <c r="R4626" s="6" t="e">
        <f t="shared" si="698"/>
        <v>#DIV/0!</v>
      </c>
      <c r="S4626" s="6" t="e">
        <f t="shared" si="699"/>
        <v>#DIV/0!</v>
      </c>
      <c r="T4626" s="11">
        <f t="shared" si="700"/>
        <v>0</v>
      </c>
      <c r="U4626" s="11">
        <f t="shared" si="701"/>
        <v>0</v>
      </c>
      <c r="V4626" s="11">
        <f t="shared" si="702"/>
        <v>0</v>
      </c>
    </row>
    <row r="4627" spans="1:22" x14ac:dyDescent="0.25">
      <c r="A4627" s="6" t="s">
        <v>351</v>
      </c>
      <c r="B4627" s="6" t="s">
        <v>23</v>
      </c>
      <c r="O4627" s="10" t="e">
        <f t="shared" si="695"/>
        <v>#DIV/0!</v>
      </c>
      <c r="P4627" s="11" t="e">
        <f t="shared" si="696"/>
        <v>#DIV/0!</v>
      </c>
      <c r="Q4627" s="11" t="e">
        <f t="shared" si="697"/>
        <v>#DIV/0!</v>
      </c>
      <c r="R4627" s="6" t="e">
        <f t="shared" si="698"/>
        <v>#DIV/0!</v>
      </c>
      <c r="S4627" s="6" t="e">
        <f t="shared" si="699"/>
        <v>#DIV/0!</v>
      </c>
      <c r="T4627" s="11">
        <f t="shared" si="700"/>
        <v>0</v>
      </c>
      <c r="U4627" s="11">
        <f t="shared" si="701"/>
        <v>0</v>
      </c>
      <c r="V4627" s="11">
        <f t="shared" si="702"/>
        <v>0</v>
      </c>
    </row>
    <row r="4628" spans="1:22" x14ac:dyDescent="0.25">
      <c r="A4628" s="6" t="s">
        <v>351</v>
      </c>
      <c r="B4628" s="6" t="s">
        <v>23</v>
      </c>
      <c r="O4628" s="10" t="e">
        <f t="shared" si="695"/>
        <v>#DIV/0!</v>
      </c>
      <c r="P4628" s="11" t="e">
        <f t="shared" si="696"/>
        <v>#DIV/0!</v>
      </c>
      <c r="Q4628" s="11" t="e">
        <f t="shared" si="697"/>
        <v>#DIV/0!</v>
      </c>
      <c r="R4628" s="6" t="e">
        <f t="shared" si="698"/>
        <v>#DIV/0!</v>
      </c>
      <c r="S4628" s="6" t="e">
        <f t="shared" si="699"/>
        <v>#DIV/0!</v>
      </c>
      <c r="T4628" s="11">
        <f t="shared" si="700"/>
        <v>0</v>
      </c>
      <c r="U4628" s="11">
        <f t="shared" si="701"/>
        <v>0</v>
      </c>
      <c r="V4628" s="11">
        <f t="shared" si="702"/>
        <v>0</v>
      </c>
    </row>
    <row r="4629" spans="1:22" x14ac:dyDescent="0.25">
      <c r="A4629" s="6" t="s">
        <v>351</v>
      </c>
      <c r="B4629" s="6" t="s">
        <v>23</v>
      </c>
      <c r="O4629" s="10" t="e">
        <f t="shared" ref="O4629:O4692" si="703">M4629/L4629</f>
        <v>#DIV/0!</v>
      </c>
      <c r="P4629" s="11" t="e">
        <f t="shared" ref="P4629:P4692" si="704">N4629/L4629</f>
        <v>#DIV/0!</v>
      </c>
      <c r="Q4629" s="11" t="e">
        <f t="shared" ref="Q4629:Q4692" si="705">(M4629+N4629)/L4629</f>
        <v>#DIV/0!</v>
      </c>
      <c r="R4629" s="6" t="e">
        <f t="shared" ref="R4629:R4692" si="706">IF(Q4629&gt;12.49,"YES","NO")</f>
        <v>#DIV/0!</v>
      </c>
      <c r="S4629" s="6" t="e">
        <f t="shared" ref="S4629:S4692" si="707">IF(O4629&gt;3.32,"YES","NO")</f>
        <v>#DIV/0!</v>
      </c>
      <c r="T4629" s="11">
        <f t="shared" ref="T4629:T4692" si="708">L4629*12.5</f>
        <v>0</v>
      </c>
      <c r="U4629" s="11">
        <f t="shared" ref="U4629:U4692" si="709">M4629+N4629</f>
        <v>0</v>
      </c>
      <c r="V4629" s="11">
        <f t="shared" ref="V4629:V4692" si="710">T4629-U4629</f>
        <v>0</v>
      </c>
    </row>
    <row r="4630" spans="1:22" x14ac:dyDescent="0.25">
      <c r="A4630" s="6" t="s">
        <v>351</v>
      </c>
      <c r="B4630" s="6" t="s">
        <v>23</v>
      </c>
      <c r="O4630" s="10" t="e">
        <f t="shared" si="703"/>
        <v>#DIV/0!</v>
      </c>
      <c r="P4630" s="11" t="e">
        <f t="shared" si="704"/>
        <v>#DIV/0!</v>
      </c>
      <c r="Q4630" s="11" t="e">
        <f t="shared" si="705"/>
        <v>#DIV/0!</v>
      </c>
      <c r="R4630" s="6" t="e">
        <f t="shared" si="706"/>
        <v>#DIV/0!</v>
      </c>
      <c r="S4630" s="6" t="e">
        <f t="shared" si="707"/>
        <v>#DIV/0!</v>
      </c>
      <c r="T4630" s="11">
        <f t="shared" si="708"/>
        <v>0</v>
      </c>
      <c r="U4630" s="11">
        <f t="shared" si="709"/>
        <v>0</v>
      </c>
      <c r="V4630" s="11">
        <f t="shared" si="710"/>
        <v>0</v>
      </c>
    </row>
    <row r="4631" spans="1:22" x14ac:dyDescent="0.25">
      <c r="A4631" s="6" t="s">
        <v>351</v>
      </c>
      <c r="B4631" s="6" t="s">
        <v>23</v>
      </c>
      <c r="O4631" s="10" t="e">
        <f t="shared" si="703"/>
        <v>#DIV/0!</v>
      </c>
      <c r="P4631" s="11" t="e">
        <f t="shared" si="704"/>
        <v>#DIV/0!</v>
      </c>
      <c r="Q4631" s="11" t="e">
        <f t="shared" si="705"/>
        <v>#DIV/0!</v>
      </c>
      <c r="R4631" s="6" t="e">
        <f t="shared" si="706"/>
        <v>#DIV/0!</v>
      </c>
      <c r="S4631" s="6" t="e">
        <f t="shared" si="707"/>
        <v>#DIV/0!</v>
      </c>
      <c r="T4631" s="11">
        <f t="shared" si="708"/>
        <v>0</v>
      </c>
      <c r="U4631" s="11">
        <f t="shared" si="709"/>
        <v>0</v>
      </c>
      <c r="V4631" s="11">
        <f t="shared" si="710"/>
        <v>0</v>
      </c>
    </row>
    <row r="4632" spans="1:22" x14ac:dyDescent="0.25">
      <c r="A4632" s="6" t="s">
        <v>351</v>
      </c>
      <c r="B4632" s="6" t="s">
        <v>23</v>
      </c>
      <c r="O4632" s="10" t="e">
        <f t="shared" si="703"/>
        <v>#DIV/0!</v>
      </c>
      <c r="P4632" s="11" t="e">
        <f t="shared" si="704"/>
        <v>#DIV/0!</v>
      </c>
      <c r="Q4632" s="11" t="e">
        <f t="shared" si="705"/>
        <v>#DIV/0!</v>
      </c>
      <c r="R4632" s="6" t="e">
        <f t="shared" si="706"/>
        <v>#DIV/0!</v>
      </c>
      <c r="S4632" s="6" t="e">
        <f t="shared" si="707"/>
        <v>#DIV/0!</v>
      </c>
      <c r="T4632" s="11">
        <f t="shared" si="708"/>
        <v>0</v>
      </c>
      <c r="U4632" s="11">
        <f t="shared" si="709"/>
        <v>0</v>
      </c>
      <c r="V4632" s="11">
        <f t="shared" si="710"/>
        <v>0</v>
      </c>
    </row>
    <row r="4633" spans="1:22" x14ac:dyDescent="0.25">
      <c r="A4633" s="6" t="s">
        <v>351</v>
      </c>
      <c r="B4633" s="6" t="s">
        <v>23</v>
      </c>
      <c r="O4633" s="10" t="e">
        <f t="shared" si="703"/>
        <v>#DIV/0!</v>
      </c>
      <c r="P4633" s="11" t="e">
        <f t="shared" si="704"/>
        <v>#DIV/0!</v>
      </c>
      <c r="Q4633" s="11" t="e">
        <f t="shared" si="705"/>
        <v>#DIV/0!</v>
      </c>
      <c r="R4633" s="6" t="e">
        <f t="shared" si="706"/>
        <v>#DIV/0!</v>
      </c>
      <c r="S4633" s="6" t="e">
        <f t="shared" si="707"/>
        <v>#DIV/0!</v>
      </c>
      <c r="T4633" s="11">
        <f t="shared" si="708"/>
        <v>0</v>
      </c>
      <c r="U4633" s="11">
        <f t="shared" si="709"/>
        <v>0</v>
      </c>
      <c r="V4633" s="11">
        <f t="shared" si="710"/>
        <v>0</v>
      </c>
    </row>
    <row r="4634" spans="1:22" x14ac:dyDescent="0.25">
      <c r="A4634" s="6" t="s">
        <v>351</v>
      </c>
      <c r="B4634" s="6" t="s">
        <v>23</v>
      </c>
      <c r="O4634" s="10" t="e">
        <f t="shared" si="703"/>
        <v>#DIV/0!</v>
      </c>
      <c r="P4634" s="11" t="e">
        <f t="shared" si="704"/>
        <v>#DIV/0!</v>
      </c>
      <c r="Q4634" s="11" t="e">
        <f t="shared" si="705"/>
        <v>#DIV/0!</v>
      </c>
      <c r="R4634" s="6" t="e">
        <f t="shared" si="706"/>
        <v>#DIV/0!</v>
      </c>
      <c r="S4634" s="6" t="e">
        <f t="shared" si="707"/>
        <v>#DIV/0!</v>
      </c>
      <c r="T4634" s="11">
        <f t="shared" si="708"/>
        <v>0</v>
      </c>
      <c r="U4634" s="11">
        <f t="shared" si="709"/>
        <v>0</v>
      </c>
      <c r="V4634" s="11">
        <f t="shared" si="710"/>
        <v>0</v>
      </c>
    </row>
    <row r="4635" spans="1:22" x14ac:dyDescent="0.25">
      <c r="A4635" s="6" t="s">
        <v>351</v>
      </c>
      <c r="B4635" s="6" t="s">
        <v>23</v>
      </c>
      <c r="O4635" s="10" t="e">
        <f t="shared" si="703"/>
        <v>#DIV/0!</v>
      </c>
      <c r="P4635" s="11" t="e">
        <f t="shared" si="704"/>
        <v>#DIV/0!</v>
      </c>
      <c r="Q4635" s="11" t="e">
        <f t="shared" si="705"/>
        <v>#DIV/0!</v>
      </c>
      <c r="R4635" s="6" t="e">
        <f t="shared" si="706"/>
        <v>#DIV/0!</v>
      </c>
      <c r="S4635" s="6" t="e">
        <f t="shared" si="707"/>
        <v>#DIV/0!</v>
      </c>
      <c r="T4635" s="11">
        <f t="shared" si="708"/>
        <v>0</v>
      </c>
      <c r="U4635" s="11">
        <f t="shared" si="709"/>
        <v>0</v>
      </c>
      <c r="V4635" s="11">
        <f t="shared" si="710"/>
        <v>0</v>
      </c>
    </row>
    <row r="4636" spans="1:22" x14ac:dyDescent="0.25">
      <c r="A4636" s="6" t="s">
        <v>351</v>
      </c>
      <c r="B4636" s="6" t="s">
        <v>23</v>
      </c>
      <c r="O4636" s="10" t="e">
        <f t="shared" si="703"/>
        <v>#DIV/0!</v>
      </c>
      <c r="P4636" s="11" t="e">
        <f t="shared" si="704"/>
        <v>#DIV/0!</v>
      </c>
      <c r="Q4636" s="11" t="e">
        <f t="shared" si="705"/>
        <v>#DIV/0!</v>
      </c>
      <c r="R4636" s="6" t="e">
        <f t="shared" si="706"/>
        <v>#DIV/0!</v>
      </c>
      <c r="S4636" s="6" t="e">
        <f t="shared" si="707"/>
        <v>#DIV/0!</v>
      </c>
      <c r="T4636" s="11">
        <f t="shared" si="708"/>
        <v>0</v>
      </c>
      <c r="U4636" s="11">
        <f t="shared" si="709"/>
        <v>0</v>
      </c>
      <c r="V4636" s="11">
        <f t="shared" si="710"/>
        <v>0</v>
      </c>
    </row>
    <row r="4637" spans="1:22" x14ac:dyDescent="0.25">
      <c r="A4637" s="6" t="s">
        <v>351</v>
      </c>
      <c r="B4637" s="6" t="s">
        <v>23</v>
      </c>
      <c r="O4637" s="10" t="e">
        <f t="shared" si="703"/>
        <v>#DIV/0!</v>
      </c>
      <c r="P4637" s="11" t="e">
        <f t="shared" si="704"/>
        <v>#DIV/0!</v>
      </c>
      <c r="Q4637" s="11" t="e">
        <f t="shared" si="705"/>
        <v>#DIV/0!</v>
      </c>
      <c r="R4637" s="6" t="e">
        <f t="shared" si="706"/>
        <v>#DIV/0!</v>
      </c>
      <c r="S4637" s="6" t="e">
        <f t="shared" si="707"/>
        <v>#DIV/0!</v>
      </c>
      <c r="T4637" s="11">
        <f t="shared" si="708"/>
        <v>0</v>
      </c>
      <c r="U4637" s="11">
        <f t="shared" si="709"/>
        <v>0</v>
      </c>
      <c r="V4637" s="11">
        <f t="shared" si="710"/>
        <v>0</v>
      </c>
    </row>
    <row r="4638" spans="1:22" x14ac:dyDescent="0.25">
      <c r="A4638" s="6" t="s">
        <v>351</v>
      </c>
      <c r="B4638" s="6" t="s">
        <v>23</v>
      </c>
      <c r="O4638" s="10" t="e">
        <f t="shared" si="703"/>
        <v>#DIV/0!</v>
      </c>
      <c r="P4638" s="11" t="e">
        <f t="shared" si="704"/>
        <v>#DIV/0!</v>
      </c>
      <c r="Q4638" s="11" t="e">
        <f t="shared" si="705"/>
        <v>#DIV/0!</v>
      </c>
      <c r="R4638" s="6" t="e">
        <f t="shared" si="706"/>
        <v>#DIV/0!</v>
      </c>
      <c r="S4638" s="6" t="e">
        <f t="shared" si="707"/>
        <v>#DIV/0!</v>
      </c>
      <c r="T4638" s="11">
        <f t="shared" si="708"/>
        <v>0</v>
      </c>
      <c r="U4638" s="11">
        <f t="shared" si="709"/>
        <v>0</v>
      </c>
      <c r="V4638" s="11">
        <f t="shared" si="710"/>
        <v>0</v>
      </c>
    </row>
    <row r="4639" spans="1:22" x14ac:dyDescent="0.25">
      <c r="A4639" s="6" t="s">
        <v>351</v>
      </c>
      <c r="B4639" s="6" t="s">
        <v>23</v>
      </c>
      <c r="O4639" s="10" t="e">
        <f t="shared" si="703"/>
        <v>#DIV/0!</v>
      </c>
      <c r="P4639" s="11" t="e">
        <f t="shared" si="704"/>
        <v>#DIV/0!</v>
      </c>
      <c r="Q4639" s="11" t="e">
        <f t="shared" si="705"/>
        <v>#DIV/0!</v>
      </c>
      <c r="R4639" s="6" t="e">
        <f t="shared" si="706"/>
        <v>#DIV/0!</v>
      </c>
      <c r="S4639" s="6" t="e">
        <f t="shared" si="707"/>
        <v>#DIV/0!</v>
      </c>
      <c r="T4639" s="11">
        <f t="shared" si="708"/>
        <v>0</v>
      </c>
      <c r="U4639" s="11">
        <f t="shared" si="709"/>
        <v>0</v>
      </c>
      <c r="V4639" s="11">
        <f t="shared" si="710"/>
        <v>0</v>
      </c>
    </row>
    <row r="4640" spans="1:22" x14ac:dyDescent="0.25">
      <c r="A4640" s="6" t="s">
        <v>351</v>
      </c>
      <c r="B4640" s="6" t="s">
        <v>23</v>
      </c>
      <c r="O4640" s="10" t="e">
        <f t="shared" si="703"/>
        <v>#DIV/0!</v>
      </c>
      <c r="P4640" s="11" t="e">
        <f t="shared" si="704"/>
        <v>#DIV/0!</v>
      </c>
      <c r="Q4640" s="11" t="e">
        <f t="shared" si="705"/>
        <v>#DIV/0!</v>
      </c>
      <c r="R4640" s="6" t="e">
        <f t="shared" si="706"/>
        <v>#DIV/0!</v>
      </c>
      <c r="S4640" s="6" t="e">
        <f t="shared" si="707"/>
        <v>#DIV/0!</v>
      </c>
      <c r="T4640" s="11">
        <f t="shared" si="708"/>
        <v>0</v>
      </c>
      <c r="U4640" s="11">
        <f t="shared" si="709"/>
        <v>0</v>
      </c>
      <c r="V4640" s="11">
        <f t="shared" si="710"/>
        <v>0</v>
      </c>
    </row>
    <row r="4641" spans="1:22" x14ac:dyDescent="0.25">
      <c r="A4641" s="6" t="s">
        <v>351</v>
      </c>
      <c r="B4641" s="6" t="s">
        <v>23</v>
      </c>
      <c r="O4641" s="10" t="e">
        <f t="shared" si="703"/>
        <v>#DIV/0!</v>
      </c>
      <c r="P4641" s="11" t="e">
        <f t="shared" si="704"/>
        <v>#DIV/0!</v>
      </c>
      <c r="Q4641" s="11" t="e">
        <f t="shared" si="705"/>
        <v>#DIV/0!</v>
      </c>
      <c r="R4641" s="6" t="e">
        <f t="shared" si="706"/>
        <v>#DIV/0!</v>
      </c>
      <c r="S4641" s="6" t="e">
        <f t="shared" si="707"/>
        <v>#DIV/0!</v>
      </c>
      <c r="T4641" s="11">
        <f t="shared" si="708"/>
        <v>0</v>
      </c>
      <c r="U4641" s="11">
        <f t="shared" si="709"/>
        <v>0</v>
      </c>
      <c r="V4641" s="11">
        <f t="shared" si="710"/>
        <v>0</v>
      </c>
    </row>
    <row r="4642" spans="1:22" x14ac:dyDescent="0.25">
      <c r="A4642" s="6" t="s">
        <v>351</v>
      </c>
      <c r="B4642" s="6" t="s">
        <v>23</v>
      </c>
      <c r="O4642" s="10" t="e">
        <f t="shared" si="703"/>
        <v>#DIV/0!</v>
      </c>
      <c r="P4642" s="11" t="e">
        <f t="shared" si="704"/>
        <v>#DIV/0!</v>
      </c>
      <c r="Q4642" s="11" t="e">
        <f t="shared" si="705"/>
        <v>#DIV/0!</v>
      </c>
      <c r="R4642" s="6" t="e">
        <f t="shared" si="706"/>
        <v>#DIV/0!</v>
      </c>
      <c r="S4642" s="6" t="e">
        <f t="shared" si="707"/>
        <v>#DIV/0!</v>
      </c>
      <c r="T4642" s="11">
        <f t="shared" si="708"/>
        <v>0</v>
      </c>
      <c r="U4642" s="11">
        <f t="shared" si="709"/>
        <v>0</v>
      </c>
      <c r="V4642" s="11">
        <f t="shared" si="710"/>
        <v>0</v>
      </c>
    </row>
    <row r="4643" spans="1:22" x14ac:dyDescent="0.25">
      <c r="A4643" s="6" t="s">
        <v>351</v>
      </c>
      <c r="B4643" s="6" t="s">
        <v>23</v>
      </c>
      <c r="O4643" s="10" t="e">
        <f t="shared" si="703"/>
        <v>#DIV/0!</v>
      </c>
      <c r="P4643" s="11" t="e">
        <f t="shared" si="704"/>
        <v>#DIV/0!</v>
      </c>
      <c r="Q4643" s="11" t="e">
        <f t="shared" si="705"/>
        <v>#DIV/0!</v>
      </c>
      <c r="R4643" s="6" t="e">
        <f t="shared" si="706"/>
        <v>#DIV/0!</v>
      </c>
      <c r="S4643" s="6" t="e">
        <f t="shared" si="707"/>
        <v>#DIV/0!</v>
      </c>
      <c r="T4643" s="11">
        <f t="shared" si="708"/>
        <v>0</v>
      </c>
      <c r="U4643" s="11">
        <f t="shared" si="709"/>
        <v>0</v>
      </c>
      <c r="V4643" s="11">
        <f t="shared" si="710"/>
        <v>0</v>
      </c>
    </row>
    <row r="4644" spans="1:22" x14ac:dyDescent="0.25">
      <c r="A4644" s="6" t="s">
        <v>351</v>
      </c>
      <c r="B4644" s="6" t="s">
        <v>23</v>
      </c>
      <c r="O4644" s="10" t="e">
        <f t="shared" si="703"/>
        <v>#DIV/0!</v>
      </c>
      <c r="P4644" s="11" t="e">
        <f t="shared" si="704"/>
        <v>#DIV/0!</v>
      </c>
      <c r="Q4644" s="11" t="e">
        <f t="shared" si="705"/>
        <v>#DIV/0!</v>
      </c>
      <c r="R4644" s="6" t="e">
        <f t="shared" si="706"/>
        <v>#DIV/0!</v>
      </c>
      <c r="S4644" s="6" t="e">
        <f t="shared" si="707"/>
        <v>#DIV/0!</v>
      </c>
      <c r="T4644" s="11">
        <f t="shared" si="708"/>
        <v>0</v>
      </c>
      <c r="U4644" s="11">
        <f t="shared" si="709"/>
        <v>0</v>
      </c>
      <c r="V4644" s="11">
        <f t="shared" si="710"/>
        <v>0</v>
      </c>
    </row>
    <row r="4645" spans="1:22" x14ac:dyDescent="0.25">
      <c r="A4645" s="6" t="s">
        <v>351</v>
      </c>
      <c r="B4645" s="6" t="s">
        <v>23</v>
      </c>
      <c r="O4645" s="10" t="e">
        <f t="shared" si="703"/>
        <v>#DIV/0!</v>
      </c>
      <c r="P4645" s="11" t="e">
        <f t="shared" si="704"/>
        <v>#DIV/0!</v>
      </c>
      <c r="Q4645" s="11" t="e">
        <f t="shared" si="705"/>
        <v>#DIV/0!</v>
      </c>
      <c r="R4645" s="6" t="e">
        <f t="shared" si="706"/>
        <v>#DIV/0!</v>
      </c>
      <c r="S4645" s="6" t="e">
        <f t="shared" si="707"/>
        <v>#DIV/0!</v>
      </c>
      <c r="T4645" s="11">
        <f t="shared" si="708"/>
        <v>0</v>
      </c>
      <c r="U4645" s="11">
        <f t="shared" si="709"/>
        <v>0</v>
      </c>
      <c r="V4645" s="11">
        <f t="shared" si="710"/>
        <v>0</v>
      </c>
    </row>
    <row r="4646" spans="1:22" x14ac:dyDescent="0.25">
      <c r="A4646" s="6" t="s">
        <v>351</v>
      </c>
      <c r="B4646" s="6" t="s">
        <v>23</v>
      </c>
      <c r="O4646" s="10" t="e">
        <f t="shared" si="703"/>
        <v>#DIV/0!</v>
      </c>
      <c r="P4646" s="11" t="e">
        <f t="shared" si="704"/>
        <v>#DIV/0!</v>
      </c>
      <c r="Q4646" s="11" t="e">
        <f t="shared" si="705"/>
        <v>#DIV/0!</v>
      </c>
      <c r="R4646" s="6" t="e">
        <f t="shared" si="706"/>
        <v>#DIV/0!</v>
      </c>
      <c r="S4646" s="6" t="e">
        <f t="shared" si="707"/>
        <v>#DIV/0!</v>
      </c>
      <c r="T4646" s="11">
        <f t="shared" si="708"/>
        <v>0</v>
      </c>
      <c r="U4646" s="11">
        <f t="shared" si="709"/>
        <v>0</v>
      </c>
      <c r="V4646" s="11">
        <f t="shared" si="710"/>
        <v>0</v>
      </c>
    </row>
    <row r="4647" spans="1:22" x14ac:dyDescent="0.25">
      <c r="A4647" s="6" t="s">
        <v>351</v>
      </c>
      <c r="B4647" s="6" t="s">
        <v>23</v>
      </c>
      <c r="O4647" s="10" t="e">
        <f t="shared" si="703"/>
        <v>#DIV/0!</v>
      </c>
      <c r="P4647" s="11" t="e">
        <f t="shared" si="704"/>
        <v>#DIV/0!</v>
      </c>
      <c r="Q4647" s="11" t="e">
        <f t="shared" si="705"/>
        <v>#DIV/0!</v>
      </c>
      <c r="R4647" s="6" t="e">
        <f t="shared" si="706"/>
        <v>#DIV/0!</v>
      </c>
      <c r="S4647" s="6" t="e">
        <f t="shared" si="707"/>
        <v>#DIV/0!</v>
      </c>
      <c r="T4647" s="11">
        <f t="shared" si="708"/>
        <v>0</v>
      </c>
      <c r="U4647" s="11">
        <f t="shared" si="709"/>
        <v>0</v>
      </c>
      <c r="V4647" s="11">
        <f t="shared" si="710"/>
        <v>0</v>
      </c>
    </row>
    <row r="4648" spans="1:22" x14ac:dyDescent="0.25">
      <c r="A4648" s="6" t="s">
        <v>351</v>
      </c>
      <c r="B4648" s="6" t="s">
        <v>23</v>
      </c>
      <c r="O4648" s="10" t="e">
        <f t="shared" si="703"/>
        <v>#DIV/0!</v>
      </c>
      <c r="P4648" s="11" t="e">
        <f t="shared" si="704"/>
        <v>#DIV/0!</v>
      </c>
      <c r="Q4648" s="11" t="e">
        <f t="shared" si="705"/>
        <v>#DIV/0!</v>
      </c>
      <c r="R4648" s="6" t="e">
        <f t="shared" si="706"/>
        <v>#DIV/0!</v>
      </c>
      <c r="S4648" s="6" t="e">
        <f t="shared" si="707"/>
        <v>#DIV/0!</v>
      </c>
      <c r="T4648" s="11">
        <f t="shared" si="708"/>
        <v>0</v>
      </c>
      <c r="U4648" s="11">
        <f t="shared" si="709"/>
        <v>0</v>
      </c>
      <c r="V4648" s="11">
        <f t="shared" si="710"/>
        <v>0</v>
      </c>
    </row>
    <row r="4649" spans="1:22" x14ac:dyDescent="0.25">
      <c r="A4649" s="6" t="s">
        <v>351</v>
      </c>
      <c r="B4649" s="6" t="s">
        <v>23</v>
      </c>
      <c r="O4649" s="10" t="e">
        <f t="shared" si="703"/>
        <v>#DIV/0!</v>
      </c>
      <c r="P4649" s="11" t="e">
        <f t="shared" si="704"/>
        <v>#DIV/0!</v>
      </c>
      <c r="Q4649" s="11" t="e">
        <f t="shared" si="705"/>
        <v>#DIV/0!</v>
      </c>
      <c r="R4649" s="6" t="e">
        <f t="shared" si="706"/>
        <v>#DIV/0!</v>
      </c>
      <c r="S4649" s="6" t="e">
        <f t="shared" si="707"/>
        <v>#DIV/0!</v>
      </c>
      <c r="T4649" s="11">
        <f t="shared" si="708"/>
        <v>0</v>
      </c>
      <c r="U4649" s="11">
        <f t="shared" si="709"/>
        <v>0</v>
      </c>
      <c r="V4649" s="11">
        <f t="shared" si="710"/>
        <v>0</v>
      </c>
    </row>
    <row r="4650" spans="1:22" x14ac:dyDescent="0.25">
      <c r="A4650" s="6" t="s">
        <v>351</v>
      </c>
      <c r="B4650" s="6" t="s">
        <v>23</v>
      </c>
      <c r="O4650" s="10" t="e">
        <f t="shared" si="703"/>
        <v>#DIV/0!</v>
      </c>
      <c r="P4650" s="11" t="e">
        <f t="shared" si="704"/>
        <v>#DIV/0!</v>
      </c>
      <c r="Q4650" s="11" t="e">
        <f t="shared" si="705"/>
        <v>#DIV/0!</v>
      </c>
      <c r="R4650" s="6" t="e">
        <f t="shared" si="706"/>
        <v>#DIV/0!</v>
      </c>
      <c r="S4650" s="6" t="e">
        <f t="shared" si="707"/>
        <v>#DIV/0!</v>
      </c>
      <c r="T4650" s="11">
        <f t="shared" si="708"/>
        <v>0</v>
      </c>
      <c r="U4650" s="11">
        <f t="shared" si="709"/>
        <v>0</v>
      </c>
      <c r="V4650" s="11">
        <f t="shared" si="710"/>
        <v>0</v>
      </c>
    </row>
    <row r="4651" spans="1:22" x14ac:dyDescent="0.25">
      <c r="A4651" s="6" t="s">
        <v>351</v>
      </c>
      <c r="B4651" s="6" t="s">
        <v>23</v>
      </c>
      <c r="O4651" s="10" t="e">
        <f t="shared" si="703"/>
        <v>#DIV/0!</v>
      </c>
      <c r="P4651" s="11" t="e">
        <f t="shared" si="704"/>
        <v>#DIV/0!</v>
      </c>
      <c r="Q4651" s="11" t="e">
        <f t="shared" si="705"/>
        <v>#DIV/0!</v>
      </c>
      <c r="R4651" s="6" t="e">
        <f t="shared" si="706"/>
        <v>#DIV/0!</v>
      </c>
      <c r="S4651" s="6" t="e">
        <f t="shared" si="707"/>
        <v>#DIV/0!</v>
      </c>
      <c r="T4651" s="11">
        <f t="shared" si="708"/>
        <v>0</v>
      </c>
      <c r="U4651" s="11">
        <f t="shared" si="709"/>
        <v>0</v>
      </c>
      <c r="V4651" s="11">
        <f t="shared" si="710"/>
        <v>0</v>
      </c>
    </row>
    <row r="4652" spans="1:22" x14ac:dyDescent="0.25">
      <c r="A4652" s="6" t="s">
        <v>351</v>
      </c>
      <c r="B4652" s="6" t="s">
        <v>23</v>
      </c>
      <c r="O4652" s="10" t="e">
        <f t="shared" si="703"/>
        <v>#DIV/0!</v>
      </c>
      <c r="P4652" s="11" t="e">
        <f t="shared" si="704"/>
        <v>#DIV/0!</v>
      </c>
      <c r="Q4652" s="11" t="e">
        <f t="shared" si="705"/>
        <v>#DIV/0!</v>
      </c>
      <c r="R4652" s="6" t="e">
        <f t="shared" si="706"/>
        <v>#DIV/0!</v>
      </c>
      <c r="S4652" s="6" t="e">
        <f t="shared" si="707"/>
        <v>#DIV/0!</v>
      </c>
      <c r="T4652" s="11">
        <f t="shared" si="708"/>
        <v>0</v>
      </c>
      <c r="U4652" s="11">
        <f t="shared" si="709"/>
        <v>0</v>
      </c>
      <c r="V4652" s="11">
        <f t="shared" si="710"/>
        <v>0</v>
      </c>
    </row>
    <row r="4653" spans="1:22" x14ac:dyDescent="0.25">
      <c r="A4653" s="6" t="s">
        <v>351</v>
      </c>
      <c r="B4653" s="6" t="s">
        <v>23</v>
      </c>
      <c r="O4653" s="10" t="e">
        <f t="shared" si="703"/>
        <v>#DIV/0!</v>
      </c>
      <c r="P4653" s="11" t="e">
        <f t="shared" si="704"/>
        <v>#DIV/0!</v>
      </c>
      <c r="Q4653" s="11" t="e">
        <f t="shared" si="705"/>
        <v>#DIV/0!</v>
      </c>
      <c r="R4653" s="6" t="e">
        <f t="shared" si="706"/>
        <v>#DIV/0!</v>
      </c>
      <c r="S4653" s="6" t="e">
        <f t="shared" si="707"/>
        <v>#DIV/0!</v>
      </c>
      <c r="T4653" s="11">
        <f t="shared" si="708"/>
        <v>0</v>
      </c>
      <c r="U4653" s="11">
        <f t="shared" si="709"/>
        <v>0</v>
      </c>
      <c r="V4653" s="11">
        <f t="shared" si="710"/>
        <v>0</v>
      </c>
    </row>
    <row r="4654" spans="1:22" x14ac:dyDescent="0.25">
      <c r="A4654" s="6" t="s">
        <v>351</v>
      </c>
      <c r="B4654" s="6" t="s">
        <v>23</v>
      </c>
      <c r="O4654" s="10" t="e">
        <f t="shared" si="703"/>
        <v>#DIV/0!</v>
      </c>
      <c r="P4654" s="11" t="e">
        <f t="shared" si="704"/>
        <v>#DIV/0!</v>
      </c>
      <c r="Q4654" s="11" t="e">
        <f t="shared" si="705"/>
        <v>#DIV/0!</v>
      </c>
      <c r="R4654" s="6" t="e">
        <f t="shared" si="706"/>
        <v>#DIV/0!</v>
      </c>
      <c r="S4654" s="6" t="e">
        <f t="shared" si="707"/>
        <v>#DIV/0!</v>
      </c>
      <c r="T4654" s="11">
        <f t="shared" si="708"/>
        <v>0</v>
      </c>
      <c r="U4654" s="11">
        <f t="shared" si="709"/>
        <v>0</v>
      </c>
      <c r="V4654" s="11">
        <f t="shared" si="710"/>
        <v>0</v>
      </c>
    </row>
    <row r="4655" spans="1:22" x14ac:dyDescent="0.25">
      <c r="A4655" s="6" t="s">
        <v>351</v>
      </c>
      <c r="B4655" s="6" t="s">
        <v>23</v>
      </c>
      <c r="O4655" s="10" t="e">
        <f t="shared" si="703"/>
        <v>#DIV/0!</v>
      </c>
      <c r="P4655" s="11" t="e">
        <f t="shared" si="704"/>
        <v>#DIV/0!</v>
      </c>
      <c r="Q4655" s="11" t="e">
        <f t="shared" si="705"/>
        <v>#DIV/0!</v>
      </c>
      <c r="R4655" s="6" t="e">
        <f t="shared" si="706"/>
        <v>#DIV/0!</v>
      </c>
      <c r="S4655" s="6" t="e">
        <f t="shared" si="707"/>
        <v>#DIV/0!</v>
      </c>
      <c r="T4655" s="11">
        <f t="shared" si="708"/>
        <v>0</v>
      </c>
      <c r="U4655" s="11">
        <f t="shared" si="709"/>
        <v>0</v>
      </c>
      <c r="V4655" s="11">
        <f t="shared" si="710"/>
        <v>0</v>
      </c>
    </row>
    <row r="4656" spans="1:22" x14ac:dyDescent="0.25">
      <c r="A4656" s="6" t="s">
        <v>351</v>
      </c>
      <c r="B4656" s="6" t="s">
        <v>23</v>
      </c>
      <c r="O4656" s="10" t="e">
        <f t="shared" si="703"/>
        <v>#DIV/0!</v>
      </c>
      <c r="P4656" s="11" t="e">
        <f t="shared" si="704"/>
        <v>#DIV/0!</v>
      </c>
      <c r="Q4656" s="11" t="e">
        <f t="shared" si="705"/>
        <v>#DIV/0!</v>
      </c>
      <c r="R4656" s="6" t="e">
        <f t="shared" si="706"/>
        <v>#DIV/0!</v>
      </c>
      <c r="S4656" s="6" t="e">
        <f t="shared" si="707"/>
        <v>#DIV/0!</v>
      </c>
      <c r="T4656" s="11">
        <f t="shared" si="708"/>
        <v>0</v>
      </c>
      <c r="U4656" s="11">
        <f t="shared" si="709"/>
        <v>0</v>
      </c>
      <c r="V4656" s="11">
        <f t="shared" si="710"/>
        <v>0</v>
      </c>
    </row>
    <row r="4657" spans="1:22" x14ac:dyDescent="0.25">
      <c r="A4657" s="6" t="s">
        <v>351</v>
      </c>
      <c r="B4657" s="6" t="s">
        <v>23</v>
      </c>
      <c r="O4657" s="10" t="e">
        <f t="shared" si="703"/>
        <v>#DIV/0!</v>
      </c>
      <c r="P4657" s="11" t="e">
        <f t="shared" si="704"/>
        <v>#DIV/0!</v>
      </c>
      <c r="Q4657" s="11" t="e">
        <f t="shared" si="705"/>
        <v>#DIV/0!</v>
      </c>
      <c r="R4657" s="6" t="e">
        <f t="shared" si="706"/>
        <v>#DIV/0!</v>
      </c>
      <c r="S4657" s="6" t="e">
        <f t="shared" si="707"/>
        <v>#DIV/0!</v>
      </c>
      <c r="T4657" s="11">
        <f t="shared" si="708"/>
        <v>0</v>
      </c>
      <c r="U4657" s="11">
        <f t="shared" si="709"/>
        <v>0</v>
      </c>
      <c r="V4657" s="11">
        <f t="shared" si="710"/>
        <v>0</v>
      </c>
    </row>
    <row r="4658" spans="1:22" x14ac:dyDescent="0.25">
      <c r="A4658" s="6" t="s">
        <v>351</v>
      </c>
      <c r="B4658" s="6" t="s">
        <v>23</v>
      </c>
      <c r="O4658" s="10" t="e">
        <f t="shared" si="703"/>
        <v>#DIV/0!</v>
      </c>
      <c r="P4658" s="11" t="e">
        <f t="shared" si="704"/>
        <v>#DIV/0!</v>
      </c>
      <c r="Q4658" s="11" t="e">
        <f t="shared" si="705"/>
        <v>#DIV/0!</v>
      </c>
      <c r="R4658" s="6" t="e">
        <f t="shared" si="706"/>
        <v>#DIV/0!</v>
      </c>
      <c r="S4658" s="6" t="e">
        <f t="shared" si="707"/>
        <v>#DIV/0!</v>
      </c>
      <c r="T4658" s="11">
        <f t="shared" si="708"/>
        <v>0</v>
      </c>
      <c r="U4658" s="11">
        <f t="shared" si="709"/>
        <v>0</v>
      </c>
      <c r="V4658" s="11">
        <f t="shared" si="710"/>
        <v>0</v>
      </c>
    </row>
    <row r="4659" spans="1:22" x14ac:dyDescent="0.25">
      <c r="A4659" s="6" t="s">
        <v>351</v>
      </c>
      <c r="B4659" s="6" t="s">
        <v>23</v>
      </c>
      <c r="O4659" s="10" t="e">
        <f t="shared" si="703"/>
        <v>#DIV/0!</v>
      </c>
      <c r="P4659" s="11" t="e">
        <f t="shared" si="704"/>
        <v>#DIV/0!</v>
      </c>
      <c r="Q4659" s="11" t="e">
        <f t="shared" si="705"/>
        <v>#DIV/0!</v>
      </c>
      <c r="R4659" s="6" t="e">
        <f t="shared" si="706"/>
        <v>#DIV/0!</v>
      </c>
      <c r="S4659" s="6" t="e">
        <f t="shared" si="707"/>
        <v>#DIV/0!</v>
      </c>
      <c r="T4659" s="11">
        <f t="shared" si="708"/>
        <v>0</v>
      </c>
      <c r="U4659" s="11">
        <f t="shared" si="709"/>
        <v>0</v>
      </c>
      <c r="V4659" s="11">
        <f t="shared" si="710"/>
        <v>0</v>
      </c>
    </row>
    <row r="4660" spans="1:22" x14ac:dyDescent="0.25">
      <c r="A4660" s="6" t="s">
        <v>351</v>
      </c>
      <c r="B4660" s="6" t="s">
        <v>23</v>
      </c>
      <c r="O4660" s="10" t="e">
        <f t="shared" si="703"/>
        <v>#DIV/0!</v>
      </c>
      <c r="P4660" s="11" t="e">
        <f t="shared" si="704"/>
        <v>#DIV/0!</v>
      </c>
      <c r="Q4660" s="11" t="e">
        <f t="shared" si="705"/>
        <v>#DIV/0!</v>
      </c>
      <c r="R4660" s="6" t="e">
        <f t="shared" si="706"/>
        <v>#DIV/0!</v>
      </c>
      <c r="S4660" s="6" t="e">
        <f t="shared" si="707"/>
        <v>#DIV/0!</v>
      </c>
      <c r="T4660" s="11">
        <f t="shared" si="708"/>
        <v>0</v>
      </c>
      <c r="U4660" s="11">
        <f t="shared" si="709"/>
        <v>0</v>
      </c>
      <c r="V4660" s="11">
        <f t="shared" si="710"/>
        <v>0</v>
      </c>
    </row>
    <row r="4661" spans="1:22" x14ac:dyDescent="0.25">
      <c r="A4661" s="6" t="s">
        <v>351</v>
      </c>
      <c r="B4661" s="6" t="s">
        <v>23</v>
      </c>
      <c r="O4661" s="10" t="e">
        <f t="shared" si="703"/>
        <v>#DIV/0!</v>
      </c>
      <c r="P4661" s="11" t="e">
        <f t="shared" si="704"/>
        <v>#DIV/0!</v>
      </c>
      <c r="Q4661" s="11" t="e">
        <f t="shared" si="705"/>
        <v>#DIV/0!</v>
      </c>
      <c r="R4661" s="6" t="e">
        <f t="shared" si="706"/>
        <v>#DIV/0!</v>
      </c>
      <c r="S4661" s="6" t="e">
        <f t="shared" si="707"/>
        <v>#DIV/0!</v>
      </c>
      <c r="T4661" s="11">
        <f t="shared" si="708"/>
        <v>0</v>
      </c>
      <c r="U4661" s="11">
        <f t="shared" si="709"/>
        <v>0</v>
      </c>
      <c r="V4661" s="11">
        <f t="shared" si="710"/>
        <v>0</v>
      </c>
    </row>
    <row r="4662" spans="1:22" x14ac:dyDescent="0.25">
      <c r="A4662" s="6" t="s">
        <v>351</v>
      </c>
      <c r="B4662" s="6" t="s">
        <v>23</v>
      </c>
      <c r="O4662" s="10" t="e">
        <f t="shared" si="703"/>
        <v>#DIV/0!</v>
      </c>
      <c r="P4662" s="11" t="e">
        <f t="shared" si="704"/>
        <v>#DIV/0!</v>
      </c>
      <c r="Q4662" s="11" t="e">
        <f t="shared" si="705"/>
        <v>#DIV/0!</v>
      </c>
      <c r="R4662" s="6" t="e">
        <f t="shared" si="706"/>
        <v>#DIV/0!</v>
      </c>
      <c r="S4662" s="6" t="e">
        <f t="shared" si="707"/>
        <v>#DIV/0!</v>
      </c>
      <c r="T4662" s="11">
        <f t="shared" si="708"/>
        <v>0</v>
      </c>
      <c r="U4662" s="11">
        <f t="shared" si="709"/>
        <v>0</v>
      </c>
      <c r="V4662" s="11">
        <f t="shared" si="710"/>
        <v>0</v>
      </c>
    </row>
    <row r="4663" spans="1:22" x14ac:dyDescent="0.25">
      <c r="A4663" s="6" t="s">
        <v>351</v>
      </c>
      <c r="B4663" s="6" t="s">
        <v>23</v>
      </c>
      <c r="O4663" s="10" t="e">
        <f t="shared" si="703"/>
        <v>#DIV/0!</v>
      </c>
      <c r="P4663" s="11" t="e">
        <f t="shared" si="704"/>
        <v>#DIV/0!</v>
      </c>
      <c r="Q4663" s="11" t="e">
        <f t="shared" si="705"/>
        <v>#DIV/0!</v>
      </c>
      <c r="R4663" s="6" t="e">
        <f t="shared" si="706"/>
        <v>#DIV/0!</v>
      </c>
      <c r="S4663" s="6" t="e">
        <f t="shared" si="707"/>
        <v>#DIV/0!</v>
      </c>
      <c r="T4663" s="11">
        <f t="shared" si="708"/>
        <v>0</v>
      </c>
      <c r="U4663" s="11">
        <f t="shared" si="709"/>
        <v>0</v>
      </c>
      <c r="V4663" s="11">
        <f t="shared" si="710"/>
        <v>0</v>
      </c>
    </row>
    <row r="4664" spans="1:22" x14ac:dyDescent="0.25">
      <c r="A4664" s="6" t="s">
        <v>351</v>
      </c>
      <c r="B4664" s="6" t="s">
        <v>23</v>
      </c>
      <c r="O4664" s="10" t="e">
        <f t="shared" si="703"/>
        <v>#DIV/0!</v>
      </c>
      <c r="P4664" s="11" t="e">
        <f t="shared" si="704"/>
        <v>#DIV/0!</v>
      </c>
      <c r="Q4664" s="11" t="e">
        <f t="shared" si="705"/>
        <v>#DIV/0!</v>
      </c>
      <c r="R4664" s="6" t="e">
        <f t="shared" si="706"/>
        <v>#DIV/0!</v>
      </c>
      <c r="S4664" s="6" t="e">
        <f t="shared" si="707"/>
        <v>#DIV/0!</v>
      </c>
      <c r="T4664" s="11">
        <f t="shared" si="708"/>
        <v>0</v>
      </c>
      <c r="U4664" s="11">
        <f t="shared" si="709"/>
        <v>0</v>
      </c>
      <c r="V4664" s="11">
        <f t="shared" si="710"/>
        <v>0</v>
      </c>
    </row>
    <row r="4665" spans="1:22" x14ac:dyDescent="0.25">
      <c r="A4665" s="6" t="s">
        <v>351</v>
      </c>
      <c r="B4665" s="6" t="s">
        <v>23</v>
      </c>
      <c r="O4665" s="10" t="e">
        <f t="shared" si="703"/>
        <v>#DIV/0!</v>
      </c>
      <c r="P4665" s="11" t="e">
        <f t="shared" si="704"/>
        <v>#DIV/0!</v>
      </c>
      <c r="Q4665" s="11" t="e">
        <f t="shared" si="705"/>
        <v>#DIV/0!</v>
      </c>
      <c r="R4665" s="6" t="e">
        <f t="shared" si="706"/>
        <v>#DIV/0!</v>
      </c>
      <c r="S4665" s="6" t="e">
        <f t="shared" si="707"/>
        <v>#DIV/0!</v>
      </c>
      <c r="T4665" s="11">
        <f t="shared" si="708"/>
        <v>0</v>
      </c>
      <c r="U4665" s="11">
        <f t="shared" si="709"/>
        <v>0</v>
      </c>
      <c r="V4665" s="11">
        <f t="shared" si="710"/>
        <v>0</v>
      </c>
    </row>
    <row r="4666" spans="1:22" x14ac:dyDescent="0.25">
      <c r="A4666" s="6" t="s">
        <v>351</v>
      </c>
      <c r="B4666" s="6" t="s">
        <v>23</v>
      </c>
      <c r="O4666" s="10" t="e">
        <f t="shared" si="703"/>
        <v>#DIV/0!</v>
      </c>
      <c r="P4666" s="11" t="e">
        <f t="shared" si="704"/>
        <v>#DIV/0!</v>
      </c>
      <c r="Q4666" s="11" t="e">
        <f t="shared" si="705"/>
        <v>#DIV/0!</v>
      </c>
      <c r="R4666" s="6" t="e">
        <f t="shared" si="706"/>
        <v>#DIV/0!</v>
      </c>
      <c r="S4666" s="6" t="e">
        <f t="shared" si="707"/>
        <v>#DIV/0!</v>
      </c>
      <c r="T4666" s="11">
        <f t="shared" si="708"/>
        <v>0</v>
      </c>
      <c r="U4666" s="11">
        <f t="shared" si="709"/>
        <v>0</v>
      </c>
      <c r="V4666" s="11">
        <f t="shared" si="710"/>
        <v>0</v>
      </c>
    </row>
    <row r="4667" spans="1:22" x14ac:dyDescent="0.25">
      <c r="A4667" s="6" t="s">
        <v>351</v>
      </c>
      <c r="B4667" s="6" t="s">
        <v>23</v>
      </c>
      <c r="O4667" s="10" t="e">
        <f t="shared" si="703"/>
        <v>#DIV/0!</v>
      </c>
      <c r="P4667" s="11" t="e">
        <f t="shared" si="704"/>
        <v>#DIV/0!</v>
      </c>
      <c r="Q4667" s="11" t="e">
        <f t="shared" si="705"/>
        <v>#DIV/0!</v>
      </c>
      <c r="R4667" s="6" t="e">
        <f t="shared" si="706"/>
        <v>#DIV/0!</v>
      </c>
      <c r="S4667" s="6" t="e">
        <f t="shared" si="707"/>
        <v>#DIV/0!</v>
      </c>
      <c r="T4667" s="11">
        <f t="shared" si="708"/>
        <v>0</v>
      </c>
      <c r="U4667" s="11">
        <f t="shared" si="709"/>
        <v>0</v>
      </c>
      <c r="V4667" s="11">
        <f t="shared" si="710"/>
        <v>0</v>
      </c>
    </row>
    <row r="4668" spans="1:22" x14ac:dyDescent="0.25">
      <c r="A4668" s="6" t="s">
        <v>351</v>
      </c>
      <c r="B4668" s="6" t="s">
        <v>23</v>
      </c>
      <c r="O4668" s="10" t="e">
        <f t="shared" si="703"/>
        <v>#DIV/0!</v>
      </c>
      <c r="P4668" s="11" t="e">
        <f t="shared" si="704"/>
        <v>#DIV/0!</v>
      </c>
      <c r="Q4668" s="11" t="e">
        <f t="shared" si="705"/>
        <v>#DIV/0!</v>
      </c>
      <c r="R4668" s="6" t="e">
        <f t="shared" si="706"/>
        <v>#DIV/0!</v>
      </c>
      <c r="S4668" s="6" t="e">
        <f t="shared" si="707"/>
        <v>#DIV/0!</v>
      </c>
      <c r="T4668" s="11">
        <f t="shared" si="708"/>
        <v>0</v>
      </c>
      <c r="U4668" s="11">
        <f t="shared" si="709"/>
        <v>0</v>
      </c>
      <c r="V4668" s="11">
        <f t="shared" si="710"/>
        <v>0</v>
      </c>
    </row>
    <row r="4669" spans="1:22" x14ac:dyDescent="0.25">
      <c r="A4669" s="6" t="s">
        <v>351</v>
      </c>
      <c r="B4669" s="6" t="s">
        <v>23</v>
      </c>
      <c r="O4669" s="10" t="e">
        <f t="shared" si="703"/>
        <v>#DIV/0!</v>
      </c>
      <c r="P4669" s="11" t="e">
        <f t="shared" si="704"/>
        <v>#DIV/0!</v>
      </c>
      <c r="Q4669" s="11" t="e">
        <f t="shared" si="705"/>
        <v>#DIV/0!</v>
      </c>
      <c r="R4669" s="6" t="e">
        <f t="shared" si="706"/>
        <v>#DIV/0!</v>
      </c>
      <c r="S4669" s="6" t="e">
        <f t="shared" si="707"/>
        <v>#DIV/0!</v>
      </c>
      <c r="T4669" s="11">
        <f t="shared" si="708"/>
        <v>0</v>
      </c>
      <c r="U4669" s="11">
        <f t="shared" si="709"/>
        <v>0</v>
      </c>
      <c r="V4669" s="11">
        <f t="shared" si="710"/>
        <v>0</v>
      </c>
    </row>
    <row r="4670" spans="1:22" x14ac:dyDescent="0.25">
      <c r="A4670" s="6" t="s">
        <v>351</v>
      </c>
      <c r="B4670" s="6" t="s">
        <v>23</v>
      </c>
      <c r="O4670" s="10" t="e">
        <f t="shared" si="703"/>
        <v>#DIV/0!</v>
      </c>
      <c r="P4670" s="11" t="e">
        <f t="shared" si="704"/>
        <v>#DIV/0!</v>
      </c>
      <c r="Q4670" s="11" t="e">
        <f t="shared" si="705"/>
        <v>#DIV/0!</v>
      </c>
      <c r="R4670" s="6" t="e">
        <f t="shared" si="706"/>
        <v>#DIV/0!</v>
      </c>
      <c r="S4670" s="6" t="e">
        <f t="shared" si="707"/>
        <v>#DIV/0!</v>
      </c>
      <c r="T4670" s="11">
        <f t="shared" si="708"/>
        <v>0</v>
      </c>
      <c r="U4670" s="11">
        <f t="shared" si="709"/>
        <v>0</v>
      </c>
      <c r="V4670" s="11">
        <f t="shared" si="710"/>
        <v>0</v>
      </c>
    </row>
    <row r="4671" spans="1:22" x14ac:dyDescent="0.25">
      <c r="A4671" s="6" t="s">
        <v>351</v>
      </c>
      <c r="B4671" s="6" t="s">
        <v>23</v>
      </c>
      <c r="O4671" s="10" t="e">
        <f t="shared" si="703"/>
        <v>#DIV/0!</v>
      </c>
      <c r="P4671" s="11" t="e">
        <f t="shared" si="704"/>
        <v>#DIV/0!</v>
      </c>
      <c r="Q4671" s="11" t="e">
        <f t="shared" si="705"/>
        <v>#DIV/0!</v>
      </c>
      <c r="R4671" s="6" t="e">
        <f t="shared" si="706"/>
        <v>#DIV/0!</v>
      </c>
      <c r="S4671" s="6" t="e">
        <f t="shared" si="707"/>
        <v>#DIV/0!</v>
      </c>
      <c r="T4671" s="11">
        <f t="shared" si="708"/>
        <v>0</v>
      </c>
      <c r="U4671" s="11">
        <f t="shared" si="709"/>
        <v>0</v>
      </c>
      <c r="V4671" s="11">
        <f t="shared" si="710"/>
        <v>0</v>
      </c>
    </row>
    <row r="4672" spans="1:22" x14ac:dyDescent="0.25">
      <c r="A4672" s="6" t="s">
        <v>351</v>
      </c>
      <c r="B4672" s="6" t="s">
        <v>23</v>
      </c>
      <c r="O4672" s="10" t="e">
        <f t="shared" si="703"/>
        <v>#DIV/0!</v>
      </c>
      <c r="P4672" s="11" t="e">
        <f t="shared" si="704"/>
        <v>#DIV/0!</v>
      </c>
      <c r="Q4672" s="11" t="e">
        <f t="shared" si="705"/>
        <v>#DIV/0!</v>
      </c>
      <c r="R4672" s="6" t="e">
        <f t="shared" si="706"/>
        <v>#DIV/0!</v>
      </c>
      <c r="S4672" s="6" t="e">
        <f t="shared" si="707"/>
        <v>#DIV/0!</v>
      </c>
      <c r="T4672" s="11">
        <f t="shared" si="708"/>
        <v>0</v>
      </c>
      <c r="U4672" s="11">
        <f t="shared" si="709"/>
        <v>0</v>
      </c>
      <c r="V4672" s="11">
        <f t="shared" si="710"/>
        <v>0</v>
      </c>
    </row>
    <row r="4673" spans="1:22" x14ac:dyDescent="0.25">
      <c r="A4673" s="6" t="s">
        <v>351</v>
      </c>
      <c r="B4673" s="6" t="s">
        <v>23</v>
      </c>
      <c r="O4673" s="10" t="e">
        <f t="shared" si="703"/>
        <v>#DIV/0!</v>
      </c>
      <c r="P4673" s="11" t="e">
        <f t="shared" si="704"/>
        <v>#DIV/0!</v>
      </c>
      <c r="Q4673" s="11" t="e">
        <f t="shared" si="705"/>
        <v>#DIV/0!</v>
      </c>
      <c r="R4673" s="6" t="e">
        <f t="shared" si="706"/>
        <v>#DIV/0!</v>
      </c>
      <c r="S4673" s="6" t="e">
        <f t="shared" si="707"/>
        <v>#DIV/0!</v>
      </c>
      <c r="T4673" s="11">
        <f t="shared" si="708"/>
        <v>0</v>
      </c>
      <c r="U4673" s="11">
        <f t="shared" si="709"/>
        <v>0</v>
      </c>
      <c r="V4673" s="11">
        <f t="shared" si="710"/>
        <v>0</v>
      </c>
    </row>
    <row r="4674" spans="1:22" x14ac:dyDescent="0.25">
      <c r="A4674" s="6" t="s">
        <v>351</v>
      </c>
      <c r="B4674" s="6" t="s">
        <v>23</v>
      </c>
      <c r="O4674" s="10" t="e">
        <f t="shared" si="703"/>
        <v>#DIV/0!</v>
      </c>
      <c r="P4674" s="11" t="e">
        <f t="shared" si="704"/>
        <v>#DIV/0!</v>
      </c>
      <c r="Q4674" s="11" t="e">
        <f t="shared" si="705"/>
        <v>#DIV/0!</v>
      </c>
      <c r="R4674" s="6" t="e">
        <f t="shared" si="706"/>
        <v>#DIV/0!</v>
      </c>
      <c r="S4674" s="6" t="e">
        <f t="shared" si="707"/>
        <v>#DIV/0!</v>
      </c>
      <c r="T4674" s="11">
        <f t="shared" si="708"/>
        <v>0</v>
      </c>
      <c r="U4674" s="11">
        <f t="shared" si="709"/>
        <v>0</v>
      </c>
      <c r="V4674" s="11">
        <f t="shared" si="710"/>
        <v>0</v>
      </c>
    </row>
    <row r="4675" spans="1:22" x14ac:dyDescent="0.25">
      <c r="A4675" s="6" t="s">
        <v>351</v>
      </c>
      <c r="B4675" s="6" t="s">
        <v>23</v>
      </c>
      <c r="O4675" s="10" t="e">
        <f t="shared" si="703"/>
        <v>#DIV/0!</v>
      </c>
      <c r="P4675" s="11" t="e">
        <f t="shared" si="704"/>
        <v>#DIV/0!</v>
      </c>
      <c r="Q4675" s="11" t="e">
        <f t="shared" si="705"/>
        <v>#DIV/0!</v>
      </c>
      <c r="R4675" s="6" t="e">
        <f t="shared" si="706"/>
        <v>#DIV/0!</v>
      </c>
      <c r="S4675" s="6" t="e">
        <f t="shared" si="707"/>
        <v>#DIV/0!</v>
      </c>
      <c r="T4675" s="11">
        <f t="shared" si="708"/>
        <v>0</v>
      </c>
      <c r="U4675" s="11">
        <f t="shared" si="709"/>
        <v>0</v>
      </c>
      <c r="V4675" s="11">
        <f t="shared" si="710"/>
        <v>0</v>
      </c>
    </row>
    <row r="4676" spans="1:22" x14ac:dyDescent="0.25">
      <c r="A4676" s="6" t="s">
        <v>351</v>
      </c>
      <c r="B4676" s="6" t="s">
        <v>23</v>
      </c>
      <c r="O4676" s="10" t="e">
        <f t="shared" si="703"/>
        <v>#DIV/0!</v>
      </c>
      <c r="P4676" s="11" t="e">
        <f t="shared" si="704"/>
        <v>#DIV/0!</v>
      </c>
      <c r="Q4676" s="11" t="e">
        <f t="shared" si="705"/>
        <v>#DIV/0!</v>
      </c>
      <c r="R4676" s="6" t="e">
        <f t="shared" si="706"/>
        <v>#DIV/0!</v>
      </c>
      <c r="S4676" s="6" t="e">
        <f t="shared" si="707"/>
        <v>#DIV/0!</v>
      </c>
      <c r="T4676" s="11">
        <f t="shared" si="708"/>
        <v>0</v>
      </c>
      <c r="U4676" s="11">
        <f t="shared" si="709"/>
        <v>0</v>
      </c>
      <c r="V4676" s="11">
        <f t="shared" si="710"/>
        <v>0</v>
      </c>
    </row>
    <row r="4677" spans="1:22" x14ac:dyDescent="0.25">
      <c r="A4677" s="6" t="s">
        <v>351</v>
      </c>
      <c r="B4677" s="6" t="s">
        <v>23</v>
      </c>
      <c r="O4677" s="10" t="e">
        <f t="shared" si="703"/>
        <v>#DIV/0!</v>
      </c>
      <c r="P4677" s="11" t="e">
        <f t="shared" si="704"/>
        <v>#DIV/0!</v>
      </c>
      <c r="Q4677" s="11" t="e">
        <f t="shared" si="705"/>
        <v>#DIV/0!</v>
      </c>
      <c r="R4677" s="6" t="e">
        <f t="shared" si="706"/>
        <v>#DIV/0!</v>
      </c>
      <c r="S4677" s="6" t="e">
        <f t="shared" si="707"/>
        <v>#DIV/0!</v>
      </c>
      <c r="T4677" s="11">
        <f t="shared" si="708"/>
        <v>0</v>
      </c>
      <c r="U4677" s="11">
        <f t="shared" si="709"/>
        <v>0</v>
      </c>
      <c r="V4677" s="11">
        <f t="shared" si="710"/>
        <v>0</v>
      </c>
    </row>
    <row r="4678" spans="1:22" x14ac:dyDescent="0.25">
      <c r="A4678" s="6" t="s">
        <v>351</v>
      </c>
      <c r="B4678" s="6" t="s">
        <v>23</v>
      </c>
      <c r="O4678" s="10" t="e">
        <f t="shared" si="703"/>
        <v>#DIV/0!</v>
      </c>
      <c r="P4678" s="11" t="e">
        <f t="shared" si="704"/>
        <v>#DIV/0!</v>
      </c>
      <c r="Q4678" s="11" t="e">
        <f t="shared" si="705"/>
        <v>#DIV/0!</v>
      </c>
      <c r="R4678" s="6" t="e">
        <f t="shared" si="706"/>
        <v>#DIV/0!</v>
      </c>
      <c r="S4678" s="6" t="e">
        <f t="shared" si="707"/>
        <v>#DIV/0!</v>
      </c>
      <c r="T4678" s="11">
        <f t="shared" si="708"/>
        <v>0</v>
      </c>
      <c r="U4678" s="11">
        <f t="shared" si="709"/>
        <v>0</v>
      </c>
      <c r="V4678" s="11">
        <f t="shared" si="710"/>
        <v>0</v>
      </c>
    </row>
    <row r="4679" spans="1:22" x14ac:dyDescent="0.25">
      <c r="A4679" s="6" t="s">
        <v>351</v>
      </c>
      <c r="B4679" s="6" t="s">
        <v>23</v>
      </c>
      <c r="O4679" s="10" t="e">
        <f t="shared" si="703"/>
        <v>#DIV/0!</v>
      </c>
      <c r="P4679" s="11" t="e">
        <f t="shared" si="704"/>
        <v>#DIV/0!</v>
      </c>
      <c r="Q4679" s="11" t="e">
        <f t="shared" si="705"/>
        <v>#DIV/0!</v>
      </c>
      <c r="R4679" s="6" t="e">
        <f t="shared" si="706"/>
        <v>#DIV/0!</v>
      </c>
      <c r="S4679" s="6" t="e">
        <f t="shared" si="707"/>
        <v>#DIV/0!</v>
      </c>
      <c r="T4679" s="11">
        <f t="shared" si="708"/>
        <v>0</v>
      </c>
      <c r="U4679" s="11">
        <f t="shared" si="709"/>
        <v>0</v>
      </c>
      <c r="V4679" s="11">
        <f t="shared" si="710"/>
        <v>0</v>
      </c>
    </row>
    <row r="4680" spans="1:22" x14ac:dyDescent="0.25">
      <c r="A4680" s="6" t="s">
        <v>351</v>
      </c>
      <c r="B4680" s="6" t="s">
        <v>23</v>
      </c>
      <c r="O4680" s="10" t="e">
        <f t="shared" si="703"/>
        <v>#DIV/0!</v>
      </c>
      <c r="P4680" s="11" t="e">
        <f t="shared" si="704"/>
        <v>#DIV/0!</v>
      </c>
      <c r="Q4680" s="11" t="e">
        <f t="shared" si="705"/>
        <v>#DIV/0!</v>
      </c>
      <c r="R4680" s="6" t="e">
        <f t="shared" si="706"/>
        <v>#DIV/0!</v>
      </c>
      <c r="S4680" s="6" t="e">
        <f t="shared" si="707"/>
        <v>#DIV/0!</v>
      </c>
      <c r="T4680" s="11">
        <f t="shared" si="708"/>
        <v>0</v>
      </c>
      <c r="U4680" s="11">
        <f t="shared" si="709"/>
        <v>0</v>
      </c>
      <c r="V4680" s="11">
        <f t="shared" si="710"/>
        <v>0</v>
      </c>
    </row>
    <row r="4681" spans="1:22" x14ac:dyDescent="0.25">
      <c r="A4681" s="6" t="s">
        <v>351</v>
      </c>
      <c r="B4681" s="6" t="s">
        <v>23</v>
      </c>
      <c r="O4681" s="10" t="e">
        <f t="shared" si="703"/>
        <v>#DIV/0!</v>
      </c>
      <c r="P4681" s="11" t="e">
        <f t="shared" si="704"/>
        <v>#DIV/0!</v>
      </c>
      <c r="Q4681" s="11" t="e">
        <f t="shared" si="705"/>
        <v>#DIV/0!</v>
      </c>
      <c r="R4681" s="6" t="e">
        <f t="shared" si="706"/>
        <v>#DIV/0!</v>
      </c>
      <c r="S4681" s="6" t="e">
        <f t="shared" si="707"/>
        <v>#DIV/0!</v>
      </c>
      <c r="T4681" s="11">
        <f t="shared" si="708"/>
        <v>0</v>
      </c>
      <c r="U4681" s="11">
        <f t="shared" si="709"/>
        <v>0</v>
      </c>
      <c r="V4681" s="11">
        <f t="shared" si="710"/>
        <v>0</v>
      </c>
    </row>
    <row r="4682" spans="1:22" x14ac:dyDescent="0.25">
      <c r="A4682" s="6" t="s">
        <v>351</v>
      </c>
      <c r="B4682" s="6" t="s">
        <v>23</v>
      </c>
      <c r="O4682" s="10" t="e">
        <f t="shared" si="703"/>
        <v>#DIV/0!</v>
      </c>
      <c r="P4682" s="11" t="e">
        <f t="shared" si="704"/>
        <v>#DIV/0!</v>
      </c>
      <c r="Q4682" s="11" t="e">
        <f t="shared" si="705"/>
        <v>#DIV/0!</v>
      </c>
      <c r="R4682" s="6" t="e">
        <f t="shared" si="706"/>
        <v>#DIV/0!</v>
      </c>
      <c r="S4682" s="6" t="e">
        <f t="shared" si="707"/>
        <v>#DIV/0!</v>
      </c>
      <c r="T4682" s="11">
        <f t="shared" si="708"/>
        <v>0</v>
      </c>
      <c r="U4682" s="11">
        <f t="shared" si="709"/>
        <v>0</v>
      </c>
      <c r="V4682" s="11">
        <f t="shared" si="710"/>
        <v>0</v>
      </c>
    </row>
    <row r="4683" spans="1:22" x14ac:dyDescent="0.25">
      <c r="A4683" s="6" t="s">
        <v>351</v>
      </c>
      <c r="B4683" s="6" t="s">
        <v>23</v>
      </c>
      <c r="O4683" s="10" t="e">
        <f t="shared" si="703"/>
        <v>#DIV/0!</v>
      </c>
      <c r="P4683" s="11" t="e">
        <f t="shared" si="704"/>
        <v>#DIV/0!</v>
      </c>
      <c r="Q4683" s="11" t="e">
        <f t="shared" si="705"/>
        <v>#DIV/0!</v>
      </c>
      <c r="R4683" s="6" t="e">
        <f t="shared" si="706"/>
        <v>#DIV/0!</v>
      </c>
      <c r="S4683" s="6" t="e">
        <f t="shared" si="707"/>
        <v>#DIV/0!</v>
      </c>
      <c r="T4683" s="11">
        <f t="shared" si="708"/>
        <v>0</v>
      </c>
      <c r="U4683" s="11">
        <f t="shared" si="709"/>
        <v>0</v>
      </c>
      <c r="V4683" s="11">
        <f t="shared" si="710"/>
        <v>0</v>
      </c>
    </row>
    <row r="4684" spans="1:22" x14ac:dyDescent="0.25">
      <c r="A4684" s="6" t="s">
        <v>351</v>
      </c>
      <c r="B4684" s="6" t="s">
        <v>23</v>
      </c>
      <c r="O4684" s="10" t="e">
        <f t="shared" si="703"/>
        <v>#DIV/0!</v>
      </c>
      <c r="P4684" s="11" t="e">
        <f t="shared" si="704"/>
        <v>#DIV/0!</v>
      </c>
      <c r="Q4684" s="11" t="e">
        <f t="shared" si="705"/>
        <v>#DIV/0!</v>
      </c>
      <c r="R4684" s="6" t="e">
        <f t="shared" si="706"/>
        <v>#DIV/0!</v>
      </c>
      <c r="S4684" s="6" t="e">
        <f t="shared" si="707"/>
        <v>#DIV/0!</v>
      </c>
      <c r="T4684" s="11">
        <f t="shared" si="708"/>
        <v>0</v>
      </c>
      <c r="U4684" s="11">
        <f t="shared" si="709"/>
        <v>0</v>
      </c>
      <c r="V4684" s="11">
        <f t="shared" si="710"/>
        <v>0</v>
      </c>
    </row>
    <row r="4685" spans="1:22" x14ac:dyDescent="0.25">
      <c r="A4685" s="6" t="s">
        <v>351</v>
      </c>
      <c r="B4685" s="6" t="s">
        <v>23</v>
      </c>
      <c r="O4685" s="10" t="e">
        <f t="shared" si="703"/>
        <v>#DIV/0!</v>
      </c>
      <c r="P4685" s="11" t="e">
        <f t="shared" si="704"/>
        <v>#DIV/0!</v>
      </c>
      <c r="Q4685" s="11" t="e">
        <f t="shared" si="705"/>
        <v>#DIV/0!</v>
      </c>
      <c r="R4685" s="6" t="e">
        <f t="shared" si="706"/>
        <v>#DIV/0!</v>
      </c>
      <c r="S4685" s="6" t="e">
        <f t="shared" si="707"/>
        <v>#DIV/0!</v>
      </c>
      <c r="T4685" s="11">
        <f t="shared" si="708"/>
        <v>0</v>
      </c>
      <c r="U4685" s="11">
        <f t="shared" si="709"/>
        <v>0</v>
      </c>
      <c r="V4685" s="11">
        <f t="shared" si="710"/>
        <v>0</v>
      </c>
    </row>
    <row r="4686" spans="1:22" x14ac:dyDescent="0.25">
      <c r="A4686" s="6" t="s">
        <v>351</v>
      </c>
      <c r="B4686" s="6" t="s">
        <v>23</v>
      </c>
      <c r="O4686" s="10" t="e">
        <f t="shared" si="703"/>
        <v>#DIV/0!</v>
      </c>
      <c r="P4686" s="11" t="e">
        <f t="shared" si="704"/>
        <v>#DIV/0!</v>
      </c>
      <c r="Q4686" s="11" t="e">
        <f t="shared" si="705"/>
        <v>#DIV/0!</v>
      </c>
      <c r="R4686" s="6" t="e">
        <f t="shared" si="706"/>
        <v>#DIV/0!</v>
      </c>
      <c r="S4686" s="6" t="e">
        <f t="shared" si="707"/>
        <v>#DIV/0!</v>
      </c>
      <c r="T4686" s="11">
        <f t="shared" si="708"/>
        <v>0</v>
      </c>
      <c r="U4686" s="11">
        <f t="shared" si="709"/>
        <v>0</v>
      </c>
      <c r="V4686" s="11">
        <f t="shared" si="710"/>
        <v>0</v>
      </c>
    </row>
    <row r="4687" spans="1:22" x14ac:dyDescent="0.25">
      <c r="A4687" s="6" t="s">
        <v>351</v>
      </c>
      <c r="B4687" s="6" t="s">
        <v>23</v>
      </c>
      <c r="O4687" s="10" t="e">
        <f t="shared" si="703"/>
        <v>#DIV/0!</v>
      </c>
      <c r="P4687" s="11" t="e">
        <f t="shared" si="704"/>
        <v>#DIV/0!</v>
      </c>
      <c r="Q4687" s="11" t="e">
        <f t="shared" si="705"/>
        <v>#DIV/0!</v>
      </c>
      <c r="R4687" s="6" t="e">
        <f t="shared" si="706"/>
        <v>#DIV/0!</v>
      </c>
      <c r="S4687" s="6" t="e">
        <f t="shared" si="707"/>
        <v>#DIV/0!</v>
      </c>
      <c r="T4687" s="11">
        <f t="shared" si="708"/>
        <v>0</v>
      </c>
      <c r="U4687" s="11">
        <f t="shared" si="709"/>
        <v>0</v>
      </c>
      <c r="V4687" s="11">
        <f t="shared" si="710"/>
        <v>0</v>
      </c>
    </row>
    <row r="4688" spans="1:22" x14ac:dyDescent="0.25">
      <c r="A4688" s="6" t="s">
        <v>351</v>
      </c>
      <c r="B4688" s="6" t="s">
        <v>23</v>
      </c>
      <c r="O4688" s="10" t="e">
        <f t="shared" si="703"/>
        <v>#DIV/0!</v>
      </c>
      <c r="P4688" s="11" t="e">
        <f t="shared" si="704"/>
        <v>#DIV/0!</v>
      </c>
      <c r="Q4688" s="11" t="e">
        <f t="shared" si="705"/>
        <v>#DIV/0!</v>
      </c>
      <c r="R4688" s="6" t="e">
        <f t="shared" si="706"/>
        <v>#DIV/0!</v>
      </c>
      <c r="S4688" s="6" t="e">
        <f t="shared" si="707"/>
        <v>#DIV/0!</v>
      </c>
      <c r="T4688" s="11">
        <f t="shared" si="708"/>
        <v>0</v>
      </c>
      <c r="U4688" s="11">
        <f t="shared" si="709"/>
        <v>0</v>
      </c>
      <c r="V4688" s="11">
        <f t="shared" si="710"/>
        <v>0</v>
      </c>
    </row>
    <row r="4689" spans="1:22" x14ac:dyDescent="0.25">
      <c r="A4689" s="6" t="s">
        <v>351</v>
      </c>
      <c r="B4689" s="6" t="s">
        <v>23</v>
      </c>
      <c r="O4689" s="10" t="e">
        <f t="shared" si="703"/>
        <v>#DIV/0!</v>
      </c>
      <c r="P4689" s="11" t="e">
        <f t="shared" si="704"/>
        <v>#DIV/0!</v>
      </c>
      <c r="Q4689" s="11" t="e">
        <f t="shared" si="705"/>
        <v>#DIV/0!</v>
      </c>
      <c r="R4689" s="6" t="e">
        <f t="shared" si="706"/>
        <v>#DIV/0!</v>
      </c>
      <c r="S4689" s="6" t="e">
        <f t="shared" si="707"/>
        <v>#DIV/0!</v>
      </c>
      <c r="T4689" s="11">
        <f t="shared" si="708"/>
        <v>0</v>
      </c>
      <c r="U4689" s="11">
        <f t="shared" si="709"/>
        <v>0</v>
      </c>
      <c r="V4689" s="11">
        <f t="shared" si="710"/>
        <v>0</v>
      </c>
    </row>
    <row r="4690" spans="1:22" x14ac:dyDescent="0.25">
      <c r="A4690" s="6" t="s">
        <v>351</v>
      </c>
      <c r="B4690" s="6" t="s">
        <v>23</v>
      </c>
      <c r="O4690" s="10" t="e">
        <f t="shared" si="703"/>
        <v>#DIV/0!</v>
      </c>
      <c r="P4690" s="11" t="e">
        <f t="shared" si="704"/>
        <v>#DIV/0!</v>
      </c>
      <c r="Q4690" s="11" t="e">
        <f t="shared" si="705"/>
        <v>#DIV/0!</v>
      </c>
      <c r="R4690" s="6" t="e">
        <f t="shared" si="706"/>
        <v>#DIV/0!</v>
      </c>
      <c r="S4690" s="6" t="e">
        <f t="shared" si="707"/>
        <v>#DIV/0!</v>
      </c>
      <c r="T4690" s="11">
        <f t="shared" si="708"/>
        <v>0</v>
      </c>
      <c r="U4690" s="11">
        <f t="shared" si="709"/>
        <v>0</v>
      </c>
      <c r="V4690" s="11">
        <f t="shared" si="710"/>
        <v>0</v>
      </c>
    </row>
    <row r="4691" spans="1:22" x14ac:dyDescent="0.25">
      <c r="A4691" s="6" t="s">
        <v>351</v>
      </c>
      <c r="B4691" s="6" t="s">
        <v>23</v>
      </c>
      <c r="O4691" s="10" t="e">
        <f t="shared" si="703"/>
        <v>#DIV/0!</v>
      </c>
      <c r="P4691" s="11" t="e">
        <f t="shared" si="704"/>
        <v>#DIV/0!</v>
      </c>
      <c r="Q4691" s="11" t="e">
        <f t="shared" si="705"/>
        <v>#DIV/0!</v>
      </c>
      <c r="R4691" s="6" t="e">
        <f t="shared" si="706"/>
        <v>#DIV/0!</v>
      </c>
      <c r="S4691" s="6" t="e">
        <f t="shared" si="707"/>
        <v>#DIV/0!</v>
      </c>
      <c r="T4691" s="11">
        <f t="shared" si="708"/>
        <v>0</v>
      </c>
      <c r="U4691" s="11">
        <f t="shared" si="709"/>
        <v>0</v>
      </c>
      <c r="V4691" s="11">
        <f t="shared" si="710"/>
        <v>0</v>
      </c>
    </row>
    <row r="4692" spans="1:22" x14ac:dyDescent="0.25">
      <c r="A4692" s="6" t="s">
        <v>351</v>
      </c>
      <c r="B4692" s="6" t="s">
        <v>23</v>
      </c>
      <c r="O4692" s="10" t="e">
        <f t="shared" si="703"/>
        <v>#DIV/0!</v>
      </c>
      <c r="P4692" s="11" t="e">
        <f t="shared" si="704"/>
        <v>#DIV/0!</v>
      </c>
      <c r="Q4692" s="11" t="e">
        <f t="shared" si="705"/>
        <v>#DIV/0!</v>
      </c>
      <c r="R4692" s="6" t="e">
        <f t="shared" si="706"/>
        <v>#DIV/0!</v>
      </c>
      <c r="S4692" s="6" t="e">
        <f t="shared" si="707"/>
        <v>#DIV/0!</v>
      </c>
      <c r="T4692" s="11">
        <f t="shared" si="708"/>
        <v>0</v>
      </c>
      <c r="U4692" s="11">
        <f t="shared" si="709"/>
        <v>0</v>
      </c>
      <c r="V4692" s="11">
        <f t="shared" si="710"/>
        <v>0</v>
      </c>
    </row>
    <row r="4693" spans="1:22" x14ac:dyDescent="0.25">
      <c r="A4693" s="6" t="s">
        <v>351</v>
      </c>
      <c r="B4693" s="6" t="s">
        <v>23</v>
      </c>
      <c r="O4693" s="10" t="e">
        <f t="shared" ref="O4693:O4756" si="711">M4693/L4693</f>
        <v>#DIV/0!</v>
      </c>
      <c r="P4693" s="11" t="e">
        <f t="shared" ref="P4693:P4756" si="712">N4693/L4693</f>
        <v>#DIV/0!</v>
      </c>
      <c r="Q4693" s="11" t="e">
        <f t="shared" ref="Q4693:Q4756" si="713">(M4693+N4693)/L4693</f>
        <v>#DIV/0!</v>
      </c>
      <c r="R4693" s="6" t="e">
        <f t="shared" ref="R4693:R4756" si="714">IF(Q4693&gt;12.49,"YES","NO")</f>
        <v>#DIV/0!</v>
      </c>
      <c r="S4693" s="6" t="e">
        <f t="shared" ref="S4693:S4756" si="715">IF(O4693&gt;3.32,"YES","NO")</f>
        <v>#DIV/0!</v>
      </c>
      <c r="T4693" s="11">
        <f t="shared" ref="T4693:T4756" si="716">L4693*12.5</f>
        <v>0</v>
      </c>
      <c r="U4693" s="11">
        <f t="shared" ref="U4693:U4756" si="717">M4693+N4693</f>
        <v>0</v>
      </c>
      <c r="V4693" s="11">
        <f t="shared" ref="V4693:V4756" si="718">T4693-U4693</f>
        <v>0</v>
      </c>
    </row>
    <row r="4694" spans="1:22" x14ac:dyDescent="0.25">
      <c r="A4694" s="6" t="s">
        <v>351</v>
      </c>
      <c r="B4694" s="6" t="s">
        <v>23</v>
      </c>
      <c r="O4694" s="10" t="e">
        <f t="shared" si="711"/>
        <v>#DIV/0!</v>
      </c>
      <c r="P4694" s="11" t="e">
        <f t="shared" si="712"/>
        <v>#DIV/0!</v>
      </c>
      <c r="Q4694" s="11" t="e">
        <f t="shared" si="713"/>
        <v>#DIV/0!</v>
      </c>
      <c r="R4694" s="6" t="e">
        <f t="shared" si="714"/>
        <v>#DIV/0!</v>
      </c>
      <c r="S4694" s="6" t="e">
        <f t="shared" si="715"/>
        <v>#DIV/0!</v>
      </c>
      <c r="T4694" s="11">
        <f t="shared" si="716"/>
        <v>0</v>
      </c>
      <c r="U4694" s="11">
        <f t="shared" si="717"/>
        <v>0</v>
      </c>
      <c r="V4694" s="11">
        <f t="shared" si="718"/>
        <v>0</v>
      </c>
    </row>
    <row r="4695" spans="1:22" x14ac:dyDescent="0.25">
      <c r="A4695" s="6" t="s">
        <v>351</v>
      </c>
      <c r="B4695" s="6" t="s">
        <v>23</v>
      </c>
      <c r="O4695" s="10" t="e">
        <f t="shared" si="711"/>
        <v>#DIV/0!</v>
      </c>
      <c r="P4695" s="11" t="e">
        <f t="shared" si="712"/>
        <v>#DIV/0!</v>
      </c>
      <c r="Q4695" s="11" t="e">
        <f t="shared" si="713"/>
        <v>#DIV/0!</v>
      </c>
      <c r="R4695" s="6" t="e">
        <f t="shared" si="714"/>
        <v>#DIV/0!</v>
      </c>
      <c r="S4695" s="6" t="e">
        <f t="shared" si="715"/>
        <v>#DIV/0!</v>
      </c>
      <c r="T4695" s="11">
        <f t="shared" si="716"/>
        <v>0</v>
      </c>
      <c r="U4695" s="11">
        <f t="shared" si="717"/>
        <v>0</v>
      </c>
      <c r="V4695" s="11">
        <f t="shared" si="718"/>
        <v>0</v>
      </c>
    </row>
    <row r="4696" spans="1:22" x14ac:dyDescent="0.25">
      <c r="A4696" s="6" t="s">
        <v>351</v>
      </c>
      <c r="B4696" s="6" t="s">
        <v>23</v>
      </c>
      <c r="O4696" s="10" t="e">
        <f t="shared" si="711"/>
        <v>#DIV/0!</v>
      </c>
      <c r="P4696" s="11" t="e">
        <f t="shared" si="712"/>
        <v>#DIV/0!</v>
      </c>
      <c r="Q4696" s="11" t="e">
        <f t="shared" si="713"/>
        <v>#DIV/0!</v>
      </c>
      <c r="R4696" s="6" t="e">
        <f t="shared" si="714"/>
        <v>#DIV/0!</v>
      </c>
      <c r="S4696" s="6" t="e">
        <f t="shared" si="715"/>
        <v>#DIV/0!</v>
      </c>
      <c r="T4696" s="11">
        <f t="shared" si="716"/>
        <v>0</v>
      </c>
      <c r="U4696" s="11">
        <f t="shared" si="717"/>
        <v>0</v>
      </c>
      <c r="V4696" s="11">
        <f t="shared" si="718"/>
        <v>0</v>
      </c>
    </row>
    <row r="4697" spans="1:22" x14ac:dyDescent="0.25">
      <c r="A4697" s="6" t="s">
        <v>351</v>
      </c>
      <c r="B4697" s="6" t="s">
        <v>23</v>
      </c>
      <c r="O4697" s="10" t="e">
        <f t="shared" si="711"/>
        <v>#DIV/0!</v>
      </c>
      <c r="P4697" s="11" t="e">
        <f t="shared" si="712"/>
        <v>#DIV/0!</v>
      </c>
      <c r="Q4697" s="11" t="e">
        <f t="shared" si="713"/>
        <v>#DIV/0!</v>
      </c>
      <c r="R4697" s="6" t="e">
        <f t="shared" si="714"/>
        <v>#DIV/0!</v>
      </c>
      <c r="S4697" s="6" t="e">
        <f t="shared" si="715"/>
        <v>#DIV/0!</v>
      </c>
      <c r="T4697" s="11">
        <f t="shared" si="716"/>
        <v>0</v>
      </c>
      <c r="U4697" s="11">
        <f t="shared" si="717"/>
        <v>0</v>
      </c>
      <c r="V4697" s="11">
        <f t="shared" si="718"/>
        <v>0</v>
      </c>
    </row>
    <row r="4698" spans="1:22" x14ac:dyDescent="0.25">
      <c r="A4698" s="6" t="s">
        <v>351</v>
      </c>
      <c r="B4698" s="6" t="s">
        <v>23</v>
      </c>
      <c r="O4698" s="10" t="e">
        <f t="shared" si="711"/>
        <v>#DIV/0!</v>
      </c>
      <c r="P4698" s="11" t="e">
        <f t="shared" si="712"/>
        <v>#DIV/0!</v>
      </c>
      <c r="Q4698" s="11" t="e">
        <f t="shared" si="713"/>
        <v>#DIV/0!</v>
      </c>
      <c r="R4698" s="6" t="e">
        <f t="shared" si="714"/>
        <v>#DIV/0!</v>
      </c>
      <c r="S4698" s="6" t="e">
        <f t="shared" si="715"/>
        <v>#DIV/0!</v>
      </c>
      <c r="T4698" s="11">
        <f t="shared" si="716"/>
        <v>0</v>
      </c>
      <c r="U4698" s="11">
        <f t="shared" si="717"/>
        <v>0</v>
      </c>
      <c r="V4698" s="11">
        <f t="shared" si="718"/>
        <v>0</v>
      </c>
    </row>
    <row r="4699" spans="1:22" x14ac:dyDescent="0.25">
      <c r="A4699" s="6" t="s">
        <v>351</v>
      </c>
      <c r="B4699" s="6" t="s">
        <v>23</v>
      </c>
      <c r="O4699" s="10" t="e">
        <f t="shared" si="711"/>
        <v>#DIV/0!</v>
      </c>
      <c r="P4699" s="11" t="e">
        <f t="shared" si="712"/>
        <v>#DIV/0!</v>
      </c>
      <c r="Q4699" s="11" t="e">
        <f t="shared" si="713"/>
        <v>#DIV/0!</v>
      </c>
      <c r="R4699" s="6" t="e">
        <f t="shared" si="714"/>
        <v>#DIV/0!</v>
      </c>
      <c r="S4699" s="6" t="e">
        <f t="shared" si="715"/>
        <v>#DIV/0!</v>
      </c>
      <c r="T4699" s="11">
        <f t="shared" si="716"/>
        <v>0</v>
      </c>
      <c r="U4699" s="11">
        <f t="shared" si="717"/>
        <v>0</v>
      </c>
      <c r="V4699" s="11">
        <f t="shared" si="718"/>
        <v>0</v>
      </c>
    </row>
    <row r="4700" spans="1:22" x14ac:dyDescent="0.25">
      <c r="A4700" s="6" t="s">
        <v>351</v>
      </c>
      <c r="B4700" s="6" t="s">
        <v>23</v>
      </c>
      <c r="O4700" s="10" t="e">
        <f t="shared" si="711"/>
        <v>#DIV/0!</v>
      </c>
      <c r="P4700" s="11" t="e">
        <f t="shared" si="712"/>
        <v>#DIV/0!</v>
      </c>
      <c r="Q4700" s="11" t="e">
        <f t="shared" si="713"/>
        <v>#DIV/0!</v>
      </c>
      <c r="R4700" s="6" t="e">
        <f t="shared" si="714"/>
        <v>#DIV/0!</v>
      </c>
      <c r="S4700" s="6" t="e">
        <f t="shared" si="715"/>
        <v>#DIV/0!</v>
      </c>
      <c r="T4700" s="11">
        <f t="shared" si="716"/>
        <v>0</v>
      </c>
      <c r="U4700" s="11">
        <f t="shared" si="717"/>
        <v>0</v>
      </c>
      <c r="V4700" s="11">
        <f t="shared" si="718"/>
        <v>0</v>
      </c>
    </row>
    <row r="4701" spans="1:22" x14ac:dyDescent="0.25">
      <c r="A4701" s="6" t="s">
        <v>351</v>
      </c>
      <c r="B4701" s="6" t="s">
        <v>23</v>
      </c>
      <c r="O4701" s="10" t="e">
        <f t="shared" si="711"/>
        <v>#DIV/0!</v>
      </c>
      <c r="P4701" s="11" t="e">
        <f t="shared" si="712"/>
        <v>#DIV/0!</v>
      </c>
      <c r="Q4701" s="11" t="e">
        <f t="shared" si="713"/>
        <v>#DIV/0!</v>
      </c>
      <c r="R4701" s="6" t="e">
        <f t="shared" si="714"/>
        <v>#DIV/0!</v>
      </c>
      <c r="S4701" s="6" t="e">
        <f t="shared" si="715"/>
        <v>#DIV/0!</v>
      </c>
      <c r="T4701" s="11">
        <f t="shared" si="716"/>
        <v>0</v>
      </c>
      <c r="U4701" s="11">
        <f t="shared" si="717"/>
        <v>0</v>
      </c>
      <c r="V4701" s="11">
        <f t="shared" si="718"/>
        <v>0</v>
      </c>
    </row>
    <row r="4702" spans="1:22" x14ac:dyDescent="0.25">
      <c r="A4702" s="6" t="s">
        <v>351</v>
      </c>
      <c r="B4702" s="6" t="s">
        <v>23</v>
      </c>
      <c r="O4702" s="10" t="e">
        <f t="shared" si="711"/>
        <v>#DIV/0!</v>
      </c>
      <c r="P4702" s="11" t="e">
        <f t="shared" si="712"/>
        <v>#DIV/0!</v>
      </c>
      <c r="Q4702" s="11" t="e">
        <f t="shared" si="713"/>
        <v>#DIV/0!</v>
      </c>
      <c r="R4702" s="6" t="e">
        <f t="shared" si="714"/>
        <v>#DIV/0!</v>
      </c>
      <c r="S4702" s="6" t="e">
        <f t="shared" si="715"/>
        <v>#DIV/0!</v>
      </c>
      <c r="T4702" s="11">
        <f t="shared" si="716"/>
        <v>0</v>
      </c>
      <c r="U4702" s="11">
        <f t="shared" si="717"/>
        <v>0</v>
      </c>
      <c r="V4702" s="11">
        <f t="shared" si="718"/>
        <v>0</v>
      </c>
    </row>
    <row r="4703" spans="1:22" x14ac:dyDescent="0.25">
      <c r="A4703" s="6" t="s">
        <v>351</v>
      </c>
      <c r="B4703" s="6" t="s">
        <v>23</v>
      </c>
      <c r="O4703" s="10" t="e">
        <f t="shared" si="711"/>
        <v>#DIV/0!</v>
      </c>
      <c r="P4703" s="11" t="e">
        <f t="shared" si="712"/>
        <v>#DIV/0!</v>
      </c>
      <c r="Q4703" s="11" t="e">
        <f t="shared" si="713"/>
        <v>#DIV/0!</v>
      </c>
      <c r="R4703" s="6" t="e">
        <f t="shared" si="714"/>
        <v>#DIV/0!</v>
      </c>
      <c r="S4703" s="6" t="e">
        <f t="shared" si="715"/>
        <v>#DIV/0!</v>
      </c>
      <c r="T4703" s="11">
        <f t="shared" si="716"/>
        <v>0</v>
      </c>
      <c r="U4703" s="11">
        <f t="shared" si="717"/>
        <v>0</v>
      </c>
      <c r="V4703" s="11">
        <f t="shared" si="718"/>
        <v>0</v>
      </c>
    </row>
    <row r="4704" spans="1:22" x14ac:dyDescent="0.25">
      <c r="A4704" s="6" t="s">
        <v>351</v>
      </c>
      <c r="B4704" s="6" t="s">
        <v>23</v>
      </c>
      <c r="O4704" s="10" t="e">
        <f t="shared" si="711"/>
        <v>#DIV/0!</v>
      </c>
      <c r="P4704" s="11" t="e">
        <f t="shared" si="712"/>
        <v>#DIV/0!</v>
      </c>
      <c r="Q4704" s="11" t="e">
        <f t="shared" si="713"/>
        <v>#DIV/0!</v>
      </c>
      <c r="R4704" s="6" t="e">
        <f t="shared" si="714"/>
        <v>#DIV/0!</v>
      </c>
      <c r="S4704" s="6" t="e">
        <f t="shared" si="715"/>
        <v>#DIV/0!</v>
      </c>
      <c r="T4704" s="11">
        <f t="shared" si="716"/>
        <v>0</v>
      </c>
      <c r="U4704" s="11">
        <f t="shared" si="717"/>
        <v>0</v>
      </c>
      <c r="V4704" s="11">
        <f t="shared" si="718"/>
        <v>0</v>
      </c>
    </row>
    <row r="4705" spans="1:22" x14ac:dyDescent="0.25">
      <c r="A4705" s="6" t="s">
        <v>351</v>
      </c>
      <c r="B4705" s="6" t="s">
        <v>23</v>
      </c>
      <c r="O4705" s="10" t="e">
        <f t="shared" si="711"/>
        <v>#DIV/0!</v>
      </c>
      <c r="P4705" s="11" t="e">
        <f t="shared" si="712"/>
        <v>#DIV/0!</v>
      </c>
      <c r="Q4705" s="11" t="e">
        <f t="shared" si="713"/>
        <v>#DIV/0!</v>
      </c>
      <c r="R4705" s="6" t="e">
        <f t="shared" si="714"/>
        <v>#DIV/0!</v>
      </c>
      <c r="S4705" s="6" t="e">
        <f t="shared" si="715"/>
        <v>#DIV/0!</v>
      </c>
      <c r="T4705" s="11">
        <f t="shared" si="716"/>
        <v>0</v>
      </c>
      <c r="U4705" s="11">
        <f t="shared" si="717"/>
        <v>0</v>
      </c>
      <c r="V4705" s="11">
        <f t="shared" si="718"/>
        <v>0</v>
      </c>
    </row>
    <row r="4706" spans="1:22" x14ac:dyDescent="0.25">
      <c r="A4706" s="6" t="s">
        <v>351</v>
      </c>
      <c r="B4706" s="6" t="s">
        <v>23</v>
      </c>
      <c r="O4706" s="10" t="e">
        <f t="shared" si="711"/>
        <v>#DIV/0!</v>
      </c>
      <c r="P4706" s="11" t="e">
        <f t="shared" si="712"/>
        <v>#DIV/0!</v>
      </c>
      <c r="Q4706" s="11" t="e">
        <f t="shared" si="713"/>
        <v>#DIV/0!</v>
      </c>
      <c r="R4706" s="6" t="e">
        <f t="shared" si="714"/>
        <v>#DIV/0!</v>
      </c>
      <c r="S4706" s="6" t="e">
        <f t="shared" si="715"/>
        <v>#DIV/0!</v>
      </c>
      <c r="T4706" s="11">
        <f t="shared" si="716"/>
        <v>0</v>
      </c>
      <c r="U4706" s="11">
        <f t="shared" si="717"/>
        <v>0</v>
      </c>
      <c r="V4706" s="11">
        <f t="shared" si="718"/>
        <v>0</v>
      </c>
    </row>
    <row r="4707" spans="1:22" x14ac:dyDescent="0.25">
      <c r="A4707" s="6" t="s">
        <v>351</v>
      </c>
      <c r="B4707" s="6" t="s">
        <v>23</v>
      </c>
      <c r="O4707" s="10" t="e">
        <f t="shared" si="711"/>
        <v>#DIV/0!</v>
      </c>
      <c r="P4707" s="11" t="e">
        <f t="shared" si="712"/>
        <v>#DIV/0!</v>
      </c>
      <c r="Q4707" s="11" t="e">
        <f t="shared" si="713"/>
        <v>#DIV/0!</v>
      </c>
      <c r="R4707" s="6" t="e">
        <f t="shared" si="714"/>
        <v>#DIV/0!</v>
      </c>
      <c r="S4707" s="6" t="e">
        <f t="shared" si="715"/>
        <v>#DIV/0!</v>
      </c>
      <c r="T4707" s="11">
        <f t="shared" si="716"/>
        <v>0</v>
      </c>
      <c r="U4707" s="11">
        <f t="shared" si="717"/>
        <v>0</v>
      </c>
      <c r="V4707" s="11">
        <f t="shared" si="718"/>
        <v>0</v>
      </c>
    </row>
    <row r="4708" spans="1:22" x14ac:dyDescent="0.25">
      <c r="A4708" s="6" t="s">
        <v>351</v>
      </c>
      <c r="B4708" s="6" t="s">
        <v>23</v>
      </c>
      <c r="O4708" s="10" t="e">
        <f t="shared" si="711"/>
        <v>#DIV/0!</v>
      </c>
      <c r="P4708" s="11" t="e">
        <f t="shared" si="712"/>
        <v>#DIV/0!</v>
      </c>
      <c r="Q4708" s="11" t="e">
        <f t="shared" si="713"/>
        <v>#DIV/0!</v>
      </c>
      <c r="R4708" s="6" t="e">
        <f t="shared" si="714"/>
        <v>#DIV/0!</v>
      </c>
      <c r="S4708" s="6" t="e">
        <f t="shared" si="715"/>
        <v>#DIV/0!</v>
      </c>
      <c r="T4708" s="11">
        <f t="shared" si="716"/>
        <v>0</v>
      </c>
      <c r="U4708" s="11">
        <f t="shared" si="717"/>
        <v>0</v>
      </c>
      <c r="V4708" s="11">
        <f t="shared" si="718"/>
        <v>0</v>
      </c>
    </row>
    <row r="4709" spans="1:22" x14ac:dyDescent="0.25">
      <c r="A4709" s="6" t="s">
        <v>351</v>
      </c>
      <c r="B4709" s="6" t="s">
        <v>23</v>
      </c>
      <c r="O4709" s="10" t="e">
        <f t="shared" si="711"/>
        <v>#DIV/0!</v>
      </c>
      <c r="P4709" s="11" t="e">
        <f t="shared" si="712"/>
        <v>#DIV/0!</v>
      </c>
      <c r="Q4709" s="11" t="e">
        <f t="shared" si="713"/>
        <v>#DIV/0!</v>
      </c>
      <c r="R4709" s="6" t="e">
        <f t="shared" si="714"/>
        <v>#DIV/0!</v>
      </c>
      <c r="S4709" s="6" t="e">
        <f t="shared" si="715"/>
        <v>#DIV/0!</v>
      </c>
      <c r="T4709" s="11">
        <f t="shared" si="716"/>
        <v>0</v>
      </c>
      <c r="U4709" s="11">
        <f t="shared" si="717"/>
        <v>0</v>
      </c>
      <c r="V4709" s="11">
        <f t="shared" si="718"/>
        <v>0</v>
      </c>
    </row>
    <row r="4710" spans="1:22" x14ac:dyDescent="0.25">
      <c r="A4710" s="6" t="s">
        <v>351</v>
      </c>
      <c r="B4710" s="6" t="s">
        <v>23</v>
      </c>
      <c r="O4710" s="10" t="e">
        <f t="shared" si="711"/>
        <v>#DIV/0!</v>
      </c>
      <c r="P4710" s="11" t="e">
        <f t="shared" si="712"/>
        <v>#DIV/0!</v>
      </c>
      <c r="Q4710" s="11" t="e">
        <f t="shared" si="713"/>
        <v>#DIV/0!</v>
      </c>
      <c r="R4710" s="6" t="e">
        <f t="shared" si="714"/>
        <v>#DIV/0!</v>
      </c>
      <c r="S4710" s="6" t="e">
        <f t="shared" si="715"/>
        <v>#DIV/0!</v>
      </c>
      <c r="T4710" s="11">
        <f t="shared" si="716"/>
        <v>0</v>
      </c>
      <c r="U4710" s="11">
        <f t="shared" si="717"/>
        <v>0</v>
      </c>
      <c r="V4710" s="11">
        <f t="shared" si="718"/>
        <v>0</v>
      </c>
    </row>
    <row r="4711" spans="1:22" x14ac:dyDescent="0.25">
      <c r="A4711" s="6" t="s">
        <v>351</v>
      </c>
      <c r="B4711" s="6" t="s">
        <v>23</v>
      </c>
      <c r="O4711" s="10" t="e">
        <f t="shared" si="711"/>
        <v>#DIV/0!</v>
      </c>
      <c r="P4711" s="11" t="e">
        <f t="shared" si="712"/>
        <v>#DIV/0!</v>
      </c>
      <c r="Q4711" s="11" t="e">
        <f t="shared" si="713"/>
        <v>#DIV/0!</v>
      </c>
      <c r="R4711" s="6" t="e">
        <f t="shared" si="714"/>
        <v>#DIV/0!</v>
      </c>
      <c r="S4711" s="6" t="e">
        <f t="shared" si="715"/>
        <v>#DIV/0!</v>
      </c>
      <c r="T4711" s="11">
        <f t="shared" si="716"/>
        <v>0</v>
      </c>
      <c r="U4711" s="11">
        <f t="shared" si="717"/>
        <v>0</v>
      </c>
      <c r="V4711" s="11">
        <f t="shared" si="718"/>
        <v>0</v>
      </c>
    </row>
    <row r="4712" spans="1:22" x14ac:dyDescent="0.25">
      <c r="A4712" s="6" t="s">
        <v>351</v>
      </c>
      <c r="B4712" s="6" t="s">
        <v>23</v>
      </c>
      <c r="O4712" s="10" t="e">
        <f t="shared" si="711"/>
        <v>#DIV/0!</v>
      </c>
      <c r="P4712" s="11" t="e">
        <f t="shared" si="712"/>
        <v>#DIV/0!</v>
      </c>
      <c r="Q4712" s="11" t="e">
        <f t="shared" si="713"/>
        <v>#DIV/0!</v>
      </c>
      <c r="R4712" s="6" t="e">
        <f t="shared" si="714"/>
        <v>#DIV/0!</v>
      </c>
      <c r="S4712" s="6" t="e">
        <f t="shared" si="715"/>
        <v>#DIV/0!</v>
      </c>
      <c r="T4712" s="11">
        <f t="shared" si="716"/>
        <v>0</v>
      </c>
      <c r="U4712" s="11">
        <f t="shared" si="717"/>
        <v>0</v>
      </c>
      <c r="V4712" s="11">
        <f t="shared" si="718"/>
        <v>0</v>
      </c>
    </row>
    <row r="4713" spans="1:22" x14ac:dyDescent="0.25">
      <c r="A4713" s="6" t="s">
        <v>351</v>
      </c>
      <c r="B4713" s="6" t="s">
        <v>23</v>
      </c>
      <c r="O4713" s="10" t="e">
        <f t="shared" si="711"/>
        <v>#DIV/0!</v>
      </c>
      <c r="P4713" s="11" t="e">
        <f t="shared" si="712"/>
        <v>#DIV/0!</v>
      </c>
      <c r="Q4713" s="11" t="e">
        <f t="shared" si="713"/>
        <v>#DIV/0!</v>
      </c>
      <c r="R4713" s="6" t="e">
        <f t="shared" si="714"/>
        <v>#DIV/0!</v>
      </c>
      <c r="S4713" s="6" t="e">
        <f t="shared" si="715"/>
        <v>#DIV/0!</v>
      </c>
      <c r="T4713" s="11">
        <f t="shared" si="716"/>
        <v>0</v>
      </c>
      <c r="U4713" s="11">
        <f t="shared" si="717"/>
        <v>0</v>
      </c>
      <c r="V4713" s="11">
        <f t="shared" si="718"/>
        <v>0</v>
      </c>
    </row>
    <row r="4714" spans="1:22" x14ac:dyDescent="0.25">
      <c r="A4714" s="6" t="s">
        <v>351</v>
      </c>
      <c r="B4714" s="6" t="s">
        <v>23</v>
      </c>
      <c r="O4714" s="10" t="e">
        <f t="shared" si="711"/>
        <v>#DIV/0!</v>
      </c>
      <c r="P4714" s="11" t="e">
        <f t="shared" si="712"/>
        <v>#DIV/0!</v>
      </c>
      <c r="Q4714" s="11" t="e">
        <f t="shared" si="713"/>
        <v>#DIV/0!</v>
      </c>
      <c r="R4714" s="6" t="e">
        <f t="shared" si="714"/>
        <v>#DIV/0!</v>
      </c>
      <c r="S4714" s="6" t="e">
        <f t="shared" si="715"/>
        <v>#DIV/0!</v>
      </c>
      <c r="T4714" s="11">
        <f t="shared" si="716"/>
        <v>0</v>
      </c>
      <c r="U4714" s="11">
        <f t="shared" si="717"/>
        <v>0</v>
      </c>
      <c r="V4714" s="11">
        <f t="shared" si="718"/>
        <v>0</v>
      </c>
    </row>
    <row r="4715" spans="1:22" x14ac:dyDescent="0.25">
      <c r="A4715" s="6" t="s">
        <v>351</v>
      </c>
      <c r="B4715" s="6" t="s">
        <v>23</v>
      </c>
      <c r="O4715" s="10" t="e">
        <f t="shared" si="711"/>
        <v>#DIV/0!</v>
      </c>
      <c r="P4715" s="11" t="e">
        <f t="shared" si="712"/>
        <v>#DIV/0!</v>
      </c>
      <c r="Q4715" s="11" t="e">
        <f t="shared" si="713"/>
        <v>#DIV/0!</v>
      </c>
      <c r="R4715" s="6" t="e">
        <f t="shared" si="714"/>
        <v>#DIV/0!</v>
      </c>
      <c r="S4715" s="6" t="e">
        <f t="shared" si="715"/>
        <v>#DIV/0!</v>
      </c>
      <c r="T4715" s="11">
        <f t="shared" si="716"/>
        <v>0</v>
      </c>
      <c r="U4715" s="11">
        <f t="shared" si="717"/>
        <v>0</v>
      </c>
      <c r="V4715" s="11">
        <f t="shared" si="718"/>
        <v>0</v>
      </c>
    </row>
    <row r="4716" spans="1:22" x14ac:dyDescent="0.25">
      <c r="A4716" s="6" t="s">
        <v>351</v>
      </c>
      <c r="B4716" s="6" t="s">
        <v>23</v>
      </c>
      <c r="O4716" s="10" t="e">
        <f t="shared" si="711"/>
        <v>#DIV/0!</v>
      </c>
      <c r="P4716" s="11" t="e">
        <f t="shared" si="712"/>
        <v>#DIV/0!</v>
      </c>
      <c r="Q4716" s="11" t="e">
        <f t="shared" si="713"/>
        <v>#DIV/0!</v>
      </c>
      <c r="R4716" s="6" t="e">
        <f t="shared" si="714"/>
        <v>#DIV/0!</v>
      </c>
      <c r="S4716" s="6" t="e">
        <f t="shared" si="715"/>
        <v>#DIV/0!</v>
      </c>
      <c r="T4716" s="11">
        <f t="shared" si="716"/>
        <v>0</v>
      </c>
      <c r="U4716" s="11">
        <f t="shared" si="717"/>
        <v>0</v>
      </c>
      <c r="V4716" s="11">
        <f t="shared" si="718"/>
        <v>0</v>
      </c>
    </row>
    <row r="4717" spans="1:22" x14ac:dyDescent="0.25">
      <c r="A4717" s="6" t="s">
        <v>351</v>
      </c>
      <c r="B4717" s="6" t="s">
        <v>23</v>
      </c>
      <c r="O4717" s="10" t="e">
        <f t="shared" si="711"/>
        <v>#DIV/0!</v>
      </c>
      <c r="P4717" s="11" t="e">
        <f t="shared" si="712"/>
        <v>#DIV/0!</v>
      </c>
      <c r="Q4717" s="11" t="e">
        <f t="shared" si="713"/>
        <v>#DIV/0!</v>
      </c>
      <c r="R4717" s="6" t="e">
        <f t="shared" si="714"/>
        <v>#DIV/0!</v>
      </c>
      <c r="S4717" s="6" t="e">
        <f t="shared" si="715"/>
        <v>#DIV/0!</v>
      </c>
      <c r="T4717" s="11">
        <f t="shared" si="716"/>
        <v>0</v>
      </c>
      <c r="U4717" s="11">
        <f t="shared" si="717"/>
        <v>0</v>
      </c>
      <c r="V4717" s="11">
        <f t="shared" si="718"/>
        <v>0</v>
      </c>
    </row>
    <row r="4718" spans="1:22" x14ac:dyDescent="0.25">
      <c r="A4718" s="6" t="s">
        <v>351</v>
      </c>
      <c r="B4718" s="6" t="s">
        <v>23</v>
      </c>
      <c r="O4718" s="10" t="e">
        <f t="shared" si="711"/>
        <v>#DIV/0!</v>
      </c>
      <c r="P4718" s="11" t="e">
        <f t="shared" si="712"/>
        <v>#DIV/0!</v>
      </c>
      <c r="Q4718" s="11" t="e">
        <f t="shared" si="713"/>
        <v>#DIV/0!</v>
      </c>
      <c r="R4718" s="6" t="e">
        <f t="shared" si="714"/>
        <v>#DIV/0!</v>
      </c>
      <c r="S4718" s="6" t="e">
        <f t="shared" si="715"/>
        <v>#DIV/0!</v>
      </c>
      <c r="T4718" s="11">
        <f t="shared" si="716"/>
        <v>0</v>
      </c>
      <c r="U4718" s="11">
        <f t="shared" si="717"/>
        <v>0</v>
      </c>
      <c r="V4718" s="11">
        <f t="shared" si="718"/>
        <v>0</v>
      </c>
    </row>
    <row r="4719" spans="1:22" x14ac:dyDescent="0.25">
      <c r="A4719" s="6" t="s">
        <v>351</v>
      </c>
      <c r="B4719" s="6" t="s">
        <v>23</v>
      </c>
      <c r="O4719" s="10" t="e">
        <f t="shared" si="711"/>
        <v>#DIV/0!</v>
      </c>
      <c r="P4719" s="11" t="e">
        <f t="shared" si="712"/>
        <v>#DIV/0!</v>
      </c>
      <c r="Q4719" s="11" t="e">
        <f t="shared" si="713"/>
        <v>#DIV/0!</v>
      </c>
      <c r="R4719" s="6" t="e">
        <f t="shared" si="714"/>
        <v>#DIV/0!</v>
      </c>
      <c r="S4719" s="6" t="e">
        <f t="shared" si="715"/>
        <v>#DIV/0!</v>
      </c>
      <c r="T4719" s="11">
        <f t="shared" si="716"/>
        <v>0</v>
      </c>
      <c r="U4719" s="11">
        <f t="shared" si="717"/>
        <v>0</v>
      </c>
      <c r="V4719" s="11">
        <f t="shared" si="718"/>
        <v>0</v>
      </c>
    </row>
    <row r="4720" spans="1:22" x14ac:dyDescent="0.25">
      <c r="A4720" s="6" t="s">
        <v>351</v>
      </c>
      <c r="B4720" s="6" t="s">
        <v>23</v>
      </c>
      <c r="O4720" s="10" t="e">
        <f t="shared" si="711"/>
        <v>#DIV/0!</v>
      </c>
      <c r="P4720" s="11" t="e">
        <f t="shared" si="712"/>
        <v>#DIV/0!</v>
      </c>
      <c r="Q4720" s="11" t="e">
        <f t="shared" si="713"/>
        <v>#DIV/0!</v>
      </c>
      <c r="R4720" s="6" t="e">
        <f t="shared" si="714"/>
        <v>#DIV/0!</v>
      </c>
      <c r="S4720" s="6" t="e">
        <f t="shared" si="715"/>
        <v>#DIV/0!</v>
      </c>
      <c r="T4720" s="11">
        <f t="shared" si="716"/>
        <v>0</v>
      </c>
      <c r="U4720" s="11">
        <f t="shared" si="717"/>
        <v>0</v>
      </c>
      <c r="V4720" s="11">
        <f t="shared" si="718"/>
        <v>0</v>
      </c>
    </row>
    <row r="4721" spans="1:22" x14ac:dyDescent="0.25">
      <c r="A4721" s="6" t="s">
        <v>351</v>
      </c>
      <c r="B4721" s="6" t="s">
        <v>23</v>
      </c>
      <c r="O4721" s="10" t="e">
        <f t="shared" si="711"/>
        <v>#DIV/0!</v>
      </c>
      <c r="P4721" s="11" t="e">
        <f t="shared" si="712"/>
        <v>#DIV/0!</v>
      </c>
      <c r="Q4721" s="11" t="e">
        <f t="shared" si="713"/>
        <v>#DIV/0!</v>
      </c>
      <c r="R4721" s="6" t="e">
        <f t="shared" si="714"/>
        <v>#DIV/0!</v>
      </c>
      <c r="S4721" s="6" t="e">
        <f t="shared" si="715"/>
        <v>#DIV/0!</v>
      </c>
      <c r="T4721" s="11">
        <f t="shared" si="716"/>
        <v>0</v>
      </c>
      <c r="U4721" s="11">
        <f t="shared" si="717"/>
        <v>0</v>
      </c>
      <c r="V4721" s="11">
        <f t="shared" si="718"/>
        <v>0</v>
      </c>
    </row>
    <row r="4722" spans="1:22" x14ac:dyDescent="0.25">
      <c r="A4722" s="6" t="s">
        <v>351</v>
      </c>
      <c r="B4722" s="6" t="s">
        <v>23</v>
      </c>
      <c r="O4722" s="10" t="e">
        <f t="shared" si="711"/>
        <v>#DIV/0!</v>
      </c>
      <c r="P4722" s="11" t="e">
        <f t="shared" si="712"/>
        <v>#DIV/0!</v>
      </c>
      <c r="Q4722" s="11" t="e">
        <f t="shared" si="713"/>
        <v>#DIV/0!</v>
      </c>
      <c r="R4722" s="6" t="e">
        <f t="shared" si="714"/>
        <v>#DIV/0!</v>
      </c>
      <c r="S4722" s="6" t="e">
        <f t="shared" si="715"/>
        <v>#DIV/0!</v>
      </c>
      <c r="T4722" s="11">
        <f t="shared" si="716"/>
        <v>0</v>
      </c>
      <c r="U4722" s="11">
        <f t="shared" si="717"/>
        <v>0</v>
      </c>
      <c r="V4722" s="11">
        <f t="shared" si="718"/>
        <v>0</v>
      </c>
    </row>
    <row r="4723" spans="1:22" x14ac:dyDescent="0.25">
      <c r="A4723" s="6" t="s">
        <v>351</v>
      </c>
      <c r="B4723" s="6" t="s">
        <v>23</v>
      </c>
      <c r="O4723" s="10" t="e">
        <f t="shared" si="711"/>
        <v>#DIV/0!</v>
      </c>
      <c r="P4723" s="11" t="e">
        <f t="shared" si="712"/>
        <v>#DIV/0!</v>
      </c>
      <c r="Q4723" s="11" t="e">
        <f t="shared" si="713"/>
        <v>#DIV/0!</v>
      </c>
      <c r="R4723" s="6" t="e">
        <f t="shared" si="714"/>
        <v>#DIV/0!</v>
      </c>
      <c r="S4723" s="6" t="e">
        <f t="shared" si="715"/>
        <v>#DIV/0!</v>
      </c>
      <c r="T4723" s="11">
        <f t="shared" si="716"/>
        <v>0</v>
      </c>
      <c r="U4723" s="11">
        <f t="shared" si="717"/>
        <v>0</v>
      </c>
      <c r="V4723" s="11">
        <f t="shared" si="718"/>
        <v>0</v>
      </c>
    </row>
    <row r="4724" spans="1:22" x14ac:dyDescent="0.25">
      <c r="A4724" s="6" t="s">
        <v>351</v>
      </c>
      <c r="B4724" s="6" t="s">
        <v>23</v>
      </c>
      <c r="O4724" s="10" t="e">
        <f t="shared" si="711"/>
        <v>#DIV/0!</v>
      </c>
      <c r="P4724" s="11" t="e">
        <f t="shared" si="712"/>
        <v>#DIV/0!</v>
      </c>
      <c r="Q4724" s="11" t="e">
        <f t="shared" si="713"/>
        <v>#DIV/0!</v>
      </c>
      <c r="R4724" s="6" t="e">
        <f t="shared" si="714"/>
        <v>#DIV/0!</v>
      </c>
      <c r="S4724" s="6" t="e">
        <f t="shared" si="715"/>
        <v>#DIV/0!</v>
      </c>
      <c r="T4724" s="11">
        <f t="shared" si="716"/>
        <v>0</v>
      </c>
      <c r="U4724" s="11">
        <f t="shared" si="717"/>
        <v>0</v>
      </c>
      <c r="V4724" s="11">
        <f t="shared" si="718"/>
        <v>0</v>
      </c>
    </row>
    <row r="4725" spans="1:22" x14ac:dyDescent="0.25">
      <c r="A4725" s="6" t="s">
        <v>351</v>
      </c>
      <c r="B4725" s="6" t="s">
        <v>23</v>
      </c>
      <c r="O4725" s="10" t="e">
        <f t="shared" si="711"/>
        <v>#DIV/0!</v>
      </c>
      <c r="P4725" s="11" t="e">
        <f t="shared" si="712"/>
        <v>#DIV/0!</v>
      </c>
      <c r="Q4725" s="11" t="e">
        <f t="shared" si="713"/>
        <v>#DIV/0!</v>
      </c>
      <c r="R4725" s="6" t="e">
        <f t="shared" si="714"/>
        <v>#DIV/0!</v>
      </c>
      <c r="S4725" s="6" t="e">
        <f t="shared" si="715"/>
        <v>#DIV/0!</v>
      </c>
      <c r="T4725" s="11">
        <f t="shared" si="716"/>
        <v>0</v>
      </c>
      <c r="U4725" s="11">
        <f t="shared" si="717"/>
        <v>0</v>
      </c>
      <c r="V4725" s="11">
        <f t="shared" si="718"/>
        <v>0</v>
      </c>
    </row>
    <row r="4726" spans="1:22" x14ac:dyDescent="0.25">
      <c r="A4726" s="6" t="s">
        <v>351</v>
      </c>
      <c r="B4726" s="6" t="s">
        <v>23</v>
      </c>
      <c r="O4726" s="10" t="e">
        <f t="shared" si="711"/>
        <v>#DIV/0!</v>
      </c>
      <c r="P4726" s="11" t="e">
        <f t="shared" si="712"/>
        <v>#DIV/0!</v>
      </c>
      <c r="Q4726" s="11" t="e">
        <f t="shared" si="713"/>
        <v>#DIV/0!</v>
      </c>
      <c r="R4726" s="6" t="e">
        <f t="shared" si="714"/>
        <v>#DIV/0!</v>
      </c>
      <c r="S4726" s="6" t="e">
        <f t="shared" si="715"/>
        <v>#DIV/0!</v>
      </c>
      <c r="T4726" s="11">
        <f t="shared" si="716"/>
        <v>0</v>
      </c>
      <c r="U4726" s="11">
        <f t="shared" si="717"/>
        <v>0</v>
      </c>
      <c r="V4726" s="11">
        <f t="shared" si="718"/>
        <v>0</v>
      </c>
    </row>
    <row r="4727" spans="1:22" x14ac:dyDescent="0.25">
      <c r="A4727" s="6" t="s">
        <v>351</v>
      </c>
      <c r="B4727" s="6" t="s">
        <v>23</v>
      </c>
      <c r="O4727" s="10" t="e">
        <f t="shared" si="711"/>
        <v>#DIV/0!</v>
      </c>
      <c r="P4727" s="11" t="e">
        <f t="shared" si="712"/>
        <v>#DIV/0!</v>
      </c>
      <c r="Q4727" s="11" t="e">
        <f t="shared" si="713"/>
        <v>#DIV/0!</v>
      </c>
      <c r="R4727" s="6" t="e">
        <f t="shared" si="714"/>
        <v>#DIV/0!</v>
      </c>
      <c r="S4727" s="6" t="e">
        <f t="shared" si="715"/>
        <v>#DIV/0!</v>
      </c>
      <c r="T4727" s="11">
        <f t="shared" si="716"/>
        <v>0</v>
      </c>
      <c r="U4727" s="11">
        <f t="shared" si="717"/>
        <v>0</v>
      </c>
      <c r="V4727" s="11">
        <f t="shared" si="718"/>
        <v>0</v>
      </c>
    </row>
    <row r="4728" spans="1:22" x14ac:dyDescent="0.25">
      <c r="A4728" s="6" t="s">
        <v>351</v>
      </c>
      <c r="B4728" s="6" t="s">
        <v>23</v>
      </c>
      <c r="O4728" s="10" t="e">
        <f t="shared" si="711"/>
        <v>#DIV/0!</v>
      </c>
      <c r="P4728" s="11" t="e">
        <f t="shared" si="712"/>
        <v>#DIV/0!</v>
      </c>
      <c r="Q4728" s="11" t="e">
        <f t="shared" si="713"/>
        <v>#DIV/0!</v>
      </c>
      <c r="R4728" s="6" t="e">
        <f t="shared" si="714"/>
        <v>#DIV/0!</v>
      </c>
      <c r="S4728" s="6" t="e">
        <f t="shared" si="715"/>
        <v>#DIV/0!</v>
      </c>
      <c r="T4728" s="11">
        <f t="shared" si="716"/>
        <v>0</v>
      </c>
      <c r="U4728" s="11">
        <f t="shared" si="717"/>
        <v>0</v>
      </c>
      <c r="V4728" s="11">
        <f t="shared" si="718"/>
        <v>0</v>
      </c>
    </row>
    <row r="4729" spans="1:22" x14ac:dyDescent="0.25">
      <c r="A4729" s="6" t="s">
        <v>351</v>
      </c>
      <c r="B4729" s="6" t="s">
        <v>23</v>
      </c>
      <c r="O4729" s="10" t="e">
        <f t="shared" si="711"/>
        <v>#DIV/0!</v>
      </c>
      <c r="P4729" s="11" t="e">
        <f t="shared" si="712"/>
        <v>#DIV/0!</v>
      </c>
      <c r="Q4729" s="11" t="e">
        <f t="shared" si="713"/>
        <v>#DIV/0!</v>
      </c>
      <c r="R4729" s="6" t="e">
        <f t="shared" si="714"/>
        <v>#DIV/0!</v>
      </c>
      <c r="S4729" s="6" t="e">
        <f t="shared" si="715"/>
        <v>#DIV/0!</v>
      </c>
      <c r="T4729" s="11">
        <f t="shared" si="716"/>
        <v>0</v>
      </c>
      <c r="U4729" s="11">
        <f t="shared" si="717"/>
        <v>0</v>
      </c>
      <c r="V4729" s="11">
        <f t="shared" si="718"/>
        <v>0</v>
      </c>
    </row>
    <row r="4730" spans="1:22" x14ac:dyDescent="0.25">
      <c r="A4730" s="6" t="s">
        <v>351</v>
      </c>
      <c r="B4730" s="6" t="s">
        <v>23</v>
      </c>
      <c r="O4730" s="10" t="e">
        <f t="shared" si="711"/>
        <v>#DIV/0!</v>
      </c>
      <c r="P4730" s="11" t="e">
        <f t="shared" si="712"/>
        <v>#DIV/0!</v>
      </c>
      <c r="Q4730" s="11" t="e">
        <f t="shared" si="713"/>
        <v>#DIV/0!</v>
      </c>
      <c r="R4730" s="6" t="e">
        <f t="shared" si="714"/>
        <v>#DIV/0!</v>
      </c>
      <c r="S4730" s="6" t="e">
        <f t="shared" si="715"/>
        <v>#DIV/0!</v>
      </c>
      <c r="T4730" s="11">
        <f t="shared" si="716"/>
        <v>0</v>
      </c>
      <c r="U4730" s="11">
        <f t="shared" si="717"/>
        <v>0</v>
      </c>
      <c r="V4730" s="11">
        <f t="shared" si="718"/>
        <v>0</v>
      </c>
    </row>
    <row r="4731" spans="1:22" x14ac:dyDescent="0.25">
      <c r="A4731" s="6" t="s">
        <v>351</v>
      </c>
      <c r="B4731" s="6" t="s">
        <v>23</v>
      </c>
      <c r="O4731" s="10" t="e">
        <f t="shared" si="711"/>
        <v>#DIV/0!</v>
      </c>
      <c r="P4731" s="11" t="e">
        <f t="shared" si="712"/>
        <v>#DIV/0!</v>
      </c>
      <c r="Q4731" s="11" t="e">
        <f t="shared" si="713"/>
        <v>#DIV/0!</v>
      </c>
      <c r="R4731" s="6" t="e">
        <f t="shared" si="714"/>
        <v>#DIV/0!</v>
      </c>
      <c r="S4731" s="6" t="e">
        <f t="shared" si="715"/>
        <v>#DIV/0!</v>
      </c>
      <c r="T4731" s="11">
        <f t="shared" si="716"/>
        <v>0</v>
      </c>
      <c r="U4731" s="11">
        <f t="shared" si="717"/>
        <v>0</v>
      </c>
      <c r="V4731" s="11">
        <f t="shared" si="718"/>
        <v>0</v>
      </c>
    </row>
    <row r="4732" spans="1:22" x14ac:dyDescent="0.25">
      <c r="A4732" s="6" t="s">
        <v>351</v>
      </c>
      <c r="B4732" s="6" t="s">
        <v>23</v>
      </c>
      <c r="O4732" s="10" t="e">
        <f t="shared" si="711"/>
        <v>#DIV/0!</v>
      </c>
      <c r="P4732" s="11" t="e">
        <f t="shared" si="712"/>
        <v>#DIV/0!</v>
      </c>
      <c r="Q4732" s="11" t="e">
        <f t="shared" si="713"/>
        <v>#DIV/0!</v>
      </c>
      <c r="R4732" s="6" t="e">
        <f t="shared" si="714"/>
        <v>#DIV/0!</v>
      </c>
      <c r="S4732" s="6" t="e">
        <f t="shared" si="715"/>
        <v>#DIV/0!</v>
      </c>
      <c r="T4732" s="11">
        <f t="shared" si="716"/>
        <v>0</v>
      </c>
      <c r="U4732" s="11">
        <f t="shared" si="717"/>
        <v>0</v>
      </c>
      <c r="V4732" s="11">
        <f t="shared" si="718"/>
        <v>0</v>
      </c>
    </row>
    <row r="4733" spans="1:22" x14ac:dyDescent="0.25">
      <c r="A4733" s="6" t="s">
        <v>351</v>
      </c>
      <c r="B4733" s="6" t="s">
        <v>23</v>
      </c>
      <c r="O4733" s="10" t="e">
        <f t="shared" si="711"/>
        <v>#DIV/0!</v>
      </c>
      <c r="P4733" s="11" t="e">
        <f t="shared" si="712"/>
        <v>#DIV/0!</v>
      </c>
      <c r="Q4733" s="11" t="e">
        <f t="shared" si="713"/>
        <v>#DIV/0!</v>
      </c>
      <c r="R4733" s="6" t="e">
        <f t="shared" si="714"/>
        <v>#DIV/0!</v>
      </c>
      <c r="S4733" s="6" t="e">
        <f t="shared" si="715"/>
        <v>#DIV/0!</v>
      </c>
      <c r="T4733" s="11">
        <f t="shared" si="716"/>
        <v>0</v>
      </c>
      <c r="U4733" s="11">
        <f t="shared" si="717"/>
        <v>0</v>
      </c>
      <c r="V4733" s="11">
        <f t="shared" si="718"/>
        <v>0</v>
      </c>
    </row>
    <row r="4734" spans="1:22" x14ac:dyDescent="0.25">
      <c r="A4734" s="6" t="s">
        <v>351</v>
      </c>
      <c r="B4734" s="6" t="s">
        <v>23</v>
      </c>
      <c r="O4734" s="10" t="e">
        <f t="shared" si="711"/>
        <v>#DIV/0!</v>
      </c>
      <c r="P4734" s="11" t="e">
        <f t="shared" si="712"/>
        <v>#DIV/0!</v>
      </c>
      <c r="Q4734" s="11" t="e">
        <f t="shared" si="713"/>
        <v>#DIV/0!</v>
      </c>
      <c r="R4734" s="6" t="e">
        <f t="shared" si="714"/>
        <v>#DIV/0!</v>
      </c>
      <c r="S4734" s="6" t="e">
        <f t="shared" si="715"/>
        <v>#DIV/0!</v>
      </c>
      <c r="T4734" s="11">
        <f t="shared" si="716"/>
        <v>0</v>
      </c>
      <c r="U4734" s="11">
        <f t="shared" si="717"/>
        <v>0</v>
      </c>
      <c r="V4734" s="11">
        <f t="shared" si="718"/>
        <v>0</v>
      </c>
    </row>
    <row r="4735" spans="1:22" x14ac:dyDescent="0.25">
      <c r="A4735" s="6" t="s">
        <v>351</v>
      </c>
      <c r="B4735" s="6" t="s">
        <v>23</v>
      </c>
      <c r="O4735" s="10" t="e">
        <f t="shared" si="711"/>
        <v>#DIV/0!</v>
      </c>
      <c r="P4735" s="11" t="e">
        <f t="shared" si="712"/>
        <v>#DIV/0!</v>
      </c>
      <c r="Q4735" s="11" t="e">
        <f t="shared" si="713"/>
        <v>#DIV/0!</v>
      </c>
      <c r="R4735" s="6" t="e">
        <f t="shared" si="714"/>
        <v>#DIV/0!</v>
      </c>
      <c r="S4735" s="6" t="e">
        <f t="shared" si="715"/>
        <v>#DIV/0!</v>
      </c>
      <c r="T4735" s="11">
        <f t="shared" si="716"/>
        <v>0</v>
      </c>
      <c r="U4735" s="11">
        <f t="shared" si="717"/>
        <v>0</v>
      </c>
      <c r="V4735" s="11">
        <f t="shared" si="718"/>
        <v>0</v>
      </c>
    </row>
    <row r="4736" spans="1:22" x14ac:dyDescent="0.25">
      <c r="A4736" s="6" t="s">
        <v>351</v>
      </c>
      <c r="B4736" s="6" t="s">
        <v>23</v>
      </c>
      <c r="O4736" s="10" t="e">
        <f t="shared" si="711"/>
        <v>#DIV/0!</v>
      </c>
      <c r="P4736" s="11" t="e">
        <f t="shared" si="712"/>
        <v>#DIV/0!</v>
      </c>
      <c r="Q4736" s="11" t="e">
        <f t="shared" si="713"/>
        <v>#DIV/0!</v>
      </c>
      <c r="R4736" s="6" t="e">
        <f t="shared" si="714"/>
        <v>#DIV/0!</v>
      </c>
      <c r="S4736" s="6" t="e">
        <f t="shared" si="715"/>
        <v>#DIV/0!</v>
      </c>
      <c r="T4736" s="11">
        <f t="shared" si="716"/>
        <v>0</v>
      </c>
      <c r="U4736" s="11">
        <f t="shared" si="717"/>
        <v>0</v>
      </c>
      <c r="V4736" s="11">
        <f t="shared" si="718"/>
        <v>0</v>
      </c>
    </row>
    <row r="4737" spans="1:22" x14ac:dyDescent="0.25">
      <c r="A4737" s="6" t="s">
        <v>351</v>
      </c>
      <c r="B4737" s="6" t="s">
        <v>23</v>
      </c>
      <c r="O4737" s="10" t="e">
        <f t="shared" si="711"/>
        <v>#DIV/0!</v>
      </c>
      <c r="P4737" s="11" t="e">
        <f t="shared" si="712"/>
        <v>#DIV/0!</v>
      </c>
      <c r="Q4737" s="11" t="e">
        <f t="shared" si="713"/>
        <v>#DIV/0!</v>
      </c>
      <c r="R4737" s="6" t="e">
        <f t="shared" si="714"/>
        <v>#DIV/0!</v>
      </c>
      <c r="S4737" s="6" t="e">
        <f t="shared" si="715"/>
        <v>#DIV/0!</v>
      </c>
      <c r="T4737" s="11">
        <f t="shared" si="716"/>
        <v>0</v>
      </c>
      <c r="U4737" s="11">
        <f t="shared" si="717"/>
        <v>0</v>
      </c>
      <c r="V4737" s="11">
        <f t="shared" si="718"/>
        <v>0</v>
      </c>
    </row>
    <row r="4738" spans="1:22" x14ac:dyDescent="0.25">
      <c r="A4738" s="6" t="s">
        <v>351</v>
      </c>
      <c r="B4738" s="6" t="s">
        <v>23</v>
      </c>
      <c r="O4738" s="10" t="e">
        <f t="shared" si="711"/>
        <v>#DIV/0!</v>
      </c>
      <c r="P4738" s="11" t="e">
        <f t="shared" si="712"/>
        <v>#DIV/0!</v>
      </c>
      <c r="Q4738" s="11" t="e">
        <f t="shared" si="713"/>
        <v>#DIV/0!</v>
      </c>
      <c r="R4738" s="6" t="e">
        <f t="shared" si="714"/>
        <v>#DIV/0!</v>
      </c>
      <c r="S4738" s="6" t="e">
        <f t="shared" si="715"/>
        <v>#DIV/0!</v>
      </c>
      <c r="T4738" s="11">
        <f t="shared" si="716"/>
        <v>0</v>
      </c>
      <c r="U4738" s="11">
        <f t="shared" si="717"/>
        <v>0</v>
      </c>
      <c r="V4738" s="11">
        <f t="shared" si="718"/>
        <v>0</v>
      </c>
    </row>
    <row r="4739" spans="1:22" x14ac:dyDescent="0.25">
      <c r="A4739" s="6" t="s">
        <v>351</v>
      </c>
      <c r="B4739" s="6" t="s">
        <v>23</v>
      </c>
      <c r="O4739" s="10" t="e">
        <f t="shared" si="711"/>
        <v>#DIV/0!</v>
      </c>
      <c r="P4739" s="11" t="e">
        <f t="shared" si="712"/>
        <v>#DIV/0!</v>
      </c>
      <c r="Q4739" s="11" t="e">
        <f t="shared" si="713"/>
        <v>#DIV/0!</v>
      </c>
      <c r="R4739" s="6" t="e">
        <f t="shared" si="714"/>
        <v>#DIV/0!</v>
      </c>
      <c r="S4739" s="6" t="e">
        <f t="shared" si="715"/>
        <v>#DIV/0!</v>
      </c>
      <c r="T4739" s="11">
        <f t="shared" si="716"/>
        <v>0</v>
      </c>
      <c r="U4739" s="11">
        <f t="shared" si="717"/>
        <v>0</v>
      </c>
      <c r="V4739" s="11">
        <f t="shared" si="718"/>
        <v>0</v>
      </c>
    </row>
    <row r="4740" spans="1:22" x14ac:dyDescent="0.25">
      <c r="A4740" s="6" t="s">
        <v>351</v>
      </c>
      <c r="B4740" s="6" t="s">
        <v>23</v>
      </c>
      <c r="O4740" s="10" t="e">
        <f t="shared" si="711"/>
        <v>#DIV/0!</v>
      </c>
      <c r="P4740" s="11" t="e">
        <f t="shared" si="712"/>
        <v>#DIV/0!</v>
      </c>
      <c r="Q4740" s="11" t="e">
        <f t="shared" si="713"/>
        <v>#DIV/0!</v>
      </c>
      <c r="R4740" s="6" t="e">
        <f t="shared" si="714"/>
        <v>#DIV/0!</v>
      </c>
      <c r="S4740" s="6" t="e">
        <f t="shared" si="715"/>
        <v>#DIV/0!</v>
      </c>
      <c r="T4740" s="11">
        <f t="shared" si="716"/>
        <v>0</v>
      </c>
      <c r="U4740" s="11">
        <f t="shared" si="717"/>
        <v>0</v>
      </c>
      <c r="V4740" s="11">
        <f t="shared" si="718"/>
        <v>0</v>
      </c>
    </row>
    <row r="4741" spans="1:22" x14ac:dyDescent="0.25">
      <c r="A4741" s="6" t="s">
        <v>351</v>
      </c>
      <c r="B4741" s="6" t="s">
        <v>23</v>
      </c>
      <c r="O4741" s="10" t="e">
        <f t="shared" si="711"/>
        <v>#DIV/0!</v>
      </c>
      <c r="P4741" s="11" t="e">
        <f t="shared" si="712"/>
        <v>#DIV/0!</v>
      </c>
      <c r="Q4741" s="11" t="e">
        <f t="shared" si="713"/>
        <v>#DIV/0!</v>
      </c>
      <c r="R4741" s="6" t="e">
        <f t="shared" si="714"/>
        <v>#DIV/0!</v>
      </c>
      <c r="S4741" s="6" t="e">
        <f t="shared" si="715"/>
        <v>#DIV/0!</v>
      </c>
      <c r="T4741" s="11">
        <f t="shared" si="716"/>
        <v>0</v>
      </c>
      <c r="U4741" s="11">
        <f t="shared" si="717"/>
        <v>0</v>
      </c>
      <c r="V4741" s="11">
        <f t="shared" si="718"/>
        <v>0</v>
      </c>
    </row>
    <row r="4742" spans="1:22" x14ac:dyDescent="0.25">
      <c r="A4742" s="6" t="s">
        <v>351</v>
      </c>
      <c r="B4742" s="6" t="s">
        <v>23</v>
      </c>
      <c r="O4742" s="10" t="e">
        <f t="shared" si="711"/>
        <v>#DIV/0!</v>
      </c>
      <c r="P4742" s="11" t="e">
        <f t="shared" si="712"/>
        <v>#DIV/0!</v>
      </c>
      <c r="Q4742" s="11" t="e">
        <f t="shared" si="713"/>
        <v>#DIV/0!</v>
      </c>
      <c r="R4742" s="6" t="e">
        <f t="shared" si="714"/>
        <v>#DIV/0!</v>
      </c>
      <c r="S4742" s="6" t="e">
        <f t="shared" si="715"/>
        <v>#DIV/0!</v>
      </c>
      <c r="T4742" s="11">
        <f t="shared" si="716"/>
        <v>0</v>
      </c>
      <c r="U4742" s="11">
        <f t="shared" si="717"/>
        <v>0</v>
      </c>
      <c r="V4742" s="11">
        <f t="shared" si="718"/>
        <v>0</v>
      </c>
    </row>
    <row r="4743" spans="1:22" x14ac:dyDescent="0.25">
      <c r="A4743" s="6" t="s">
        <v>351</v>
      </c>
      <c r="B4743" s="6" t="s">
        <v>23</v>
      </c>
      <c r="O4743" s="10" t="e">
        <f t="shared" si="711"/>
        <v>#DIV/0!</v>
      </c>
      <c r="P4743" s="11" t="e">
        <f t="shared" si="712"/>
        <v>#DIV/0!</v>
      </c>
      <c r="Q4743" s="11" t="e">
        <f t="shared" si="713"/>
        <v>#DIV/0!</v>
      </c>
      <c r="R4743" s="6" t="e">
        <f t="shared" si="714"/>
        <v>#DIV/0!</v>
      </c>
      <c r="S4743" s="6" t="e">
        <f t="shared" si="715"/>
        <v>#DIV/0!</v>
      </c>
      <c r="T4743" s="11">
        <f t="shared" si="716"/>
        <v>0</v>
      </c>
      <c r="U4743" s="11">
        <f t="shared" si="717"/>
        <v>0</v>
      </c>
      <c r="V4743" s="11">
        <f t="shared" si="718"/>
        <v>0</v>
      </c>
    </row>
    <row r="4744" spans="1:22" x14ac:dyDescent="0.25">
      <c r="A4744" s="6" t="s">
        <v>351</v>
      </c>
      <c r="B4744" s="6" t="s">
        <v>23</v>
      </c>
      <c r="O4744" s="10" t="e">
        <f t="shared" si="711"/>
        <v>#DIV/0!</v>
      </c>
      <c r="P4744" s="11" t="e">
        <f t="shared" si="712"/>
        <v>#DIV/0!</v>
      </c>
      <c r="Q4744" s="11" t="e">
        <f t="shared" si="713"/>
        <v>#DIV/0!</v>
      </c>
      <c r="R4744" s="6" t="e">
        <f t="shared" si="714"/>
        <v>#DIV/0!</v>
      </c>
      <c r="S4744" s="6" t="e">
        <f t="shared" si="715"/>
        <v>#DIV/0!</v>
      </c>
      <c r="T4744" s="11">
        <f t="shared" si="716"/>
        <v>0</v>
      </c>
      <c r="U4744" s="11">
        <f t="shared" si="717"/>
        <v>0</v>
      </c>
      <c r="V4744" s="11">
        <f t="shared" si="718"/>
        <v>0</v>
      </c>
    </row>
    <row r="4745" spans="1:22" x14ac:dyDescent="0.25">
      <c r="A4745" s="6" t="s">
        <v>351</v>
      </c>
      <c r="B4745" s="6" t="s">
        <v>23</v>
      </c>
      <c r="O4745" s="10" t="e">
        <f t="shared" si="711"/>
        <v>#DIV/0!</v>
      </c>
      <c r="P4745" s="11" t="e">
        <f t="shared" si="712"/>
        <v>#DIV/0!</v>
      </c>
      <c r="Q4745" s="11" t="e">
        <f t="shared" si="713"/>
        <v>#DIV/0!</v>
      </c>
      <c r="R4745" s="6" t="e">
        <f t="shared" si="714"/>
        <v>#DIV/0!</v>
      </c>
      <c r="S4745" s="6" t="e">
        <f t="shared" si="715"/>
        <v>#DIV/0!</v>
      </c>
      <c r="T4745" s="11">
        <f t="shared" si="716"/>
        <v>0</v>
      </c>
      <c r="U4745" s="11">
        <f t="shared" si="717"/>
        <v>0</v>
      </c>
      <c r="V4745" s="11">
        <f t="shared" si="718"/>
        <v>0</v>
      </c>
    </row>
    <row r="4746" spans="1:22" x14ac:dyDescent="0.25">
      <c r="A4746" s="6" t="s">
        <v>351</v>
      </c>
      <c r="B4746" s="6" t="s">
        <v>23</v>
      </c>
      <c r="O4746" s="10" t="e">
        <f t="shared" si="711"/>
        <v>#DIV/0!</v>
      </c>
      <c r="P4746" s="11" t="e">
        <f t="shared" si="712"/>
        <v>#DIV/0!</v>
      </c>
      <c r="Q4746" s="11" t="e">
        <f t="shared" si="713"/>
        <v>#DIV/0!</v>
      </c>
      <c r="R4746" s="6" t="e">
        <f t="shared" si="714"/>
        <v>#DIV/0!</v>
      </c>
      <c r="S4746" s="6" t="e">
        <f t="shared" si="715"/>
        <v>#DIV/0!</v>
      </c>
      <c r="T4746" s="11">
        <f t="shared" si="716"/>
        <v>0</v>
      </c>
      <c r="U4746" s="11">
        <f t="shared" si="717"/>
        <v>0</v>
      </c>
      <c r="V4746" s="11">
        <f t="shared" si="718"/>
        <v>0</v>
      </c>
    </row>
    <row r="4747" spans="1:22" x14ac:dyDescent="0.25">
      <c r="A4747" s="6" t="s">
        <v>351</v>
      </c>
      <c r="B4747" s="6" t="s">
        <v>23</v>
      </c>
      <c r="O4747" s="10" t="e">
        <f t="shared" si="711"/>
        <v>#DIV/0!</v>
      </c>
      <c r="P4747" s="11" t="e">
        <f t="shared" si="712"/>
        <v>#DIV/0!</v>
      </c>
      <c r="Q4747" s="11" t="e">
        <f t="shared" si="713"/>
        <v>#DIV/0!</v>
      </c>
      <c r="R4747" s="6" t="e">
        <f t="shared" si="714"/>
        <v>#DIV/0!</v>
      </c>
      <c r="S4747" s="6" t="e">
        <f t="shared" si="715"/>
        <v>#DIV/0!</v>
      </c>
      <c r="T4747" s="11">
        <f t="shared" si="716"/>
        <v>0</v>
      </c>
      <c r="U4747" s="11">
        <f t="shared" si="717"/>
        <v>0</v>
      </c>
      <c r="V4747" s="11">
        <f t="shared" si="718"/>
        <v>0</v>
      </c>
    </row>
    <row r="4748" spans="1:22" x14ac:dyDescent="0.25">
      <c r="A4748" s="6" t="s">
        <v>351</v>
      </c>
      <c r="B4748" s="6" t="s">
        <v>23</v>
      </c>
      <c r="O4748" s="10" t="e">
        <f t="shared" si="711"/>
        <v>#DIV/0!</v>
      </c>
      <c r="P4748" s="11" t="e">
        <f t="shared" si="712"/>
        <v>#DIV/0!</v>
      </c>
      <c r="Q4748" s="11" t="e">
        <f t="shared" si="713"/>
        <v>#DIV/0!</v>
      </c>
      <c r="R4748" s="6" t="e">
        <f t="shared" si="714"/>
        <v>#DIV/0!</v>
      </c>
      <c r="S4748" s="6" t="e">
        <f t="shared" si="715"/>
        <v>#DIV/0!</v>
      </c>
      <c r="T4748" s="11">
        <f t="shared" si="716"/>
        <v>0</v>
      </c>
      <c r="U4748" s="11">
        <f t="shared" si="717"/>
        <v>0</v>
      </c>
      <c r="V4748" s="11">
        <f t="shared" si="718"/>
        <v>0</v>
      </c>
    </row>
    <row r="4749" spans="1:22" x14ac:dyDescent="0.25">
      <c r="A4749" s="6" t="s">
        <v>351</v>
      </c>
      <c r="B4749" s="6" t="s">
        <v>23</v>
      </c>
      <c r="O4749" s="10" t="e">
        <f t="shared" si="711"/>
        <v>#DIV/0!</v>
      </c>
      <c r="P4749" s="11" t="e">
        <f t="shared" si="712"/>
        <v>#DIV/0!</v>
      </c>
      <c r="Q4749" s="11" t="e">
        <f t="shared" si="713"/>
        <v>#DIV/0!</v>
      </c>
      <c r="R4749" s="6" t="e">
        <f t="shared" si="714"/>
        <v>#DIV/0!</v>
      </c>
      <c r="S4749" s="6" t="e">
        <f t="shared" si="715"/>
        <v>#DIV/0!</v>
      </c>
      <c r="T4749" s="11">
        <f t="shared" si="716"/>
        <v>0</v>
      </c>
      <c r="U4749" s="11">
        <f t="shared" si="717"/>
        <v>0</v>
      </c>
      <c r="V4749" s="11">
        <f t="shared" si="718"/>
        <v>0</v>
      </c>
    </row>
    <row r="4750" spans="1:22" x14ac:dyDescent="0.25">
      <c r="A4750" s="6" t="s">
        <v>351</v>
      </c>
      <c r="B4750" s="6" t="s">
        <v>23</v>
      </c>
      <c r="O4750" s="10" t="e">
        <f t="shared" si="711"/>
        <v>#DIV/0!</v>
      </c>
      <c r="P4750" s="11" t="e">
        <f t="shared" si="712"/>
        <v>#DIV/0!</v>
      </c>
      <c r="Q4750" s="11" t="e">
        <f t="shared" si="713"/>
        <v>#DIV/0!</v>
      </c>
      <c r="R4750" s="6" t="e">
        <f t="shared" si="714"/>
        <v>#DIV/0!</v>
      </c>
      <c r="S4750" s="6" t="e">
        <f t="shared" si="715"/>
        <v>#DIV/0!</v>
      </c>
      <c r="T4750" s="11">
        <f t="shared" si="716"/>
        <v>0</v>
      </c>
      <c r="U4750" s="11">
        <f t="shared" si="717"/>
        <v>0</v>
      </c>
      <c r="V4750" s="11">
        <f t="shared" si="718"/>
        <v>0</v>
      </c>
    </row>
    <row r="4751" spans="1:22" x14ac:dyDescent="0.25">
      <c r="A4751" s="6" t="s">
        <v>351</v>
      </c>
      <c r="B4751" s="6" t="s">
        <v>23</v>
      </c>
      <c r="O4751" s="10" t="e">
        <f t="shared" si="711"/>
        <v>#DIV/0!</v>
      </c>
      <c r="P4751" s="11" t="e">
        <f t="shared" si="712"/>
        <v>#DIV/0!</v>
      </c>
      <c r="Q4751" s="11" t="e">
        <f t="shared" si="713"/>
        <v>#DIV/0!</v>
      </c>
      <c r="R4751" s="6" t="e">
        <f t="shared" si="714"/>
        <v>#DIV/0!</v>
      </c>
      <c r="S4751" s="6" t="e">
        <f t="shared" si="715"/>
        <v>#DIV/0!</v>
      </c>
      <c r="T4751" s="11">
        <f t="shared" si="716"/>
        <v>0</v>
      </c>
      <c r="U4751" s="11">
        <f t="shared" si="717"/>
        <v>0</v>
      </c>
      <c r="V4751" s="11">
        <f t="shared" si="718"/>
        <v>0</v>
      </c>
    </row>
    <row r="4752" spans="1:22" x14ac:dyDescent="0.25">
      <c r="A4752" s="6" t="s">
        <v>351</v>
      </c>
      <c r="B4752" s="6" t="s">
        <v>23</v>
      </c>
      <c r="O4752" s="10" t="e">
        <f t="shared" si="711"/>
        <v>#DIV/0!</v>
      </c>
      <c r="P4752" s="11" t="e">
        <f t="shared" si="712"/>
        <v>#DIV/0!</v>
      </c>
      <c r="Q4752" s="11" t="e">
        <f t="shared" si="713"/>
        <v>#DIV/0!</v>
      </c>
      <c r="R4752" s="6" t="e">
        <f t="shared" si="714"/>
        <v>#DIV/0!</v>
      </c>
      <c r="S4752" s="6" t="e">
        <f t="shared" si="715"/>
        <v>#DIV/0!</v>
      </c>
      <c r="T4752" s="11">
        <f t="shared" si="716"/>
        <v>0</v>
      </c>
      <c r="U4752" s="11">
        <f t="shared" si="717"/>
        <v>0</v>
      </c>
      <c r="V4752" s="11">
        <f t="shared" si="718"/>
        <v>0</v>
      </c>
    </row>
    <row r="4753" spans="1:22" x14ac:dyDescent="0.25">
      <c r="A4753" s="6" t="s">
        <v>351</v>
      </c>
      <c r="B4753" s="6" t="s">
        <v>23</v>
      </c>
      <c r="O4753" s="10" t="e">
        <f t="shared" si="711"/>
        <v>#DIV/0!</v>
      </c>
      <c r="P4753" s="11" t="e">
        <f t="shared" si="712"/>
        <v>#DIV/0!</v>
      </c>
      <c r="Q4753" s="11" t="e">
        <f t="shared" si="713"/>
        <v>#DIV/0!</v>
      </c>
      <c r="R4753" s="6" t="e">
        <f t="shared" si="714"/>
        <v>#DIV/0!</v>
      </c>
      <c r="S4753" s="6" t="e">
        <f t="shared" si="715"/>
        <v>#DIV/0!</v>
      </c>
      <c r="T4753" s="11">
        <f t="shared" si="716"/>
        <v>0</v>
      </c>
      <c r="U4753" s="11">
        <f t="shared" si="717"/>
        <v>0</v>
      </c>
      <c r="V4753" s="11">
        <f t="shared" si="718"/>
        <v>0</v>
      </c>
    </row>
    <row r="4754" spans="1:22" x14ac:dyDescent="0.25">
      <c r="A4754" s="6" t="s">
        <v>351</v>
      </c>
      <c r="B4754" s="6" t="s">
        <v>23</v>
      </c>
      <c r="O4754" s="10" t="e">
        <f t="shared" si="711"/>
        <v>#DIV/0!</v>
      </c>
      <c r="P4754" s="11" t="e">
        <f t="shared" si="712"/>
        <v>#DIV/0!</v>
      </c>
      <c r="Q4754" s="11" t="e">
        <f t="shared" si="713"/>
        <v>#DIV/0!</v>
      </c>
      <c r="R4754" s="6" t="e">
        <f t="shared" si="714"/>
        <v>#DIV/0!</v>
      </c>
      <c r="S4754" s="6" t="e">
        <f t="shared" si="715"/>
        <v>#DIV/0!</v>
      </c>
      <c r="T4754" s="11">
        <f t="shared" si="716"/>
        <v>0</v>
      </c>
      <c r="U4754" s="11">
        <f t="shared" si="717"/>
        <v>0</v>
      </c>
      <c r="V4754" s="11">
        <f t="shared" si="718"/>
        <v>0</v>
      </c>
    </row>
    <row r="4755" spans="1:22" x14ac:dyDescent="0.25">
      <c r="A4755" s="6" t="s">
        <v>351</v>
      </c>
      <c r="B4755" s="6" t="s">
        <v>23</v>
      </c>
      <c r="O4755" s="10" t="e">
        <f t="shared" si="711"/>
        <v>#DIV/0!</v>
      </c>
      <c r="P4755" s="11" t="e">
        <f t="shared" si="712"/>
        <v>#DIV/0!</v>
      </c>
      <c r="Q4755" s="11" t="e">
        <f t="shared" si="713"/>
        <v>#DIV/0!</v>
      </c>
      <c r="R4755" s="6" t="e">
        <f t="shared" si="714"/>
        <v>#DIV/0!</v>
      </c>
      <c r="S4755" s="6" t="e">
        <f t="shared" si="715"/>
        <v>#DIV/0!</v>
      </c>
      <c r="T4755" s="11">
        <f t="shared" si="716"/>
        <v>0</v>
      </c>
      <c r="U4755" s="11">
        <f t="shared" si="717"/>
        <v>0</v>
      </c>
      <c r="V4755" s="11">
        <f t="shared" si="718"/>
        <v>0</v>
      </c>
    </row>
    <row r="4756" spans="1:22" x14ac:dyDescent="0.25">
      <c r="A4756" s="6" t="s">
        <v>351</v>
      </c>
      <c r="B4756" s="6" t="s">
        <v>23</v>
      </c>
      <c r="O4756" s="10" t="e">
        <f t="shared" si="711"/>
        <v>#DIV/0!</v>
      </c>
      <c r="P4756" s="11" t="e">
        <f t="shared" si="712"/>
        <v>#DIV/0!</v>
      </c>
      <c r="Q4756" s="11" t="e">
        <f t="shared" si="713"/>
        <v>#DIV/0!</v>
      </c>
      <c r="R4756" s="6" t="e">
        <f t="shared" si="714"/>
        <v>#DIV/0!</v>
      </c>
      <c r="S4756" s="6" t="e">
        <f t="shared" si="715"/>
        <v>#DIV/0!</v>
      </c>
      <c r="T4756" s="11">
        <f t="shared" si="716"/>
        <v>0</v>
      </c>
      <c r="U4756" s="11">
        <f t="shared" si="717"/>
        <v>0</v>
      </c>
      <c r="V4756" s="11">
        <f t="shared" si="718"/>
        <v>0</v>
      </c>
    </row>
    <row r="4757" spans="1:22" x14ac:dyDescent="0.25">
      <c r="A4757" s="6" t="s">
        <v>351</v>
      </c>
      <c r="B4757" s="6" t="s">
        <v>23</v>
      </c>
      <c r="O4757" s="10" t="e">
        <f t="shared" ref="O4757:O4820" si="719">M4757/L4757</f>
        <v>#DIV/0!</v>
      </c>
      <c r="P4757" s="11" t="e">
        <f t="shared" ref="P4757:P4820" si="720">N4757/L4757</f>
        <v>#DIV/0!</v>
      </c>
      <c r="Q4757" s="11" t="e">
        <f t="shared" ref="Q4757:Q4820" si="721">(M4757+N4757)/L4757</f>
        <v>#DIV/0!</v>
      </c>
      <c r="R4757" s="6" t="e">
        <f t="shared" ref="R4757:R4820" si="722">IF(Q4757&gt;12.49,"YES","NO")</f>
        <v>#DIV/0!</v>
      </c>
      <c r="S4757" s="6" t="e">
        <f t="shared" ref="S4757:S4820" si="723">IF(O4757&gt;3.32,"YES","NO")</f>
        <v>#DIV/0!</v>
      </c>
      <c r="T4757" s="11">
        <f t="shared" ref="T4757:T4820" si="724">L4757*12.5</f>
        <v>0</v>
      </c>
      <c r="U4757" s="11">
        <f t="shared" ref="U4757:U4820" si="725">M4757+N4757</f>
        <v>0</v>
      </c>
      <c r="V4757" s="11">
        <f t="shared" ref="V4757:V4820" si="726">T4757-U4757</f>
        <v>0</v>
      </c>
    </row>
    <row r="4758" spans="1:22" x14ac:dyDescent="0.25">
      <c r="A4758" s="6" t="s">
        <v>351</v>
      </c>
      <c r="B4758" s="6" t="s">
        <v>23</v>
      </c>
      <c r="O4758" s="10" t="e">
        <f t="shared" si="719"/>
        <v>#DIV/0!</v>
      </c>
      <c r="P4758" s="11" t="e">
        <f t="shared" si="720"/>
        <v>#DIV/0!</v>
      </c>
      <c r="Q4758" s="11" t="e">
        <f t="shared" si="721"/>
        <v>#DIV/0!</v>
      </c>
      <c r="R4758" s="6" t="e">
        <f t="shared" si="722"/>
        <v>#DIV/0!</v>
      </c>
      <c r="S4758" s="6" t="e">
        <f t="shared" si="723"/>
        <v>#DIV/0!</v>
      </c>
      <c r="T4758" s="11">
        <f t="shared" si="724"/>
        <v>0</v>
      </c>
      <c r="U4758" s="11">
        <f t="shared" si="725"/>
        <v>0</v>
      </c>
      <c r="V4758" s="11">
        <f t="shared" si="726"/>
        <v>0</v>
      </c>
    </row>
    <row r="4759" spans="1:22" x14ac:dyDescent="0.25">
      <c r="A4759" s="6" t="s">
        <v>351</v>
      </c>
      <c r="B4759" s="6" t="s">
        <v>23</v>
      </c>
      <c r="O4759" s="10" t="e">
        <f t="shared" si="719"/>
        <v>#DIV/0!</v>
      </c>
      <c r="P4759" s="11" t="e">
        <f t="shared" si="720"/>
        <v>#DIV/0!</v>
      </c>
      <c r="Q4759" s="11" t="e">
        <f t="shared" si="721"/>
        <v>#DIV/0!</v>
      </c>
      <c r="R4759" s="6" t="e">
        <f t="shared" si="722"/>
        <v>#DIV/0!</v>
      </c>
      <c r="S4759" s="6" t="e">
        <f t="shared" si="723"/>
        <v>#DIV/0!</v>
      </c>
      <c r="T4759" s="11">
        <f t="shared" si="724"/>
        <v>0</v>
      </c>
      <c r="U4759" s="11">
        <f t="shared" si="725"/>
        <v>0</v>
      </c>
      <c r="V4759" s="11">
        <f t="shared" si="726"/>
        <v>0</v>
      </c>
    </row>
    <row r="4760" spans="1:22" x14ac:dyDescent="0.25">
      <c r="A4760" s="6" t="s">
        <v>351</v>
      </c>
      <c r="B4760" s="6" t="s">
        <v>23</v>
      </c>
      <c r="O4760" s="10" t="e">
        <f t="shared" si="719"/>
        <v>#DIV/0!</v>
      </c>
      <c r="P4760" s="11" t="e">
        <f t="shared" si="720"/>
        <v>#DIV/0!</v>
      </c>
      <c r="Q4760" s="11" t="e">
        <f t="shared" si="721"/>
        <v>#DIV/0!</v>
      </c>
      <c r="R4760" s="6" t="e">
        <f t="shared" si="722"/>
        <v>#DIV/0!</v>
      </c>
      <c r="S4760" s="6" t="e">
        <f t="shared" si="723"/>
        <v>#DIV/0!</v>
      </c>
      <c r="T4760" s="11">
        <f t="shared" si="724"/>
        <v>0</v>
      </c>
      <c r="U4760" s="11">
        <f t="shared" si="725"/>
        <v>0</v>
      </c>
      <c r="V4760" s="11">
        <f t="shared" si="726"/>
        <v>0</v>
      </c>
    </row>
    <row r="4761" spans="1:22" x14ac:dyDescent="0.25">
      <c r="A4761" s="6" t="s">
        <v>351</v>
      </c>
      <c r="B4761" s="6" t="s">
        <v>23</v>
      </c>
      <c r="O4761" s="10" t="e">
        <f t="shared" si="719"/>
        <v>#DIV/0!</v>
      </c>
      <c r="P4761" s="11" t="e">
        <f t="shared" si="720"/>
        <v>#DIV/0!</v>
      </c>
      <c r="Q4761" s="11" t="e">
        <f t="shared" si="721"/>
        <v>#DIV/0!</v>
      </c>
      <c r="R4761" s="6" t="e">
        <f t="shared" si="722"/>
        <v>#DIV/0!</v>
      </c>
      <c r="S4761" s="6" t="e">
        <f t="shared" si="723"/>
        <v>#DIV/0!</v>
      </c>
      <c r="T4761" s="11">
        <f t="shared" si="724"/>
        <v>0</v>
      </c>
      <c r="U4761" s="11">
        <f t="shared" si="725"/>
        <v>0</v>
      </c>
      <c r="V4761" s="11">
        <f t="shared" si="726"/>
        <v>0</v>
      </c>
    </row>
    <row r="4762" spans="1:22" x14ac:dyDescent="0.25">
      <c r="A4762" s="6" t="s">
        <v>351</v>
      </c>
      <c r="B4762" s="6" t="s">
        <v>23</v>
      </c>
      <c r="O4762" s="10" t="e">
        <f t="shared" si="719"/>
        <v>#DIV/0!</v>
      </c>
      <c r="P4762" s="11" t="e">
        <f t="shared" si="720"/>
        <v>#DIV/0!</v>
      </c>
      <c r="Q4762" s="11" t="e">
        <f t="shared" si="721"/>
        <v>#DIV/0!</v>
      </c>
      <c r="R4762" s="6" t="e">
        <f t="shared" si="722"/>
        <v>#DIV/0!</v>
      </c>
      <c r="S4762" s="6" t="e">
        <f t="shared" si="723"/>
        <v>#DIV/0!</v>
      </c>
      <c r="T4762" s="11">
        <f t="shared" si="724"/>
        <v>0</v>
      </c>
      <c r="U4762" s="11">
        <f t="shared" si="725"/>
        <v>0</v>
      </c>
      <c r="V4762" s="11">
        <f t="shared" si="726"/>
        <v>0</v>
      </c>
    </row>
    <row r="4763" spans="1:22" x14ac:dyDescent="0.25">
      <c r="A4763" s="6" t="s">
        <v>351</v>
      </c>
      <c r="B4763" s="6" t="s">
        <v>23</v>
      </c>
      <c r="O4763" s="10" t="e">
        <f t="shared" si="719"/>
        <v>#DIV/0!</v>
      </c>
      <c r="P4763" s="11" t="e">
        <f t="shared" si="720"/>
        <v>#DIV/0!</v>
      </c>
      <c r="Q4763" s="11" t="e">
        <f t="shared" si="721"/>
        <v>#DIV/0!</v>
      </c>
      <c r="R4763" s="6" t="e">
        <f t="shared" si="722"/>
        <v>#DIV/0!</v>
      </c>
      <c r="S4763" s="6" t="e">
        <f t="shared" si="723"/>
        <v>#DIV/0!</v>
      </c>
      <c r="T4763" s="11">
        <f t="shared" si="724"/>
        <v>0</v>
      </c>
      <c r="U4763" s="11">
        <f t="shared" si="725"/>
        <v>0</v>
      </c>
      <c r="V4763" s="11">
        <f t="shared" si="726"/>
        <v>0</v>
      </c>
    </row>
    <row r="4764" spans="1:22" x14ac:dyDescent="0.25">
      <c r="A4764" s="6" t="s">
        <v>351</v>
      </c>
      <c r="B4764" s="6" t="s">
        <v>23</v>
      </c>
      <c r="O4764" s="10" t="e">
        <f t="shared" si="719"/>
        <v>#DIV/0!</v>
      </c>
      <c r="P4764" s="11" t="e">
        <f t="shared" si="720"/>
        <v>#DIV/0!</v>
      </c>
      <c r="Q4764" s="11" t="e">
        <f t="shared" si="721"/>
        <v>#DIV/0!</v>
      </c>
      <c r="R4764" s="6" t="e">
        <f t="shared" si="722"/>
        <v>#DIV/0!</v>
      </c>
      <c r="S4764" s="6" t="e">
        <f t="shared" si="723"/>
        <v>#DIV/0!</v>
      </c>
      <c r="T4764" s="11">
        <f t="shared" si="724"/>
        <v>0</v>
      </c>
      <c r="U4764" s="11">
        <f t="shared" si="725"/>
        <v>0</v>
      </c>
      <c r="V4764" s="11">
        <f t="shared" si="726"/>
        <v>0</v>
      </c>
    </row>
    <row r="4765" spans="1:22" x14ac:dyDescent="0.25">
      <c r="A4765" s="6" t="s">
        <v>351</v>
      </c>
      <c r="B4765" s="6" t="s">
        <v>23</v>
      </c>
      <c r="O4765" s="10" t="e">
        <f t="shared" si="719"/>
        <v>#DIV/0!</v>
      </c>
      <c r="P4765" s="11" t="e">
        <f t="shared" si="720"/>
        <v>#DIV/0!</v>
      </c>
      <c r="Q4765" s="11" t="e">
        <f t="shared" si="721"/>
        <v>#DIV/0!</v>
      </c>
      <c r="R4765" s="6" t="e">
        <f t="shared" si="722"/>
        <v>#DIV/0!</v>
      </c>
      <c r="S4765" s="6" t="e">
        <f t="shared" si="723"/>
        <v>#DIV/0!</v>
      </c>
      <c r="T4765" s="11">
        <f t="shared" si="724"/>
        <v>0</v>
      </c>
      <c r="U4765" s="11">
        <f t="shared" si="725"/>
        <v>0</v>
      </c>
      <c r="V4765" s="11">
        <f t="shared" si="726"/>
        <v>0</v>
      </c>
    </row>
    <row r="4766" spans="1:22" x14ac:dyDescent="0.25">
      <c r="A4766" s="6" t="s">
        <v>351</v>
      </c>
      <c r="B4766" s="6" t="s">
        <v>23</v>
      </c>
      <c r="O4766" s="10" t="e">
        <f t="shared" si="719"/>
        <v>#DIV/0!</v>
      </c>
      <c r="P4766" s="11" t="e">
        <f t="shared" si="720"/>
        <v>#DIV/0!</v>
      </c>
      <c r="Q4766" s="11" t="e">
        <f t="shared" si="721"/>
        <v>#DIV/0!</v>
      </c>
      <c r="R4766" s="6" t="e">
        <f t="shared" si="722"/>
        <v>#DIV/0!</v>
      </c>
      <c r="S4766" s="6" t="e">
        <f t="shared" si="723"/>
        <v>#DIV/0!</v>
      </c>
      <c r="T4766" s="11">
        <f t="shared" si="724"/>
        <v>0</v>
      </c>
      <c r="U4766" s="11">
        <f t="shared" si="725"/>
        <v>0</v>
      </c>
      <c r="V4766" s="11">
        <f t="shared" si="726"/>
        <v>0</v>
      </c>
    </row>
    <row r="4767" spans="1:22" x14ac:dyDescent="0.25">
      <c r="A4767" s="6" t="s">
        <v>351</v>
      </c>
      <c r="B4767" s="6" t="s">
        <v>23</v>
      </c>
      <c r="O4767" s="10" t="e">
        <f t="shared" si="719"/>
        <v>#DIV/0!</v>
      </c>
      <c r="P4767" s="11" t="e">
        <f t="shared" si="720"/>
        <v>#DIV/0!</v>
      </c>
      <c r="Q4767" s="11" t="e">
        <f t="shared" si="721"/>
        <v>#DIV/0!</v>
      </c>
      <c r="R4767" s="6" t="e">
        <f t="shared" si="722"/>
        <v>#DIV/0!</v>
      </c>
      <c r="S4767" s="6" t="e">
        <f t="shared" si="723"/>
        <v>#DIV/0!</v>
      </c>
      <c r="T4767" s="11">
        <f t="shared" si="724"/>
        <v>0</v>
      </c>
      <c r="U4767" s="11">
        <f t="shared" si="725"/>
        <v>0</v>
      </c>
      <c r="V4767" s="11">
        <f t="shared" si="726"/>
        <v>0</v>
      </c>
    </row>
    <row r="4768" spans="1:22" x14ac:dyDescent="0.25">
      <c r="A4768" s="6" t="s">
        <v>351</v>
      </c>
      <c r="B4768" s="6" t="s">
        <v>23</v>
      </c>
      <c r="O4768" s="10" t="e">
        <f t="shared" si="719"/>
        <v>#DIV/0!</v>
      </c>
      <c r="P4768" s="11" t="e">
        <f t="shared" si="720"/>
        <v>#DIV/0!</v>
      </c>
      <c r="Q4768" s="11" t="e">
        <f t="shared" si="721"/>
        <v>#DIV/0!</v>
      </c>
      <c r="R4768" s="6" t="e">
        <f t="shared" si="722"/>
        <v>#DIV/0!</v>
      </c>
      <c r="S4768" s="6" t="e">
        <f t="shared" si="723"/>
        <v>#DIV/0!</v>
      </c>
      <c r="T4768" s="11">
        <f t="shared" si="724"/>
        <v>0</v>
      </c>
      <c r="U4768" s="11">
        <f t="shared" si="725"/>
        <v>0</v>
      </c>
      <c r="V4768" s="11">
        <f t="shared" si="726"/>
        <v>0</v>
      </c>
    </row>
    <row r="4769" spans="1:22" x14ac:dyDescent="0.25">
      <c r="A4769" s="6" t="s">
        <v>351</v>
      </c>
      <c r="B4769" s="6" t="s">
        <v>23</v>
      </c>
      <c r="O4769" s="10" t="e">
        <f t="shared" si="719"/>
        <v>#DIV/0!</v>
      </c>
      <c r="P4769" s="11" t="e">
        <f t="shared" si="720"/>
        <v>#DIV/0!</v>
      </c>
      <c r="Q4769" s="11" t="e">
        <f t="shared" si="721"/>
        <v>#DIV/0!</v>
      </c>
      <c r="R4769" s="6" t="e">
        <f t="shared" si="722"/>
        <v>#DIV/0!</v>
      </c>
      <c r="S4769" s="6" t="e">
        <f t="shared" si="723"/>
        <v>#DIV/0!</v>
      </c>
      <c r="T4769" s="11">
        <f t="shared" si="724"/>
        <v>0</v>
      </c>
      <c r="U4769" s="11">
        <f t="shared" si="725"/>
        <v>0</v>
      </c>
      <c r="V4769" s="11">
        <f t="shared" si="726"/>
        <v>0</v>
      </c>
    </row>
    <row r="4770" spans="1:22" x14ac:dyDescent="0.25">
      <c r="A4770" s="6" t="s">
        <v>351</v>
      </c>
      <c r="B4770" s="6" t="s">
        <v>23</v>
      </c>
      <c r="O4770" s="10" t="e">
        <f t="shared" si="719"/>
        <v>#DIV/0!</v>
      </c>
      <c r="P4770" s="11" t="e">
        <f t="shared" si="720"/>
        <v>#DIV/0!</v>
      </c>
      <c r="Q4770" s="11" t="e">
        <f t="shared" si="721"/>
        <v>#DIV/0!</v>
      </c>
      <c r="R4770" s="6" t="e">
        <f t="shared" si="722"/>
        <v>#DIV/0!</v>
      </c>
      <c r="S4770" s="6" t="e">
        <f t="shared" si="723"/>
        <v>#DIV/0!</v>
      </c>
      <c r="T4770" s="11">
        <f t="shared" si="724"/>
        <v>0</v>
      </c>
      <c r="U4770" s="11">
        <f t="shared" si="725"/>
        <v>0</v>
      </c>
      <c r="V4770" s="11">
        <f t="shared" si="726"/>
        <v>0</v>
      </c>
    </row>
    <row r="4771" spans="1:22" x14ac:dyDescent="0.25">
      <c r="A4771" s="6" t="s">
        <v>351</v>
      </c>
      <c r="B4771" s="6" t="s">
        <v>23</v>
      </c>
      <c r="O4771" s="10" t="e">
        <f t="shared" si="719"/>
        <v>#DIV/0!</v>
      </c>
      <c r="P4771" s="11" t="e">
        <f t="shared" si="720"/>
        <v>#DIV/0!</v>
      </c>
      <c r="Q4771" s="11" t="e">
        <f t="shared" si="721"/>
        <v>#DIV/0!</v>
      </c>
      <c r="R4771" s="6" t="e">
        <f t="shared" si="722"/>
        <v>#DIV/0!</v>
      </c>
      <c r="S4771" s="6" t="e">
        <f t="shared" si="723"/>
        <v>#DIV/0!</v>
      </c>
      <c r="T4771" s="11">
        <f t="shared" si="724"/>
        <v>0</v>
      </c>
      <c r="U4771" s="11">
        <f t="shared" si="725"/>
        <v>0</v>
      </c>
      <c r="V4771" s="11">
        <f t="shared" si="726"/>
        <v>0</v>
      </c>
    </row>
    <row r="4772" spans="1:22" x14ac:dyDescent="0.25">
      <c r="A4772" s="6" t="s">
        <v>351</v>
      </c>
      <c r="B4772" s="6" t="s">
        <v>23</v>
      </c>
      <c r="O4772" s="10" t="e">
        <f t="shared" si="719"/>
        <v>#DIV/0!</v>
      </c>
      <c r="P4772" s="11" t="e">
        <f t="shared" si="720"/>
        <v>#DIV/0!</v>
      </c>
      <c r="Q4772" s="11" t="e">
        <f t="shared" si="721"/>
        <v>#DIV/0!</v>
      </c>
      <c r="R4772" s="6" t="e">
        <f t="shared" si="722"/>
        <v>#DIV/0!</v>
      </c>
      <c r="S4772" s="6" t="e">
        <f t="shared" si="723"/>
        <v>#DIV/0!</v>
      </c>
      <c r="T4772" s="11">
        <f t="shared" si="724"/>
        <v>0</v>
      </c>
      <c r="U4772" s="11">
        <f t="shared" si="725"/>
        <v>0</v>
      </c>
      <c r="V4772" s="11">
        <f t="shared" si="726"/>
        <v>0</v>
      </c>
    </row>
    <row r="4773" spans="1:22" x14ac:dyDescent="0.25">
      <c r="A4773" s="6" t="s">
        <v>351</v>
      </c>
      <c r="B4773" s="6" t="s">
        <v>23</v>
      </c>
      <c r="O4773" s="10" t="e">
        <f t="shared" si="719"/>
        <v>#DIV/0!</v>
      </c>
      <c r="P4773" s="11" t="e">
        <f t="shared" si="720"/>
        <v>#DIV/0!</v>
      </c>
      <c r="Q4773" s="11" t="e">
        <f t="shared" si="721"/>
        <v>#DIV/0!</v>
      </c>
      <c r="R4773" s="6" t="e">
        <f t="shared" si="722"/>
        <v>#DIV/0!</v>
      </c>
      <c r="S4773" s="6" t="e">
        <f t="shared" si="723"/>
        <v>#DIV/0!</v>
      </c>
      <c r="T4773" s="11">
        <f t="shared" si="724"/>
        <v>0</v>
      </c>
      <c r="U4773" s="11">
        <f t="shared" si="725"/>
        <v>0</v>
      </c>
      <c r="V4773" s="11">
        <f t="shared" si="726"/>
        <v>0</v>
      </c>
    </row>
    <row r="4774" spans="1:22" x14ac:dyDescent="0.25">
      <c r="A4774" s="6" t="s">
        <v>351</v>
      </c>
      <c r="B4774" s="6" t="s">
        <v>23</v>
      </c>
      <c r="O4774" s="10" t="e">
        <f t="shared" si="719"/>
        <v>#DIV/0!</v>
      </c>
      <c r="P4774" s="11" t="e">
        <f t="shared" si="720"/>
        <v>#DIV/0!</v>
      </c>
      <c r="Q4774" s="11" t="e">
        <f t="shared" si="721"/>
        <v>#DIV/0!</v>
      </c>
      <c r="R4774" s="6" t="e">
        <f t="shared" si="722"/>
        <v>#DIV/0!</v>
      </c>
      <c r="S4774" s="6" t="e">
        <f t="shared" si="723"/>
        <v>#DIV/0!</v>
      </c>
      <c r="T4774" s="11">
        <f t="shared" si="724"/>
        <v>0</v>
      </c>
      <c r="U4774" s="11">
        <f t="shared" si="725"/>
        <v>0</v>
      </c>
      <c r="V4774" s="11">
        <f t="shared" si="726"/>
        <v>0</v>
      </c>
    </row>
    <row r="4775" spans="1:22" x14ac:dyDescent="0.25">
      <c r="A4775" s="6" t="s">
        <v>351</v>
      </c>
      <c r="B4775" s="6" t="s">
        <v>23</v>
      </c>
      <c r="O4775" s="10" t="e">
        <f t="shared" si="719"/>
        <v>#DIV/0!</v>
      </c>
      <c r="P4775" s="11" t="e">
        <f t="shared" si="720"/>
        <v>#DIV/0!</v>
      </c>
      <c r="Q4775" s="11" t="e">
        <f t="shared" si="721"/>
        <v>#DIV/0!</v>
      </c>
      <c r="R4775" s="6" t="e">
        <f t="shared" si="722"/>
        <v>#DIV/0!</v>
      </c>
      <c r="S4775" s="6" t="e">
        <f t="shared" si="723"/>
        <v>#DIV/0!</v>
      </c>
      <c r="T4775" s="11">
        <f t="shared" si="724"/>
        <v>0</v>
      </c>
      <c r="U4775" s="11">
        <f t="shared" si="725"/>
        <v>0</v>
      </c>
      <c r="V4775" s="11">
        <f t="shared" si="726"/>
        <v>0</v>
      </c>
    </row>
    <row r="4776" spans="1:22" x14ac:dyDescent="0.25">
      <c r="A4776" s="6" t="s">
        <v>351</v>
      </c>
      <c r="B4776" s="6" t="s">
        <v>23</v>
      </c>
      <c r="O4776" s="10" t="e">
        <f t="shared" si="719"/>
        <v>#DIV/0!</v>
      </c>
      <c r="P4776" s="11" t="e">
        <f t="shared" si="720"/>
        <v>#DIV/0!</v>
      </c>
      <c r="Q4776" s="11" t="e">
        <f t="shared" si="721"/>
        <v>#DIV/0!</v>
      </c>
      <c r="R4776" s="6" t="e">
        <f t="shared" si="722"/>
        <v>#DIV/0!</v>
      </c>
      <c r="S4776" s="6" t="e">
        <f t="shared" si="723"/>
        <v>#DIV/0!</v>
      </c>
      <c r="T4776" s="11">
        <f t="shared" si="724"/>
        <v>0</v>
      </c>
      <c r="U4776" s="11">
        <f t="shared" si="725"/>
        <v>0</v>
      </c>
      <c r="V4776" s="11">
        <f t="shared" si="726"/>
        <v>0</v>
      </c>
    </row>
    <row r="4777" spans="1:22" x14ac:dyDescent="0.25">
      <c r="A4777" s="6" t="s">
        <v>351</v>
      </c>
      <c r="B4777" s="6" t="s">
        <v>23</v>
      </c>
      <c r="O4777" s="10" t="e">
        <f t="shared" si="719"/>
        <v>#DIV/0!</v>
      </c>
      <c r="P4777" s="11" t="e">
        <f t="shared" si="720"/>
        <v>#DIV/0!</v>
      </c>
      <c r="Q4777" s="11" t="e">
        <f t="shared" si="721"/>
        <v>#DIV/0!</v>
      </c>
      <c r="R4777" s="6" t="e">
        <f t="shared" si="722"/>
        <v>#DIV/0!</v>
      </c>
      <c r="S4777" s="6" t="e">
        <f t="shared" si="723"/>
        <v>#DIV/0!</v>
      </c>
      <c r="T4777" s="11">
        <f t="shared" si="724"/>
        <v>0</v>
      </c>
      <c r="U4777" s="11">
        <f t="shared" si="725"/>
        <v>0</v>
      </c>
      <c r="V4777" s="11">
        <f t="shared" si="726"/>
        <v>0</v>
      </c>
    </row>
    <row r="4778" spans="1:22" x14ac:dyDescent="0.25">
      <c r="A4778" s="6" t="s">
        <v>351</v>
      </c>
      <c r="B4778" s="6" t="s">
        <v>23</v>
      </c>
      <c r="O4778" s="10" t="e">
        <f t="shared" si="719"/>
        <v>#DIV/0!</v>
      </c>
      <c r="P4778" s="11" t="e">
        <f t="shared" si="720"/>
        <v>#DIV/0!</v>
      </c>
      <c r="Q4778" s="11" t="e">
        <f t="shared" si="721"/>
        <v>#DIV/0!</v>
      </c>
      <c r="R4778" s="6" t="e">
        <f t="shared" si="722"/>
        <v>#DIV/0!</v>
      </c>
      <c r="S4778" s="6" t="e">
        <f t="shared" si="723"/>
        <v>#DIV/0!</v>
      </c>
      <c r="T4778" s="11">
        <f t="shared" si="724"/>
        <v>0</v>
      </c>
      <c r="U4778" s="11">
        <f t="shared" si="725"/>
        <v>0</v>
      </c>
      <c r="V4778" s="11">
        <f t="shared" si="726"/>
        <v>0</v>
      </c>
    </row>
    <row r="4779" spans="1:22" x14ac:dyDescent="0.25">
      <c r="A4779" s="6" t="s">
        <v>351</v>
      </c>
      <c r="B4779" s="6" t="s">
        <v>23</v>
      </c>
      <c r="O4779" s="10" t="e">
        <f t="shared" si="719"/>
        <v>#DIV/0!</v>
      </c>
      <c r="P4779" s="11" t="e">
        <f t="shared" si="720"/>
        <v>#DIV/0!</v>
      </c>
      <c r="Q4779" s="11" t="e">
        <f t="shared" si="721"/>
        <v>#DIV/0!</v>
      </c>
      <c r="R4779" s="6" t="e">
        <f t="shared" si="722"/>
        <v>#DIV/0!</v>
      </c>
      <c r="S4779" s="6" t="e">
        <f t="shared" si="723"/>
        <v>#DIV/0!</v>
      </c>
      <c r="T4779" s="11">
        <f t="shared" si="724"/>
        <v>0</v>
      </c>
      <c r="U4779" s="11">
        <f t="shared" si="725"/>
        <v>0</v>
      </c>
      <c r="V4779" s="11">
        <f t="shared" si="726"/>
        <v>0</v>
      </c>
    </row>
    <row r="4780" spans="1:22" x14ac:dyDescent="0.25">
      <c r="A4780" s="6" t="s">
        <v>351</v>
      </c>
      <c r="B4780" s="6" t="s">
        <v>23</v>
      </c>
      <c r="O4780" s="10" t="e">
        <f t="shared" si="719"/>
        <v>#DIV/0!</v>
      </c>
      <c r="P4780" s="11" t="e">
        <f t="shared" si="720"/>
        <v>#DIV/0!</v>
      </c>
      <c r="Q4780" s="11" t="e">
        <f t="shared" si="721"/>
        <v>#DIV/0!</v>
      </c>
      <c r="R4780" s="6" t="e">
        <f t="shared" si="722"/>
        <v>#DIV/0!</v>
      </c>
      <c r="S4780" s="6" t="e">
        <f t="shared" si="723"/>
        <v>#DIV/0!</v>
      </c>
      <c r="T4780" s="11">
        <f t="shared" si="724"/>
        <v>0</v>
      </c>
      <c r="U4780" s="11">
        <f t="shared" si="725"/>
        <v>0</v>
      </c>
      <c r="V4780" s="11">
        <f t="shared" si="726"/>
        <v>0</v>
      </c>
    </row>
    <row r="4781" spans="1:22" x14ac:dyDescent="0.25">
      <c r="A4781" s="6" t="s">
        <v>351</v>
      </c>
      <c r="B4781" s="6" t="s">
        <v>23</v>
      </c>
      <c r="O4781" s="10" t="e">
        <f t="shared" si="719"/>
        <v>#DIV/0!</v>
      </c>
      <c r="P4781" s="11" t="e">
        <f t="shared" si="720"/>
        <v>#DIV/0!</v>
      </c>
      <c r="Q4781" s="11" t="e">
        <f t="shared" si="721"/>
        <v>#DIV/0!</v>
      </c>
      <c r="R4781" s="6" t="e">
        <f t="shared" si="722"/>
        <v>#DIV/0!</v>
      </c>
      <c r="S4781" s="6" t="e">
        <f t="shared" si="723"/>
        <v>#DIV/0!</v>
      </c>
      <c r="T4781" s="11">
        <f t="shared" si="724"/>
        <v>0</v>
      </c>
      <c r="U4781" s="11">
        <f t="shared" si="725"/>
        <v>0</v>
      </c>
      <c r="V4781" s="11">
        <f t="shared" si="726"/>
        <v>0</v>
      </c>
    </row>
    <row r="4782" spans="1:22" x14ac:dyDescent="0.25">
      <c r="A4782" s="6" t="s">
        <v>351</v>
      </c>
      <c r="B4782" s="6" t="s">
        <v>23</v>
      </c>
      <c r="O4782" s="10" t="e">
        <f t="shared" si="719"/>
        <v>#DIV/0!</v>
      </c>
      <c r="P4782" s="11" t="e">
        <f t="shared" si="720"/>
        <v>#DIV/0!</v>
      </c>
      <c r="Q4782" s="11" t="e">
        <f t="shared" si="721"/>
        <v>#DIV/0!</v>
      </c>
      <c r="R4782" s="6" t="e">
        <f t="shared" si="722"/>
        <v>#DIV/0!</v>
      </c>
      <c r="S4782" s="6" t="e">
        <f t="shared" si="723"/>
        <v>#DIV/0!</v>
      </c>
      <c r="T4782" s="11">
        <f t="shared" si="724"/>
        <v>0</v>
      </c>
      <c r="U4782" s="11">
        <f t="shared" si="725"/>
        <v>0</v>
      </c>
      <c r="V4782" s="11">
        <f t="shared" si="726"/>
        <v>0</v>
      </c>
    </row>
    <row r="4783" spans="1:22" x14ac:dyDescent="0.25">
      <c r="A4783" s="6" t="s">
        <v>351</v>
      </c>
      <c r="B4783" s="6" t="s">
        <v>23</v>
      </c>
      <c r="O4783" s="10" t="e">
        <f t="shared" si="719"/>
        <v>#DIV/0!</v>
      </c>
      <c r="P4783" s="11" t="e">
        <f t="shared" si="720"/>
        <v>#DIV/0!</v>
      </c>
      <c r="Q4783" s="11" t="e">
        <f t="shared" si="721"/>
        <v>#DIV/0!</v>
      </c>
      <c r="R4783" s="6" t="e">
        <f t="shared" si="722"/>
        <v>#DIV/0!</v>
      </c>
      <c r="S4783" s="6" t="e">
        <f t="shared" si="723"/>
        <v>#DIV/0!</v>
      </c>
      <c r="T4783" s="11">
        <f t="shared" si="724"/>
        <v>0</v>
      </c>
      <c r="U4783" s="11">
        <f t="shared" si="725"/>
        <v>0</v>
      </c>
      <c r="V4783" s="11">
        <f t="shared" si="726"/>
        <v>0</v>
      </c>
    </row>
    <row r="4784" spans="1:22" x14ac:dyDescent="0.25">
      <c r="A4784" s="6" t="s">
        <v>351</v>
      </c>
      <c r="B4784" s="6" t="s">
        <v>23</v>
      </c>
      <c r="O4784" s="10" t="e">
        <f t="shared" si="719"/>
        <v>#DIV/0!</v>
      </c>
      <c r="P4784" s="11" t="e">
        <f t="shared" si="720"/>
        <v>#DIV/0!</v>
      </c>
      <c r="Q4784" s="11" t="e">
        <f t="shared" si="721"/>
        <v>#DIV/0!</v>
      </c>
      <c r="R4784" s="6" t="e">
        <f t="shared" si="722"/>
        <v>#DIV/0!</v>
      </c>
      <c r="S4784" s="6" t="e">
        <f t="shared" si="723"/>
        <v>#DIV/0!</v>
      </c>
      <c r="T4784" s="11">
        <f t="shared" si="724"/>
        <v>0</v>
      </c>
      <c r="U4784" s="11">
        <f t="shared" si="725"/>
        <v>0</v>
      </c>
      <c r="V4784" s="11">
        <f t="shared" si="726"/>
        <v>0</v>
      </c>
    </row>
    <row r="4785" spans="1:22" x14ac:dyDescent="0.25">
      <c r="A4785" s="6" t="s">
        <v>351</v>
      </c>
      <c r="B4785" s="6" t="s">
        <v>23</v>
      </c>
      <c r="O4785" s="10" t="e">
        <f t="shared" si="719"/>
        <v>#DIV/0!</v>
      </c>
      <c r="P4785" s="11" t="e">
        <f t="shared" si="720"/>
        <v>#DIV/0!</v>
      </c>
      <c r="Q4785" s="11" t="e">
        <f t="shared" si="721"/>
        <v>#DIV/0!</v>
      </c>
      <c r="R4785" s="6" t="e">
        <f t="shared" si="722"/>
        <v>#DIV/0!</v>
      </c>
      <c r="S4785" s="6" t="e">
        <f t="shared" si="723"/>
        <v>#DIV/0!</v>
      </c>
      <c r="T4785" s="11">
        <f t="shared" si="724"/>
        <v>0</v>
      </c>
      <c r="U4785" s="11">
        <f t="shared" si="725"/>
        <v>0</v>
      </c>
      <c r="V4785" s="11">
        <f t="shared" si="726"/>
        <v>0</v>
      </c>
    </row>
    <row r="4786" spans="1:22" x14ac:dyDescent="0.25">
      <c r="A4786" s="6" t="s">
        <v>351</v>
      </c>
      <c r="B4786" s="6" t="s">
        <v>23</v>
      </c>
      <c r="O4786" s="10" t="e">
        <f t="shared" si="719"/>
        <v>#DIV/0!</v>
      </c>
      <c r="P4786" s="11" t="e">
        <f t="shared" si="720"/>
        <v>#DIV/0!</v>
      </c>
      <c r="Q4786" s="11" t="e">
        <f t="shared" si="721"/>
        <v>#DIV/0!</v>
      </c>
      <c r="R4786" s="6" t="e">
        <f t="shared" si="722"/>
        <v>#DIV/0!</v>
      </c>
      <c r="S4786" s="6" t="e">
        <f t="shared" si="723"/>
        <v>#DIV/0!</v>
      </c>
      <c r="T4786" s="11">
        <f t="shared" si="724"/>
        <v>0</v>
      </c>
      <c r="U4786" s="11">
        <f t="shared" si="725"/>
        <v>0</v>
      </c>
      <c r="V4786" s="11">
        <f t="shared" si="726"/>
        <v>0</v>
      </c>
    </row>
    <row r="4787" spans="1:22" x14ac:dyDescent="0.25">
      <c r="A4787" s="6" t="s">
        <v>351</v>
      </c>
      <c r="B4787" s="6" t="s">
        <v>23</v>
      </c>
      <c r="O4787" s="10" t="e">
        <f t="shared" si="719"/>
        <v>#DIV/0!</v>
      </c>
      <c r="P4787" s="11" t="e">
        <f t="shared" si="720"/>
        <v>#DIV/0!</v>
      </c>
      <c r="Q4787" s="11" t="e">
        <f t="shared" si="721"/>
        <v>#DIV/0!</v>
      </c>
      <c r="R4787" s="6" t="e">
        <f t="shared" si="722"/>
        <v>#DIV/0!</v>
      </c>
      <c r="S4787" s="6" t="e">
        <f t="shared" si="723"/>
        <v>#DIV/0!</v>
      </c>
      <c r="T4787" s="11">
        <f t="shared" si="724"/>
        <v>0</v>
      </c>
      <c r="U4787" s="11">
        <f t="shared" si="725"/>
        <v>0</v>
      </c>
      <c r="V4787" s="11">
        <f t="shared" si="726"/>
        <v>0</v>
      </c>
    </row>
    <row r="4788" spans="1:22" x14ac:dyDescent="0.25">
      <c r="A4788" s="6" t="s">
        <v>351</v>
      </c>
      <c r="B4788" s="6" t="s">
        <v>23</v>
      </c>
      <c r="O4788" s="10" t="e">
        <f t="shared" si="719"/>
        <v>#DIV/0!</v>
      </c>
      <c r="P4788" s="11" t="e">
        <f t="shared" si="720"/>
        <v>#DIV/0!</v>
      </c>
      <c r="Q4788" s="11" t="e">
        <f t="shared" si="721"/>
        <v>#DIV/0!</v>
      </c>
      <c r="R4788" s="6" t="e">
        <f t="shared" si="722"/>
        <v>#DIV/0!</v>
      </c>
      <c r="S4788" s="6" t="e">
        <f t="shared" si="723"/>
        <v>#DIV/0!</v>
      </c>
      <c r="T4788" s="11">
        <f t="shared" si="724"/>
        <v>0</v>
      </c>
      <c r="U4788" s="11">
        <f t="shared" si="725"/>
        <v>0</v>
      </c>
      <c r="V4788" s="11">
        <f t="shared" si="726"/>
        <v>0</v>
      </c>
    </row>
    <row r="4789" spans="1:22" x14ac:dyDescent="0.25">
      <c r="A4789" s="6" t="s">
        <v>351</v>
      </c>
      <c r="B4789" s="6" t="s">
        <v>23</v>
      </c>
      <c r="O4789" s="10" t="e">
        <f t="shared" si="719"/>
        <v>#DIV/0!</v>
      </c>
      <c r="P4789" s="11" t="e">
        <f t="shared" si="720"/>
        <v>#DIV/0!</v>
      </c>
      <c r="Q4789" s="11" t="e">
        <f t="shared" si="721"/>
        <v>#DIV/0!</v>
      </c>
      <c r="R4789" s="6" t="e">
        <f t="shared" si="722"/>
        <v>#DIV/0!</v>
      </c>
      <c r="S4789" s="6" t="e">
        <f t="shared" si="723"/>
        <v>#DIV/0!</v>
      </c>
      <c r="T4789" s="11">
        <f t="shared" si="724"/>
        <v>0</v>
      </c>
      <c r="U4789" s="11">
        <f t="shared" si="725"/>
        <v>0</v>
      </c>
      <c r="V4789" s="11">
        <f t="shared" si="726"/>
        <v>0</v>
      </c>
    </row>
    <row r="4790" spans="1:22" x14ac:dyDescent="0.25">
      <c r="A4790" s="6" t="s">
        <v>351</v>
      </c>
      <c r="B4790" s="6" t="s">
        <v>23</v>
      </c>
      <c r="O4790" s="10" t="e">
        <f t="shared" si="719"/>
        <v>#DIV/0!</v>
      </c>
      <c r="P4790" s="11" t="e">
        <f t="shared" si="720"/>
        <v>#DIV/0!</v>
      </c>
      <c r="Q4790" s="11" t="e">
        <f t="shared" si="721"/>
        <v>#DIV/0!</v>
      </c>
      <c r="R4790" s="6" t="e">
        <f t="shared" si="722"/>
        <v>#DIV/0!</v>
      </c>
      <c r="S4790" s="6" t="e">
        <f t="shared" si="723"/>
        <v>#DIV/0!</v>
      </c>
      <c r="T4790" s="11">
        <f t="shared" si="724"/>
        <v>0</v>
      </c>
      <c r="U4790" s="11">
        <f t="shared" si="725"/>
        <v>0</v>
      </c>
      <c r="V4790" s="11">
        <f t="shared" si="726"/>
        <v>0</v>
      </c>
    </row>
    <row r="4791" spans="1:22" x14ac:dyDescent="0.25">
      <c r="A4791" s="6" t="s">
        <v>351</v>
      </c>
      <c r="B4791" s="6" t="s">
        <v>23</v>
      </c>
      <c r="O4791" s="10" t="e">
        <f t="shared" si="719"/>
        <v>#DIV/0!</v>
      </c>
      <c r="P4791" s="11" t="e">
        <f t="shared" si="720"/>
        <v>#DIV/0!</v>
      </c>
      <c r="Q4791" s="11" t="e">
        <f t="shared" si="721"/>
        <v>#DIV/0!</v>
      </c>
      <c r="R4791" s="6" t="e">
        <f t="shared" si="722"/>
        <v>#DIV/0!</v>
      </c>
      <c r="S4791" s="6" t="e">
        <f t="shared" si="723"/>
        <v>#DIV/0!</v>
      </c>
      <c r="T4791" s="11">
        <f t="shared" si="724"/>
        <v>0</v>
      </c>
      <c r="U4791" s="11">
        <f t="shared" si="725"/>
        <v>0</v>
      </c>
      <c r="V4791" s="11">
        <f t="shared" si="726"/>
        <v>0</v>
      </c>
    </row>
    <row r="4792" spans="1:22" x14ac:dyDescent="0.25">
      <c r="A4792" s="6" t="s">
        <v>351</v>
      </c>
      <c r="B4792" s="6" t="s">
        <v>23</v>
      </c>
      <c r="O4792" s="10" t="e">
        <f t="shared" si="719"/>
        <v>#DIV/0!</v>
      </c>
      <c r="P4792" s="11" t="e">
        <f t="shared" si="720"/>
        <v>#DIV/0!</v>
      </c>
      <c r="Q4792" s="11" t="e">
        <f t="shared" si="721"/>
        <v>#DIV/0!</v>
      </c>
      <c r="R4792" s="6" t="e">
        <f t="shared" si="722"/>
        <v>#DIV/0!</v>
      </c>
      <c r="S4792" s="6" t="e">
        <f t="shared" si="723"/>
        <v>#DIV/0!</v>
      </c>
      <c r="T4792" s="11">
        <f t="shared" si="724"/>
        <v>0</v>
      </c>
      <c r="U4792" s="11">
        <f t="shared" si="725"/>
        <v>0</v>
      </c>
      <c r="V4792" s="11">
        <f t="shared" si="726"/>
        <v>0</v>
      </c>
    </row>
    <row r="4793" spans="1:22" x14ac:dyDescent="0.25">
      <c r="A4793" s="6" t="s">
        <v>351</v>
      </c>
      <c r="B4793" s="6" t="s">
        <v>23</v>
      </c>
      <c r="O4793" s="10" t="e">
        <f t="shared" si="719"/>
        <v>#DIV/0!</v>
      </c>
      <c r="P4793" s="11" t="e">
        <f t="shared" si="720"/>
        <v>#DIV/0!</v>
      </c>
      <c r="Q4793" s="11" t="e">
        <f t="shared" si="721"/>
        <v>#DIV/0!</v>
      </c>
      <c r="R4793" s="6" t="e">
        <f t="shared" si="722"/>
        <v>#DIV/0!</v>
      </c>
      <c r="S4793" s="6" t="e">
        <f t="shared" si="723"/>
        <v>#DIV/0!</v>
      </c>
      <c r="T4793" s="11">
        <f t="shared" si="724"/>
        <v>0</v>
      </c>
      <c r="U4793" s="11">
        <f t="shared" si="725"/>
        <v>0</v>
      </c>
      <c r="V4793" s="11">
        <f t="shared" si="726"/>
        <v>0</v>
      </c>
    </row>
    <row r="4794" spans="1:22" x14ac:dyDescent="0.25">
      <c r="A4794" s="6" t="s">
        <v>351</v>
      </c>
      <c r="B4794" s="6" t="s">
        <v>23</v>
      </c>
      <c r="O4794" s="10" t="e">
        <f t="shared" si="719"/>
        <v>#DIV/0!</v>
      </c>
      <c r="P4794" s="11" t="e">
        <f t="shared" si="720"/>
        <v>#DIV/0!</v>
      </c>
      <c r="Q4794" s="11" t="e">
        <f t="shared" si="721"/>
        <v>#DIV/0!</v>
      </c>
      <c r="R4794" s="6" t="e">
        <f t="shared" si="722"/>
        <v>#DIV/0!</v>
      </c>
      <c r="S4794" s="6" t="e">
        <f t="shared" si="723"/>
        <v>#DIV/0!</v>
      </c>
      <c r="T4794" s="11">
        <f t="shared" si="724"/>
        <v>0</v>
      </c>
      <c r="U4794" s="11">
        <f t="shared" si="725"/>
        <v>0</v>
      </c>
      <c r="V4794" s="11">
        <f t="shared" si="726"/>
        <v>0</v>
      </c>
    </row>
    <row r="4795" spans="1:22" x14ac:dyDescent="0.25">
      <c r="A4795" s="6" t="s">
        <v>351</v>
      </c>
      <c r="B4795" s="6" t="s">
        <v>23</v>
      </c>
      <c r="O4795" s="10" t="e">
        <f t="shared" si="719"/>
        <v>#DIV/0!</v>
      </c>
      <c r="P4795" s="11" t="e">
        <f t="shared" si="720"/>
        <v>#DIV/0!</v>
      </c>
      <c r="Q4795" s="11" t="e">
        <f t="shared" si="721"/>
        <v>#DIV/0!</v>
      </c>
      <c r="R4795" s="6" t="e">
        <f t="shared" si="722"/>
        <v>#DIV/0!</v>
      </c>
      <c r="S4795" s="6" t="e">
        <f t="shared" si="723"/>
        <v>#DIV/0!</v>
      </c>
      <c r="T4795" s="11">
        <f t="shared" si="724"/>
        <v>0</v>
      </c>
      <c r="U4795" s="11">
        <f t="shared" si="725"/>
        <v>0</v>
      </c>
      <c r="V4795" s="11">
        <f t="shared" si="726"/>
        <v>0</v>
      </c>
    </row>
    <row r="4796" spans="1:22" x14ac:dyDescent="0.25">
      <c r="A4796" s="6" t="s">
        <v>351</v>
      </c>
      <c r="B4796" s="6" t="s">
        <v>23</v>
      </c>
      <c r="O4796" s="10" t="e">
        <f t="shared" si="719"/>
        <v>#DIV/0!</v>
      </c>
      <c r="P4796" s="11" t="e">
        <f t="shared" si="720"/>
        <v>#DIV/0!</v>
      </c>
      <c r="Q4796" s="11" t="e">
        <f t="shared" si="721"/>
        <v>#DIV/0!</v>
      </c>
      <c r="R4796" s="6" t="e">
        <f t="shared" si="722"/>
        <v>#DIV/0!</v>
      </c>
      <c r="S4796" s="6" t="e">
        <f t="shared" si="723"/>
        <v>#DIV/0!</v>
      </c>
      <c r="T4796" s="11">
        <f t="shared" si="724"/>
        <v>0</v>
      </c>
      <c r="U4796" s="11">
        <f t="shared" si="725"/>
        <v>0</v>
      </c>
      <c r="V4796" s="11">
        <f t="shared" si="726"/>
        <v>0</v>
      </c>
    </row>
    <row r="4797" spans="1:22" x14ac:dyDescent="0.25">
      <c r="A4797" s="6" t="s">
        <v>351</v>
      </c>
      <c r="B4797" s="6" t="s">
        <v>23</v>
      </c>
      <c r="O4797" s="10" t="e">
        <f t="shared" si="719"/>
        <v>#DIV/0!</v>
      </c>
      <c r="P4797" s="11" t="e">
        <f t="shared" si="720"/>
        <v>#DIV/0!</v>
      </c>
      <c r="Q4797" s="11" t="e">
        <f t="shared" si="721"/>
        <v>#DIV/0!</v>
      </c>
      <c r="R4797" s="6" t="e">
        <f t="shared" si="722"/>
        <v>#DIV/0!</v>
      </c>
      <c r="S4797" s="6" t="e">
        <f t="shared" si="723"/>
        <v>#DIV/0!</v>
      </c>
      <c r="T4797" s="11">
        <f t="shared" si="724"/>
        <v>0</v>
      </c>
      <c r="U4797" s="11">
        <f t="shared" si="725"/>
        <v>0</v>
      </c>
      <c r="V4797" s="11">
        <f t="shared" si="726"/>
        <v>0</v>
      </c>
    </row>
    <row r="4798" spans="1:22" x14ac:dyDescent="0.25">
      <c r="A4798" s="6" t="s">
        <v>351</v>
      </c>
      <c r="B4798" s="6" t="s">
        <v>23</v>
      </c>
      <c r="O4798" s="10" t="e">
        <f t="shared" si="719"/>
        <v>#DIV/0!</v>
      </c>
      <c r="P4798" s="11" t="e">
        <f t="shared" si="720"/>
        <v>#DIV/0!</v>
      </c>
      <c r="Q4798" s="11" t="e">
        <f t="shared" si="721"/>
        <v>#DIV/0!</v>
      </c>
      <c r="R4798" s="6" t="e">
        <f t="shared" si="722"/>
        <v>#DIV/0!</v>
      </c>
      <c r="S4798" s="6" t="e">
        <f t="shared" si="723"/>
        <v>#DIV/0!</v>
      </c>
      <c r="T4798" s="11">
        <f t="shared" si="724"/>
        <v>0</v>
      </c>
      <c r="U4798" s="11">
        <f t="shared" si="725"/>
        <v>0</v>
      </c>
      <c r="V4798" s="11">
        <f t="shared" si="726"/>
        <v>0</v>
      </c>
    </row>
    <row r="4799" spans="1:22" x14ac:dyDescent="0.25">
      <c r="A4799" s="6" t="s">
        <v>351</v>
      </c>
      <c r="B4799" s="6" t="s">
        <v>23</v>
      </c>
      <c r="O4799" s="10" t="e">
        <f t="shared" si="719"/>
        <v>#DIV/0!</v>
      </c>
      <c r="P4799" s="11" t="e">
        <f t="shared" si="720"/>
        <v>#DIV/0!</v>
      </c>
      <c r="Q4799" s="11" t="e">
        <f t="shared" si="721"/>
        <v>#DIV/0!</v>
      </c>
      <c r="R4799" s="6" t="e">
        <f t="shared" si="722"/>
        <v>#DIV/0!</v>
      </c>
      <c r="S4799" s="6" t="e">
        <f t="shared" si="723"/>
        <v>#DIV/0!</v>
      </c>
      <c r="T4799" s="11">
        <f t="shared" si="724"/>
        <v>0</v>
      </c>
      <c r="U4799" s="11">
        <f t="shared" si="725"/>
        <v>0</v>
      </c>
      <c r="V4799" s="11">
        <f t="shared" si="726"/>
        <v>0</v>
      </c>
    </row>
    <row r="4800" spans="1:22" x14ac:dyDescent="0.25">
      <c r="A4800" s="6" t="s">
        <v>351</v>
      </c>
      <c r="B4800" s="6" t="s">
        <v>23</v>
      </c>
      <c r="O4800" s="10" t="e">
        <f t="shared" si="719"/>
        <v>#DIV/0!</v>
      </c>
      <c r="P4800" s="11" t="e">
        <f t="shared" si="720"/>
        <v>#DIV/0!</v>
      </c>
      <c r="Q4800" s="11" t="e">
        <f t="shared" si="721"/>
        <v>#DIV/0!</v>
      </c>
      <c r="R4800" s="6" t="e">
        <f t="shared" si="722"/>
        <v>#DIV/0!</v>
      </c>
      <c r="S4800" s="6" t="e">
        <f t="shared" si="723"/>
        <v>#DIV/0!</v>
      </c>
      <c r="T4800" s="11">
        <f t="shared" si="724"/>
        <v>0</v>
      </c>
      <c r="U4800" s="11">
        <f t="shared" si="725"/>
        <v>0</v>
      </c>
      <c r="V4800" s="11">
        <f t="shared" si="726"/>
        <v>0</v>
      </c>
    </row>
    <row r="4801" spans="1:22" x14ac:dyDescent="0.25">
      <c r="A4801" s="6" t="s">
        <v>351</v>
      </c>
      <c r="B4801" s="6" t="s">
        <v>23</v>
      </c>
      <c r="O4801" s="10" t="e">
        <f t="shared" si="719"/>
        <v>#DIV/0!</v>
      </c>
      <c r="P4801" s="11" t="e">
        <f t="shared" si="720"/>
        <v>#DIV/0!</v>
      </c>
      <c r="Q4801" s="11" t="e">
        <f t="shared" si="721"/>
        <v>#DIV/0!</v>
      </c>
      <c r="R4801" s="6" t="e">
        <f t="shared" si="722"/>
        <v>#DIV/0!</v>
      </c>
      <c r="S4801" s="6" t="e">
        <f t="shared" si="723"/>
        <v>#DIV/0!</v>
      </c>
      <c r="T4801" s="11">
        <f t="shared" si="724"/>
        <v>0</v>
      </c>
      <c r="U4801" s="11">
        <f t="shared" si="725"/>
        <v>0</v>
      </c>
      <c r="V4801" s="11">
        <f t="shared" si="726"/>
        <v>0</v>
      </c>
    </row>
    <row r="4802" spans="1:22" x14ac:dyDescent="0.25">
      <c r="A4802" s="6" t="s">
        <v>351</v>
      </c>
      <c r="B4802" s="6" t="s">
        <v>23</v>
      </c>
      <c r="O4802" s="10" t="e">
        <f t="shared" si="719"/>
        <v>#DIV/0!</v>
      </c>
      <c r="P4802" s="11" t="e">
        <f t="shared" si="720"/>
        <v>#DIV/0!</v>
      </c>
      <c r="Q4802" s="11" t="e">
        <f t="shared" si="721"/>
        <v>#DIV/0!</v>
      </c>
      <c r="R4802" s="6" t="e">
        <f t="shared" si="722"/>
        <v>#DIV/0!</v>
      </c>
      <c r="S4802" s="6" t="e">
        <f t="shared" si="723"/>
        <v>#DIV/0!</v>
      </c>
      <c r="T4802" s="11">
        <f t="shared" si="724"/>
        <v>0</v>
      </c>
      <c r="U4802" s="11">
        <f t="shared" si="725"/>
        <v>0</v>
      </c>
      <c r="V4802" s="11">
        <f t="shared" si="726"/>
        <v>0</v>
      </c>
    </row>
    <row r="4803" spans="1:22" x14ac:dyDescent="0.25">
      <c r="A4803" s="6" t="s">
        <v>351</v>
      </c>
      <c r="B4803" s="6" t="s">
        <v>23</v>
      </c>
      <c r="O4803" s="10" t="e">
        <f t="shared" si="719"/>
        <v>#DIV/0!</v>
      </c>
      <c r="P4803" s="11" t="e">
        <f t="shared" si="720"/>
        <v>#DIV/0!</v>
      </c>
      <c r="Q4803" s="11" t="e">
        <f t="shared" si="721"/>
        <v>#DIV/0!</v>
      </c>
      <c r="R4803" s="6" t="e">
        <f t="shared" si="722"/>
        <v>#DIV/0!</v>
      </c>
      <c r="S4803" s="6" t="e">
        <f t="shared" si="723"/>
        <v>#DIV/0!</v>
      </c>
      <c r="T4803" s="11">
        <f t="shared" si="724"/>
        <v>0</v>
      </c>
      <c r="U4803" s="11">
        <f t="shared" si="725"/>
        <v>0</v>
      </c>
      <c r="V4803" s="11">
        <f t="shared" si="726"/>
        <v>0</v>
      </c>
    </row>
    <row r="4804" spans="1:22" x14ac:dyDescent="0.25">
      <c r="A4804" s="6" t="s">
        <v>351</v>
      </c>
      <c r="B4804" s="6" t="s">
        <v>23</v>
      </c>
      <c r="O4804" s="10" t="e">
        <f t="shared" si="719"/>
        <v>#DIV/0!</v>
      </c>
      <c r="P4804" s="11" t="e">
        <f t="shared" si="720"/>
        <v>#DIV/0!</v>
      </c>
      <c r="Q4804" s="11" t="e">
        <f t="shared" si="721"/>
        <v>#DIV/0!</v>
      </c>
      <c r="R4804" s="6" t="e">
        <f t="shared" si="722"/>
        <v>#DIV/0!</v>
      </c>
      <c r="S4804" s="6" t="e">
        <f t="shared" si="723"/>
        <v>#DIV/0!</v>
      </c>
      <c r="T4804" s="11">
        <f t="shared" si="724"/>
        <v>0</v>
      </c>
      <c r="U4804" s="11">
        <f t="shared" si="725"/>
        <v>0</v>
      </c>
      <c r="V4804" s="11">
        <f t="shared" si="726"/>
        <v>0</v>
      </c>
    </row>
    <row r="4805" spans="1:22" x14ac:dyDescent="0.25">
      <c r="A4805" s="6" t="s">
        <v>351</v>
      </c>
      <c r="B4805" s="6" t="s">
        <v>23</v>
      </c>
      <c r="O4805" s="10" t="e">
        <f t="shared" si="719"/>
        <v>#DIV/0!</v>
      </c>
      <c r="P4805" s="11" t="e">
        <f t="shared" si="720"/>
        <v>#DIV/0!</v>
      </c>
      <c r="Q4805" s="11" t="e">
        <f t="shared" si="721"/>
        <v>#DIV/0!</v>
      </c>
      <c r="R4805" s="6" t="e">
        <f t="shared" si="722"/>
        <v>#DIV/0!</v>
      </c>
      <c r="S4805" s="6" t="e">
        <f t="shared" si="723"/>
        <v>#DIV/0!</v>
      </c>
      <c r="T4805" s="11">
        <f t="shared" si="724"/>
        <v>0</v>
      </c>
      <c r="U4805" s="11">
        <f t="shared" si="725"/>
        <v>0</v>
      </c>
      <c r="V4805" s="11">
        <f t="shared" si="726"/>
        <v>0</v>
      </c>
    </row>
    <row r="4806" spans="1:22" x14ac:dyDescent="0.25">
      <c r="A4806" s="6" t="s">
        <v>351</v>
      </c>
      <c r="B4806" s="6" t="s">
        <v>23</v>
      </c>
      <c r="O4806" s="10" t="e">
        <f t="shared" si="719"/>
        <v>#DIV/0!</v>
      </c>
      <c r="P4806" s="11" t="e">
        <f t="shared" si="720"/>
        <v>#DIV/0!</v>
      </c>
      <c r="Q4806" s="11" t="e">
        <f t="shared" si="721"/>
        <v>#DIV/0!</v>
      </c>
      <c r="R4806" s="6" t="e">
        <f t="shared" si="722"/>
        <v>#DIV/0!</v>
      </c>
      <c r="S4806" s="6" t="e">
        <f t="shared" si="723"/>
        <v>#DIV/0!</v>
      </c>
      <c r="T4806" s="11">
        <f t="shared" si="724"/>
        <v>0</v>
      </c>
      <c r="U4806" s="11">
        <f t="shared" si="725"/>
        <v>0</v>
      </c>
      <c r="V4806" s="11">
        <f t="shared" si="726"/>
        <v>0</v>
      </c>
    </row>
    <row r="4807" spans="1:22" x14ac:dyDescent="0.25">
      <c r="A4807" s="6" t="s">
        <v>351</v>
      </c>
      <c r="B4807" s="6" t="s">
        <v>23</v>
      </c>
      <c r="O4807" s="10" t="e">
        <f t="shared" si="719"/>
        <v>#DIV/0!</v>
      </c>
      <c r="P4807" s="11" t="e">
        <f t="shared" si="720"/>
        <v>#DIV/0!</v>
      </c>
      <c r="Q4807" s="11" t="e">
        <f t="shared" si="721"/>
        <v>#DIV/0!</v>
      </c>
      <c r="R4807" s="6" t="e">
        <f t="shared" si="722"/>
        <v>#DIV/0!</v>
      </c>
      <c r="S4807" s="6" t="e">
        <f t="shared" si="723"/>
        <v>#DIV/0!</v>
      </c>
      <c r="T4807" s="11">
        <f t="shared" si="724"/>
        <v>0</v>
      </c>
      <c r="U4807" s="11">
        <f t="shared" si="725"/>
        <v>0</v>
      </c>
      <c r="V4807" s="11">
        <f t="shared" si="726"/>
        <v>0</v>
      </c>
    </row>
    <row r="4808" spans="1:22" x14ac:dyDescent="0.25">
      <c r="A4808" s="6" t="s">
        <v>351</v>
      </c>
      <c r="B4808" s="6" t="s">
        <v>23</v>
      </c>
      <c r="O4808" s="10" t="e">
        <f t="shared" si="719"/>
        <v>#DIV/0!</v>
      </c>
      <c r="P4808" s="11" t="e">
        <f t="shared" si="720"/>
        <v>#DIV/0!</v>
      </c>
      <c r="Q4808" s="11" t="e">
        <f t="shared" si="721"/>
        <v>#DIV/0!</v>
      </c>
      <c r="R4808" s="6" t="e">
        <f t="shared" si="722"/>
        <v>#DIV/0!</v>
      </c>
      <c r="S4808" s="6" t="e">
        <f t="shared" si="723"/>
        <v>#DIV/0!</v>
      </c>
      <c r="T4808" s="11">
        <f t="shared" si="724"/>
        <v>0</v>
      </c>
      <c r="U4808" s="11">
        <f t="shared" si="725"/>
        <v>0</v>
      </c>
      <c r="V4808" s="11">
        <f t="shared" si="726"/>
        <v>0</v>
      </c>
    </row>
    <row r="4809" spans="1:22" x14ac:dyDescent="0.25">
      <c r="A4809" s="6" t="s">
        <v>351</v>
      </c>
      <c r="B4809" s="6" t="s">
        <v>23</v>
      </c>
      <c r="O4809" s="10" t="e">
        <f t="shared" si="719"/>
        <v>#DIV/0!</v>
      </c>
      <c r="P4809" s="11" t="e">
        <f t="shared" si="720"/>
        <v>#DIV/0!</v>
      </c>
      <c r="Q4809" s="11" t="e">
        <f t="shared" si="721"/>
        <v>#DIV/0!</v>
      </c>
      <c r="R4809" s="6" t="e">
        <f t="shared" si="722"/>
        <v>#DIV/0!</v>
      </c>
      <c r="S4809" s="6" t="e">
        <f t="shared" si="723"/>
        <v>#DIV/0!</v>
      </c>
      <c r="T4809" s="11">
        <f t="shared" si="724"/>
        <v>0</v>
      </c>
      <c r="U4809" s="11">
        <f t="shared" si="725"/>
        <v>0</v>
      </c>
      <c r="V4809" s="11">
        <f t="shared" si="726"/>
        <v>0</v>
      </c>
    </row>
    <row r="4810" spans="1:22" x14ac:dyDescent="0.25">
      <c r="A4810" s="6" t="s">
        <v>351</v>
      </c>
      <c r="B4810" s="6" t="s">
        <v>23</v>
      </c>
      <c r="O4810" s="10" t="e">
        <f t="shared" si="719"/>
        <v>#DIV/0!</v>
      </c>
      <c r="P4810" s="11" t="e">
        <f t="shared" si="720"/>
        <v>#DIV/0!</v>
      </c>
      <c r="Q4810" s="11" t="e">
        <f t="shared" si="721"/>
        <v>#DIV/0!</v>
      </c>
      <c r="R4810" s="6" t="e">
        <f t="shared" si="722"/>
        <v>#DIV/0!</v>
      </c>
      <c r="S4810" s="6" t="e">
        <f t="shared" si="723"/>
        <v>#DIV/0!</v>
      </c>
      <c r="T4810" s="11">
        <f t="shared" si="724"/>
        <v>0</v>
      </c>
      <c r="U4810" s="11">
        <f t="shared" si="725"/>
        <v>0</v>
      </c>
      <c r="V4810" s="11">
        <f t="shared" si="726"/>
        <v>0</v>
      </c>
    </row>
    <row r="4811" spans="1:22" x14ac:dyDescent="0.25">
      <c r="A4811" s="6" t="s">
        <v>351</v>
      </c>
      <c r="B4811" s="6" t="s">
        <v>23</v>
      </c>
      <c r="O4811" s="10" t="e">
        <f t="shared" si="719"/>
        <v>#DIV/0!</v>
      </c>
      <c r="P4811" s="11" t="e">
        <f t="shared" si="720"/>
        <v>#DIV/0!</v>
      </c>
      <c r="Q4811" s="11" t="e">
        <f t="shared" si="721"/>
        <v>#DIV/0!</v>
      </c>
      <c r="R4811" s="6" t="e">
        <f t="shared" si="722"/>
        <v>#DIV/0!</v>
      </c>
      <c r="S4811" s="6" t="e">
        <f t="shared" si="723"/>
        <v>#DIV/0!</v>
      </c>
      <c r="T4811" s="11">
        <f t="shared" si="724"/>
        <v>0</v>
      </c>
      <c r="U4811" s="11">
        <f t="shared" si="725"/>
        <v>0</v>
      </c>
      <c r="V4811" s="11">
        <f t="shared" si="726"/>
        <v>0</v>
      </c>
    </row>
    <row r="4812" spans="1:22" x14ac:dyDescent="0.25">
      <c r="A4812" s="6" t="s">
        <v>351</v>
      </c>
      <c r="B4812" s="6" t="s">
        <v>23</v>
      </c>
      <c r="O4812" s="10" t="e">
        <f t="shared" si="719"/>
        <v>#DIV/0!</v>
      </c>
      <c r="P4812" s="11" t="e">
        <f t="shared" si="720"/>
        <v>#DIV/0!</v>
      </c>
      <c r="Q4812" s="11" t="e">
        <f t="shared" si="721"/>
        <v>#DIV/0!</v>
      </c>
      <c r="R4812" s="6" t="e">
        <f t="shared" si="722"/>
        <v>#DIV/0!</v>
      </c>
      <c r="S4812" s="6" t="e">
        <f t="shared" si="723"/>
        <v>#DIV/0!</v>
      </c>
      <c r="T4812" s="11">
        <f t="shared" si="724"/>
        <v>0</v>
      </c>
      <c r="U4812" s="11">
        <f t="shared" si="725"/>
        <v>0</v>
      </c>
      <c r="V4812" s="11">
        <f t="shared" si="726"/>
        <v>0</v>
      </c>
    </row>
    <row r="4813" spans="1:22" x14ac:dyDescent="0.25">
      <c r="A4813" s="6" t="s">
        <v>351</v>
      </c>
      <c r="B4813" s="6" t="s">
        <v>23</v>
      </c>
      <c r="O4813" s="10" t="e">
        <f t="shared" si="719"/>
        <v>#DIV/0!</v>
      </c>
      <c r="P4813" s="11" t="e">
        <f t="shared" si="720"/>
        <v>#DIV/0!</v>
      </c>
      <c r="Q4813" s="11" t="e">
        <f t="shared" si="721"/>
        <v>#DIV/0!</v>
      </c>
      <c r="R4813" s="6" t="e">
        <f t="shared" si="722"/>
        <v>#DIV/0!</v>
      </c>
      <c r="S4813" s="6" t="e">
        <f t="shared" si="723"/>
        <v>#DIV/0!</v>
      </c>
      <c r="T4813" s="11">
        <f t="shared" si="724"/>
        <v>0</v>
      </c>
      <c r="U4813" s="11">
        <f t="shared" si="725"/>
        <v>0</v>
      </c>
      <c r="V4813" s="11">
        <f t="shared" si="726"/>
        <v>0</v>
      </c>
    </row>
    <row r="4814" spans="1:22" x14ac:dyDescent="0.25">
      <c r="A4814" s="6" t="s">
        <v>351</v>
      </c>
      <c r="B4814" s="6" t="s">
        <v>23</v>
      </c>
      <c r="O4814" s="10" t="e">
        <f t="shared" si="719"/>
        <v>#DIV/0!</v>
      </c>
      <c r="P4814" s="11" t="e">
        <f t="shared" si="720"/>
        <v>#DIV/0!</v>
      </c>
      <c r="Q4814" s="11" t="e">
        <f t="shared" si="721"/>
        <v>#DIV/0!</v>
      </c>
      <c r="R4814" s="6" t="e">
        <f t="shared" si="722"/>
        <v>#DIV/0!</v>
      </c>
      <c r="S4814" s="6" t="e">
        <f t="shared" si="723"/>
        <v>#DIV/0!</v>
      </c>
      <c r="T4814" s="11">
        <f t="shared" si="724"/>
        <v>0</v>
      </c>
      <c r="U4814" s="11">
        <f t="shared" si="725"/>
        <v>0</v>
      </c>
      <c r="V4814" s="11">
        <f t="shared" si="726"/>
        <v>0</v>
      </c>
    </row>
    <row r="4815" spans="1:22" x14ac:dyDescent="0.25">
      <c r="A4815" s="6" t="s">
        <v>351</v>
      </c>
      <c r="B4815" s="6" t="s">
        <v>23</v>
      </c>
      <c r="O4815" s="10" t="e">
        <f t="shared" si="719"/>
        <v>#DIV/0!</v>
      </c>
      <c r="P4815" s="11" t="e">
        <f t="shared" si="720"/>
        <v>#DIV/0!</v>
      </c>
      <c r="Q4815" s="11" t="e">
        <f t="shared" si="721"/>
        <v>#DIV/0!</v>
      </c>
      <c r="R4815" s="6" t="e">
        <f t="shared" si="722"/>
        <v>#DIV/0!</v>
      </c>
      <c r="S4815" s="6" t="e">
        <f t="shared" si="723"/>
        <v>#DIV/0!</v>
      </c>
      <c r="T4815" s="11">
        <f t="shared" si="724"/>
        <v>0</v>
      </c>
      <c r="U4815" s="11">
        <f t="shared" si="725"/>
        <v>0</v>
      </c>
      <c r="V4815" s="11">
        <f t="shared" si="726"/>
        <v>0</v>
      </c>
    </row>
    <row r="4816" spans="1:22" x14ac:dyDescent="0.25">
      <c r="A4816" s="6" t="s">
        <v>351</v>
      </c>
      <c r="B4816" s="6" t="s">
        <v>23</v>
      </c>
      <c r="O4816" s="10" t="e">
        <f t="shared" si="719"/>
        <v>#DIV/0!</v>
      </c>
      <c r="P4816" s="11" t="e">
        <f t="shared" si="720"/>
        <v>#DIV/0!</v>
      </c>
      <c r="Q4816" s="11" t="e">
        <f t="shared" si="721"/>
        <v>#DIV/0!</v>
      </c>
      <c r="R4816" s="6" t="e">
        <f t="shared" si="722"/>
        <v>#DIV/0!</v>
      </c>
      <c r="S4816" s="6" t="e">
        <f t="shared" si="723"/>
        <v>#DIV/0!</v>
      </c>
      <c r="T4816" s="11">
        <f t="shared" si="724"/>
        <v>0</v>
      </c>
      <c r="U4816" s="11">
        <f t="shared" si="725"/>
        <v>0</v>
      </c>
      <c r="V4816" s="11">
        <f t="shared" si="726"/>
        <v>0</v>
      </c>
    </row>
    <row r="4817" spans="1:22" x14ac:dyDescent="0.25">
      <c r="A4817" s="6" t="s">
        <v>351</v>
      </c>
      <c r="B4817" s="6" t="s">
        <v>23</v>
      </c>
      <c r="O4817" s="10" t="e">
        <f t="shared" si="719"/>
        <v>#DIV/0!</v>
      </c>
      <c r="P4817" s="11" t="e">
        <f t="shared" si="720"/>
        <v>#DIV/0!</v>
      </c>
      <c r="Q4817" s="11" t="e">
        <f t="shared" si="721"/>
        <v>#DIV/0!</v>
      </c>
      <c r="R4817" s="6" t="e">
        <f t="shared" si="722"/>
        <v>#DIV/0!</v>
      </c>
      <c r="S4817" s="6" t="e">
        <f t="shared" si="723"/>
        <v>#DIV/0!</v>
      </c>
      <c r="T4817" s="11">
        <f t="shared" si="724"/>
        <v>0</v>
      </c>
      <c r="U4817" s="11">
        <f t="shared" si="725"/>
        <v>0</v>
      </c>
      <c r="V4817" s="11">
        <f t="shared" si="726"/>
        <v>0</v>
      </c>
    </row>
    <row r="4818" spans="1:22" x14ac:dyDescent="0.25">
      <c r="A4818" s="6" t="s">
        <v>351</v>
      </c>
      <c r="B4818" s="6" t="s">
        <v>23</v>
      </c>
      <c r="O4818" s="10" t="e">
        <f t="shared" si="719"/>
        <v>#DIV/0!</v>
      </c>
      <c r="P4818" s="11" t="e">
        <f t="shared" si="720"/>
        <v>#DIV/0!</v>
      </c>
      <c r="Q4818" s="11" t="e">
        <f t="shared" si="721"/>
        <v>#DIV/0!</v>
      </c>
      <c r="R4818" s="6" t="e">
        <f t="shared" si="722"/>
        <v>#DIV/0!</v>
      </c>
      <c r="S4818" s="6" t="e">
        <f t="shared" si="723"/>
        <v>#DIV/0!</v>
      </c>
      <c r="T4818" s="11">
        <f t="shared" si="724"/>
        <v>0</v>
      </c>
      <c r="U4818" s="11">
        <f t="shared" si="725"/>
        <v>0</v>
      </c>
      <c r="V4818" s="11">
        <f t="shared" si="726"/>
        <v>0</v>
      </c>
    </row>
    <row r="4819" spans="1:22" x14ac:dyDescent="0.25">
      <c r="A4819" s="6" t="s">
        <v>351</v>
      </c>
      <c r="B4819" s="6" t="s">
        <v>23</v>
      </c>
      <c r="O4819" s="10" t="e">
        <f t="shared" si="719"/>
        <v>#DIV/0!</v>
      </c>
      <c r="P4819" s="11" t="e">
        <f t="shared" si="720"/>
        <v>#DIV/0!</v>
      </c>
      <c r="Q4819" s="11" t="e">
        <f t="shared" si="721"/>
        <v>#DIV/0!</v>
      </c>
      <c r="R4819" s="6" t="e">
        <f t="shared" si="722"/>
        <v>#DIV/0!</v>
      </c>
      <c r="S4819" s="6" t="e">
        <f t="shared" si="723"/>
        <v>#DIV/0!</v>
      </c>
      <c r="T4819" s="11">
        <f t="shared" si="724"/>
        <v>0</v>
      </c>
      <c r="U4819" s="11">
        <f t="shared" si="725"/>
        <v>0</v>
      </c>
      <c r="V4819" s="11">
        <f t="shared" si="726"/>
        <v>0</v>
      </c>
    </row>
    <row r="4820" spans="1:22" x14ac:dyDescent="0.25">
      <c r="A4820" s="6" t="s">
        <v>351</v>
      </c>
      <c r="B4820" s="6" t="s">
        <v>23</v>
      </c>
      <c r="O4820" s="10" t="e">
        <f t="shared" si="719"/>
        <v>#DIV/0!</v>
      </c>
      <c r="P4820" s="11" t="e">
        <f t="shared" si="720"/>
        <v>#DIV/0!</v>
      </c>
      <c r="Q4820" s="11" t="e">
        <f t="shared" si="721"/>
        <v>#DIV/0!</v>
      </c>
      <c r="R4820" s="6" t="e">
        <f t="shared" si="722"/>
        <v>#DIV/0!</v>
      </c>
      <c r="S4820" s="6" t="e">
        <f t="shared" si="723"/>
        <v>#DIV/0!</v>
      </c>
      <c r="T4820" s="11">
        <f t="shared" si="724"/>
        <v>0</v>
      </c>
      <c r="U4820" s="11">
        <f t="shared" si="725"/>
        <v>0</v>
      </c>
      <c r="V4820" s="11">
        <f t="shared" si="726"/>
        <v>0</v>
      </c>
    </row>
    <row r="4821" spans="1:22" x14ac:dyDescent="0.25">
      <c r="A4821" s="6" t="s">
        <v>351</v>
      </c>
      <c r="B4821" s="6" t="s">
        <v>23</v>
      </c>
      <c r="O4821" s="10" t="e">
        <f t="shared" ref="O4821:O4826" si="727">M4821/L4821</f>
        <v>#DIV/0!</v>
      </c>
      <c r="P4821" s="11" t="e">
        <f t="shared" ref="P4821:P4826" si="728">N4821/L4821</f>
        <v>#DIV/0!</v>
      </c>
      <c r="Q4821" s="11" t="e">
        <f t="shared" ref="Q4821:Q4826" si="729">(M4821+N4821)/L4821</f>
        <v>#DIV/0!</v>
      </c>
      <c r="R4821" s="6" t="e">
        <f t="shared" ref="R4821:R4826" si="730">IF(Q4821&gt;12.49,"YES","NO")</f>
        <v>#DIV/0!</v>
      </c>
      <c r="S4821" s="6" t="e">
        <f t="shared" ref="S4821:S4826" si="731">IF(O4821&gt;3.32,"YES","NO")</f>
        <v>#DIV/0!</v>
      </c>
      <c r="T4821" s="11">
        <f t="shared" ref="T4821:T4826" si="732">L4821*12.5</f>
        <v>0</v>
      </c>
      <c r="U4821" s="11">
        <f t="shared" ref="U4821:U4826" si="733">M4821+N4821</f>
        <v>0</v>
      </c>
      <c r="V4821" s="11">
        <f t="shared" ref="V4821:V4826" si="734">T4821-U4821</f>
        <v>0</v>
      </c>
    </row>
    <row r="4822" spans="1:22" x14ac:dyDescent="0.25">
      <c r="A4822" s="6" t="s">
        <v>351</v>
      </c>
      <c r="B4822" s="6" t="s">
        <v>23</v>
      </c>
      <c r="O4822" s="10" t="e">
        <f t="shared" si="727"/>
        <v>#DIV/0!</v>
      </c>
      <c r="P4822" s="11" t="e">
        <f t="shared" si="728"/>
        <v>#DIV/0!</v>
      </c>
      <c r="Q4822" s="11" t="e">
        <f t="shared" si="729"/>
        <v>#DIV/0!</v>
      </c>
      <c r="R4822" s="6" t="e">
        <f t="shared" si="730"/>
        <v>#DIV/0!</v>
      </c>
      <c r="S4822" s="6" t="e">
        <f t="shared" si="731"/>
        <v>#DIV/0!</v>
      </c>
      <c r="T4822" s="11">
        <f t="shared" si="732"/>
        <v>0</v>
      </c>
      <c r="U4822" s="11">
        <f t="shared" si="733"/>
        <v>0</v>
      </c>
      <c r="V4822" s="11">
        <f t="shared" si="734"/>
        <v>0</v>
      </c>
    </row>
    <row r="4823" spans="1:22" x14ac:dyDescent="0.25">
      <c r="A4823" s="6" t="s">
        <v>351</v>
      </c>
      <c r="B4823" s="6" t="s">
        <v>23</v>
      </c>
      <c r="O4823" s="10" t="e">
        <f t="shared" si="727"/>
        <v>#DIV/0!</v>
      </c>
      <c r="P4823" s="11" t="e">
        <f t="shared" si="728"/>
        <v>#DIV/0!</v>
      </c>
      <c r="Q4823" s="11" t="e">
        <f t="shared" si="729"/>
        <v>#DIV/0!</v>
      </c>
      <c r="R4823" s="6" t="e">
        <f t="shared" si="730"/>
        <v>#DIV/0!</v>
      </c>
      <c r="S4823" s="6" t="e">
        <f t="shared" si="731"/>
        <v>#DIV/0!</v>
      </c>
      <c r="T4823" s="11">
        <f t="shared" si="732"/>
        <v>0</v>
      </c>
      <c r="U4823" s="11">
        <f t="shared" si="733"/>
        <v>0</v>
      </c>
      <c r="V4823" s="11">
        <f t="shared" si="734"/>
        <v>0</v>
      </c>
    </row>
    <row r="4824" spans="1:22" x14ac:dyDescent="0.25">
      <c r="A4824" s="6" t="s">
        <v>351</v>
      </c>
      <c r="B4824" s="6" t="s">
        <v>23</v>
      </c>
      <c r="O4824" s="10" t="e">
        <f t="shared" si="727"/>
        <v>#DIV/0!</v>
      </c>
      <c r="P4824" s="11" t="e">
        <f t="shared" si="728"/>
        <v>#DIV/0!</v>
      </c>
      <c r="Q4824" s="11" t="e">
        <f t="shared" si="729"/>
        <v>#DIV/0!</v>
      </c>
      <c r="R4824" s="6" t="e">
        <f t="shared" si="730"/>
        <v>#DIV/0!</v>
      </c>
      <c r="S4824" s="6" t="e">
        <f t="shared" si="731"/>
        <v>#DIV/0!</v>
      </c>
      <c r="T4824" s="11">
        <f t="shared" si="732"/>
        <v>0</v>
      </c>
      <c r="U4824" s="11">
        <f t="shared" si="733"/>
        <v>0</v>
      </c>
      <c r="V4824" s="11">
        <f t="shared" si="734"/>
        <v>0</v>
      </c>
    </row>
    <row r="4825" spans="1:22" x14ac:dyDescent="0.25">
      <c r="A4825" s="6" t="s">
        <v>351</v>
      </c>
      <c r="B4825" s="6" t="s">
        <v>23</v>
      </c>
      <c r="O4825" s="10" t="e">
        <f t="shared" si="727"/>
        <v>#DIV/0!</v>
      </c>
      <c r="P4825" s="11" t="e">
        <f t="shared" si="728"/>
        <v>#DIV/0!</v>
      </c>
      <c r="Q4825" s="11" t="e">
        <f t="shared" si="729"/>
        <v>#DIV/0!</v>
      </c>
      <c r="R4825" s="6" t="e">
        <f t="shared" si="730"/>
        <v>#DIV/0!</v>
      </c>
      <c r="S4825" s="6" t="e">
        <f t="shared" si="731"/>
        <v>#DIV/0!</v>
      </c>
      <c r="T4825" s="11">
        <f t="shared" si="732"/>
        <v>0</v>
      </c>
      <c r="U4825" s="11">
        <f t="shared" si="733"/>
        <v>0</v>
      </c>
      <c r="V4825" s="11">
        <f t="shared" si="734"/>
        <v>0</v>
      </c>
    </row>
    <row r="4826" spans="1:22" x14ac:dyDescent="0.25">
      <c r="O4826" s="10" t="e">
        <f t="shared" si="727"/>
        <v>#DIV/0!</v>
      </c>
      <c r="P4826" s="11" t="e">
        <f t="shared" si="728"/>
        <v>#DIV/0!</v>
      </c>
      <c r="Q4826" s="11" t="e">
        <f t="shared" si="729"/>
        <v>#DIV/0!</v>
      </c>
      <c r="R4826" s="6" t="e">
        <f t="shared" si="730"/>
        <v>#DIV/0!</v>
      </c>
      <c r="S4826" s="6" t="e">
        <f t="shared" si="731"/>
        <v>#DIV/0!</v>
      </c>
      <c r="T4826" s="11">
        <f t="shared" si="732"/>
        <v>0</v>
      </c>
      <c r="U4826" s="11">
        <f t="shared" si="733"/>
        <v>0</v>
      </c>
      <c r="V4826" s="11">
        <f t="shared" si="734"/>
        <v>0</v>
      </c>
    </row>
  </sheetData>
  <autoFilter ref="A1:V2964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562" r:id="rId98"/>
    <hyperlink ref="G563" r:id="rId99"/>
    <hyperlink ref="G564" r:id="rId100"/>
    <hyperlink ref="G565" r:id="rId101"/>
    <hyperlink ref="G566" r:id="rId102"/>
    <hyperlink ref="G567" r:id="rId103"/>
    <hyperlink ref="G570" r:id="rId104"/>
    <hyperlink ref="G571" r:id="rId105"/>
    <hyperlink ref="G572" r:id="rId106"/>
    <hyperlink ref="G573" r:id="rId107"/>
    <hyperlink ref="G574" r:id="rId108"/>
    <hyperlink ref="G575" r:id="rId109"/>
    <hyperlink ref="G576" r:id="rId110"/>
    <hyperlink ref="G577" r:id="rId111"/>
    <hyperlink ref="G578" r:id="rId112"/>
    <hyperlink ref="G594" r:id="rId113"/>
    <hyperlink ref="G662" r:id="rId114"/>
    <hyperlink ref="G595" r:id="rId115"/>
    <hyperlink ref="G596" r:id="rId116"/>
    <hyperlink ref="G597" r:id="rId117"/>
    <hyperlink ref="G598" r:id="rId118"/>
    <hyperlink ref="G599" r:id="rId119"/>
    <hyperlink ref="G600" r:id="rId120"/>
    <hyperlink ref="G601" r:id="rId121"/>
    <hyperlink ref="G602" r:id="rId122"/>
    <hyperlink ref="G603" r:id="rId123"/>
    <hyperlink ref="G604" r:id="rId124"/>
    <hyperlink ref="G605" r:id="rId125"/>
    <hyperlink ref="G606" r:id="rId126"/>
    <hyperlink ref="G607" r:id="rId127"/>
    <hyperlink ref="G608" r:id="rId128"/>
    <hyperlink ref="G609" r:id="rId129"/>
    <hyperlink ref="G610" r:id="rId130"/>
    <hyperlink ref="G611" r:id="rId131"/>
    <hyperlink ref="G612" r:id="rId132"/>
    <hyperlink ref="G613" r:id="rId133"/>
    <hyperlink ref="G614" r:id="rId134"/>
    <hyperlink ref="G615" r:id="rId135"/>
    <hyperlink ref="G616" r:id="rId136"/>
    <hyperlink ref="G617" r:id="rId137"/>
    <hyperlink ref="G618" r:id="rId138"/>
    <hyperlink ref="G619" r:id="rId139"/>
    <hyperlink ref="G620" r:id="rId140"/>
    <hyperlink ref="G621" r:id="rId141"/>
    <hyperlink ref="G622" r:id="rId142"/>
    <hyperlink ref="G623" r:id="rId143"/>
    <hyperlink ref="G624" r:id="rId144"/>
    <hyperlink ref="G625" r:id="rId145"/>
    <hyperlink ref="G626" r:id="rId146"/>
    <hyperlink ref="G627" r:id="rId147"/>
    <hyperlink ref="G628" r:id="rId148"/>
    <hyperlink ref="G629" r:id="rId149"/>
    <hyperlink ref="G630" r:id="rId150"/>
    <hyperlink ref="G631" r:id="rId151"/>
    <hyperlink ref="G632" r:id="rId152"/>
    <hyperlink ref="G633" r:id="rId153"/>
    <hyperlink ref="G634" r:id="rId154"/>
    <hyperlink ref="G635" r:id="rId155"/>
    <hyperlink ref="G636" r:id="rId156"/>
    <hyperlink ref="G637" r:id="rId157"/>
    <hyperlink ref="G638" r:id="rId158"/>
    <hyperlink ref="G639" r:id="rId159"/>
    <hyperlink ref="G640" r:id="rId160"/>
    <hyperlink ref="G641" r:id="rId161"/>
    <hyperlink ref="G642" r:id="rId162"/>
    <hyperlink ref="G643" r:id="rId163"/>
    <hyperlink ref="G644" r:id="rId164"/>
    <hyperlink ref="G645" r:id="rId165"/>
    <hyperlink ref="G646" r:id="rId166"/>
    <hyperlink ref="G647" r:id="rId167"/>
    <hyperlink ref="G648" r:id="rId168"/>
    <hyperlink ref="G649" r:id="rId169"/>
    <hyperlink ref="G650" r:id="rId170"/>
    <hyperlink ref="G651" r:id="rId171"/>
    <hyperlink ref="G652" r:id="rId172"/>
    <hyperlink ref="G653" r:id="rId173"/>
    <hyperlink ref="G654" r:id="rId174"/>
    <hyperlink ref="G655" r:id="rId175"/>
    <hyperlink ref="G656" r:id="rId176"/>
    <hyperlink ref="G657" r:id="rId177"/>
    <hyperlink ref="G658" r:id="rId178"/>
    <hyperlink ref="G659" r:id="rId179"/>
    <hyperlink ref="G660" r:id="rId180"/>
    <hyperlink ref="G661" r:id="rId181"/>
    <hyperlink ref="G663" r:id="rId182"/>
    <hyperlink ref="G664" r:id="rId183"/>
    <hyperlink ref="G665" r:id="rId184"/>
    <hyperlink ref="G666" r:id="rId185"/>
    <hyperlink ref="G667" r:id="rId186"/>
    <hyperlink ref="G668" r:id="rId187"/>
    <hyperlink ref="G669" r:id="rId188"/>
    <hyperlink ref="G670" r:id="rId189"/>
    <hyperlink ref="G671" r:id="rId190"/>
    <hyperlink ref="G672" r:id="rId191"/>
    <hyperlink ref="G673" r:id="rId192"/>
    <hyperlink ref="G674" r:id="rId193"/>
    <hyperlink ref="G675" r:id="rId194"/>
    <hyperlink ref="G676" r:id="rId195"/>
    <hyperlink ref="G677" r:id="rId196"/>
    <hyperlink ref="G678" r:id="rId197"/>
    <hyperlink ref="G679" r:id="rId198"/>
    <hyperlink ref="G680" r:id="rId199"/>
    <hyperlink ref="G681" r:id="rId200"/>
    <hyperlink ref="G682" r:id="rId201"/>
    <hyperlink ref="G683" r:id="rId202"/>
    <hyperlink ref="G684" r:id="rId203"/>
    <hyperlink ref="G685" r:id="rId204"/>
    <hyperlink ref="G686" r:id="rId205"/>
    <hyperlink ref="G687" r:id="rId206"/>
    <hyperlink ref="G688" r:id="rId207"/>
    <hyperlink ref="G689" r:id="rId208"/>
    <hyperlink ref="G690" r:id="rId209"/>
    <hyperlink ref="G691" r:id="rId210"/>
    <hyperlink ref="G692" r:id="rId211"/>
    <hyperlink ref="G693" r:id="rId212"/>
    <hyperlink ref="G694" r:id="rId213"/>
    <hyperlink ref="G695" r:id="rId214"/>
    <hyperlink ref="G696" r:id="rId215"/>
    <hyperlink ref="G697" r:id="rId216"/>
    <hyperlink ref="G698" r:id="rId217"/>
    <hyperlink ref="G699" r:id="rId218"/>
    <hyperlink ref="G700" r:id="rId219"/>
    <hyperlink ref="G701" r:id="rId220"/>
    <hyperlink ref="G702" r:id="rId221"/>
    <hyperlink ref="G703" r:id="rId222"/>
    <hyperlink ref="G704" r:id="rId223"/>
    <hyperlink ref="G705" r:id="rId224"/>
    <hyperlink ref="G706" r:id="rId225"/>
    <hyperlink ref="G707" r:id="rId226"/>
    <hyperlink ref="G708" r:id="rId227"/>
    <hyperlink ref="G709" r:id="rId228"/>
    <hyperlink ref="G710" r:id="rId229"/>
    <hyperlink ref="G711" r:id="rId230"/>
    <hyperlink ref="G712" r:id="rId231"/>
    <hyperlink ref="G713" r:id="rId232"/>
    <hyperlink ref="G714" r:id="rId233"/>
    <hyperlink ref="G715" r:id="rId234"/>
    <hyperlink ref="G716" r:id="rId235"/>
    <hyperlink ref="G717" r:id="rId236"/>
    <hyperlink ref="G718" r:id="rId237"/>
    <hyperlink ref="G778" r:id="rId238"/>
    <hyperlink ref="G836" r:id="rId239"/>
    <hyperlink ref="G779" r:id="rId240"/>
    <hyperlink ref="G780" r:id="rId241"/>
    <hyperlink ref="G781" r:id="rId242"/>
    <hyperlink ref="G782" r:id="rId243"/>
    <hyperlink ref="G783" r:id="rId244"/>
    <hyperlink ref="G784" r:id="rId245"/>
    <hyperlink ref="G785" r:id="rId246"/>
    <hyperlink ref="G786" r:id="rId247"/>
    <hyperlink ref="G787" r:id="rId248"/>
    <hyperlink ref="G788" r:id="rId249"/>
    <hyperlink ref="G789" r:id="rId250"/>
    <hyperlink ref="G790" r:id="rId251"/>
    <hyperlink ref="G791" r:id="rId252"/>
    <hyperlink ref="G792" r:id="rId253"/>
    <hyperlink ref="G793" r:id="rId254"/>
    <hyperlink ref="G794" r:id="rId255"/>
    <hyperlink ref="G795" r:id="rId256"/>
    <hyperlink ref="G796" r:id="rId257"/>
    <hyperlink ref="G797" r:id="rId258"/>
    <hyperlink ref="G798" r:id="rId259"/>
    <hyperlink ref="G799" r:id="rId260"/>
    <hyperlink ref="G800" r:id="rId261"/>
    <hyperlink ref="G801" r:id="rId262"/>
    <hyperlink ref="G802" r:id="rId263"/>
    <hyperlink ref="G803" r:id="rId264"/>
    <hyperlink ref="G804" r:id="rId265"/>
    <hyperlink ref="G805" r:id="rId266"/>
    <hyperlink ref="G806" r:id="rId267"/>
    <hyperlink ref="G807" r:id="rId268"/>
    <hyperlink ref="G808" r:id="rId269"/>
    <hyperlink ref="G809" r:id="rId270"/>
    <hyperlink ref="G810" r:id="rId271"/>
    <hyperlink ref="G811" r:id="rId272"/>
    <hyperlink ref="G812" r:id="rId273"/>
    <hyperlink ref="G813" r:id="rId274"/>
    <hyperlink ref="G814" r:id="rId275"/>
    <hyperlink ref="G815" r:id="rId276"/>
    <hyperlink ref="G816" r:id="rId277"/>
    <hyperlink ref="G817" r:id="rId278"/>
    <hyperlink ref="G818" r:id="rId279"/>
    <hyperlink ref="G819" r:id="rId280"/>
    <hyperlink ref="G820" r:id="rId281"/>
    <hyperlink ref="G821" r:id="rId282"/>
    <hyperlink ref="G822" r:id="rId283"/>
    <hyperlink ref="G823" r:id="rId284"/>
    <hyperlink ref="G824" r:id="rId285"/>
    <hyperlink ref="G825" r:id="rId286"/>
    <hyperlink ref="G826" r:id="rId287"/>
    <hyperlink ref="G827" r:id="rId288"/>
    <hyperlink ref="G828" r:id="rId289"/>
    <hyperlink ref="G829" r:id="rId290"/>
    <hyperlink ref="G830" r:id="rId291"/>
    <hyperlink ref="G831" r:id="rId292"/>
    <hyperlink ref="G832" r:id="rId293"/>
    <hyperlink ref="G833" r:id="rId294"/>
    <hyperlink ref="G834" r:id="rId295"/>
    <hyperlink ref="G835" r:id="rId296"/>
    <hyperlink ref="G837" r:id="rId297"/>
    <hyperlink ref="G838" r:id="rId298"/>
    <hyperlink ref="G839" r:id="rId299"/>
    <hyperlink ref="G840" r:id="rId300"/>
    <hyperlink ref="G841" r:id="rId301"/>
    <hyperlink ref="G842" r:id="rId302"/>
    <hyperlink ref="G843" r:id="rId303"/>
    <hyperlink ref="G844" r:id="rId304"/>
    <hyperlink ref="G845" r:id="rId305"/>
    <hyperlink ref="G846" r:id="rId306"/>
    <hyperlink ref="G847" r:id="rId307"/>
    <hyperlink ref="G848" r:id="rId308"/>
    <hyperlink ref="G849" r:id="rId309"/>
    <hyperlink ref="G850" r:id="rId310"/>
    <hyperlink ref="G851" r:id="rId311"/>
    <hyperlink ref="G852" r:id="rId312"/>
    <hyperlink ref="G853" r:id="rId313"/>
    <hyperlink ref="G854" r:id="rId314"/>
    <hyperlink ref="G855" r:id="rId315"/>
    <hyperlink ref="G856" r:id="rId316"/>
    <hyperlink ref="G857" r:id="rId317"/>
    <hyperlink ref="G858" r:id="rId318"/>
    <hyperlink ref="G859" r:id="rId319"/>
    <hyperlink ref="G860" r:id="rId320"/>
    <hyperlink ref="G861" r:id="rId321"/>
    <hyperlink ref="G862" r:id="rId322"/>
    <hyperlink ref="G863" r:id="rId323"/>
    <hyperlink ref="G864" r:id="rId324"/>
    <hyperlink ref="G865" r:id="rId325"/>
    <hyperlink ref="G866" r:id="rId326"/>
    <hyperlink ref="G867" r:id="rId327"/>
    <hyperlink ref="G868" r:id="rId328"/>
    <hyperlink ref="G869" r:id="rId329"/>
    <hyperlink ref="G870" r:id="rId330"/>
    <hyperlink ref="G871" r:id="rId331"/>
    <hyperlink ref="G872" r:id="rId332"/>
    <hyperlink ref="G873" r:id="rId333"/>
    <hyperlink ref="G874" r:id="rId334"/>
    <hyperlink ref="G875" r:id="rId335"/>
    <hyperlink ref="G876" r:id="rId336"/>
    <hyperlink ref="G877" r:id="rId337"/>
    <hyperlink ref="G878" r:id="rId338"/>
    <hyperlink ref="G879" r:id="rId339"/>
    <hyperlink ref="G880" r:id="rId340"/>
    <hyperlink ref="G881" r:id="rId341"/>
    <hyperlink ref="G882" r:id="rId342"/>
    <hyperlink ref="G883" r:id="rId343"/>
    <hyperlink ref="G884" r:id="rId344"/>
    <hyperlink ref="G885" r:id="rId345"/>
    <hyperlink ref="G886" r:id="rId346"/>
    <hyperlink ref="G887" r:id="rId347"/>
    <hyperlink ref="G888" r:id="rId348"/>
    <hyperlink ref="G889" r:id="rId349"/>
    <hyperlink ref="G890" r:id="rId350"/>
    <hyperlink ref="G891" r:id="rId351"/>
    <hyperlink ref="G892" r:id="rId352"/>
    <hyperlink ref="G893" r:id="rId353"/>
    <hyperlink ref="G894" r:id="rId354"/>
    <hyperlink ref="G895" r:id="rId355"/>
    <hyperlink ref="G896" r:id="rId356"/>
    <hyperlink ref="G897" r:id="rId357"/>
    <hyperlink ref="G898" r:id="rId358"/>
    <hyperlink ref="G899" r:id="rId359"/>
    <hyperlink ref="G900" r:id="rId360"/>
    <hyperlink ref="G1345" r:id="rId361"/>
    <hyperlink ref="G1346" r:id="rId362"/>
    <hyperlink ref="G1347" r:id="rId363"/>
    <hyperlink ref="G1348" r:id="rId364"/>
    <hyperlink ref="G1349" r:id="rId365"/>
    <hyperlink ref="G1350" r:id="rId366"/>
    <hyperlink ref="G1351" r:id="rId367"/>
    <hyperlink ref="G1352" r:id="rId368"/>
    <hyperlink ref="G1353" r:id="rId369"/>
    <hyperlink ref="G1354" r:id="rId370"/>
    <hyperlink ref="G1355" r:id="rId371"/>
    <hyperlink ref="G1356" r:id="rId372"/>
    <hyperlink ref="G1357" r:id="rId373"/>
    <hyperlink ref="G1358" r:id="rId374"/>
    <hyperlink ref="G1359" r:id="rId375"/>
    <hyperlink ref="G1360" r:id="rId376"/>
    <hyperlink ref="G1361" r:id="rId377"/>
    <hyperlink ref="G1362" r:id="rId378"/>
    <hyperlink ref="G1363" r:id="rId379"/>
    <hyperlink ref="G1364" r:id="rId380"/>
    <hyperlink ref="G1365" r:id="rId381"/>
    <hyperlink ref="G1366" r:id="rId382"/>
    <hyperlink ref="G1367" r:id="rId383"/>
    <hyperlink ref="G1368" r:id="rId384"/>
    <hyperlink ref="G1369" r:id="rId385"/>
    <hyperlink ref="G1370" r:id="rId386"/>
    <hyperlink ref="G1371" r:id="rId387"/>
    <hyperlink ref="G1372" r:id="rId388"/>
    <hyperlink ref="G1373" r:id="rId389"/>
    <hyperlink ref="G1374" r:id="rId390"/>
    <hyperlink ref="G1375" r:id="rId391"/>
    <hyperlink ref="G1376" r:id="rId392"/>
    <hyperlink ref="G1377" r:id="rId393"/>
    <hyperlink ref="G1378" r:id="rId394"/>
    <hyperlink ref="G1379" r:id="rId395"/>
    <hyperlink ref="G1380" r:id="rId396"/>
    <hyperlink ref="G1381" r:id="rId397"/>
    <hyperlink ref="G1382" r:id="rId398"/>
    <hyperlink ref="G1383" r:id="rId399"/>
    <hyperlink ref="G1384" r:id="rId400"/>
    <hyperlink ref="G1385" r:id="rId401"/>
    <hyperlink ref="G1386" r:id="rId402"/>
    <hyperlink ref="G1387" r:id="rId403"/>
    <hyperlink ref="G1388" r:id="rId404"/>
    <hyperlink ref="G1389" r:id="rId405"/>
    <hyperlink ref="G1390" r:id="rId406"/>
    <hyperlink ref="G1391" r:id="rId407"/>
    <hyperlink ref="G1392" r:id="rId408"/>
    <hyperlink ref="G1393" r:id="rId409"/>
    <hyperlink ref="G1394" r:id="rId410"/>
    <hyperlink ref="G1395" r:id="rId411"/>
    <hyperlink ref="G1396" r:id="rId412"/>
    <hyperlink ref="G1397" r:id="rId413"/>
    <hyperlink ref="G1398" r:id="rId414"/>
    <hyperlink ref="G1399" r:id="rId415"/>
    <hyperlink ref="G1400" r:id="rId416"/>
    <hyperlink ref="G1401" r:id="rId417"/>
    <hyperlink ref="G1402" r:id="rId418"/>
    <hyperlink ref="G1403" r:id="rId419"/>
    <hyperlink ref="G1404" r:id="rId420"/>
    <hyperlink ref="G1405" r:id="rId421"/>
    <hyperlink ref="G1406" r:id="rId422"/>
    <hyperlink ref="G1407" r:id="rId423"/>
    <hyperlink ref="G1408" r:id="rId424"/>
    <hyperlink ref="G1409" r:id="rId425"/>
    <hyperlink ref="G1410" r:id="rId426"/>
    <hyperlink ref="G1411" r:id="rId427"/>
    <hyperlink ref="G1412" r:id="rId428"/>
    <hyperlink ref="G1413" r:id="rId429"/>
    <hyperlink ref="G1414" r:id="rId430"/>
    <hyperlink ref="G1415" r:id="rId431"/>
    <hyperlink ref="G1416" r:id="rId432"/>
    <hyperlink ref="G1417" r:id="rId433"/>
    <hyperlink ref="G1418" r:id="rId434"/>
    <hyperlink ref="G1419" r:id="rId435"/>
    <hyperlink ref="G1420" r:id="rId436"/>
    <hyperlink ref="G1421" r:id="rId437"/>
    <hyperlink ref="G1422" r:id="rId438"/>
    <hyperlink ref="G1423" r:id="rId439"/>
    <hyperlink ref="G1424" r:id="rId440"/>
    <hyperlink ref="G1425" r:id="rId441"/>
    <hyperlink ref="G1426" r:id="rId442"/>
    <hyperlink ref="G1427" r:id="rId443"/>
    <hyperlink ref="G1428" r:id="rId444"/>
    <hyperlink ref="G1429" r:id="rId445"/>
    <hyperlink ref="G1430" r:id="rId446"/>
    <hyperlink ref="G1431" r:id="rId447"/>
    <hyperlink ref="G1432" r:id="rId448"/>
    <hyperlink ref="G1433" r:id="rId449"/>
    <hyperlink ref="G1439" r:id="rId450"/>
    <hyperlink ref="G1440" r:id="rId451"/>
    <hyperlink ref="G1441" r:id="rId452"/>
    <hyperlink ref="G1443" r:id="rId453"/>
    <hyperlink ref="G1444" r:id="rId454"/>
    <hyperlink ref="G1445" r:id="rId455"/>
    <hyperlink ref="G1446" r:id="rId456"/>
    <hyperlink ref="G1447" r:id="rId457"/>
    <hyperlink ref="G1448" r:id="rId458"/>
    <hyperlink ref="G1449" r:id="rId459"/>
    <hyperlink ref="G1450" r:id="rId460"/>
    <hyperlink ref="G1451" r:id="rId461"/>
    <hyperlink ref="G1452" r:id="rId462"/>
    <hyperlink ref="G1453" r:id="rId463"/>
    <hyperlink ref="G1479" r:id="rId464"/>
    <hyperlink ref="G1480" r:id="rId465"/>
    <hyperlink ref="G1481" r:id="rId466"/>
    <hyperlink ref="G1482" r:id="rId467"/>
    <hyperlink ref="G1483" r:id="rId468"/>
    <hyperlink ref="G1489" r:id="rId469"/>
    <hyperlink ref="G1506" r:id="rId470"/>
    <hyperlink ref="G1511" r:id="rId471"/>
    <hyperlink ref="G1513" r:id="rId472"/>
    <hyperlink ref="G1514" r:id="rId473"/>
    <hyperlink ref="G1515" r:id="rId474"/>
    <hyperlink ref="G1516" r:id="rId475"/>
    <hyperlink ref="G1517" r:id="rId476"/>
    <hyperlink ref="G1518" r:id="rId477"/>
    <hyperlink ref="G1519" r:id="rId478"/>
    <hyperlink ref="G1520" r:id="rId479"/>
    <hyperlink ref="G1521" r:id="rId480"/>
    <hyperlink ref="G1522" r:id="rId481"/>
    <hyperlink ref="G1523" r:id="rId482"/>
    <hyperlink ref="G1524" r:id="rId483"/>
    <hyperlink ref="G1525" r:id="rId484"/>
    <hyperlink ref="G1526" r:id="rId485"/>
    <hyperlink ref="G1527" r:id="rId486"/>
    <hyperlink ref="G1528" r:id="rId487"/>
    <hyperlink ref="G1529" r:id="rId488"/>
    <hyperlink ref="G1530" r:id="rId489"/>
    <hyperlink ref="G1531" r:id="rId490"/>
    <hyperlink ref="G1541" r:id="rId491"/>
    <hyperlink ref="G1532" r:id="rId492"/>
    <hyperlink ref="G1533" r:id="rId493"/>
    <hyperlink ref="G1534" r:id="rId494"/>
    <hyperlink ref="G1535" r:id="rId495"/>
    <hyperlink ref="G1536" r:id="rId496"/>
    <hyperlink ref="G1537" r:id="rId497"/>
    <hyperlink ref="G1538" r:id="rId498"/>
    <hyperlink ref="G1539" r:id="rId499"/>
    <hyperlink ref="G1540" r:id="rId500"/>
    <hyperlink ref="G1549" r:id="rId501"/>
    <hyperlink ref="G1550" r:id="rId502"/>
    <hyperlink ref="G1551" r:id="rId503"/>
    <hyperlink ref="G1552" r:id="rId504"/>
    <hyperlink ref="G1553" r:id="rId505"/>
    <hyperlink ref="G1554" r:id="rId506"/>
    <hyperlink ref="G1555" r:id="rId507"/>
    <hyperlink ref="G1556" r:id="rId508"/>
    <hyperlink ref="G1557" r:id="rId509"/>
    <hyperlink ref="G1558" r:id="rId510"/>
    <hyperlink ref="G1559" r:id="rId511"/>
    <hyperlink ref="G1560" r:id="rId512"/>
    <hyperlink ref="G1561" r:id="rId513"/>
    <hyperlink ref="G1563" r:id="rId514"/>
    <hyperlink ref="G1562" r:id="rId515"/>
    <hyperlink ref="G1564" r:id="rId516"/>
    <hyperlink ref="G1565" r:id="rId517"/>
    <hyperlink ref="G1566" r:id="rId518"/>
    <hyperlink ref="G1567" r:id="rId519"/>
    <hyperlink ref="G1568" r:id="rId520"/>
    <hyperlink ref="G1569" r:id="rId521"/>
    <hyperlink ref="G1570" r:id="rId522"/>
    <hyperlink ref="G1571" r:id="rId523"/>
    <hyperlink ref="G1572" r:id="rId524"/>
    <hyperlink ref="G1573" r:id="rId525"/>
    <hyperlink ref="G1574" r:id="rId526"/>
    <hyperlink ref="G1575" r:id="rId527"/>
    <hyperlink ref="G1576" r:id="rId528"/>
    <hyperlink ref="G1577" r:id="rId529"/>
    <hyperlink ref="G1578" r:id="rId530"/>
    <hyperlink ref="G1579" r:id="rId531"/>
    <hyperlink ref="G1580" r:id="rId532"/>
    <hyperlink ref="G1581" r:id="rId533"/>
    <hyperlink ref="G1582" r:id="rId534"/>
    <hyperlink ref="G1583" r:id="rId535"/>
    <hyperlink ref="G1584" r:id="rId536"/>
    <hyperlink ref="G1585" r:id="rId537"/>
    <hyperlink ref="G1586" r:id="rId538"/>
    <hyperlink ref="G1587" r:id="rId539"/>
    <hyperlink ref="G1588" r:id="rId540"/>
    <hyperlink ref="G1589" r:id="rId541"/>
    <hyperlink ref="G1590" r:id="rId542"/>
    <hyperlink ref="G1591" r:id="rId543"/>
    <hyperlink ref="G1592" r:id="rId544"/>
    <hyperlink ref="G1593" r:id="rId545"/>
    <hyperlink ref="G1594" r:id="rId546"/>
    <hyperlink ref="G1595" r:id="rId547"/>
    <hyperlink ref="G1596" r:id="rId548"/>
    <hyperlink ref="G1597" r:id="rId549"/>
    <hyperlink ref="G1598" r:id="rId550"/>
    <hyperlink ref="G1599" r:id="rId551"/>
    <hyperlink ref="G1600" r:id="rId552"/>
    <hyperlink ref="G1601" r:id="rId553"/>
    <hyperlink ref="G1602" r:id="rId554"/>
    <hyperlink ref="G1603" r:id="rId555"/>
    <hyperlink ref="G1604" r:id="rId556"/>
    <hyperlink ref="G1605" r:id="rId557"/>
    <hyperlink ref="G1606" r:id="rId558"/>
    <hyperlink ref="G1607" r:id="rId559"/>
    <hyperlink ref="G1608" r:id="rId560"/>
    <hyperlink ref="G1609" r:id="rId561"/>
    <hyperlink ref="G1610" r:id="rId562"/>
    <hyperlink ref="G1611" r:id="rId563"/>
    <hyperlink ref="G1612" r:id="rId564"/>
    <hyperlink ref="G1613" r:id="rId565"/>
    <hyperlink ref="G1614" r:id="rId566"/>
    <hyperlink ref="G1615" r:id="rId567"/>
    <hyperlink ref="G1616" r:id="rId568"/>
    <hyperlink ref="G1617" r:id="rId569"/>
    <hyperlink ref="G1618" r:id="rId570"/>
    <hyperlink ref="G1619" r:id="rId571"/>
    <hyperlink ref="G1620" r:id="rId572"/>
    <hyperlink ref="G1621" r:id="rId573"/>
    <hyperlink ref="G1622" r:id="rId574"/>
    <hyperlink ref="G1623" r:id="rId575"/>
    <hyperlink ref="G1624" r:id="rId576"/>
    <hyperlink ref="G1625" r:id="rId577"/>
    <hyperlink ref="G1626" r:id="rId578"/>
    <hyperlink ref="G1627" r:id="rId579"/>
    <hyperlink ref="G1628" r:id="rId580"/>
    <hyperlink ref="G1629" r:id="rId581"/>
    <hyperlink ref="G1630" r:id="rId582"/>
    <hyperlink ref="G1631" r:id="rId583"/>
    <hyperlink ref="G1632" r:id="rId584"/>
    <hyperlink ref="G1633" r:id="rId585"/>
    <hyperlink ref="G1634" r:id="rId586"/>
    <hyperlink ref="G1635" r:id="rId587"/>
    <hyperlink ref="G1636" r:id="rId588"/>
    <hyperlink ref="G1637" r:id="rId589"/>
    <hyperlink ref="G1638" r:id="rId590"/>
    <hyperlink ref="G1639" r:id="rId591"/>
    <hyperlink ref="G1640" r:id="rId592"/>
    <hyperlink ref="G1641" r:id="rId593"/>
    <hyperlink ref="G1642" r:id="rId594"/>
    <hyperlink ref="G1813" r:id="rId595"/>
    <hyperlink ref="G1814" r:id="rId596"/>
    <hyperlink ref="G1815" r:id="rId597"/>
    <hyperlink ref="G1816" r:id="rId598"/>
    <hyperlink ref="G1817" r:id="rId599"/>
    <hyperlink ref="G1818" r:id="rId600"/>
    <hyperlink ref="G1819" r:id="rId601"/>
    <hyperlink ref="G1820" r:id="rId602"/>
    <hyperlink ref="G1821" r:id="rId603"/>
    <hyperlink ref="G1822" r:id="rId604"/>
    <hyperlink ref="G1823" r:id="rId605"/>
    <hyperlink ref="G1824" r:id="rId606"/>
    <hyperlink ref="G1825" r:id="rId607"/>
    <hyperlink ref="G1826" r:id="rId608"/>
    <hyperlink ref="G1827" r:id="rId609"/>
    <hyperlink ref="G1828" r:id="rId610"/>
    <hyperlink ref="G1829" r:id="rId611"/>
    <hyperlink ref="G1830" r:id="rId612"/>
    <hyperlink ref="G1831" r:id="rId613"/>
    <hyperlink ref="G1832" r:id="rId614"/>
    <hyperlink ref="G1833" r:id="rId615"/>
    <hyperlink ref="G1834" r:id="rId616"/>
    <hyperlink ref="G1835" r:id="rId617"/>
    <hyperlink ref="G1836" r:id="rId618"/>
    <hyperlink ref="G1837" r:id="rId619"/>
    <hyperlink ref="G1838" r:id="rId620"/>
    <hyperlink ref="G1839" r:id="rId621"/>
    <hyperlink ref="G1840" r:id="rId622"/>
    <hyperlink ref="G1841" r:id="rId623"/>
    <hyperlink ref="G1842" r:id="rId624"/>
    <hyperlink ref="G1843" r:id="rId625"/>
    <hyperlink ref="G1844" r:id="rId626"/>
    <hyperlink ref="G1845" r:id="rId627"/>
    <hyperlink ref="G1846" r:id="rId628"/>
    <hyperlink ref="G1847" r:id="rId629"/>
    <hyperlink ref="G1848" r:id="rId630"/>
    <hyperlink ref="G1849" r:id="rId631"/>
    <hyperlink ref="G1850" r:id="rId632"/>
    <hyperlink ref="G1851" r:id="rId633"/>
    <hyperlink ref="G1852" r:id="rId634"/>
    <hyperlink ref="G1853" r:id="rId635"/>
    <hyperlink ref="G1854" r:id="rId636"/>
    <hyperlink ref="G1855" r:id="rId637"/>
    <hyperlink ref="G1856" r:id="rId638"/>
    <hyperlink ref="G1857" r:id="rId639"/>
    <hyperlink ref="G1858" r:id="rId640"/>
    <hyperlink ref="G1859" r:id="rId641"/>
    <hyperlink ref="G1860" r:id="rId642"/>
    <hyperlink ref="G1861" r:id="rId643"/>
    <hyperlink ref="G1862" r:id="rId644"/>
    <hyperlink ref="G1863" r:id="rId645"/>
    <hyperlink ref="G1864" r:id="rId646"/>
    <hyperlink ref="G1865" r:id="rId647"/>
    <hyperlink ref="G1866" r:id="rId648"/>
    <hyperlink ref="G1867" r:id="rId649"/>
    <hyperlink ref="G1868" r:id="rId650"/>
    <hyperlink ref="G1869" r:id="rId651"/>
    <hyperlink ref="G1870" r:id="rId652"/>
    <hyperlink ref="G1871" r:id="rId653"/>
    <hyperlink ref="G1872" r:id="rId654"/>
    <hyperlink ref="G1873" r:id="rId655"/>
    <hyperlink ref="G1874" r:id="rId656"/>
    <hyperlink ref="G1875" r:id="rId657"/>
    <hyperlink ref="G1876" r:id="rId658"/>
    <hyperlink ref="G1877" r:id="rId659"/>
    <hyperlink ref="G1878" r:id="rId660"/>
    <hyperlink ref="G1879" r:id="rId661"/>
    <hyperlink ref="G1880" r:id="rId662"/>
    <hyperlink ref="G1881" r:id="rId663"/>
    <hyperlink ref="G1882" r:id="rId664"/>
    <hyperlink ref="G1883" r:id="rId665"/>
    <hyperlink ref="G1884" r:id="rId666"/>
    <hyperlink ref="G1885" r:id="rId667"/>
    <hyperlink ref="G1886" r:id="rId668"/>
    <hyperlink ref="G1887" r:id="rId669"/>
    <hyperlink ref="G1888" r:id="rId670"/>
    <hyperlink ref="G1889" r:id="rId671"/>
    <hyperlink ref="G1890" r:id="rId672"/>
    <hyperlink ref="G1891" r:id="rId673"/>
    <hyperlink ref="G1892" r:id="rId674"/>
    <hyperlink ref="G1893" r:id="rId675"/>
    <hyperlink ref="G1894" r:id="rId676"/>
    <hyperlink ref="G1895" r:id="rId677"/>
    <hyperlink ref="G1896" r:id="rId678"/>
    <hyperlink ref="G1897" r:id="rId679"/>
    <hyperlink ref="G1898" r:id="rId680"/>
    <hyperlink ref="G1899" r:id="rId681"/>
    <hyperlink ref="G1900" r:id="rId682"/>
    <hyperlink ref="G1901" r:id="rId683"/>
    <hyperlink ref="G1902" r:id="rId684"/>
    <hyperlink ref="G1903" r:id="rId685"/>
    <hyperlink ref="G1904" r:id="rId686"/>
    <hyperlink ref="G1905" r:id="rId687"/>
    <hyperlink ref="G1906" r:id="rId688"/>
    <hyperlink ref="G1907" r:id="rId689"/>
    <hyperlink ref="G1908" r:id="rId690"/>
    <hyperlink ref="G1909" r:id="rId691"/>
    <hyperlink ref="G1910" r:id="rId692"/>
    <hyperlink ref="G1911" r:id="rId693"/>
    <hyperlink ref="G1912" r:id="rId694"/>
    <hyperlink ref="G1913" r:id="rId695"/>
    <hyperlink ref="G1914" r:id="rId696"/>
    <hyperlink ref="G1915" r:id="rId697"/>
    <hyperlink ref="G1916" r:id="rId698"/>
    <hyperlink ref="G1917" r:id="rId699"/>
    <hyperlink ref="G1918" r:id="rId700"/>
    <hyperlink ref="G1919" r:id="rId701"/>
    <hyperlink ref="G1920" r:id="rId702"/>
    <hyperlink ref="G1921" r:id="rId703"/>
    <hyperlink ref="G1922" r:id="rId704"/>
    <hyperlink ref="G1923" r:id="rId705"/>
    <hyperlink ref="G1924" r:id="rId706"/>
    <hyperlink ref="G1925" r:id="rId707"/>
    <hyperlink ref="G1926" r:id="rId708"/>
    <hyperlink ref="G1927" r:id="rId709"/>
    <hyperlink ref="G1928" r:id="rId710"/>
    <hyperlink ref="G1929" r:id="rId711"/>
    <hyperlink ref="G1930" r:id="rId712"/>
    <hyperlink ref="G1931" r:id="rId713"/>
    <hyperlink ref="G1932" r:id="rId714"/>
    <hyperlink ref="G1933" r:id="rId715"/>
    <hyperlink ref="G1934" r:id="rId716"/>
    <hyperlink ref="G1935" r:id="rId717"/>
    <hyperlink ref="G1936" r:id="rId718"/>
    <hyperlink ref="G1937" r:id="rId719"/>
    <hyperlink ref="G1938" r:id="rId720"/>
    <hyperlink ref="G1939" r:id="rId721"/>
    <hyperlink ref="G1940" r:id="rId722"/>
    <hyperlink ref="G1941" r:id="rId723"/>
    <hyperlink ref="G1942" r:id="rId724"/>
    <hyperlink ref="G1943" r:id="rId725"/>
    <hyperlink ref="G1944" r:id="rId726"/>
    <hyperlink ref="G1945" r:id="rId727"/>
    <hyperlink ref="G1946" r:id="rId728"/>
    <hyperlink ref="G1947" r:id="rId729"/>
    <hyperlink ref="G1948" r:id="rId730"/>
    <hyperlink ref="G1949" r:id="rId731"/>
    <hyperlink ref="G1950" r:id="rId732"/>
    <hyperlink ref="G1951" r:id="rId733"/>
    <hyperlink ref="G1952" r:id="rId734"/>
    <hyperlink ref="G1953" r:id="rId735"/>
    <hyperlink ref="G1954" r:id="rId736"/>
    <hyperlink ref="G1955" r:id="rId737"/>
    <hyperlink ref="G1956" r:id="rId738"/>
    <hyperlink ref="G1957" r:id="rId739"/>
    <hyperlink ref="G1958" r:id="rId740"/>
    <hyperlink ref="G1959" r:id="rId741"/>
    <hyperlink ref="G1960" r:id="rId742"/>
    <hyperlink ref="G1961" r:id="rId743"/>
    <hyperlink ref="G1962" r:id="rId744"/>
    <hyperlink ref="G1963" r:id="rId745"/>
    <hyperlink ref="G1964" r:id="rId746"/>
    <hyperlink ref="G1965" r:id="rId747"/>
    <hyperlink ref="G1966" r:id="rId748"/>
    <hyperlink ref="G1967" r:id="rId749"/>
    <hyperlink ref="G1968" r:id="rId750"/>
    <hyperlink ref="G1969" r:id="rId751"/>
    <hyperlink ref="G1970" r:id="rId752"/>
    <hyperlink ref="G1971" r:id="rId753"/>
    <hyperlink ref="G1972" r:id="rId754"/>
    <hyperlink ref="G1973" r:id="rId755"/>
    <hyperlink ref="G1974" r:id="rId756"/>
    <hyperlink ref="G1975" r:id="rId757"/>
    <hyperlink ref="G1976" r:id="rId758"/>
    <hyperlink ref="G1977" r:id="rId759"/>
    <hyperlink ref="G1978" r:id="rId760"/>
    <hyperlink ref="G1979" r:id="rId761"/>
    <hyperlink ref="G1980" r:id="rId762"/>
    <hyperlink ref="G1981" r:id="rId763"/>
    <hyperlink ref="G1982" r:id="rId764"/>
    <hyperlink ref="G1983" r:id="rId765"/>
    <hyperlink ref="G1984" r:id="rId766"/>
    <hyperlink ref="G1985" r:id="rId767"/>
    <hyperlink ref="G1986" r:id="rId768"/>
    <hyperlink ref="G1987" r:id="rId769"/>
    <hyperlink ref="G1988" r:id="rId770"/>
    <hyperlink ref="G1989" r:id="rId771"/>
    <hyperlink ref="G1990" r:id="rId772"/>
    <hyperlink ref="G1991" r:id="rId773"/>
    <hyperlink ref="G1992" r:id="rId774"/>
    <hyperlink ref="G1993" r:id="rId775"/>
    <hyperlink ref="G1994" r:id="rId776"/>
    <hyperlink ref="G1995" r:id="rId777"/>
    <hyperlink ref="G1996" r:id="rId778"/>
    <hyperlink ref="G1997" r:id="rId779"/>
    <hyperlink ref="G1998" r:id="rId780"/>
    <hyperlink ref="G1999" r:id="rId781"/>
    <hyperlink ref="G2000" r:id="rId782"/>
    <hyperlink ref="G2001" r:id="rId783"/>
    <hyperlink ref="G2002" r:id="rId784"/>
    <hyperlink ref="G2003" r:id="rId785"/>
    <hyperlink ref="G2004" r:id="rId786"/>
    <hyperlink ref="G2005" r:id="rId787"/>
    <hyperlink ref="G2006" r:id="rId788"/>
    <hyperlink ref="G2007" r:id="rId789"/>
    <hyperlink ref="G2008" r:id="rId790"/>
    <hyperlink ref="G2009" r:id="rId791"/>
    <hyperlink ref="G2010" r:id="rId792"/>
    <hyperlink ref="G2011" r:id="rId793"/>
    <hyperlink ref="G2012" r:id="rId794"/>
    <hyperlink ref="G2013" r:id="rId795"/>
    <hyperlink ref="G2014" r:id="rId796"/>
    <hyperlink ref="G2094" r:id="rId797"/>
    <hyperlink ref="G2095" r:id="rId798"/>
    <hyperlink ref="G2096" r:id="rId799"/>
    <hyperlink ref="G2097" r:id="rId800"/>
    <hyperlink ref="G2098" r:id="rId801"/>
    <hyperlink ref="G2099" r:id="rId802"/>
    <hyperlink ref="G2100" r:id="rId803"/>
    <hyperlink ref="G2101" r:id="rId804"/>
    <hyperlink ref="G2102" r:id="rId805"/>
    <hyperlink ref="G2103" r:id="rId806"/>
    <hyperlink ref="G2104" r:id="rId807"/>
    <hyperlink ref="G2105" r:id="rId808"/>
    <hyperlink ref="G2106" r:id="rId809"/>
    <hyperlink ref="G2107" r:id="rId810"/>
    <hyperlink ref="G2108" r:id="rId811"/>
    <hyperlink ref="G2109" r:id="rId812"/>
    <hyperlink ref="G2110" r:id="rId813"/>
    <hyperlink ref="G2111" r:id="rId814"/>
    <hyperlink ref="G2112" r:id="rId815"/>
    <hyperlink ref="G2113" r:id="rId816"/>
    <hyperlink ref="G2114" r:id="rId817"/>
    <hyperlink ref="G2115" r:id="rId818"/>
    <hyperlink ref="G2116" r:id="rId819"/>
    <hyperlink ref="G2117" r:id="rId820"/>
    <hyperlink ref="G2118" r:id="rId821"/>
    <hyperlink ref="G2119" r:id="rId822"/>
    <hyperlink ref="G2120" r:id="rId823"/>
    <hyperlink ref="G2121" r:id="rId824"/>
    <hyperlink ref="G2122" r:id="rId825"/>
    <hyperlink ref="G2123" r:id="rId826"/>
    <hyperlink ref="G2124" r:id="rId827"/>
    <hyperlink ref="G2125" r:id="rId828"/>
    <hyperlink ref="G2126" r:id="rId829"/>
    <hyperlink ref="G2127" r:id="rId830"/>
    <hyperlink ref="G2128" r:id="rId831"/>
    <hyperlink ref="G2129" r:id="rId832"/>
    <hyperlink ref="G2130" r:id="rId833"/>
    <hyperlink ref="G2131" r:id="rId834"/>
    <hyperlink ref="G2132" r:id="rId835"/>
    <hyperlink ref="G2133" r:id="rId836"/>
    <hyperlink ref="G2134" r:id="rId837"/>
    <hyperlink ref="G2135" r:id="rId838"/>
    <hyperlink ref="G2136" r:id="rId839"/>
    <hyperlink ref="G2137" r:id="rId840"/>
    <hyperlink ref="G2138" r:id="rId841"/>
    <hyperlink ref="G2139" r:id="rId842"/>
    <hyperlink ref="G2140" r:id="rId843"/>
    <hyperlink ref="G2141" r:id="rId844"/>
    <hyperlink ref="G2142" r:id="rId845"/>
    <hyperlink ref="G2143" r:id="rId846"/>
    <hyperlink ref="G2144" r:id="rId847"/>
    <hyperlink ref="G2145" r:id="rId848"/>
    <hyperlink ref="G2146" r:id="rId849"/>
    <hyperlink ref="G2147" r:id="rId850"/>
    <hyperlink ref="G2148" r:id="rId851"/>
    <hyperlink ref="G2149" r:id="rId852"/>
    <hyperlink ref="G2150" r:id="rId853"/>
    <hyperlink ref="G2151" r:id="rId854"/>
    <hyperlink ref="G2152" r:id="rId855"/>
    <hyperlink ref="G2153" r:id="rId856"/>
    <hyperlink ref="G2154" r:id="rId857"/>
    <hyperlink ref="G2155" r:id="rId858"/>
    <hyperlink ref="G2156" r:id="rId859"/>
    <hyperlink ref="G2157" r:id="rId860"/>
    <hyperlink ref="G2158" r:id="rId861"/>
    <hyperlink ref="G2159" r:id="rId862"/>
    <hyperlink ref="G2160" r:id="rId863"/>
    <hyperlink ref="G2161" r:id="rId864"/>
    <hyperlink ref="G2162" r:id="rId865"/>
    <hyperlink ref="G2163" r:id="rId866"/>
    <hyperlink ref="G2164" r:id="rId867"/>
    <hyperlink ref="G2165" r:id="rId868"/>
    <hyperlink ref="G2166" r:id="rId869"/>
    <hyperlink ref="G2167" r:id="rId870"/>
    <hyperlink ref="G2168" r:id="rId871"/>
    <hyperlink ref="G2169" r:id="rId872"/>
    <hyperlink ref="G2170" r:id="rId873"/>
    <hyperlink ref="G2171" r:id="rId874"/>
    <hyperlink ref="G2172" r:id="rId875"/>
    <hyperlink ref="G2173" r:id="rId876"/>
    <hyperlink ref="G2174" r:id="rId877"/>
    <hyperlink ref="G2175" r:id="rId878"/>
    <hyperlink ref="G2176" r:id="rId879"/>
    <hyperlink ref="G2177" r:id="rId880"/>
    <hyperlink ref="G2178" r:id="rId881"/>
    <hyperlink ref="G2179" r:id="rId882"/>
    <hyperlink ref="G2180" r:id="rId883"/>
    <hyperlink ref="G2181" r:id="rId884"/>
    <hyperlink ref="G2182" r:id="rId885"/>
    <hyperlink ref="G2183" r:id="rId886"/>
    <hyperlink ref="G2184" r:id="rId887"/>
    <hyperlink ref="G2185" r:id="rId888"/>
    <hyperlink ref="G2211" r:id="rId889"/>
    <hyperlink ref="G2212" r:id="rId890"/>
    <hyperlink ref="G2213" r:id="rId891"/>
    <hyperlink ref="G2214" r:id="rId892"/>
    <hyperlink ref="G2215" r:id="rId893"/>
    <hyperlink ref="G2216" r:id="rId894"/>
    <hyperlink ref="G2221" r:id="rId895"/>
    <hyperlink ref="G2222" r:id="rId896"/>
    <hyperlink ref="G2223" r:id="rId897"/>
    <hyperlink ref="G2224" r:id="rId898"/>
    <hyperlink ref="G2225" r:id="rId899"/>
    <hyperlink ref="G2226" r:id="rId900"/>
    <hyperlink ref="G2227" r:id="rId901"/>
    <hyperlink ref="G2228" r:id="rId902"/>
    <hyperlink ref="G2229" r:id="rId903"/>
    <hyperlink ref="G2230" r:id="rId904"/>
    <hyperlink ref="G2231" r:id="rId905"/>
    <hyperlink ref="G2232" r:id="rId906"/>
    <hyperlink ref="G2233" r:id="rId907"/>
    <hyperlink ref="G2234" r:id="rId908"/>
    <hyperlink ref="G2235" r:id="rId909"/>
    <hyperlink ref="G2236" r:id="rId910"/>
    <hyperlink ref="G2237" r:id="rId911"/>
    <hyperlink ref="G2238" r:id="rId912"/>
    <hyperlink ref="G2239" r:id="rId913"/>
    <hyperlink ref="G2240" r:id="rId914"/>
    <hyperlink ref="G2241" r:id="rId915"/>
    <hyperlink ref="G2242" r:id="rId916"/>
    <hyperlink ref="G2243" r:id="rId917"/>
    <hyperlink ref="G2244" r:id="rId918"/>
    <hyperlink ref="G2245" r:id="rId919"/>
    <hyperlink ref="G2246" r:id="rId920"/>
    <hyperlink ref="G2247" r:id="rId921"/>
    <hyperlink ref="G2248" r:id="rId922"/>
    <hyperlink ref="G2249" r:id="rId923"/>
    <hyperlink ref="G2250" r:id="rId924"/>
    <hyperlink ref="G2251" r:id="rId925"/>
    <hyperlink ref="G2252" r:id="rId926"/>
    <hyperlink ref="G2253" r:id="rId927"/>
    <hyperlink ref="G2254" r:id="rId928"/>
    <hyperlink ref="G2255" r:id="rId929"/>
    <hyperlink ref="G2256" r:id="rId930"/>
    <hyperlink ref="G2257" r:id="rId931"/>
    <hyperlink ref="G2258" r:id="rId932"/>
    <hyperlink ref="G2259" r:id="rId933"/>
    <hyperlink ref="G2260" r:id="rId934"/>
    <hyperlink ref="G2261" r:id="rId935"/>
    <hyperlink ref="G2262" r:id="rId936"/>
    <hyperlink ref="G2263" r:id="rId937"/>
    <hyperlink ref="G2264" r:id="rId938"/>
    <hyperlink ref="G2265" r:id="rId939"/>
    <hyperlink ref="G2266" r:id="rId940"/>
    <hyperlink ref="G2267" r:id="rId941"/>
    <hyperlink ref="G2268" r:id="rId942"/>
    <hyperlink ref="G2269" r:id="rId943"/>
    <hyperlink ref="G2270" r:id="rId944"/>
    <hyperlink ref="G2271" r:id="rId945"/>
    <hyperlink ref="G2272" r:id="rId946"/>
    <hyperlink ref="G2273" r:id="rId947"/>
    <hyperlink ref="G2274" r:id="rId948"/>
    <hyperlink ref="G2275" r:id="rId949"/>
    <hyperlink ref="G2276" r:id="rId950"/>
    <hyperlink ref="G2277" r:id="rId951"/>
    <hyperlink ref="G2278" r:id="rId952"/>
    <hyperlink ref="G2279" r:id="rId953"/>
    <hyperlink ref="G2280" r:id="rId954"/>
    <hyperlink ref="G2281" r:id="rId955"/>
    <hyperlink ref="G2282" r:id="rId956"/>
    <hyperlink ref="G2283" r:id="rId957"/>
    <hyperlink ref="G2284" r:id="rId958"/>
    <hyperlink ref="G2285" r:id="rId959"/>
    <hyperlink ref="G2286" r:id="rId960"/>
    <hyperlink ref="G2287" r:id="rId961"/>
    <hyperlink ref="G2288" r:id="rId962"/>
    <hyperlink ref="G2289" r:id="rId963"/>
    <hyperlink ref="G2290" r:id="rId964"/>
    <hyperlink ref="G2291" r:id="rId965"/>
    <hyperlink ref="G2292" r:id="rId966"/>
    <hyperlink ref="G2293" r:id="rId967"/>
    <hyperlink ref="G2294" r:id="rId968"/>
    <hyperlink ref="G2295" r:id="rId969"/>
    <hyperlink ref="G2296" r:id="rId970"/>
    <hyperlink ref="G2297" r:id="rId971"/>
    <hyperlink ref="G2298" r:id="rId972"/>
    <hyperlink ref="G2299" r:id="rId973"/>
    <hyperlink ref="G2300" r:id="rId974"/>
    <hyperlink ref="G2301" r:id="rId975"/>
    <hyperlink ref="G2302" r:id="rId976"/>
    <hyperlink ref="G2303" r:id="rId977"/>
    <hyperlink ref="G2304" r:id="rId978"/>
    <hyperlink ref="G2305" r:id="rId979"/>
    <hyperlink ref="G2306" r:id="rId980"/>
    <hyperlink ref="G2307" r:id="rId981"/>
    <hyperlink ref="G2308" r:id="rId982"/>
    <hyperlink ref="G2309" r:id="rId983"/>
    <hyperlink ref="G2310" r:id="rId984"/>
    <hyperlink ref="G2311" r:id="rId985"/>
    <hyperlink ref="G2312" r:id="rId986"/>
    <hyperlink ref="G2313" r:id="rId987"/>
    <hyperlink ref="G2314" r:id="rId988"/>
    <hyperlink ref="G2315" r:id="rId989"/>
    <hyperlink ref="G2316" r:id="rId990"/>
    <hyperlink ref="G2317" r:id="rId991"/>
    <hyperlink ref="G2318" r:id="rId992"/>
    <hyperlink ref="G2319" r:id="rId993"/>
    <hyperlink ref="G2320" r:id="rId994"/>
    <hyperlink ref="G2321" r:id="rId995"/>
    <hyperlink ref="G2322" r:id="rId996"/>
    <hyperlink ref="G2323" r:id="rId997"/>
    <hyperlink ref="G2354" r:id="rId998"/>
    <hyperlink ref="G2355" r:id="rId999"/>
    <hyperlink ref="G2356" r:id="rId1000"/>
    <hyperlink ref="G2357" r:id="rId1001"/>
    <hyperlink ref="G2358" r:id="rId1002"/>
    <hyperlink ref="G2359" r:id="rId1003"/>
    <hyperlink ref="G2360" r:id="rId1004"/>
    <hyperlink ref="G2361" r:id="rId1005"/>
    <hyperlink ref="G2362" r:id="rId1006"/>
    <hyperlink ref="G2363" r:id="rId1007"/>
    <hyperlink ref="G2364" r:id="rId1008"/>
    <hyperlink ref="G2365" r:id="rId1009"/>
    <hyperlink ref="G2366" r:id="rId1010"/>
    <hyperlink ref="G2367" r:id="rId1011"/>
    <hyperlink ref="G2368" r:id="rId1012"/>
    <hyperlink ref="G2369" r:id="rId1013"/>
    <hyperlink ref="G2370" r:id="rId1014"/>
    <hyperlink ref="G2371" r:id="rId1015"/>
    <hyperlink ref="G2372" r:id="rId1016"/>
    <hyperlink ref="G2373" r:id="rId1017"/>
    <hyperlink ref="G2374" r:id="rId1018"/>
    <hyperlink ref="G2375" r:id="rId1019"/>
    <hyperlink ref="G2376" r:id="rId1020"/>
    <hyperlink ref="G2377" r:id="rId1021"/>
    <hyperlink ref="G2378" r:id="rId1022"/>
    <hyperlink ref="G2379" r:id="rId1023"/>
    <hyperlink ref="G2380" r:id="rId1024"/>
    <hyperlink ref="G2381" r:id="rId1025"/>
    <hyperlink ref="G2382" r:id="rId1026"/>
    <hyperlink ref="G2383" r:id="rId1027"/>
    <hyperlink ref="G2384" r:id="rId1028"/>
    <hyperlink ref="G2385" r:id="rId1029"/>
    <hyperlink ref="G2386" r:id="rId1030"/>
    <hyperlink ref="G2387" r:id="rId1031"/>
    <hyperlink ref="G2388" r:id="rId1032"/>
    <hyperlink ref="G2389" r:id="rId1033"/>
    <hyperlink ref="G2390" r:id="rId1034"/>
    <hyperlink ref="G2391" r:id="rId1035"/>
    <hyperlink ref="G2392" r:id="rId1036"/>
    <hyperlink ref="G2393" r:id="rId1037"/>
    <hyperlink ref="G2394" r:id="rId1038"/>
    <hyperlink ref="G2395" r:id="rId1039"/>
    <hyperlink ref="G2396" r:id="rId1040"/>
    <hyperlink ref="G2397" r:id="rId1041"/>
    <hyperlink ref="G2398" r:id="rId1042"/>
    <hyperlink ref="G2399" r:id="rId1043"/>
    <hyperlink ref="G2400" r:id="rId1044"/>
    <hyperlink ref="G2401" r:id="rId1045"/>
    <hyperlink ref="G2402" r:id="rId1046"/>
    <hyperlink ref="G2403" r:id="rId1047"/>
    <hyperlink ref="G2404" r:id="rId1048"/>
    <hyperlink ref="G2405" r:id="rId1049"/>
    <hyperlink ref="G2406" r:id="rId1050"/>
    <hyperlink ref="G2407" r:id="rId1051"/>
    <hyperlink ref="G2408" r:id="rId1052"/>
    <hyperlink ref="G2409" r:id="rId1053"/>
    <hyperlink ref="G2410" r:id="rId1054"/>
    <hyperlink ref="G2411" r:id="rId1055"/>
    <hyperlink ref="G2412" r:id="rId1056"/>
    <hyperlink ref="G2413" r:id="rId1057"/>
    <hyperlink ref="G2414" r:id="rId1058"/>
    <hyperlink ref="G2415" r:id="rId1059"/>
    <hyperlink ref="G2416" r:id="rId1060"/>
    <hyperlink ref="G2417" r:id="rId1061"/>
    <hyperlink ref="G2418" r:id="rId1062"/>
    <hyperlink ref="G2419" r:id="rId1063"/>
    <hyperlink ref="G2420" r:id="rId1064"/>
    <hyperlink ref="G2421" r:id="rId1065"/>
    <hyperlink ref="G2422" r:id="rId1066"/>
    <hyperlink ref="G2423" r:id="rId1067"/>
    <hyperlink ref="G2424" r:id="rId1068"/>
    <hyperlink ref="G2425" r:id="rId1069"/>
    <hyperlink ref="G2426" r:id="rId1070"/>
    <hyperlink ref="G2427" r:id="rId1071"/>
    <hyperlink ref="G2428" r:id="rId1072"/>
    <hyperlink ref="G2429" r:id="rId1073"/>
    <hyperlink ref="G2430" r:id="rId1074"/>
    <hyperlink ref="G2431" r:id="rId1075"/>
    <hyperlink ref="G2432" r:id="rId1076"/>
    <hyperlink ref="G2433" r:id="rId1077"/>
    <hyperlink ref="G2434" r:id="rId1078"/>
    <hyperlink ref="G2435" r:id="rId1079"/>
    <hyperlink ref="G2436" r:id="rId1080"/>
    <hyperlink ref="G2437" r:id="rId1081"/>
    <hyperlink ref="G2438" r:id="rId1082"/>
    <hyperlink ref="G2439" r:id="rId1083"/>
    <hyperlink ref="G2440" r:id="rId1084"/>
    <hyperlink ref="G2441" r:id="rId1085"/>
    <hyperlink ref="G2442" r:id="rId1086"/>
    <hyperlink ref="G2443" r:id="rId1087"/>
    <hyperlink ref="G2444" r:id="rId1088"/>
    <hyperlink ref="G2445" r:id="rId1089"/>
    <hyperlink ref="G2446" r:id="rId1090"/>
    <hyperlink ref="G2447" r:id="rId1091"/>
    <hyperlink ref="G2448" r:id="rId1092"/>
    <hyperlink ref="G2449" r:id="rId1093"/>
    <hyperlink ref="G2450" r:id="rId1094"/>
    <hyperlink ref="G2451" r:id="rId1095"/>
    <hyperlink ref="G2452" r:id="rId1096"/>
    <hyperlink ref="G2453" r:id="rId1097"/>
    <hyperlink ref="G2454" r:id="rId1098"/>
    <hyperlink ref="G2455" r:id="rId1099"/>
    <hyperlink ref="G2456" r:id="rId1100"/>
    <hyperlink ref="G2457" r:id="rId1101"/>
    <hyperlink ref="G2458" r:id="rId1102"/>
    <hyperlink ref="G2459" r:id="rId1103"/>
    <hyperlink ref="G2460" r:id="rId1104"/>
    <hyperlink ref="G2461" r:id="rId1105"/>
    <hyperlink ref="G2462" r:id="rId1106"/>
    <hyperlink ref="G2463" r:id="rId1107"/>
    <hyperlink ref="G2464" r:id="rId1108"/>
    <hyperlink ref="G2465" r:id="rId1109"/>
    <hyperlink ref="G2466" r:id="rId1110"/>
    <hyperlink ref="G2476" r:id="rId1111"/>
    <hyperlink ref="G2467" r:id="rId1112"/>
    <hyperlink ref="G2468" r:id="rId1113"/>
    <hyperlink ref="G2469" r:id="rId1114"/>
    <hyperlink ref="G2470" r:id="rId1115"/>
    <hyperlink ref="G2471" r:id="rId1116"/>
    <hyperlink ref="G2472" r:id="rId1117"/>
    <hyperlink ref="G2473" r:id="rId1118"/>
    <hyperlink ref="G2474" r:id="rId1119"/>
    <hyperlink ref="G2475" r:id="rId1120"/>
    <hyperlink ref="G2477" r:id="rId1121"/>
    <hyperlink ref="G2478" r:id="rId1122"/>
    <hyperlink ref="G2479" r:id="rId1123"/>
    <hyperlink ref="G2480" r:id="rId1124"/>
    <hyperlink ref="G2481" r:id="rId1125"/>
    <hyperlink ref="G2482" r:id="rId1126"/>
    <hyperlink ref="G2489" r:id="rId1127"/>
    <hyperlink ref="G2490" r:id="rId1128"/>
    <hyperlink ref="G2491" r:id="rId1129"/>
    <hyperlink ref="G2492" r:id="rId1130"/>
    <hyperlink ref="G2502" r:id="rId1131"/>
    <hyperlink ref="G2503" r:id="rId1132"/>
    <hyperlink ref="G2504" r:id="rId1133"/>
    <hyperlink ref="G2505" r:id="rId1134"/>
    <hyperlink ref="G2506" r:id="rId1135"/>
    <hyperlink ref="G2507" r:id="rId1136"/>
    <hyperlink ref="G2508" r:id="rId1137"/>
    <hyperlink ref="G2509" r:id="rId1138"/>
    <hyperlink ref="G2513" r:id="rId1139"/>
    <hyperlink ref="G2514" r:id="rId1140"/>
    <hyperlink ref="G2515" r:id="rId1141"/>
    <hyperlink ref="G2516" r:id="rId1142"/>
    <hyperlink ref="G2517" r:id="rId1143"/>
    <hyperlink ref="G2518" r:id="rId1144"/>
    <hyperlink ref="G2519" r:id="rId1145"/>
    <hyperlink ref="G2520" r:id="rId1146"/>
    <hyperlink ref="G2521" r:id="rId1147"/>
    <hyperlink ref="G2522" r:id="rId1148"/>
    <hyperlink ref="G2523" r:id="rId1149"/>
    <hyperlink ref="G2524" r:id="rId1150"/>
    <hyperlink ref="G2525" r:id="rId1151"/>
    <hyperlink ref="G2526" r:id="rId1152"/>
    <hyperlink ref="G2527" r:id="rId1153"/>
    <hyperlink ref="G2528" r:id="rId1154"/>
    <hyperlink ref="G2529" r:id="rId1155"/>
    <hyperlink ref="G2530" r:id="rId1156"/>
    <hyperlink ref="G2531" r:id="rId1157"/>
    <hyperlink ref="G2532" r:id="rId1158"/>
    <hyperlink ref="G2533" r:id="rId1159"/>
    <hyperlink ref="G2534" r:id="rId1160"/>
    <hyperlink ref="G2535" r:id="rId1161"/>
    <hyperlink ref="G2536" r:id="rId1162"/>
    <hyperlink ref="G2537" r:id="rId1163"/>
    <hyperlink ref="G2538" r:id="rId1164"/>
    <hyperlink ref="G2539" r:id="rId1165"/>
    <hyperlink ref="G2540" r:id="rId1166"/>
    <hyperlink ref="G2541" r:id="rId1167"/>
    <hyperlink ref="G2542" r:id="rId1168"/>
    <hyperlink ref="G2543" r:id="rId1169"/>
    <hyperlink ref="G2544" r:id="rId1170"/>
    <hyperlink ref="G2545" r:id="rId1171"/>
    <hyperlink ref="G2546" r:id="rId1172"/>
    <hyperlink ref="G2547" r:id="rId1173"/>
    <hyperlink ref="G2548" r:id="rId1174"/>
    <hyperlink ref="G2549" r:id="rId1175"/>
    <hyperlink ref="G2550" r:id="rId1176"/>
    <hyperlink ref="G2551" r:id="rId1177"/>
    <hyperlink ref="G2552" r:id="rId1178"/>
    <hyperlink ref="G2553" r:id="rId1179"/>
    <hyperlink ref="G2554" r:id="rId1180"/>
    <hyperlink ref="G2555" r:id="rId1181"/>
    <hyperlink ref="G2556" r:id="rId1182"/>
    <hyperlink ref="G2557" r:id="rId1183"/>
    <hyperlink ref="G2558" r:id="rId1184"/>
    <hyperlink ref="G2559" r:id="rId1185"/>
    <hyperlink ref="G2560" r:id="rId1186"/>
    <hyperlink ref="G2561" r:id="rId1187"/>
    <hyperlink ref="G2562" r:id="rId1188"/>
    <hyperlink ref="G2563" r:id="rId1189"/>
    <hyperlink ref="G2564" r:id="rId1190"/>
    <hyperlink ref="G2565" r:id="rId1191"/>
    <hyperlink ref="G2566" r:id="rId1192"/>
    <hyperlink ref="G2567" r:id="rId1193"/>
    <hyperlink ref="G2568" r:id="rId1194"/>
    <hyperlink ref="G2569" r:id="rId1195"/>
    <hyperlink ref="G2570" r:id="rId1196"/>
    <hyperlink ref="G2571" r:id="rId1197"/>
    <hyperlink ref="G2572" r:id="rId1198"/>
    <hyperlink ref="G2573" r:id="rId1199"/>
    <hyperlink ref="G2574" r:id="rId1200"/>
    <hyperlink ref="G2575" r:id="rId1201"/>
    <hyperlink ref="G2576" r:id="rId1202"/>
    <hyperlink ref="G2577" r:id="rId1203"/>
    <hyperlink ref="G2578" r:id="rId1204"/>
    <hyperlink ref="G2579" r:id="rId1205"/>
    <hyperlink ref="G2580" r:id="rId1206"/>
    <hyperlink ref="G2581" r:id="rId1207"/>
    <hyperlink ref="G2582" r:id="rId1208"/>
    <hyperlink ref="G2986" r:id="rId1209"/>
    <hyperlink ref="G3188" r:id="rId1210"/>
    <hyperlink ref="G3189" r:id="rId1211"/>
    <hyperlink ref="G3518" r:id="rId1212"/>
    <hyperlink ref="G3519" r:id="rId1213"/>
    <hyperlink ref="G3733" r:id="rId1214"/>
    <hyperlink ref="G3734" r:id="rId1215"/>
    <hyperlink ref="G3735" r:id="rId1216"/>
    <hyperlink ref="G3736" r:id="rId1217"/>
    <hyperlink ref="G3737" r:id="rId1218"/>
    <hyperlink ref="G3738" r:id="rId1219"/>
    <hyperlink ref="G3739" r:id="rId1220"/>
    <hyperlink ref="G3740" r:id="rId1221"/>
    <hyperlink ref="G3741" r:id="rId1222"/>
    <hyperlink ref="G3742" r:id="rId1223"/>
    <hyperlink ref="G3743" r:id="rId1224"/>
    <hyperlink ref="G3744" r:id="rId1225"/>
    <hyperlink ref="G3745" r:id="rId1226"/>
    <hyperlink ref="G3746" r:id="rId1227"/>
    <hyperlink ref="G3747" r:id="rId1228"/>
    <hyperlink ref="G3748" r:id="rId1229"/>
    <hyperlink ref="G3749" r:id="rId1230"/>
    <hyperlink ref="G3750" r:id="rId1231"/>
    <hyperlink ref="G3751" r:id="rId1232"/>
    <hyperlink ref="G3752" r:id="rId1233"/>
    <hyperlink ref="G3753" r:id="rId1234"/>
    <hyperlink ref="G3754" r:id="rId1235"/>
    <hyperlink ref="G3755" r:id="rId1236"/>
    <hyperlink ref="G3756" r:id="rId1237"/>
    <hyperlink ref="G3757" r:id="rId1238"/>
    <hyperlink ref="G3758" r:id="rId1239"/>
    <hyperlink ref="G3759" r:id="rId1240"/>
    <hyperlink ref="G3760" r:id="rId1241"/>
    <hyperlink ref="G3761" r:id="rId1242"/>
    <hyperlink ref="G3762" r:id="rId1243"/>
    <hyperlink ref="G3763" r:id="rId1244"/>
    <hyperlink ref="G3764" r:id="rId1245"/>
    <hyperlink ref="G3765" r:id="rId1246"/>
    <hyperlink ref="G3766" r:id="rId1247"/>
    <hyperlink ref="G3767" r:id="rId1248"/>
    <hyperlink ref="G3768" r:id="rId1249"/>
    <hyperlink ref="G3769" r:id="rId1250"/>
    <hyperlink ref="G3770" r:id="rId1251"/>
    <hyperlink ref="G3771" r:id="rId1252"/>
    <hyperlink ref="G3772" r:id="rId1253"/>
    <hyperlink ref="G3773" r:id="rId1254"/>
    <hyperlink ref="G3774" r:id="rId1255"/>
    <hyperlink ref="G3775" r:id="rId1256"/>
    <hyperlink ref="G3776" r:id="rId1257"/>
    <hyperlink ref="G3777" r:id="rId1258"/>
    <hyperlink ref="G3778" r:id="rId1259"/>
    <hyperlink ref="G3779" r:id="rId1260"/>
    <hyperlink ref="G3780" r:id="rId1261"/>
    <hyperlink ref="G3781" r:id="rId1262"/>
    <hyperlink ref="G3782" r:id="rId1263"/>
    <hyperlink ref="G3783" r:id="rId1264"/>
    <hyperlink ref="G3784" r:id="rId1265"/>
    <hyperlink ref="G3785" r:id="rId1266"/>
    <hyperlink ref="G3786" r:id="rId1267"/>
    <hyperlink ref="G3787" r:id="rId1268"/>
    <hyperlink ref="G3788" r:id="rId1269"/>
    <hyperlink ref="G3789" r:id="rId1270"/>
    <hyperlink ref="G3790" r:id="rId1271"/>
    <hyperlink ref="G3791" r:id="rId1272"/>
    <hyperlink ref="G3792" r:id="rId1273"/>
    <hyperlink ref="G3793" r:id="rId1274"/>
    <hyperlink ref="G3794" r:id="rId1275"/>
    <hyperlink ref="G3795" r:id="rId1276"/>
    <hyperlink ref="G3796" r:id="rId1277"/>
    <hyperlink ref="G3797" r:id="rId1278"/>
    <hyperlink ref="G3798" r:id="rId1279"/>
    <hyperlink ref="G3799" r:id="rId1280"/>
    <hyperlink ref="G3800" r:id="rId1281"/>
    <hyperlink ref="G3801" r:id="rId1282"/>
    <hyperlink ref="G3802" r:id="rId1283"/>
    <hyperlink ref="G3803" r:id="rId1284"/>
    <hyperlink ref="G3804" r:id="rId1285"/>
    <hyperlink ref="G3805" r:id="rId1286"/>
    <hyperlink ref="G3806" r:id="rId1287"/>
    <hyperlink ref="G3807" r:id="rId1288"/>
    <hyperlink ref="G3808" r:id="rId1289"/>
    <hyperlink ref="G3809" r:id="rId1290"/>
    <hyperlink ref="G3810" r:id="rId1291"/>
    <hyperlink ref="G3811" r:id="rId1292"/>
    <hyperlink ref="G3812" r:id="rId1293"/>
    <hyperlink ref="G3813" r:id="rId1294"/>
    <hyperlink ref="G3814" r:id="rId1295"/>
    <hyperlink ref="G3815" r:id="rId1296"/>
    <hyperlink ref="G3816" r:id="rId1297"/>
    <hyperlink ref="G3817" r:id="rId1298"/>
    <hyperlink ref="G3818" r:id="rId1299"/>
    <hyperlink ref="G3819" r:id="rId1300"/>
    <hyperlink ref="G3820" r:id="rId1301"/>
    <hyperlink ref="G3821" r:id="rId1302"/>
    <hyperlink ref="G3822" r:id="rId1303"/>
    <hyperlink ref="G3823" r:id="rId1304"/>
    <hyperlink ref="G3824" r:id="rId1305"/>
    <hyperlink ref="G3825" r:id="rId1306"/>
    <hyperlink ref="G3826" r:id="rId1307"/>
    <hyperlink ref="G3827" r:id="rId1308"/>
    <hyperlink ref="G3828" r:id="rId1309"/>
    <hyperlink ref="G3829" r:id="rId1310"/>
    <hyperlink ref="G3830" r:id="rId1311"/>
    <hyperlink ref="G3831" r:id="rId1312"/>
    <hyperlink ref="G3832" r:id="rId1313"/>
    <hyperlink ref="G3833" r:id="rId1314"/>
    <hyperlink ref="G3834" r:id="rId1315"/>
    <hyperlink ref="G3835" r:id="rId1316"/>
    <hyperlink ref="G3836" r:id="rId1317"/>
    <hyperlink ref="G3837" r:id="rId1318"/>
    <hyperlink ref="G3838" r:id="rId1319"/>
    <hyperlink ref="G3839" r:id="rId1320"/>
    <hyperlink ref="G3840" r:id="rId1321"/>
    <hyperlink ref="G3841" r:id="rId1322"/>
    <hyperlink ref="G3842" r:id="rId1323"/>
    <hyperlink ref="G3843" r:id="rId1324"/>
    <hyperlink ref="G3844" r:id="rId1325"/>
    <hyperlink ref="G3845" r:id="rId1326"/>
    <hyperlink ref="G3846" r:id="rId1327"/>
    <hyperlink ref="G3847" r:id="rId1328"/>
    <hyperlink ref="G3848" r:id="rId1329"/>
    <hyperlink ref="G3849" r:id="rId1330"/>
    <hyperlink ref="G3850" r:id="rId1331"/>
    <hyperlink ref="G3851" r:id="rId1332"/>
    <hyperlink ref="G3852" r:id="rId1333"/>
    <hyperlink ref="G3853" r:id="rId1334"/>
    <hyperlink ref="G3854" r:id="rId1335"/>
    <hyperlink ref="G3855" r:id="rId1336"/>
    <hyperlink ref="G3856" r:id="rId1337"/>
    <hyperlink ref="G3857" r:id="rId1338"/>
    <hyperlink ref="G3858" r:id="rId1339"/>
    <hyperlink ref="G3859" r:id="rId1340"/>
    <hyperlink ref="G3860" r:id="rId1341"/>
    <hyperlink ref="G3861" r:id="rId1342"/>
    <hyperlink ref="G3862" r:id="rId1343"/>
    <hyperlink ref="G3863" r:id="rId1344"/>
    <hyperlink ref="G3864" r:id="rId1345"/>
    <hyperlink ref="G3865" r:id="rId1346"/>
    <hyperlink ref="G3866" r:id="rId1347"/>
    <hyperlink ref="G3867" r:id="rId1348"/>
    <hyperlink ref="G3868" r:id="rId1349"/>
    <hyperlink ref="G3869" r:id="rId1350"/>
    <hyperlink ref="G3870" r:id="rId1351"/>
  </hyperlinks>
  <pageMargins left="0.7" right="0.7" top="0.75" bottom="0.75" header="0.3" footer="0.3"/>
  <pageSetup orientation="portrait" r:id="rId13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2021-Q1 Manual Entries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Alicia (DOES-Contractor)</dc:creator>
  <cp:lastModifiedBy>Williams, Alicia (DOES-Contractor)</cp:lastModifiedBy>
  <dcterms:created xsi:type="dcterms:W3CDTF">2019-08-02T16:41:49Z</dcterms:created>
  <dcterms:modified xsi:type="dcterms:W3CDTF">2021-05-27T14:24:40Z</dcterms:modified>
</cp:coreProperties>
</file>