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Paulam S Mehta\Desktop\ExcelR\Batch1_24Jul23\"/>
    </mc:Choice>
  </mc:AlternateContent>
  <xr:revisionPtr revIDLastSave="0" documentId="13_ncr:1_{662DB84A-B50D-4233-A0A5-23F3A0D192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ll Days" sheetId="1" r:id="rId1"/>
    <sheet name="Windows_ShortCut_Keys" sheetId="3" r:id="rId2"/>
    <sheet name="Rough" sheetId="2" r:id="rId3"/>
  </sheets>
  <definedNames>
    <definedName name="_xlnm._FilterDatabase" localSheetId="2" hidden="1">Rough!#REF!</definedName>
    <definedName name="_xlnm._FilterDatabase" localSheetId="1" hidden="1">Windows_ShortCut_Keys!$F$42:$G$42</definedName>
    <definedName name="Apple">'All Days'!$B$396:$B$400</definedName>
    <definedName name="Bannana">'All Days'!$C$396:$C$400</definedName>
    <definedName name="CATEGORY">'All Days'!$A$481:$C$481</definedName>
    <definedName name="DryFruit">'All Days'!$C$482:$C$484</definedName>
    <definedName name="Fruit">'All Days'!$B$482:$B$484</definedName>
    <definedName name="Lemon">'All Days'!$D$396:$D$400</definedName>
    <definedName name="VEGETABLE">'All Days'!$A$482:$A$484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1" i="1" l="1"/>
  <c r="H434" i="1"/>
  <c r="H433" i="1"/>
  <c r="H430" i="1"/>
  <c r="B624" i="1"/>
  <c r="B619" i="1"/>
  <c r="B613" i="1"/>
  <c r="B608" i="1"/>
  <c r="B603" i="1"/>
  <c r="B597" i="1"/>
  <c r="B591" i="1"/>
  <c r="B585" i="1"/>
  <c r="B580" i="1"/>
  <c r="B573" i="1"/>
  <c r="C561" i="1"/>
  <c r="C549" i="1"/>
  <c r="C537" i="1" l="1"/>
  <c r="B525" i="1"/>
  <c r="B513" i="1"/>
  <c r="B502" i="1"/>
  <c r="D491" i="1"/>
  <c r="B459" i="1"/>
  <c r="C459" i="1"/>
  <c r="D467" i="1" a="1"/>
  <c r="D467" i="1" s="1"/>
  <c r="D451" i="1"/>
  <c r="D452" i="1"/>
  <c r="D450" i="1"/>
  <c r="H428" i="1"/>
  <c r="A417" i="1"/>
  <c r="C339" i="1"/>
  <c r="H322" i="1"/>
  <c r="H323" i="1"/>
  <c r="H324" i="1"/>
  <c r="H325" i="1"/>
  <c r="H321" i="1"/>
  <c r="E288" i="1"/>
  <c r="B411" i="1"/>
  <c r="B410" i="1"/>
  <c r="D383" i="1"/>
  <c r="C373" i="1"/>
  <c r="D373" i="1"/>
  <c r="E373" i="1"/>
  <c r="F373" i="1"/>
  <c r="B373" i="1"/>
  <c r="E362" i="1"/>
  <c r="E363" i="1"/>
  <c r="E364" i="1"/>
  <c r="E365" i="1"/>
  <c r="E361" i="1"/>
  <c r="C350" i="1"/>
  <c r="H332" i="1"/>
  <c r="H333" i="1"/>
  <c r="H334" i="1"/>
  <c r="H335" i="1"/>
  <c r="H331" i="1"/>
  <c r="F310" i="1"/>
  <c r="F311" i="1"/>
  <c r="F312" i="1"/>
  <c r="F313" i="1"/>
  <c r="F309" i="1"/>
  <c r="E313" i="1"/>
  <c r="E312" i="1"/>
  <c r="E311" i="1"/>
  <c r="E310" i="1"/>
  <c r="E309" i="1"/>
  <c r="B304" i="1"/>
  <c r="F304" i="1"/>
  <c r="E304" i="1"/>
  <c r="D304" i="1"/>
  <c r="C304" i="1"/>
  <c r="E289" i="1"/>
  <c r="E290" i="1"/>
  <c r="E291" i="1"/>
  <c r="E292" i="1"/>
  <c r="D276" i="1"/>
  <c r="D207" i="1"/>
  <c r="D208" i="1"/>
  <c r="D209" i="1"/>
  <c r="D210" i="1"/>
  <c r="D211" i="1"/>
  <c r="D212" i="1"/>
  <c r="D206" i="1"/>
  <c r="D277" i="1"/>
  <c r="B271" i="1"/>
  <c r="B270" i="1"/>
  <c r="B269" i="1"/>
  <c r="B268" i="1"/>
  <c r="B267" i="1"/>
  <c r="B266" i="1"/>
  <c r="C262" i="1"/>
  <c r="C261" i="1"/>
  <c r="C260" i="1"/>
  <c r="C259" i="1"/>
  <c r="C258" i="1"/>
  <c r="C257" i="1"/>
  <c r="C256" i="1"/>
  <c r="C247" i="1"/>
  <c r="C248" i="1"/>
  <c r="C249" i="1"/>
  <c r="C250" i="1"/>
  <c r="C251" i="1"/>
  <c r="C252" i="1"/>
  <c r="C246" i="1"/>
  <c r="C238" i="1"/>
  <c r="C239" i="1"/>
  <c r="C240" i="1"/>
  <c r="C241" i="1"/>
  <c r="C242" i="1"/>
  <c r="C243" i="1"/>
  <c r="C237" i="1"/>
  <c r="B226" i="1"/>
  <c r="B227" i="1"/>
  <c r="B228" i="1"/>
  <c r="B229" i="1"/>
  <c r="B230" i="1"/>
  <c r="B231" i="1"/>
  <c r="B225" i="1"/>
  <c r="D217" i="1"/>
  <c r="D218" i="1"/>
  <c r="D219" i="1"/>
  <c r="D220" i="1"/>
  <c r="D221" i="1"/>
  <c r="D222" i="1"/>
  <c r="D216" i="1"/>
  <c r="C217" i="1"/>
  <c r="C218" i="1"/>
  <c r="C219" i="1"/>
  <c r="C220" i="1"/>
  <c r="C221" i="1"/>
  <c r="C222" i="1"/>
  <c r="C216" i="1"/>
  <c r="C207" i="1"/>
  <c r="C208" i="1"/>
  <c r="C209" i="1"/>
  <c r="C210" i="1"/>
  <c r="C211" i="1"/>
  <c r="C212" i="1"/>
  <c r="C206" i="1"/>
  <c r="C197" i="1"/>
  <c r="C198" i="1"/>
  <c r="C199" i="1"/>
  <c r="C200" i="1"/>
  <c r="C201" i="1"/>
  <c r="C202" i="1"/>
  <c r="C196" i="1"/>
  <c r="B191" i="1"/>
  <c r="B192" i="1"/>
  <c r="B190" i="1"/>
  <c r="A101" i="1"/>
  <c r="B185" i="1" a="1"/>
  <c r="B185" i="1" s="1"/>
  <c r="A185" i="1"/>
  <c r="A176" i="1" a="1"/>
  <c r="A176" i="1" s="1"/>
  <c r="A164" i="1"/>
  <c r="A165" i="1" s="1"/>
  <c r="A155" i="1"/>
  <c r="A137" i="1"/>
  <c r="A128" i="1"/>
  <c r="A146" i="1"/>
  <c r="A119" i="1"/>
  <c r="A110" i="1"/>
  <c r="A94" i="1"/>
  <c r="A87" i="1"/>
  <c r="A78" i="1"/>
  <c r="A71" i="1"/>
  <c r="C57" i="1"/>
  <c r="C60" i="1"/>
  <c r="C62" i="1"/>
  <c r="C50" i="1"/>
  <c r="C51" i="1"/>
  <c r="C52" i="1"/>
  <c r="D387" i="1"/>
  <c r="G396" i="1"/>
  <c r="D389" i="1"/>
  <c r="G397" i="1"/>
  <c r="G398" i="1"/>
  <c r="G399" i="1"/>
  <c r="A166" i="1" l="1"/>
</calcChain>
</file>

<file path=xl/sharedStrings.xml><?xml version="1.0" encoding="utf-8"?>
<sst xmlns="http://schemas.openxmlformats.org/spreadsheetml/2006/main" count="632" uniqueCount="345">
  <si>
    <t>1. Skip Blank</t>
  </si>
  <si>
    <t>By Using skip blank</t>
  </si>
  <si>
    <t>Without Skip blank</t>
  </si>
  <si>
    <t>2. Transpose</t>
  </si>
  <si>
    <t>Transposed Values</t>
  </si>
  <si>
    <t>Value_1</t>
  </si>
  <si>
    <t>Value_2</t>
  </si>
  <si>
    <t>Value_3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</si>
  <si>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>While doing copy and paste it doesn't copy the blank cells.</t>
    </r>
  </si>
  <si>
    <r>
      <rPr>
        <b/>
        <sz val="11"/>
        <color theme="1"/>
        <rFont val="Calibri"/>
        <family val="2"/>
        <scheme val="minor"/>
      </rPr>
      <t>Description:-</t>
    </r>
    <r>
      <rPr>
        <sz val="11"/>
        <color theme="1"/>
        <rFont val="Calibri"/>
        <family val="2"/>
        <scheme val="minor"/>
      </rPr>
      <t xml:space="preserve"> Helps to convert values of rows to columns and columns to rows. </t>
    </r>
  </si>
  <si>
    <r>
      <rPr>
        <b/>
        <sz val="11"/>
        <color theme="1"/>
        <rFont val="Calibri"/>
        <family val="2"/>
        <scheme val="minor"/>
      </rPr>
      <t>Description:-</t>
    </r>
    <r>
      <rPr>
        <sz val="11"/>
        <color theme="1"/>
        <rFont val="Calibri"/>
        <family val="2"/>
        <scheme val="minor"/>
      </rPr>
      <t xml:space="preserve"> In order to use Ctrl+Enter formula, select all the cells you want to apply a formula and then press ctrl+enter. This would help to copy and paste formula in all the selected cells.</t>
    </r>
  </si>
  <si>
    <t>3. Ctrl+Enter, Go To (Find and Select)</t>
  </si>
  <si>
    <t>#</t>
  </si>
  <si>
    <t>Shortcut key</t>
  </si>
  <si>
    <t>Description</t>
  </si>
  <si>
    <t xml:space="preserve">ctrl+; </t>
  </si>
  <si>
    <t>current date</t>
  </si>
  <si>
    <t>ctrl+shift+;</t>
  </si>
  <si>
    <t>current time</t>
  </si>
  <si>
    <t>F7</t>
  </si>
  <si>
    <t>spell check</t>
  </si>
  <si>
    <t>f5/ctrl+g</t>
  </si>
  <si>
    <t>go to (we can go to specific cell)</t>
  </si>
  <si>
    <t>Alt+enter</t>
  </si>
  <si>
    <t>While typing within cell it allows to come to next line in same cell</t>
  </si>
  <si>
    <t>ctrl+F</t>
  </si>
  <si>
    <t>Find and replace</t>
  </si>
  <si>
    <t>ctrl+1</t>
  </si>
  <si>
    <t>open the format cell window</t>
  </si>
  <si>
    <t>ctrl+a</t>
  </si>
  <si>
    <t>select all contents of the worksheet</t>
  </si>
  <si>
    <t>ctrl+s</t>
  </si>
  <si>
    <t>to save the work book</t>
  </si>
  <si>
    <t>ctrl+c</t>
  </si>
  <si>
    <t>to copy</t>
  </si>
  <si>
    <t>ctrl+v</t>
  </si>
  <si>
    <t>to paste</t>
  </si>
  <si>
    <t>ctrl+b</t>
  </si>
  <si>
    <t>bold the highlighted section</t>
  </si>
  <si>
    <t>ctrl+i</t>
  </si>
  <si>
    <t>italic the highlighted section</t>
  </si>
  <si>
    <t>ctrl+z</t>
  </si>
  <si>
    <t>undo</t>
  </si>
  <si>
    <t>ctrl+y</t>
  </si>
  <si>
    <t>reverse of undo</t>
  </si>
  <si>
    <t>shift+spacebar</t>
  </si>
  <si>
    <t>ctrl+spacebar</t>
  </si>
  <si>
    <t>ctrl++</t>
  </si>
  <si>
    <t>select the column and then use short cut , inserts one column on the left side</t>
  </si>
  <si>
    <t>ctrl+-</t>
  </si>
  <si>
    <t>select the column and then use short cut , deletes one column on the left side</t>
  </si>
  <si>
    <t>ctrl+u</t>
  </si>
  <si>
    <t>underline the highlighted section</t>
  </si>
  <si>
    <t>ctrl+x</t>
  </si>
  <si>
    <t>to cut</t>
  </si>
  <si>
    <t>ctrl+d</t>
  </si>
  <si>
    <t>to insert the above cell content</t>
  </si>
  <si>
    <t>ctrl+shift+down</t>
  </si>
  <si>
    <t>to select the cell till the last filled one in downside</t>
  </si>
  <si>
    <t>ctrl+shift+up</t>
  </si>
  <si>
    <t>to select the cell till the last filled one in upside</t>
  </si>
  <si>
    <t>tab</t>
  </si>
  <si>
    <t>to move one cell on right</t>
  </si>
  <si>
    <t>shift+tab</t>
  </si>
  <si>
    <t>to move one cell on left</t>
  </si>
  <si>
    <t>f2</t>
  </si>
  <si>
    <t>to go inside the cell</t>
  </si>
  <si>
    <t>ctrl+up</t>
  </si>
  <si>
    <t>to go in the last cell in upside</t>
  </si>
  <si>
    <t>ctrl+down</t>
  </si>
  <si>
    <t>to go in the last cell in downside</t>
  </si>
  <si>
    <t>ctrl+5</t>
  </si>
  <si>
    <t>strikethrough the highlighted section</t>
  </si>
  <si>
    <t>ctrl+p</t>
  </si>
  <si>
    <t>to print</t>
  </si>
  <si>
    <t>ctrl+f9</t>
  </si>
  <si>
    <t>minimize the current window</t>
  </si>
  <si>
    <t>ctrl+f10</t>
  </si>
  <si>
    <t>maximize the current window</t>
  </si>
  <si>
    <t>alt+tab</t>
  </si>
  <si>
    <t>to select between different files</t>
  </si>
  <si>
    <t>ctrl+n</t>
  </si>
  <si>
    <t>to open new workbook</t>
  </si>
  <si>
    <t>windows+d</t>
  </si>
  <si>
    <t>to go to desktop</t>
  </si>
  <si>
    <t>ctrl+alt+v</t>
  </si>
  <si>
    <t>open paste special box</t>
  </si>
  <si>
    <t xml:space="preserve">F4 </t>
  </si>
  <si>
    <t>repeat last action</t>
  </si>
  <si>
    <t>to left align the data</t>
  </si>
  <si>
    <t>to right align the data</t>
  </si>
  <si>
    <t>shift+F10</t>
  </si>
  <si>
    <t>right click</t>
  </si>
  <si>
    <t>Alt+h</t>
  </si>
  <si>
    <t>home button</t>
  </si>
  <si>
    <t>alt+h then o (would open format button) and then I</t>
  </si>
  <si>
    <t>To autofit the column width</t>
  </si>
  <si>
    <t>to select the current row</t>
  </si>
  <si>
    <t>to select the current column</t>
  </si>
  <si>
    <t>aa</t>
  </si>
  <si>
    <t>alt+h+a+l</t>
  </si>
  <si>
    <t>alt+h+a+r</t>
  </si>
  <si>
    <t>alt+e+s</t>
  </si>
  <si>
    <t>For opening paste special menu</t>
  </si>
  <si>
    <t>alt+e+s+v</t>
  </si>
  <si>
    <t>paste special as values</t>
  </si>
  <si>
    <t>alt+e+s+e</t>
  </si>
  <si>
    <t>paste special as transpose</t>
  </si>
  <si>
    <t>ctrl+enter</t>
  </si>
  <si>
    <t>for copying formula to all the selected cells</t>
  </si>
  <si>
    <t>ctrl+shift++</t>
  </si>
  <si>
    <t>Select the row first then apply this to insert one row above</t>
  </si>
  <si>
    <t>Day_1 (Module 1)</t>
  </si>
  <si>
    <t>ctrl+left arrow key</t>
  </si>
  <si>
    <t>To come to the beginning of the cell in the current row</t>
  </si>
  <si>
    <t>ctrl+right arrow key</t>
  </si>
  <si>
    <t>To come to the end of the cell in the current row</t>
  </si>
  <si>
    <t>1. Sum Function</t>
  </si>
  <si>
    <t>2. SumIF Function</t>
  </si>
  <si>
    <t>apple</t>
  </si>
  <si>
    <t>banana</t>
  </si>
  <si>
    <t>3. SumIFs Function</t>
  </si>
  <si>
    <t>carrot</t>
  </si>
  <si>
    <t>Ram</t>
  </si>
  <si>
    <t>Shyam</t>
  </si>
  <si>
    <t>4. Count Function</t>
  </si>
  <si>
    <t>5. CountA Function</t>
  </si>
  <si>
    <t>6. CountIf Function</t>
  </si>
  <si>
    <t>7. CountIfs Function</t>
  </si>
  <si>
    <t>8. Average Function</t>
  </si>
  <si>
    <r>
      <rPr>
        <b/>
        <sz val="11"/>
        <color theme="1"/>
        <rFont val="Calibri"/>
        <family val="2"/>
        <scheme val="minor"/>
      </rPr>
      <t>Description:-</t>
    </r>
    <r>
      <rPr>
        <sz val="11"/>
        <color theme="1"/>
        <rFont val="Calibri"/>
        <family val="2"/>
        <scheme val="minor"/>
      </rPr>
      <t xml:space="preserve"> Helps to find Average (Arithmetic mean) based on selected cells and given conditions.</t>
    </r>
  </si>
  <si>
    <t>9. AverageIf Function</t>
  </si>
  <si>
    <r>
      <rPr>
        <b/>
        <sz val="11"/>
        <color theme="1"/>
        <rFont val="Calibri"/>
        <family val="2"/>
        <scheme val="minor"/>
      </rPr>
      <t>Description:-</t>
    </r>
    <r>
      <rPr>
        <sz val="11"/>
        <color theme="1"/>
        <rFont val="Calibri"/>
        <family val="2"/>
        <scheme val="minor"/>
      </rPr>
      <t xml:space="preserve"> Helps to find Average (Arithmetic mean) based on selected cells and given condition. </t>
    </r>
  </si>
  <si>
    <t>Grapes</t>
  </si>
  <si>
    <t>10. AverageIfs Function</t>
  </si>
  <si>
    <t>11. Max Function</t>
  </si>
  <si>
    <t>12. MaxA Function</t>
  </si>
  <si>
    <r>
      <rPr>
        <b/>
        <sz val="11"/>
        <color theme="1"/>
        <rFont val="Calibri"/>
        <family val="2"/>
        <scheme val="minor"/>
      </rPr>
      <t>Description:-</t>
    </r>
    <r>
      <rPr>
        <sz val="11"/>
        <color theme="1"/>
        <rFont val="Calibri"/>
        <family val="2"/>
        <scheme val="minor"/>
      </rPr>
      <t xml:space="preserve"> Helps to find Maximum no. based on selected cells</t>
    </r>
  </si>
  <si>
    <r>
      <rPr>
        <b/>
        <sz val="11"/>
        <color theme="1"/>
        <rFont val="Calibri"/>
        <family val="2"/>
        <scheme val="minor"/>
      </rPr>
      <t>Description:-</t>
    </r>
    <r>
      <rPr>
        <sz val="11"/>
        <color theme="1"/>
        <rFont val="Calibri"/>
        <family val="2"/>
        <scheme val="minor"/>
      </rPr>
      <t xml:space="preserve"> Helps to find Maximum no. based on selected cells and considers text and False as 0 and True as 1.</t>
    </r>
  </si>
  <si>
    <t>Max</t>
  </si>
  <si>
    <t>MaxA</t>
  </si>
  <si>
    <t>13. MaxIf Function</t>
  </si>
  <si>
    <r>
      <rPr>
        <b/>
        <sz val="11"/>
        <color theme="1"/>
        <rFont val="Calibri"/>
        <family val="2"/>
        <scheme val="minor"/>
      </rPr>
      <t>Description:-</t>
    </r>
    <r>
      <rPr>
        <sz val="11"/>
        <color theme="1"/>
        <rFont val="Calibri"/>
        <family val="2"/>
        <scheme val="minor"/>
      </rPr>
      <t xml:space="preserve"> Helps to find Maximum based on selected cells and given condition. 
</t>
    </r>
    <r>
      <rPr>
        <b/>
        <u/>
        <sz val="11"/>
        <color theme="1"/>
        <rFont val="Calibri"/>
        <family val="2"/>
        <scheme val="minor"/>
      </rPr>
      <t>NOTE:-</t>
    </r>
    <r>
      <rPr>
        <sz val="11"/>
        <color theme="1"/>
        <rFont val="Calibri"/>
        <family val="2"/>
        <scheme val="minor"/>
      </rPr>
      <t xml:space="preserve"> Excel 2016 is not having maxif function, so we have used alternative by using ctrl+shift+enter which is called array formula. IF YOUR EXCEL HAS MAXIF FUNCTION THEN THERE IS NO NEED TO USE ARRAY FORMULA. </t>
    </r>
  </si>
  <si>
    <r>
      <rPr>
        <b/>
        <sz val="11"/>
        <color theme="1"/>
        <rFont val="Calibri"/>
        <family val="2"/>
        <scheme val="minor"/>
      </rPr>
      <t>Description:-</t>
    </r>
    <r>
      <rPr>
        <sz val="11"/>
        <color theme="1"/>
        <rFont val="Calibri"/>
        <family val="2"/>
        <scheme val="minor"/>
      </rPr>
      <t xml:space="preserve"> Helps to find Minimum no. based on selected cells.
NOTE:- Excel 2016 is not having minif function, so we have used alternative by using ctrl+shift+enter which is called array formula. IF YOUR EXCEL HAS MinIF FUNCTION THEN THERE IS NO NEED TO USE ARRAY FORMULA. </t>
    </r>
  </si>
  <si>
    <t>14. Min and Minif Function</t>
  </si>
  <si>
    <t>Day_2 (Module 1)</t>
  </si>
  <si>
    <t>Day_3 (Module 2)</t>
  </si>
  <si>
    <t>1. IF Function</t>
  </si>
  <si>
    <r>
      <rPr>
        <b/>
        <sz val="11"/>
        <color theme="1"/>
        <rFont val="Calibri"/>
        <family val="2"/>
        <scheme val="minor"/>
      </rPr>
      <t>Description:-</t>
    </r>
    <r>
      <rPr>
        <sz val="11"/>
        <color theme="1"/>
        <rFont val="Calibri"/>
        <family val="2"/>
        <scheme val="minor"/>
      </rPr>
      <t xml:space="preserve"> It's used to check condition. 
SYNTAX OF IF
=IF(LOGICAL TEXT, VALUE IF TRUE, VALUE IF FALSE)
</t>
    </r>
  </si>
  <si>
    <t>2. AND Function</t>
  </si>
  <si>
    <t>flg</t>
  </si>
  <si>
    <t>Apple</t>
  </si>
  <si>
    <t>Banana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</si>
  <si>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>The AND function returns TRUE if all its arguments evaluate to TRUE, and returns FALSE if one or more arguments evaluate to FALSE.</t>
    </r>
  </si>
  <si>
    <t>3. OR Function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</si>
  <si>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>The OR function returns TRUE if any of its arguments evaluate to TRUE, and returns FALSE if all of its arguments evaluate to FALSE.</t>
    </r>
  </si>
  <si>
    <t>4. Nested IF Function</t>
  </si>
  <si>
    <t>If</t>
  </si>
  <si>
    <t>And_if</t>
  </si>
  <si>
    <t>Nested If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</si>
  <si>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Multiple IF or Nested IF is used to check more than one condition. </t>
    </r>
    <r>
      <rPr>
        <b/>
        <sz val="11"/>
        <color theme="1"/>
        <rFont val="Calibri"/>
        <family val="2"/>
        <scheme val="minor"/>
      </rPr>
      <t xml:space="preserve">
Note:-
- </t>
    </r>
    <r>
      <rPr>
        <sz val="11"/>
        <color theme="1"/>
        <rFont val="Calibri"/>
        <family val="2"/>
        <scheme val="minor"/>
      </rPr>
      <t>Only for MS 365 IFS is available which replaces nested if. 
- In Excel 2003 and lower, up to 7 levels of nested if were allowed. In Excel 2007 and higher, you can nest up to 64 IF functions in one formula.</t>
    </r>
  </si>
  <si>
    <t>5. NOT Function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</si>
  <si>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>It negates the value returned through a function or a value from another logical function.</t>
    </r>
  </si>
  <si>
    <t>Ramesh</t>
  </si>
  <si>
    <t>Suresh</t>
  </si>
  <si>
    <t>Mahesh</t>
  </si>
  <si>
    <t>Haresh</t>
  </si>
  <si>
    <t>Ritesh</t>
  </si>
  <si>
    <t>Amount</t>
  </si>
  <si>
    <t>Qty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</si>
  <si>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>IFERROR checks a formula, and if it evaluates to an error, returns another value you specify; otherwise, returns the result of the formula.</t>
    </r>
  </si>
  <si>
    <t>6. IFERROR Function</t>
  </si>
  <si>
    <r>
      <rPr>
        <b/>
        <sz val="11"/>
        <color theme="1"/>
        <rFont val="Calibri"/>
        <family val="2"/>
        <scheme val="minor"/>
      </rPr>
      <t xml:space="preserve">Condition:- </t>
    </r>
    <r>
      <rPr>
        <sz val="11"/>
        <color theme="1"/>
        <rFont val="Calibri"/>
        <family val="2"/>
        <scheme val="minor"/>
      </rPr>
      <t xml:space="preserve"> &lt;35 is Fail,
35 to 49.99 is Third Class,
50 to 59.99 is Second Class,
60 to 69.99 is First class,
70 to 100 is Distinction,
&gt;100 is Error</t>
    </r>
  </si>
  <si>
    <r>
      <rPr>
        <b/>
        <sz val="11"/>
        <color theme="1"/>
        <rFont val="Calibri"/>
        <family val="2"/>
        <scheme val="minor"/>
      </rPr>
      <t>Description:-</t>
    </r>
    <r>
      <rPr>
        <sz val="11"/>
        <color theme="1"/>
        <rFont val="Calibri"/>
        <family val="2"/>
        <scheme val="minor"/>
      </rPr>
      <t xml:space="preserve"> In order to sum numbers, use sum function.</t>
    </r>
  </si>
  <si>
    <r>
      <rPr>
        <b/>
        <sz val="11"/>
        <color theme="1"/>
        <rFont val="Calibri"/>
        <family val="2"/>
        <scheme val="minor"/>
      </rPr>
      <t>Description:-</t>
    </r>
    <r>
      <rPr>
        <sz val="11"/>
        <color theme="1"/>
        <rFont val="Calibri"/>
        <family val="2"/>
        <scheme val="minor"/>
      </rPr>
      <t xml:space="preserve"> In order to sum numbers based on condition.</t>
    </r>
  </si>
  <si>
    <r>
      <rPr>
        <b/>
        <sz val="11"/>
        <color theme="1"/>
        <rFont val="Calibri"/>
        <family val="2"/>
        <scheme val="minor"/>
      </rPr>
      <t>Description:-</t>
    </r>
    <r>
      <rPr>
        <sz val="11"/>
        <color theme="1"/>
        <rFont val="Calibri"/>
        <family val="2"/>
        <scheme val="minor"/>
      </rPr>
      <t xml:space="preserve"> In order to sum numbers based on multiple condition.</t>
    </r>
  </si>
  <si>
    <r>
      <rPr>
        <b/>
        <sz val="11"/>
        <color theme="1"/>
        <rFont val="Calibri"/>
        <family val="2"/>
        <scheme val="minor"/>
      </rPr>
      <t>Description:-</t>
    </r>
    <r>
      <rPr>
        <sz val="11"/>
        <color theme="1"/>
        <rFont val="Calibri"/>
        <family val="2"/>
        <scheme val="minor"/>
      </rPr>
      <t xml:space="preserve"> count no. of cells in a range that contains numbers and are not empty.</t>
    </r>
  </si>
  <si>
    <r>
      <rPr>
        <b/>
        <sz val="11"/>
        <color theme="1"/>
        <rFont val="Calibri"/>
        <family val="2"/>
        <scheme val="minor"/>
      </rPr>
      <t>Description:-</t>
    </r>
    <r>
      <rPr>
        <sz val="11"/>
        <color theme="1"/>
        <rFont val="Calibri"/>
        <family val="2"/>
        <scheme val="minor"/>
      </rPr>
      <t xml:space="preserve"> count no. of cells in a range that are not empty.</t>
    </r>
  </si>
  <si>
    <r>
      <rPr>
        <b/>
        <sz val="11"/>
        <color theme="1"/>
        <rFont val="Calibri"/>
        <family val="2"/>
        <scheme val="minor"/>
      </rPr>
      <t>Description:-</t>
    </r>
    <r>
      <rPr>
        <sz val="11"/>
        <color theme="1"/>
        <rFont val="Calibri"/>
        <family val="2"/>
        <scheme val="minor"/>
      </rPr>
      <t xml:space="preserve"> count no. of cells in a range based on a condition.</t>
    </r>
  </si>
  <si>
    <r>
      <rPr>
        <b/>
        <sz val="11"/>
        <color theme="1"/>
        <rFont val="Calibri"/>
        <family val="2"/>
        <scheme val="minor"/>
      </rPr>
      <t>Description:-</t>
    </r>
    <r>
      <rPr>
        <sz val="11"/>
        <color theme="1"/>
        <rFont val="Calibri"/>
        <family val="2"/>
        <scheme val="minor"/>
      </rPr>
      <t xml:space="preserve"> Helps to find Average (Arithmetic mean) based on selected cells.</t>
    </r>
  </si>
  <si>
    <t>7. Round Function</t>
  </si>
  <si>
    <t>ROUND(B266,0) // Round to nearest whole number</t>
  </si>
  <si>
    <t>ROUND(B267,0) // Round to nearest whole number</t>
  </si>
  <si>
    <t>ROUND(B268,1) // Round to 1 decimal place</t>
  </si>
  <si>
    <t>ROUND(B269,2) // Round to 2 decimal place</t>
  </si>
  <si>
    <t>ROUND(B270,-1) // Round to nearest 10</t>
  </si>
  <si>
    <t>ROUND(B271,-2) // Round to nearest 100</t>
  </si>
  <si>
    <t>Aggregate</t>
  </si>
  <si>
    <t>8. AGGREGATE Function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</si>
  <si>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>The Excel AGGREGATE function returns a aggregate calculation like AVERAGE, COUNT, MAX, etc., optionally ignoring hidden rows and errors. A total of 19 operations are available, specified by function number in the first argument.
Note:- In earlier version of excel there's a subtotal function. Aggregate is an advanced version of subtotal as it can handle hidden rows,#N/A</t>
    </r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</si>
  <si>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It rounds the no. to the nearest digit as given in the parameter. </t>
    </r>
  </si>
  <si>
    <t>Day_4 (Module 2)</t>
  </si>
  <si>
    <t>1. Vlookup Function</t>
  </si>
  <si>
    <t>id</t>
  </si>
  <si>
    <t>name</t>
  </si>
  <si>
    <t>Naresh</t>
  </si>
  <si>
    <t>Hitesh</t>
  </si>
  <si>
    <t>Name</t>
  </si>
  <si>
    <t>2. Hlookup Function</t>
  </si>
  <si>
    <r>
      <rPr>
        <b/>
        <sz val="11"/>
        <color theme="1"/>
        <rFont val="Calibri"/>
        <family val="2"/>
        <scheme val="minor"/>
      </rPr>
      <t>Description:- H</t>
    </r>
    <r>
      <rPr>
        <sz val="11"/>
        <color theme="1"/>
        <rFont val="Calibri"/>
        <family val="2"/>
        <scheme val="minor"/>
      </rPr>
      <t>LOOKUP works as a search function by looking for specific data horizontally across a table or spreadsheet.
=HLOOKUP(lookup_value, table_array, col_index_number,[range_lookup])
#N/A error – Occurs if the HLOOKUP function fails to find a match to the supplied lookup_value. 
#REF error – The formula attempts to reference cells that do not exist. 
#VALUE! error – Occurs if either:  The col_index_num argument is less than 1; or The range_lookup argument is not recognized as one of the logical values TRUE or FALSE.</t>
    </r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</si>
  <si>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>VLOOKUP works as a search function by looking for specific data vertically across a table or spreadsheet.
=VLOOKUP(lookup_value, table_array, col_index_number,[range_lookup])
#N/A error – Occurs if the VLOOKUP function fails to find a match to the supplied lookup_value. 
#REF error – The formula attempts to reference cells that do not exist. 
#VALUE! error – Occurs if either:  The col_index_num argument is less than 1; or The range_lookup argument is not recognized as one of the logical values TRUE or FALSE.</t>
    </r>
  </si>
  <si>
    <t>3. Lookup Function</t>
  </si>
  <si>
    <t>Name_Vlookup</t>
  </si>
  <si>
    <t>Name_Lookup</t>
  </si>
  <si>
    <r>
      <rPr>
        <b/>
        <sz val="11"/>
        <color theme="1"/>
        <rFont val="Calibri"/>
        <family val="2"/>
        <scheme val="minor"/>
      </rPr>
      <t>Description:- L</t>
    </r>
    <r>
      <rPr>
        <sz val="11"/>
        <color theme="1"/>
        <rFont val="Calibri"/>
        <family val="2"/>
        <scheme val="minor"/>
      </rPr>
      <t xml:space="preserve">OOKUP works as a search function by looking for specific data vertically or horizontally across a table or spreadsheet. It can work as vlookup/hlookup.
=LOOKUP(lookup_value, table_array, [range_lookup])
</t>
    </r>
    <r>
      <rPr>
        <b/>
        <sz val="11"/>
        <color theme="1"/>
        <rFont val="Calibri"/>
        <family val="2"/>
        <scheme val="minor"/>
      </rPr>
      <t xml:space="preserve">
Note:- Please note that Lookup works on approximate match. So if value is not available it would give approximate value which may not be the correct one.</t>
    </r>
  </si>
  <si>
    <t>age</t>
  </si>
  <si>
    <t>4. Nested Vlookup Function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</si>
  <si>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While working in VLOOKUP function in Excel, we may need to look up for values in multiple tables. This is possible by nesting VLOOKUP function.
=VLOOKUP(VLOOKUP(lookup_value1, table_array1, col_index_num1, range_lookup),table_array2, col_index_num2, range_lookup)
</t>
    </r>
    <r>
      <rPr>
        <b/>
        <sz val="11"/>
        <color theme="1"/>
        <rFont val="Calibri"/>
        <family val="2"/>
        <scheme val="minor"/>
      </rPr>
      <t xml:space="preserve">
</t>
    </r>
  </si>
  <si>
    <t>Tom</t>
  </si>
  <si>
    <t>Harry</t>
  </si>
  <si>
    <t>Hari</t>
  </si>
  <si>
    <t>Nicole</t>
  </si>
  <si>
    <t>Adam</t>
  </si>
  <si>
    <t>5. Match Function</t>
  </si>
  <si>
    <t>Example_match</t>
  </si>
  <si>
    <t>6. Index Function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</si>
  <si>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MATCH is an Excel function used to locate the position of a lookup value in a row, column, or table.
=MATCH(lookup_value, lookup_array, [match_type])
</t>
    </r>
    <r>
      <rPr>
        <b/>
        <sz val="11"/>
        <color theme="1"/>
        <rFont val="Calibri"/>
        <family val="2"/>
        <scheme val="minor"/>
      </rPr>
      <t>Note:- 
- If the lookup array contains several occurrences of the lookup value, the position of the first value is returned.
- If the lookup value is not found in the lookup array, the #N/A error is returned.</t>
    </r>
  </si>
  <si>
    <t>Example_Index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</si>
  <si>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The INDEX function returns the value at a given location in a range or array. 
=INDEX(array, row_num, [column_num])
</t>
    </r>
    <r>
      <rPr>
        <b/>
        <sz val="11"/>
        <color theme="1"/>
        <rFont val="Calibri"/>
        <family val="2"/>
        <scheme val="minor"/>
      </rPr>
      <t xml:space="preserve">
</t>
    </r>
  </si>
  <si>
    <t>7. Index Match Function</t>
  </si>
  <si>
    <t>Example_IndexMatch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</si>
  <si>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INDEX and MATCH are more flexible and faster than Vlookup/Hlookup. 
</t>
    </r>
    <r>
      <rPr>
        <b/>
        <sz val="11"/>
        <color theme="1"/>
        <rFont val="Calibri"/>
        <family val="2"/>
        <scheme val="minor"/>
      </rPr>
      <t xml:space="preserve">
</t>
    </r>
  </si>
  <si>
    <t>Month</t>
  </si>
  <si>
    <t>Sales</t>
  </si>
  <si>
    <t>8. Indirect Function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</si>
  <si>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INDIRECT function lets you create a dynamic cell or range reference instead of hard-coding them
</t>
    </r>
    <r>
      <rPr>
        <b/>
        <sz val="11"/>
        <color theme="1"/>
        <rFont val="Calibri"/>
        <family val="2"/>
        <scheme val="minor"/>
      </rPr>
      <t xml:space="preserve">
</t>
    </r>
  </si>
  <si>
    <t>A388</t>
  </si>
  <si>
    <t>R388C1</t>
  </si>
  <si>
    <t>Bannana</t>
  </si>
  <si>
    <t>Lemon</t>
  </si>
  <si>
    <t>Ganesh</t>
  </si>
  <si>
    <t>Lokesh</t>
  </si>
  <si>
    <t>Fruit</t>
  </si>
  <si>
    <t>Total</t>
  </si>
  <si>
    <t>Average</t>
  </si>
  <si>
    <t>Min</t>
  </si>
  <si>
    <t>9. Offset Function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</si>
  <si>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Returns cell reference. 
=OFFSET(reference, rows, cols, [height], [width])
</t>
    </r>
    <r>
      <rPr>
        <b/>
        <sz val="11"/>
        <color theme="1"/>
        <rFont val="Calibri"/>
        <family val="2"/>
        <scheme val="minor"/>
      </rPr>
      <t xml:space="preserve">
</t>
    </r>
  </si>
  <si>
    <t>1. Choose Function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</si>
  <si>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CHOOSE function returns a value from a list using a given position or index. 
If index_num is out of range, CHOOSE will return #VALUE
</t>
    </r>
  </si>
  <si>
    <t>Example_choose</t>
  </si>
  <si>
    <t>English</t>
  </si>
  <si>
    <t>Maths</t>
  </si>
  <si>
    <t>Social Studies</t>
  </si>
  <si>
    <t>Science</t>
  </si>
  <si>
    <t>Unit Test - Subject</t>
  </si>
  <si>
    <t>Alis</t>
  </si>
  <si>
    <t>Kelly</t>
  </si>
  <si>
    <t>Mid Term- Subject</t>
  </si>
  <si>
    <t>Final Exam - Subject</t>
  </si>
  <si>
    <t>Test</t>
  </si>
  <si>
    <t>Subject</t>
  </si>
  <si>
    <t>2. Vlookup with wild card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</si>
  <si>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When there is no precise match wild card entry is very helpful in vlookup. 
</t>
    </r>
  </si>
  <si>
    <t>Company</t>
  </si>
  <si>
    <t>ABC Ltd</t>
  </si>
  <si>
    <t>Amazon.com</t>
  </si>
  <si>
    <t>The Home Depot</t>
  </si>
  <si>
    <t>Lookup Value</t>
  </si>
  <si>
    <t>Result</t>
  </si>
  <si>
    <t>ABC</t>
  </si>
  <si>
    <t>Amazon</t>
  </si>
  <si>
    <t>Home</t>
  </si>
  <si>
    <t>3. Vlookup Case sensitive</t>
  </si>
  <si>
    <t>tom</t>
  </si>
  <si>
    <t>Simple check</t>
  </si>
  <si>
    <t>Check with Exact function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</si>
  <si>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Exact function helps to find case sensitive match. 
</t>
    </r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</si>
  <si>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Here along with exact function we have used ctrl+shift+enter (CSE) formula. 
E.g. In the given example once we use CSE formula, we get values of {True, False}. Here Values would be {False,False, False, True}
</t>
    </r>
  </si>
  <si>
    <t>4. Data validation</t>
  </si>
  <si>
    <t>Vegetable</t>
  </si>
  <si>
    <t>DryFruit</t>
  </si>
  <si>
    <t>Pumpkin</t>
  </si>
  <si>
    <t>Cabbage</t>
  </si>
  <si>
    <t>Lady Fingers</t>
  </si>
  <si>
    <t>Almod</t>
  </si>
  <si>
    <t>Cashew nut</t>
  </si>
  <si>
    <t>Walnut</t>
  </si>
  <si>
    <t>Category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</si>
  <si>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It helps user to give predefined input only.
</t>
    </r>
  </si>
  <si>
    <t>Data validation with Dependent Dropdown</t>
  </si>
  <si>
    <t>Mid Term</t>
  </si>
  <si>
    <t>By Vlookup</t>
  </si>
  <si>
    <t>By Index Match</t>
  </si>
  <si>
    <t>Employee_count</t>
  </si>
  <si>
    <t>Day_6 (Module 2)</t>
  </si>
  <si>
    <t>Day_5 (Module 2)</t>
  </si>
  <si>
    <t>1. Date Function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</si>
  <si>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The Excel DATE function creates a valid date from individual year, month, and day components.
Return value 
A valid Excel date
Syntax 
=DATE(year, month, day)
</t>
    </r>
  </si>
  <si>
    <t>year</t>
  </si>
  <si>
    <t>month</t>
  </si>
  <si>
    <t>day</t>
  </si>
  <si>
    <t>Output</t>
  </si>
  <si>
    <t>2. Day Function</t>
  </si>
  <si>
    <t>Date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</si>
  <si>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The Excel DAY function returns the day of the month as a number between 1 to 31 from a given date. 
Return value 
A valid day
Syntax 
=DAY(date)
</t>
    </r>
  </si>
  <si>
    <t>3. Month Function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</si>
  <si>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The Excel MONTH function extracts the month from a given date as number between 1 to 12.
Return value 
A valid month no.
Syntax 
=MONTH(serial_number)
Note:- MONTH will return #VALUE! if a date is not recognized.
</t>
    </r>
  </si>
  <si>
    <t>4. Year Function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</si>
  <si>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The Excel YEAR function returns the year component of a date as a 4-digit number. 
Return value 
A valid Year.
Syntax 
=MONTH(serial_number)
Note:-
- MONTH will return #VALUE! if a date is not recognized.
- dates are serial numbers in Excel, and begin on January 1, 1900. Dates before 1900 are not supported. 
</t>
    </r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</si>
  <si>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The Excel YEARFRAC function returns a decimal value that represents fractional years between two dates.
Return value 
A decimal number.
Syntax 
=YEARFRAC(start_date, end_date, [basis])
Default basis is 0.
</t>
    </r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</si>
  <si>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The Excel DATEDIF function returns the difference between two date values in years, months, or days.
Return value 
A number representing time between two dates.
Syntax 
=DATEDIF(start_date, end_date, unit)
For Unit, month=m, days=d and year=y
</t>
    </r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</si>
  <si>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The Excel EOMONTH function returns the last day of the month. 
Return value 
Last day of month date.
Syntax 
=EOMONTH(start_date, months)
</t>
    </r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</si>
  <si>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Convert a number to text in a given number format
Syntax 
=TEXT(value, format_text)
</t>
    </r>
  </si>
  <si>
    <t xml:space="preserve">Note:- Instead of ddd, if we write mmm then we get month. If we write YYY , then we get year as text. </t>
  </si>
  <si>
    <t>pune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</si>
  <si>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Convert a given text string to Upper case.
</t>
    </r>
  </si>
  <si>
    <t>9. Lower Function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</si>
  <si>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Convert a given text string to Lower case.
</t>
    </r>
  </si>
  <si>
    <t>Pune</t>
  </si>
  <si>
    <t>10. Proper Function</t>
  </si>
  <si>
    <t>City</t>
  </si>
  <si>
    <t>i live in pune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</si>
  <si>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Convert a given text string to Proper case by converting first letter to capital in each word. 
</t>
    </r>
  </si>
  <si>
    <t>Mumbai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</si>
  <si>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The Excel LEFT function extracts a given number of characters from the left side of a supplied text string.
</t>
    </r>
  </si>
  <si>
    <t>11. Left Function</t>
  </si>
  <si>
    <t>12. Right Function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</si>
  <si>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The Excel Right function extracts a given number of characters from the right side of a supplied text string.
</t>
    </r>
  </si>
  <si>
    <t>13. Mid Function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</si>
  <si>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The Excel Mid function extracts a given number of characters from the a supplied text string with starting no. of charater till the no. of characters specified.
</t>
    </r>
  </si>
  <si>
    <t>14. Search Function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</si>
  <si>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Get the location of substring in a string
</t>
    </r>
  </si>
  <si>
    <t>15. Find Function</t>
  </si>
  <si>
    <t>MUMBAI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</si>
  <si>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Get the location of substring in a string. It's case sensitive.
</t>
    </r>
  </si>
  <si>
    <t>Sharma</t>
  </si>
  <si>
    <t>Gandhi</t>
  </si>
  <si>
    <t>Patel</t>
  </si>
  <si>
    <t>Ramesh.Sharma@gmail.com</t>
  </si>
  <si>
    <t>Suresh.Gandhi@gmail.com</t>
  </si>
  <si>
    <t>Mahesh.Patel@gmail.com</t>
  </si>
  <si>
    <t>16. Flash Fill</t>
  </si>
  <si>
    <r>
      <rPr>
        <b/>
        <sz val="11"/>
        <color theme="1"/>
        <rFont val="Calibri"/>
        <family val="2"/>
        <scheme val="minor"/>
      </rPr>
      <t xml:space="preserve">Description:- </t>
    </r>
    <r>
      <rPr>
        <sz val="11"/>
        <color theme="1"/>
        <rFont val="Calibri"/>
        <family val="2"/>
        <scheme val="minor"/>
      </rPr>
      <t xml:space="preserve">Excel automatically extract data, combine data, and much more based on reference.
</t>
    </r>
  </si>
  <si>
    <t>5. YEARFRAC Function</t>
  </si>
  <si>
    <t>6. Datedif Function</t>
  </si>
  <si>
    <t>7. EOMonth Function</t>
  </si>
  <si>
    <t>8. Text Function</t>
  </si>
  <si>
    <t>9. Upper Function</t>
  </si>
  <si>
    <t>Text Functions</t>
  </si>
  <si>
    <t>Date Functions</t>
  </si>
  <si>
    <t>vlookup</t>
  </si>
  <si>
    <t>Index match</t>
  </si>
  <si>
    <t>F4 in cell reference</t>
  </si>
  <si>
    <t>To lock the cells. It puts $ sign before row and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</si>
</sst>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1E1E1E"/>
      <name val="Segoe UI"/>
      <family val="2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1" fillId="3" borderId="3" xfId="0" applyFont="1" applyFill="1" applyBorder="1"/>
    <xf numFmtId="14" fontId="0" fillId="0" borderId="0" xfId="0" applyNumberFormat="1"/>
    <xf numFmtId="0" fontId="1" fillId="3" borderId="3" xfId="0" applyFont="1" applyFill="1" applyBorder="1" applyAlignment="1">
      <alignment wrapText="1"/>
    </xf>
    <xf numFmtId="0" fontId="0" fillId="0" borderId="0" xfId="0" applyAlignment="1">
      <alignment horizontal="right"/>
    </xf>
    <xf numFmtId="0" fontId="0" fillId="4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0" fillId="3" borderId="0" xfId="0" applyFill="1" applyAlignment="1">
      <alignment wrapText="1"/>
    </xf>
    <xf numFmtId="17" fontId="0" fillId="0" borderId="0" xfId="0" applyNumberFormat="1"/>
    <xf numFmtId="0" fontId="8" fillId="0" borderId="0" xfId="0" applyFont="1"/>
    <xf numFmtId="0" fontId="0" fillId="5" borderId="0" xfId="0" applyFill="1"/>
    <xf numFmtId="0" fontId="1" fillId="0" borderId="3" xfId="0" applyFont="1" applyBorder="1"/>
    <xf numFmtId="0" fontId="0" fillId="0" borderId="0" xfId="0" applyAlignment="1">
      <alignment vertical="top" wrapText="1"/>
    </xf>
    <xf numFmtId="0" fontId="9" fillId="0" borderId="0" xfId="1"/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3" borderId="0" xfId="0" applyFill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254000</xdr:colOff>
      <xdr:row>1</xdr:row>
      <xdr:rowOff>19050</xdr:rowOff>
    </xdr:from>
    <xdr:to>
      <xdr:col>17</xdr:col>
      <xdr:colOff>432028</xdr:colOff>
      <xdr:row>18</xdr:row>
      <xdr:rowOff>158919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60EF59-E34C-6ED6-2870-EF463D9F3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7000" y="19050"/>
          <a:ext cx="4445228" cy="3283119"/>
        </a:xfrm>
        <a:prstGeom prst="rect">
          <a:avLst/>
        </a:prstGeom>
      </xdr:spPr>
    </xdr:pic>
    <xdr:clientData/>
  </xdr:twoCellAnchor>
  <xdr:twoCellAnchor>
    <xdr:from>
      <xdr:col>10</xdr:col>
      <xdr:colOff>311150</xdr:colOff>
      <xdr:row>15</xdr:row>
      <xdr:rowOff>76200</xdr:rowOff>
    </xdr:from>
    <xdr:to>
      <xdr:col>12</xdr:col>
      <xdr:colOff>273050</xdr:colOff>
      <xdr:row>17</xdr:row>
      <xdr:rowOff>6350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781E5D9-6C71-8CBD-DD17-E5159F7D9951}"/>
            </a:ext>
          </a:extLst>
        </xdr:cNvPr>
        <xdr:cNvSpPr/>
      </xdr:nvSpPr>
      <xdr:spPr>
        <a:xfrm>
          <a:off x="7804150" y="2654300"/>
          <a:ext cx="1181100" cy="2984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10</xdr:col>
      <xdr:colOff>114300</xdr:colOff>
      <xdr:row>27</xdr:row>
      <xdr:rowOff>38100</xdr:rowOff>
    </xdr:from>
    <xdr:to>
      <xdr:col>17</xdr:col>
      <xdr:colOff>292328</xdr:colOff>
      <xdr:row>44</xdr:row>
      <xdr:rowOff>171619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570A6C-1D2F-443A-B5AD-501FB7E8E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4826000"/>
          <a:ext cx="4445228" cy="3283119"/>
        </a:xfrm>
        <a:prstGeom prst="rect">
          <a:avLst/>
        </a:prstGeom>
      </xdr:spPr>
    </xdr:pic>
    <xdr:clientData/>
  </xdr:twoCellAnchor>
  <xdr:twoCellAnchor>
    <xdr:from>
      <xdr:col>13</xdr:col>
      <xdr:colOff>412750</xdr:colOff>
      <xdr:row>41</xdr:row>
      <xdr:rowOff>0</xdr:rowOff>
    </xdr:from>
    <xdr:to>
      <xdr:col>15</xdr:col>
      <xdr:colOff>228600</xdr:colOff>
      <xdr:row>43</xdr:row>
      <xdr:rowOff>31750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4152484-AFDC-B944-564F-F1F08B4B8A4E}"/>
            </a:ext>
          </a:extLst>
        </xdr:cNvPr>
        <xdr:cNvSpPr/>
      </xdr:nvSpPr>
      <xdr:spPr>
        <a:xfrm>
          <a:off x="9734550" y="7378700"/>
          <a:ext cx="1035050" cy="4000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hesh.Patel@gmail.com" TargetMode="External"/><Relationship Id="rId2" Type="http://schemas.openxmlformats.org/officeDocument/2006/relationships/hyperlink" Target="mailto:Suresh.Gandhi@gmail.com" TargetMode="External"/><Relationship Id="rId1" Type="http://schemas.openxmlformats.org/officeDocument/2006/relationships/hyperlink" Target="mailto:Ramesh.Sharma@gmail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1"/>
  <sheetViews>
    <sheetView tabSelected="1" topLeftCell="A489" workbookViewId="0">
      <selection activeCell="F482" sqref="F482"/>
    </sheetView>
  </sheetViews>
  <sheetFormatPr defaultRowHeight="14.5" x14ac:dyDescent="0.35"/>
  <cols>
    <col min="1" max="1" width="13.1796875" customWidth="1"/>
    <col min="2" max="2" width="11.453125" bestFit="1" customWidth="1"/>
    <col min="3" max="3" width="11.7265625" bestFit="1" customWidth="1"/>
    <col min="4" max="4" width="15" bestFit="1" customWidth="1"/>
    <col min="5" max="5" width="12.453125" customWidth="1"/>
    <col min="6" max="6" width="13.90625" customWidth="1"/>
    <col min="7" max="7" width="16.54296875" bestFit="1" customWidth="1"/>
    <col min="8" max="8" width="9.7265625" bestFit="1" customWidth="1"/>
  </cols>
  <sheetData>
    <row r="1" spans="1:17" x14ac:dyDescent="0.35">
      <c r="A1" s="27" t="s">
        <v>112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x14ac:dyDescent="0.35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24"/>
    </row>
    <row r="3" spans="1:17" x14ac:dyDescent="0.35">
      <c r="A3" t="s">
        <v>5</v>
      </c>
      <c r="B3" t="s">
        <v>6</v>
      </c>
      <c r="F3" t="s">
        <v>1</v>
      </c>
      <c r="I3" t="s">
        <v>2</v>
      </c>
    </row>
    <row r="4" spans="1:17" x14ac:dyDescent="0.35">
      <c r="A4">
        <v>1</v>
      </c>
      <c r="F4">
        <v>1</v>
      </c>
      <c r="I4">
        <v>1</v>
      </c>
    </row>
    <row r="5" spans="1:17" x14ac:dyDescent="0.35">
      <c r="B5">
        <v>2</v>
      </c>
      <c r="F5">
        <v>2</v>
      </c>
    </row>
    <row r="6" spans="1:17" x14ac:dyDescent="0.35">
      <c r="A6">
        <v>3</v>
      </c>
      <c r="F6">
        <v>3</v>
      </c>
      <c r="I6">
        <v>3</v>
      </c>
    </row>
    <row r="7" spans="1:17" x14ac:dyDescent="0.35">
      <c r="A7">
        <v>4</v>
      </c>
      <c r="F7">
        <v>4</v>
      </c>
      <c r="I7">
        <v>4</v>
      </c>
    </row>
    <row r="8" spans="1:17" x14ac:dyDescent="0.35">
      <c r="B8">
        <v>5</v>
      </c>
      <c r="F8">
        <v>5</v>
      </c>
    </row>
    <row r="9" spans="1:17" x14ac:dyDescent="0.35">
      <c r="B9">
        <v>6</v>
      </c>
      <c r="F9">
        <v>6</v>
      </c>
    </row>
    <row r="10" spans="1:17" x14ac:dyDescent="0.35">
      <c r="A10">
        <v>7</v>
      </c>
      <c r="F10">
        <v>7</v>
      </c>
      <c r="I10">
        <v>7</v>
      </c>
    </row>
    <row r="11" spans="1:17" x14ac:dyDescent="0.35">
      <c r="B11">
        <v>8</v>
      </c>
      <c r="F11">
        <v>8</v>
      </c>
      <c r="I11">
        <v>8</v>
      </c>
    </row>
    <row r="13" spans="1:17" ht="15" thickBot="1" x14ac:dyDescent="0.4"/>
    <row r="14" spans="1:17" x14ac:dyDescent="0.35">
      <c r="F14" s="28" t="s">
        <v>8</v>
      </c>
      <c r="G14" s="26"/>
      <c r="H14" s="26"/>
      <c r="I14" s="29"/>
    </row>
    <row r="15" spans="1:17" x14ac:dyDescent="0.35">
      <c r="F15" s="30"/>
      <c r="G15" s="25"/>
      <c r="H15" s="25"/>
      <c r="I15" s="31"/>
    </row>
    <row r="16" spans="1:17" x14ac:dyDescent="0.35">
      <c r="F16" s="30"/>
      <c r="G16" s="25"/>
      <c r="H16" s="25"/>
      <c r="I16" s="31"/>
    </row>
    <row r="17" spans="1:10" x14ac:dyDescent="0.35">
      <c r="F17" s="30"/>
      <c r="G17" s="25"/>
      <c r="H17" s="25"/>
      <c r="I17" s="31"/>
    </row>
    <row r="18" spans="1:10" ht="15" thickBot="1" x14ac:dyDescent="0.4">
      <c r="F18" s="32"/>
      <c r="G18" s="33"/>
      <c r="H18" s="33"/>
      <c r="I18" s="34"/>
    </row>
    <row r="27" spans="1:10" x14ac:dyDescent="0.35">
      <c r="A27" s="24" t="s">
        <v>3</v>
      </c>
      <c r="B27" s="24"/>
      <c r="C27" s="24"/>
      <c r="D27" s="24"/>
      <c r="E27" s="24"/>
      <c r="F27" s="24"/>
      <c r="G27" s="24"/>
      <c r="H27" s="24"/>
      <c r="I27" s="24"/>
      <c r="J27" s="24"/>
    </row>
    <row r="28" spans="1:10" ht="15" thickBot="1" x14ac:dyDescent="0.4"/>
    <row r="29" spans="1:10" ht="15" thickBot="1" x14ac:dyDescent="0.4">
      <c r="A29" t="s">
        <v>5</v>
      </c>
      <c r="C29" s="39" t="s">
        <v>4</v>
      </c>
      <c r="D29" s="40"/>
      <c r="E29" s="40"/>
      <c r="F29" s="40"/>
      <c r="G29" s="28" t="s">
        <v>9</v>
      </c>
      <c r="H29" s="26"/>
      <c r="I29" s="26"/>
      <c r="J29" s="29"/>
    </row>
    <row r="30" spans="1:10" x14ac:dyDescent="0.35">
      <c r="A30">
        <v>1</v>
      </c>
      <c r="C30">
        <v>1</v>
      </c>
      <c r="D30">
        <v>2</v>
      </c>
      <c r="E30">
        <v>3</v>
      </c>
      <c r="F30">
        <v>4</v>
      </c>
      <c r="G30" s="30"/>
      <c r="H30" s="25"/>
      <c r="I30" s="25"/>
      <c r="J30" s="31"/>
    </row>
    <row r="31" spans="1:10" x14ac:dyDescent="0.35">
      <c r="A31">
        <v>2</v>
      </c>
      <c r="G31" s="30"/>
      <c r="H31" s="25"/>
      <c r="I31" s="25"/>
      <c r="J31" s="31"/>
    </row>
    <row r="32" spans="1:10" x14ac:dyDescent="0.35">
      <c r="A32">
        <v>3</v>
      </c>
      <c r="G32" s="30"/>
      <c r="H32" s="25"/>
      <c r="I32" s="25"/>
      <c r="J32" s="31"/>
    </row>
    <row r="33" spans="1:10" ht="15" thickBot="1" x14ac:dyDescent="0.4">
      <c r="A33">
        <v>4</v>
      </c>
      <c r="G33" s="32"/>
      <c r="H33" s="33"/>
      <c r="I33" s="33"/>
      <c r="J33" s="34"/>
    </row>
    <row r="48" spans="1:10" ht="15" thickBot="1" x14ac:dyDescent="0.4">
      <c r="A48" s="24" t="s">
        <v>11</v>
      </c>
      <c r="B48" s="24"/>
      <c r="C48" s="24"/>
      <c r="D48" s="24"/>
      <c r="E48" s="24"/>
      <c r="F48" s="24"/>
      <c r="G48" s="24"/>
      <c r="H48" s="24"/>
      <c r="I48" s="24"/>
      <c r="J48" s="24"/>
    </row>
    <row r="49" spans="1:10" ht="14.5" customHeight="1" x14ac:dyDescent="0.35">
      <c r="A49" t="s">
        <v>5</v>
      </c>
      <c r="B49" t="s">
        <v>6</v>
      </c>
      <c r="C49" t="s">
        <v>7</v>
      </c>
      <c r="F49" s="28" t="s">
        <v>10</v>
      </c>
      <c r="G49" s="26"/>
      <c r="H49" s="26"/>
      <c r="I49" s="26"/>
      <c r="J49" s="29"/>
    </row>
    <row r="50" spans="1:10" x14ac:dyDescent="0.35">
      <c r="A50">
        <v>10</v>
      </c>
      <c r="B50">
        <v>1</v>
      </c>
      <c r="C50">
        <f t="shared" ref="C50:C52" si="0">A50-B50</f>
        <v>9</v>
      </c>
      <c r="F50" s="30"/>
      <c r="G50" s="25"/>
      <c r="H50" s="25"/>
      <c r="I50" s="25"/>
      <c r="J50" s="31"/>
    </row>
    <row r="51" spans="1:10" x14ac:dyDescent="0.35">
      <c r="A51">
        <v>20</v>
      </c>
      <c r="B51">
        <v>2</v>
      </c>
      <c r="C51">
        <f t="shared" si="0"/>
        <v>18</v>
      </c>
      <c r="F51" s="30"/>
      <c r="G51" s="25"/>
      <c r="H51" s="25"/>
      <c r="I51" s="25"/>
      <c r="J51" s="31"/>
    </row>
    <row r="52" spans="1:10" ht="15" thickBot="1" x14ac:dyDescent="0.4">
      <c r="A52">
        <v>30</v>
      </c>
      <c r="B52">
        <v>3</v>
      </c>
      <c r="C52">
        <f t="shared" si="0"/>
        <v>27</v>
      </c>
      <c r="F52" s="32"/>
      <c r="G52" s="33"/>
      <c r="H52" s="33"/>
      <c r="I52" s="33"/>
      <c r="J52" s="34"/>
    </row>
    <row r="55" spans="1:10" x14ac:dyDescent="0.35">
      <c r="A55" t="s">
        <v>5</v>
      </c>
      <c r="C55" t="s">
        <v>5</v>
      </c>
    </row>
    <row r="56" spans="1:10" x14ac:dyDescent="0.35">
      <c r="A56">
        <v>1</v>
      </c>
      <c r="C56">
        <v>1</v>
      </c>
    </row>
    <row r="57" spans="1:10" x14ac:dyDescent="0.35">
      <c r="C57" s="1">
        <f>C56</f>
        <v>1</v>
      </c>
    </row>
    <row r="58" spans="1:10" x14ac:dyDescent="0.35">
      <c r="A58">
        <v>2</v>
      </c>
      <c r="C58">
        <v>2</v>
      </c>
    </row>
    <row r="59" spans="1:10" x14ac:dyDescent="0.35">
      <c r="A59">
        <v>2</v>
      </c>
      <c r="C59">
        <v>2</v>
      </c>
    </row>
    <row r="60" spans="1:10" x14ac:dyDescent="0.35">
      <c r="C60" s="1">
        <f>C59</f>
        <v>2</v>
      </c>
    </row>
    <row r="61" spans="1:10" x14ac:dyDescent="0.35">
      <c r="A61">
        <v>4</v>
      </c>
      <c r="C61">
        <v>4</v>
      </c>
    </row>
    <row r="62" spans="1:10" x14ac:dyDescent="0.35">
      <c r="C62" s="1">
        <f>C61</f>
        <v>4</v>
      </c>
    </row>
    <row r="63" spans="1:10" x14ac:dyDescent="0.35">
      <c r="A63">
        <v>5</v>
      </c>
      <c r="C63">
        <v>5</v>
      </c>
    </row>
    <row r="65" spans="1:17" x14ac:dyDescent="0.35">
      <c r="A65" s="27" t="s">
        <v>145</v>
      </c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</row>
    <row r="66" spans="1:17" ht="15" thickBot="1" x14ac:dyDescent="0.4">
      <c r="A66" s="24" t="s">
        <v>117</v>
      </c>
      <c r="B66" s="24"/>
      <c r="C66" s="24"/>
      <c r="D66" s="24"/>
      <c r="E66" s="24"/>
      <c r="F66" s="24"/>
      <c r="G66" s="24"/>
      <c r="H66" s="24"/>
      <c r="I66" s="24"/>
      <c r="J66" s="24"/>
    </row>
    <row r="67" spans="1:17" x14ac:dyDescent="0.35">
      <c r="A67" t="s">
        <v>5</v>
      </c>
      <c r="F67" s="28" t="s">
        <v>173</v>
      </c>
      <c r="G67" s="26"/>
      <c r="H67" s="26"/>
      <c r="I67" s="26"/>
      <c r="J67" s="29"/>
    </row>
    <row r="68" spans="1:17" x14ac:dyDescent="0.35">
      <c r="A68">
        <v>3</v>
      </c>
      <c r="F68" s="30"/>
      <c r="G68" s="25"/>
      <c r="H68" s="25"/>
      <c r="I68" s="25"/>
      <c r="J68" s="31"/>
    </row>
    <row r="69" spans="1:17" x14ac:dyDescent="0.35">
      <c r="A69">
        <v>4</v>
      </c>
      <c r="F69" s="30"/>
      <c r="G69" s="25"/>
      <c r="H69" s="25"/>
      <c r="I69" s="25"/>
      <c r="J69" s="31"/>
    </row>
    <row r="70" spans="1:17" ht="15" thickBot="1" x14ac:dyDescent="0.4">
      <c r="A70">
        <v>5</v>
      </c>
      <c r="F70" s="32"/>
      <c r="G70" s="33"/>
      <c r="H70" s="33"/>
      <c r="I70" s="33"/>
      <c r="J70" s="34"/>
    </row>
    <row r="71" spans="1:17" x14ac:dyDescent="0.35">
      <c r="A71" s="3">
        <f>SUM(A68:A70)</f>
        <v>12</v>
      </c>
    </row>
    <row r="73" spans="1:17" ht="15" thickBot="1" x14ac:dyDescent="0.4">
      <c r="A73" s="24" t="s">
        <v>118</v>
      </c>
      <c r="B73" s="24"/>
      <c r="C73" s="24"/>
      <c r="D73" s="24"/>
      <c r="E73" s="24"/>
      <c r="F73" s="24"/>
      <c r="G73" s="24"/>
      <c r="H73" s="24"/>
      <c r="I73" s="24"/>
      <c r="J73" s="24"/>
    </row>
    <row r="74" spans="1:17" x14ac:dyDescent="0.35">
      <c r="A74" t="s">
        <v>5</v>
      </c>
      <c r="B74" t="s">
        <v>6</v>
      </c>
      <c r="F74" s="28" t="s">
        <v>174</v>
      </c>
      <c r="G74" s="26"/>
      <c r="H74" s="26"/>
      <c r="I74" s="26"/>
      <c r="J74" s="29"/>
    </row>
    <row r="75" spans="1:17" x14ac:dyDescent="0.35">
      <c r="A75">
        <v>3</v>
      </c>
      <c r="B75" t="s">
        <v>119</v>
      </c>
      <c r="F75" s="30"/>
      <c r="G75" s="25"/>
      <c r="H75" s="25"/>
      <c r="I75" s="25"/>
      <c r="J75" s="31"/>
    </row>
    <row r="76" spans="1:17" x14ac:dyDescent="0.35">
      <c r="A76">
        <v>4</v>
      </c>
      <c r="B76" t="s">
        <v>120</v>
      </c>
      <c r="F76" s="30"/>
      <c r="G76" s="25"/>
      <c r="H76" s="25"/>
      <c r="I76" s="25"/>
      <c r="J76" s="31"/>
    </row>
    <row r="77" spans="1:17" ht="15" thickBot="1" x14ac:dyDescent="0.4">
      <c r="A77">
        <v>5</v>
      </c>
      <c r="B77" t="s">
        <v>119</v>
      </c>
      <c r="F77" s="32"/>
      <c r="G77" s="33"/>
      <c r="H77" s="33"/>
      <c r="I77" s="33"/>
      <c r="J77" s="34"/>
    </row>
    <row r="78" spans="1:17" x14ac:dyDescent="0.35">
      <c r="A78" s="3">
        <f>SUMIF($B$75:$B$77,"apple",$A$75:$A$77)</f>
        <v>8</v>
      </c>
    </row>
    <row r="80" spans="1:17" ht="15" thickBot="1" x14ac:dyDescent="0.4">
      <c r="A80" s="24" t="s">
        <v>121</v>
      </c>
      <c r="B80" s="24"/>
      <c r="C80" s="24"/>
      <c r="D80" s="24"/>
      <c r="E80" s="24"/>
      <c r="F80" s="24"/>
      <c r="G80" s="24"/>
      <c r="H80" s="24"/>
      <c r="I80" s="24"/>
      <c r="J80" s="24"/>
    </row>
    <row r="81" spans="1:10" x14ac:dyDescent="0.35">
      <c r="A81" t="s">
        <v>5</v>
      </c>
      <c r="B81" t="s">
        <v>6</v>
      </c>
      <c r="C81" t="s">
        <v>7</v>
      </c>
      <c r="F81" s="28" t="s">
        <v>175</v>
      </c>
      <c r="G81" s="26"/>
      <c r="H81" s="26"/>
      <c r="I81" s="26"/>
      <c r="J81" s="29"/>
    </row>
    <row r="82" spans="1:10" x14ac:dyDescent="0.35">
      <c r="A82">
        <v>3</v>
      </c>
      <c r="B82" t="s">
        <v>119</v>
      </c>
      <c r="C82" t="s">
        <v>123</v>
      </c>
      <c r="F82" s="30"/>
      <c r="G82" s="25"/>
      <c r="H82" s="25"/>
      <c r="I82" s="25"/>
      <c r="J82" s="31"/>
    </row>
    <row r="83" spans="1:10" x14ac:dyDescent="0.35">
      <c r="A83">
        <v>4</v>
      </c>
      <c r="B83" t="s">
        <v>120</v>
      </c>
      <c r="C83" t="s">
        <v>124</v>
      </c>
      <c r="F83" s="30"/>
      <c r="G83" s="25"/>
      <c r="H83" s="25"/>
      <c r="I83" s="25"/>
      <c r="J83" s="31"/>
    </row>
    <row r="84" spans="1:10" ht="15" thickBot="1" x14ac:dyDescent="0.4">
      <c r="A84">
        <v>2</v>
      </c>
      <c r="B84" t="s">
        <v>119</v>
      </c>
      <c r="C84" t="s">
        <v>123</v>
      </c>
      <c r="F84" s="32"/>
      <c r="G84" s="33"/>
      <c r="H84" s="33"/>
      <c r="I84" s="33"/>
      <c r="J84" s="34"/>
    </row>
    <row r="85" spans="1:10" x14ac:dyDescent="0.35">
      <c r="A85">
        <v>6</v>
      </c>
      <c r="B85" t="s">
        <v>119</v>
      </c>
      <c r="C85" t="s">
        <v>124</v>
      </c>
    </row>
    <row r="86" spans="1:10" x14ac:dyDescent="0.35">
      <c r="A86">
        <v>7</v>
      </c>
      <c r="B86" t="s">
        <v>122</v>
      </c>
      <c r="C86" t="s">
        <v>123</v>
      </c>
    </row>
    <row r="87" spans="1:10" x14ac:dyDescent="0.35">
      <c r="A87" s="3">
        <f>SUMIFS($A$82:$A$86,$B$82:$B$86,"apple",$C$82:$C$86,"Ram")</f>
        <v>5</v>
      </c>
    </row>
    <row r="89" spans="1:10" ht="15" thickBot="1" x14ac:dyDescent="0.4">
      <c r="A89" s="24" t="s">
        <v>125</v>
      </c>
      <c r="B89" s="24"/>
      <c r="C89" s="24"/>
      <c r="D89" s="24"/>
      <c r="E89" s="24"/>
      <c r="F89" s="24"/>
      <c r="G89" s="24"/>
      <c r="H89" s="24"/>
      <c r="I89" s="24"/>
      <c r="J89" s="24"/>
    </row>
    <row r="90" spans="1:10" x14ac:dyDescent="0.35">
      <c r="A90" t="s">
        <v>5</v>
      </c>
      <c r="F90" s="28" t="s">
        <v>176</v>
      </c>
      <c r="G90" s="26"/>
      <c r="H90" s="26"/>
      <c r="I90" s="26"/>
      <c r="J90" s="29"/>
    </row>
    <row r="91" spans="1:10" x14ac:dyDescent="0.35">
      <c r="A91" t="s">
        <v>99</v>
      </c>
      <c r="F91" s="30"/>
      <c r="G91" s="25"/>
      <c r="H91" s="25"/>
      <c r="I91" s="25"/>
      <c r="J91" s="31"/>
    </row>
    <row r="92" spans="1:10" x14ac:dyDescent="0.35">
      <c r="A92">
        <v>6</v>
      </c>
      <c r="F92" s="30"/>
      <c r="G92" s="25"/>
      <c r="H92" s="25"/>
      <c r="I92" s="25"/>
      <c r="J92" s="31"/>
    </row>
    <row r="93" spans="1:10" ht="15" thickBot="1" x14ac:dyDescent="0.4">
      <c r="A93">
        <v>7</v>
      </c>
      <c r="F93" s="32"/>
      <c r="G93" s="33"/>
      <c r="H93" s="33"/>
      <c r="I93" s="33"/>
      <c r="J93" s="34"/>
    </row>
    <row r="94" spans="1:10" x14ac:dyDescent="0.35">
      <c r="A94" s="3">
        <f>COUNT(A91:A93)</f>
        <v>2</v>
      </c>
    </row>
    <row r="96" spans="1:10" ht="15" thickBot="1" x14ac:dyDescent="0.4">
      <c r="A96" s="24" t="s">
        <v>126</v>
      </c>
      <c r="B96" s="24"/>
      <c r="C96" s="24"/>
      <c r="D96" s="24"/>
      <c r="E96" s="24"/>
      <c r="F96" s="24"/>
      <c r="G96" s="24"/>
      <c r="H96" s="24"/>
      <c r="I96" s="24"/>
      <c r="J96" s="24"/>
    </row>
    <row r="97" spans="1:10" x14ac:dyDescent="0.35">
      <c r="A97" t="s">
        <v>5</v>
      </c>
      <c r="F97" s="28" t="s">
        <v>177</v>
      </c>
      <c r="G97" s="26"/>
      <c r="H97" s="26"/>
      <c r="I97" s="26"/>
      <c r="J97" s="29"/>
    </row>
    <row r="98" spans="1:10" x14ac:dyDescent="0.35">
      <c r="A98" t="s">
        <v>99</v>
      </c>
      <c r="F98" s="30"/>
      <c r="G98" s="25"/>
      <c r="H98" s="25"/>
      <c r="I98" s="25"/>
      <c r="J98" s="31"/>
    </row>
    <row r="99" spans="1:10" x14ac:dyDescent="0.35">
      <c r="A99">
        <v>6</v>
      </c>
      <c r="F99" s="30"/>
      <c r="G99" s="25"/>
      <c r="H99" s="25"/>
      <c r="I99" s="25"/>
      <c r="J99" s="31"/>
    </row>
    <row r="100" spans="1:10" ht="15" thickBot="1" x14ac:dyDescent="0.4">
      <c r="A100">
        <v>7</v>
      </c>
      <c r="F100" s="32"/>
      <c r="G100" s="33"/>
      <c r="H100" s="33"/>
      <c r="I100" s="33"/>
      <c r="J100" s="34"/>
    </row>
    <row r="101" spans="1:10" x14ac:dyDescent="0.35">
      <c r="A101" s="3">
        <f>COUNTA($A$98:$A$100)</f>
        <v>3</v>
      </c>
    </row>
    <row r="103" spans="1:10" ht="15" thickBot="1" x14ac:dyDescent="0.4">
      <c r="A103" s="24" t="s">
        <v>127</v>
      </c>
      <c r="B103" s="24"/>
      <c r="C103" s="24"/>
      <c r="D103" s="24"/>
      <c r="E103" s="24"/>
      <c r="F103" s="24"/>
      <c r="G103" s="24"/>
      <c r="H103" s="24"/>
      <c r="I103" s="24"/>
      <c r="J103" s="24"/>
    </row>
    <row r="104" spans="1:10" x14ac:dyDescent="0.35">
      <c r="A104" t="s">
        <v>5</v>
      </c>
      <c r="B104" t="s">
        <v>6</v>
      </c>
      <c r="F104" s="28" t="s">
        <v>178</v>
      </c>
      <c r="G104" s="26"/>
      <c r="H104" s="26"/>
      <c r="I104" s="26"/>
      <c r="J104" s="29"/>
    </row>
    <row r="105" spans="1:10" x14ac:dyDescent="0.35">
      <c r="A105">
        <v>3</v>
      </c>
      <c r="B105" t="s">
        <v>119</v>
      </c>
      <c r="F105" s="30"/>
      <c r="G105" s="25"/>
      <c r="H105" s="25"/>
      <c r="I105" s="25"/>
      <c r="J105" s="31"/>
    </row>
    <row r="106" spans="1:10" x14ac:dyDescent="0.35">
      <c r="A106">
        <v>3</v>
      </c>
      <c r="B106" t="s">
        <v>120</v>
      </c>
      <c r="F106" s="30"/>
      <c r="G106" s="25"/>
      <c r="H106" s="25"/>
      <c r="I106" s="25"/>
      <c r="J106" s="31"/>
    </row>
    <row r="107" spans="1:10" ht="15" thickBot="1" x14ac:dyDescent="0.4">
      <c r="A107">
        <v>2</v>
      </c>
      <c r="B107" t="s">
        <v>119</v>
      </c>
      <c r="F107" s="32"/>
      <c r="G107" s="33"/>
      <c r="H107" s="33"/>
      <c r="I107" s="33"/>
      <c r="J107" s="34"/>
    </row>
    <row r="108" spans="1:10" x14ac:dyDescent="0.35">
      <c r="A108">
        <v>6</v>
      </c>
      <c r="B108" t="s">
        <v>119</v>
      </c>
    </row>
    <row r="109" spans="1:10" x14ac:dyDescent="0.35">
      <c r="A109">
        <v>7</v>
      </c>
      <c r="B109" t="s">
        <v>122</v>
      </c>
    </row>
    <row r="110" spans="1:10" x14ac:dyDescent="0.35">
      <c r="A110" s="3">
        <f>COUNTIF($A$105:$A$109,3)</f>
        <v>2</v>
      </c>
    </row>
    <row r="112" spans="1:10" ht="15" thickBot="1" x14ac:dyDescent="0.4">
      <c r="A112" s="24" t="s">
        <v>128</v>
      </c>
      <c r="B112" s="24"/>
      <c r="C112" s="24"/>
      <c r="D112" s="24"/>
      <c r="E112" s="24"/>
      <c r="F112" s="24"/>
      <c r="G112" s="24"/>
      <c r="H112" s="24"/>
      <c r="I112" s="24"/>
      <c r="J112" s="24"/>
    </row>
    <row r="113" spans="1:10" ht="14.5" customHeight="1" x14ac:dyDescent="0.35">
      <c r="A113" t="s">
        <v>5</v>
      </c>
      <c r="B113" t="s">
        <v>6</v>
      </c>
      <c r="C113" t="s">
        <v>7</v>
      </c>
      <c r="F113" s="28" t="s">
        <v>175</v>
      </c>
      <c r="G113" s="26"/>
      <c r="H113" s="26"/>
      <c r="I113" s="26"/>
      <c r="J113" s="29"/>
    </row>
    <row r="114" spans="1:10" x14ac:dyDescent="0.35">
      <c r="A114" s="10">
        <v>3</v>
      </c>
      <c r="B114" s="10" t="s">
        <v>119</v>
      </c>
      <c r="C114" s="10" t="s">
        <v>123</v>
      </c>
      <c r="F114" s="30"/>
      <c r="G114" s="25"/>
      <c r="H114" s="25"/>
      <c r="I114" s="25"/>
      <c r="J114" s="31"/>
    </row>
    <row r="115" spans="1:10" x14ac:dyDescent="0.35">
      <c r="A115">
        <v>4</v>
      </c>
      <c r="B115" t="s">
        <v>120</v>
      </c>
      <c r="C115" t="s">
        <v>124</v>
      </c>
      <c r="F115" s="30"/>
      <c r="G115" s="25"/>
      <c r="H115" s="25"/>
      <c r="I115" s="25"/>
      <c r="J115" s="31"/>
    </row>
    <row r="116" spans="1:10" ht="15" thickBot="1" x14ac:dyDescent="0.4">
      <c r="A116" s="10">
        <v>2</v>
      </c>
      <c r="B116" s="10" t="s">
        <v>119</v>
      </c>
      <c r="C116" s="10" t="s">
        <v>123</v>
      </c>
      <c r="F116" s="32"/>
      <c r="G116" s="33"/>
      <c r="H116" s="33"/>
      <c r="I116" s="33"/>
      <c r="J116" s="34"/>
    </row>
    <row r="117" spans="1:10" x14ac:dyDescent="0.35">
      <c r="A117">
        <v>6</v>
      </c>
      <c r="B117" t="s">
        <v>119</v>
      </c>
      <c r="C117" t="s">
        <v>124</v>
      </c>
    </row>
    <row r="118" spans="1:10" x14ac:dyDescent="0.35">
      <c r="A118">
        <v>7</v>
      </c>
      <c r="B118" t="s">
        <v>122</v>
      </c>
      <c r="C118" t="s">
        <v>123</v>
      </c>
    </row>
    <row r="119" spans="1:10" x14ac:dyDescent="0.35">
      <c r="A119" s="3">
        <f>COUNTIFS($B$114:$B$118,"apple",$C$114:$C$118,"Ram")</f>
        <v>2</v>
      </c>
    </row>
    <row r="121" spans="1:10" ht="15" thickBot="1" x14ac:dyDescent="0.4">
      <c r="A121" s="24" t="s">
        <v>129</v>
      </c>
      <c r="B121" s="24"/>
      <c r="C121" s="24"/>
      <c r="D121" s="24"/>
      <c r="E121" s="24"/>
      <c r="F121" s="24"/>
      <c r="G121" s="24"/>
      <c r="H121" s="24"/>
      <c r="I121" s="24"/>
      <c r="J121" s="24"/>
    </row>
    <row r="122" spans="1:10" x14ac:dyDescent="0.35">
      <c r="A122" t="s">
        <v>5</v>
      </c>
      <c r="F122" s="28" t="s">
        <v>179</v>
      </c>
      <c r="G122" s="26"/>
      <c r="H122" s="26"/>
      <c r="I122" s="26"/>
      <c r="J122" s="29"/>
    </row>
    <row r="123" spans="1:10" x14ac:dyDescent="0.35">
      <c r="A123">
        <v>3</v>
      </c>
      <c r="F123" s="30"/>
      <c r="G123" s="25"/>
      <c r="H123" s="25"/>
      <c r="I123" s="25"/>
      <c r="J123" s="31"/>
    </row>
    <row r="124" spans="1:10" x14ac:dyDescent="0.35">
      <c r="A124">
        <v>3</v>
      </c>
      <c r="F124" s="30"/>
      <c r="G124" s="25"/>
      <c r="H124" s="25"/>
      <c r="I124" s="25"/>
      <c r="J124" s="31"/>
    </row>
    <row r="125" spans="1:10" ht="15" thickBot="1" x14ac:dyDescent="0.4">
      <c r="A125">
        <v>2</v>
      </c>
      <c r="F125" s="32"/>
      <c r="G125" s="33"/>
      <c r="H125" s="33"/>
      <c r="I125" s="33"/>
      <c r="J125" s="34"/>
    </row>
    <row r="126" spans="1:10" x14ac:dyDescent="0.35">
      <c r="A126">
        <v>6</v>
      </c>
    </row>
    <row r="127" spans="1:10" x14ac:dyDescent="0.35">
      <c r="A127">
        <v>7</v>
      </c>
    </row>
    <row r="128" spans="1:10" x14ac:dyDescent="0.35">
      <c r="A128" s="3">
        <f>AVERAGE(A123:A127)</f>
        <v>4.2</v>
      </c>
      <c r="B128" s="3"/>
    </row>
    <row r="129" spans="1:10" x14ac:dyDescent="0.35">
      <c r="A129" s="3"/>
      <c r="B129" s="3"/>
    </row>
    <row r="130" spans="1:10" ht="15" thickBot="1" x14ac:dyDescent="0.4">
      <c r="A130" s="24" t="s">
        <v>131</v>
      </c>
      <c r="B130" s="24"/>
      <c r="C130" s="24"/>
      <c r="D130" s="24"/>
      <c r="E130" s="24"/>
      <c r="F130" s="24"/>
      <c r="G130" s="24"/>
      <c r="H130" s="24"/>
      <c r="I130" s="24"/>
      <c r="J130" s="24"/>
    </row>
    <row r="131" spans="1:10" x14ac:dyDescent="0.35">
      <c r="A131" t="s">
        <v>5</v>
      </c>
      <c r="B131" t="s">
        <v>6</v>
      </c>
      <c r="F131" s="28" t="s">
        <v>132</v>
      </c>
      <c r="G131" s="26"/>
      <c r="H131" s="26"/>
      <c r="I131" s="26"/>
      <c r="J131" s="29"/>
    </row>
    <row r="132" spans="1:10" x14ac:dyDescent="0.35">
      <c r="A132">
        <v>3</v>
      </c>
      <c r="B132" t="s">
        <v>119</v>
      </c>
      <c r="F132" s="30"/>
      <c r="G132" s="25"/>
      <c r="H132" s="25"/>
      <c r="I132" s="25"/>
      <c r="J132" s="31"/>
    </row>
    <row r="133" spans="1:10" x14ac:dyDescent="0.35">
      <c r="A133">
        <v>3</v>
      </c>
      <c r="B133" t="s">
        <v>120</v>
      </c>
      <c r="F133" s="30"/>
      <c r="G133" s="25"/>
      <c r="H133" s="25"/>
      <c r="I133" s="25"/>
      <c r="J133" s="31"/>
    </row>
    <row r="134" spans="1:10" ht="15" thickBot="1" x14ac:dyDescent="0.4">
      <c r="A134">
        <v>2</v>
      </c>
      <c r="B134" t="s">
        <v>119</v>
      </c>
      <c r="F134" s="32"/>
      <c r="G134" s="33"/>
      <c r="H134" s="33"/>
      <c r="I134" s="33"/>
      <c r="J134" s="34"/>
    </row>
    <row r="135" spans="1:10" x14ac:dyDescent="0.35">
      <c r="A135">
        <v>6</v>
      </c>
      <c r="B135" t="s">
        <v>133</v>
      </c>
    </row>
    <row r="136" spans="1:10" x14ac:dyDescent="0.35">
      <c r="A136">
        <v>7</v>
      </c>
      <c r="B136" t="s">
        <v>122</v>
      </c>
    </row>
    <row r="137" spans="1:10" x14ac:dyDescent="0.35">
      <c r="A137" s="3">
        <f>AVERAGEIF($B$132:$B$136,"apple",$A$132:$A$136)</f>
        <v>2.5</v>
      </c>
      <c r="B137" s="3"/>
    </row>
    <row r="138" spans="1:10" x14ac:dyDescent="0.35">
      <c r="A138" s="3"/>
      <c r="B138" s="3"/>
    </row>
    <row r="139" spans="1:10" ht="15" thickBot="1" x14ac:dyDescent="0.4">
      <c r="A139" s="24" t="s">
        <v>134</v>
      </c>
      <c r="B139" s="24"/>
      <c r="C139" s="24"/>
      <c r="D139" s="24"/>
      <c r="E139" s="24"/>
      <c r="F139" s="24"/>
      <c r="G139" s="24"/>
      <c r="H139" s="24"/>
      <c r="I139" s="24"/>
      <c r="J139" s="24"/>
    </row>
    <row r="140" spans="1:10" x14ac:dyDescent="0.35">
      <c r="A140" t="s">
        <v>5</v>
      </c>
      <c r="B140" t="s">
        <v>6</v>
      </c>
      <c r="C140" t="s">
        <v>7</v>
      </c>
      <c r="F140" s="28" t="s">
        <v>130</v>
      </c>
      <c r="G140" s="26"/>
      <c r="H140" s="26"/>
      <c r="I140" s="26"/>
      <c r="J140" s="29"/>
    </row>
    <row r="141" spans="1:10" x14ac:dyDescent="0.35">
      <c r="A141" s="10">
        <v>3</v>
      </c>
      <c r="B141" s="10" t="s">
        <v>119</v>
      </c>
      <c r="C141" s="10" t="s">
        <v>123</v>
      </c>
      <c r="F141" s="30"/>
      <c r="G141" s="25"/>
      <c r="H141" s="25"/>
      <c r="I141" s="25"/>
      <c r="J141" s="31"/>
    </row>
    <row r="142" spans="1:10" x14ac:dyDescent="0.35">
      <c r="A142">
        <v>4</v>
      </c>
      <c r="B142" t="s">
        <v>120</v>
      </c>
      <c r="C142" t="s">
        <v>124</v>
      </c>
      <c r="F142" s="30"/>
      <c r="G142" s="25"/>
      <c r="H142" s="25"/>
      <c r="I142" s="25"/>
      <c r="J142" s="31"/>
    </row>
    <row r="143" spans="1:10" ht="15" thickBot="1" x14ac:dyDescent="0.4">
      <c r="A143" s="10">
        <v>2</v>
      </c>
      <c r="B143" s="10" t="s">
        <v>119</v>
      </c>
      <c r="C143" s="10" t="s">
        <v>123</v>
      </c>
      <c r="F143" s="32"/>
      <c r="G143" s="33"/>
      <c r="H143" s="33"/>
      <c r="I143" s="33"/>
      <c r="J143" s="34"/>
    </row>
    <row r="144" spans="1:10" x14ac:dyDescent="0.35">
      <c r="A144">
        <v>6</v>
      </c>
      <c r="B144" t="s">
        <v>119</v>
      </c>
      <c r="C144" t="s">
        <v>124</v>
      </c>
    </row>
    <row r="145" spans="1:10" x14ac:dyDescent="0.35">
      <c r="A145">
        <v>7</v>
      </c>
      <c r="B145" t="s">
        <v>122</v>
      </c>
      <c r="C145" t="s">
        <v>123</v>
      </c>
    </row>
    <row r="146" spans="1:10" x14ac:dyDescent="0.35">
      <c r="A146" s="3">
        <f>AVERAGEIFS($A$141:$A$145,$B$141:$B$145,"apple",$C$141:$C$145,"Ram")</f>
        <v>2.5</v>
      </c>
    </row>
    <row r="148" spans="1:10" ht="15" thickBot="1" x14ac:dyDescent="0.4">
      <c r="A148" s="24" t="s">
        <v>135</v>
      </c>
      <c r="B148" s="24"/>
      <c r="C148" s="24"/>
      <c r="D148" s="24"/>
      <c r="E148" s="24"/>
      <c r="F148" s="24"/>
      <c r="G148" s="24"/>
      <c r="H148" s="24"/>
      <c r="I148" s="24"/>
      <c r="J148" s="24"/>
    </row>
    <row r="149" spans="1:10" x14ac:dyDescent="0.35">
      <c r="A149" t="s">
        <v>5</v>
      </c>
      <c r="F149" s="28" t="s">
        <v>137</v>
      </c>
      <c r="G149" s="26"/>
      <c r="H149" s="26"/>
      <c r="I149" s="26"/>
      <c r="J149" s="29"/>
    </row>
    <row r="150" spans="1:10" x14ac:dyDescent="0.35">
      <c r="A150">
        <v>3</v>
      </c>
      <c r="F150" s="30"/>
      <c r="G150" s="25"/>
      <c r="H150" s="25"/>
      <c r="I150" s="25"/>
      <c r="J150" s="31"/>
    </row>
    <row r="151" spans="1:10" x14ac:dyDescent="0.35">
      <c r="A151">
        <v>3</v>
      </c>
      <c r="F151" s="30"/>
      <c r="G151" s="25"/>
      <c r="H151" s="25"/>
      <c r="I151" s="25"/>
      <c r="J151" s="31"/>
    </row>
    <row r="152" spans="1:10" ht="15" thickBot="1" x14ac:dyDescent="0.4">
      <c r="A152">
        <v>10</v>
      </c>
      <c r="F152" s="32"/>
      <c r="G152" s="33"/>
      <c r="H152" s="33"/>
      <c r="I152" s="33"/>
      <c r="J152" s="34"/>
    </row>
    <row r="153" spans="1:10" x14ac:dyDescent="0.35">
      <c r="A153">
        <v>6</v>
      </c>
    </row>
    <row r="154" spans="1:10" x14ac:dyDescent="0.35">
      <c r="A154">
        <v>7</v>
      </c>
    </row>
    <row r="155" spans="1:10" x14ac:dyDescent="0.35">
      <c r="A155" s="3">
        <f>MAX(A150:A154)</f>
        <v>10</v>
      </c>
      <c r="B155" s="3"/>
    </row>
    <row r="158" spans="1:10" ht="15" thickBot="1" x14ac:dyDescent="0.4">
      <c r="A158" s="24" t="s">
        <v>136</v>
      </c>
      <c r="B158" s="24"/>
      <c r="C158" s="24"/>
      <c r="D158" s="24"/>
      <c r="E158" s="24"/>
      <c r="F158" s="24"/>
      <c r="G158" s="24"/>
      <c r="H158" s="24"/>
      <c r="I158" s="24"/>
      <c r="J158" s="24"/>
    </row>
    <row r="159" spans="1:10" x14ac:dyDescent="0.35">
      <c r="A159" t="s">
        <v>5</v>
      </c>
      <c r="F159" s="28" t="s">
        <v>138</v>
      </c>
      <c r="G159" s="26"/>
      <c r="H159" s="26"/>
      <c r="I159" s="26"/>
      <c r="J159" s="29"/>
    </row>
    <row r="160" spans="1:10" x14ac:dyDescent="0.35">
      <c r="A160">
        <v>-5</v>
      </c>
      <c r="F160" s="30"/>
      <c r="G160" s="25"/>
      <c r="H160" s="25"/>
      <c r="I160" s="25"/>
      <c r="J160" s="31"/>
    </row>
    <row r="161" spans="1:10" x14ac:dyDescent="0.35">
      <c r="A161">
        <v>-4</v>
      </c>
      <c r="F161" s="30"/>
      <c r="G161" s="25"/>
      <c r="H161" s="25"/>
      <c r="I161" s="25"/>
      <c r="J161" s="31"/>
    </row>
    <row r="162" spans="1:10" ht="15" thickBot="1" x14ac:dyDescent="0.4">
      <c r="A162">
        <v>-3</v>
      </c>
      <c r="F162" s="32"/>
      <c r="G162" s="33"/>
      <c r="H162" s="33"/>
      <c r="I162" s="33"/>
      <c r="J162" s="34"/>
    </row>
    <row r="163" spans="1:10" x14ac:dyDescent="0.35">
      <c r="A163">
        <v>-2</v>
      </c>
    </row>
    <row r="164" spans="1:10" x14ac:dyDescent="0.35">
      <c r="A164" t="b">
        <f>5&gt;4</f>
        <v>1</v>
      </c>
    </row>
    <row r="165" spans="1:10" x14ac:dyDescent="0.35">
      <c r="A165" s="3">
        <f>MAX(A160:A164)</f>
        <v>-2</v>
      </c>
      <c r="B165" s="3" t="s">
        <v>139</v>
      </c>
    </row>
    <row r="166" spans="1:10" x14ac:dyDescent="0.35">
      <c r="A166">
        <f>MAXA(A160:A164)</f>
        <v>1</v>
      </c>
      <c r="B166" t="s">
        <v>140</v>
      </c>
    </row>
    <row r="169" spans="1:10" ht="15" thickBot="1" x14ac:dyDescent="0.4">
      <c r="A169" s="24" t="s">
        <v>141</v>
      </c>
      <c r="B169" s="24"/>
      <c r="C169" s="24"/>
      <c r="D169" s="24"/>
      <c r="E169" s="24"/>
      <c r="F169" s="24"/>
      <c r="G169" s="24"/>
      <c r="H169" s="24"/>
      <c r="I169" s="24"/>
      <c r="J169" s="24"/>
    </row>
    <row r="170" spans="1:10" ht="14.5" customHeight="1" x14ac:dyDescent="0.35">
      <c r="A170" t="s">
        <v>5</v>
      </c>
      <c r="B170" t="s">
        <v>6</v>
      </c>
      <c r="F170" s="37" t="s">
        <v>142</v>
      </c>
      <c r="G170" s="37"/>
      <c r="H170" s="37"/>
      <c r="I170" s="37"/>
      <c r="J170" s="37"/>
    </row>
    <row r="171" spans="1:10" x14ac:dyDescent="0.35">
      <c r="A171">
        <v>3</v>
      </c>
      <c r="B171" t="s">
        <v>119</v>
      </c>
      <c r="F171" s="38"/>
      <c r="G171" s="38"/>
      <c r="H171" s="38"/>
      <c r="I171" s="38"/>
      <c r="J171" s="38"/>
    </row>
    <row r="172" spans="1:10" x14ac:dyDescent="0.35">
      <c r="A172">
        <v>3</v>
      </c>
      <c r="B172" t="s">
        <v>120</v>
      </c>
      <c r="F172" s="38"/>
      <c r="G172" s="38"/>
      <c r="H172" s="38"/>
      <c r="I172" s="38"/>
      <c r="J172" s="38"/>
    </row>
    <row r="173" spans="1:10" x14ac:dyDescent="0.35">
      <c r="A173">
        <v>2</v>
      </c>
      <c r="B173" t="s">
        <v>119</v>
      </c>
      <c r="F173" s="38"/>
      <c r="G173" s="38"/>
      <c r="H173" s="38"/>
      <c r="I173" s="38"/>
      <c r="J173" s="38"/>
    </row>
    <row r="174" spans="1:10" x14ac:dyDescent="0.35">
      <c r="A174">
        <v>6</v>
      </c>
      <c r="B174" t="s">
        <v>133</v>
      </c>
      <c r="F174" s="38"/>
      <c r="G174" s="38"/>
      <c r="H174" s="38"/>
      <c r="I174" s="38"/>
      <c r="J174" s="38"/>
    </row>
    <row r="175" spans="1:10" x14ac:dyDescent="0.35">
      <c r="A175">
        <v>7</v>
      </c>
      <c r="B175" t="s">
        <v>122</v>
      </c>
      <c r="F175" s="38"/>
      <c r="G175" s="38"/>
      <c r="H175" s="38"/>
      <c r="I175" s="38"/>
      <c r="J175" s="38"/>
    </row>
    <row r="176" spans="1:10" x14ac:dyDescent="0.35">
      <c r="A176" s="3">
        <f t="array" ref="A176">MAX(IF($B$171:$B$175="apple",$A$171:$A$175))</f>
        <v>3</v>
      </c>
      <c r="B176" s="3"/>
    </row>
    <row r="178" spans="1:17" ht="15" thickBot="1" x14ac:dyDescent="0.4">
      <c r="A178" s="24" t="s">
        <v>144</v>
      </c>
      <c r="B178" s="24"/>
      <c r="C178" s="24"/>
      <c r="D178" s="24"/>
      <c r="E178" s="24"/>
      <c r="F178" s="24"/>
      <c r="G178" s="24"/>
      <c r="H178" s="24"/>
      <c r="I178" s="24"/>
      <c r="J178" s="24"/>
    </row>
    <row r="179" spans="1:17" ht="14.5" customHeight="1" x14ac:dyDescent="0.35">
      <c r="A179" t="s">
        <v>5</v>
      </c>
      <c r="B179" t="s">
        <v>6</v>
      </c>
      <c r="F179" s="37" t="s">
        <v>143</v>
      </c>
      <c r="G179" s="37"/>
      <c r="H179" s="37"/>
      <c r="I179" s="37"/>
      <c r="J179" s="37"/>
    </row>
    <row r="180" spans="1:17" x14ac:dyDescent="0.35">
      <c r="A180">
        <v>3</v>
      </c>
      <c r="B180" t="s">
        <v>119</v>
      </c>
      <c r="F180" s="38"/>
      <c r="G180" s="38"/>
      <c r="H180" s="38"/>
      <c r="I180" s="38"/>
      <c r="J180" s="38"/>
    </row>
    <row r="181" spans="1:17" x14ac:dyDescent="0.35">
      <c r="A181">
        <v>2.5</v>
      </c>
      <c r="B181" t="s">
        <v>120</v>
      </c>
      <c r="F181" s="38"/>
      <c r="G181" s="38"/>
      <c r="H181" s="38"/>
      <c r="I181" s="38"/>
      <c r="J181" s="38"/>
    </row>
    <row r="182" spans="1:17" x14ac:dyDescent="0.35">
      <c r="A182">
        <v>10</v>
      </c>
      <c r="B182" t="s">
        <v>119</v>
      </c>
      <c r="F182" s="38"/>
      <c r="G182" s="38"/>
      <c r="H182" s="38"/>
      <c r="I182" s="38"/>
      <c r="J182" s="38"/>
    </row>
    <row r="183" spans="1:17" x14ac:dyDescent="0.35">
      <c r="A183">
        <v>6</v>
      </c>
      <c r="B183" t="s">
        <v>133</v>
      </c>
      <c r="F183" s="38"/>
      <c r="G183" s="38"/>
      <c r="H183" s="38"/>
      <c r="I183" s="38"/>
      <c r="J183" s="38"/>
    </row>
    <row r="184" spans="1:17" x14ac:dyDescent="0.35">
      <c r="A184">
        <v>7</v>
      </c>
      <c r="B184" t="s">
        <v>122</v>
      </c>
      <c r="F184" s="38"/>
      <c r="G184" s="38"/>
      <c r="H184" s="38"/>
      <c r="I184" s="38"/>
      <c r="J184" s="38"/>
    </row>
    <row r="185" spans="1:17" x14ac:dyDescent="0.35">
      <c r="A185" s="3">
        <f>MIN(A180:A184)</f>
        <v>2.5</v>
      </c>
      <c r="B185" s="3">
        <f t="array" ref="B185">MIN(IF($B$180:$B$184="apple",$A$180:$A$184))</f>
        <v>3</v>
      </c>
    </row>
    <row r="187" spans="1:17" x14ac:dyDescent="0.35">
      <c r="A187" s="27" t="s">
        <v>146</v>
      </c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</row>
    <row r="188" spans="1:17" ht="15" thickBot="1" x14ac:dyDescent="0.4">
      <c r="A188" s="24" t="s">
        <v>147</v>
      </c>
      <c r="B188" s="24"/>
      <c r="C188" s="24"/>
      <c r="D188" s="24"/>
      <c r="E188" s="24"/>
      <c r="F188" s="24"/>
      <c r="G188" s="24"/>
      <c r="H188" s="24"/>
      <c r="I188" s="24"/>
      <c r="J188" s="24"/>
    </row>
    <row r="189" spans="1:17" x14ac:dyDescent="0.35">
      <c r="A189" t="s">
        <v>5</v>
      </c>
      <c r="B189" s="11" t="s">
        <v>150</v>
      </c>
      <c r="F189" s="28" t="s">
        <v>148</v>
      </c>
      <c r="G189" s="26"/>
      <c r="H189" s="26"/>
      <c r="I189" s="26"/>
      <c r="J189" s="29"/>
    </row>
    <row r="190" spans="1:17" x14ac:dyDescent="0.35">
      <c r="A190">
        <v>3</v>
      </c>
      <c r="B190">
        <f>IF(A190&lt;5,1,0)</f>
        <v>1</v>
      </c>
      <c r="F190" s="30"/>
      <c r="G190" s="25"/>
      <c r="H190" s="25"/>
      <c r="I190" s="25"/>
      <c r="J190" s="31"/>
    </row>
    <row r="191" spans="1:17" x14ac:dyDescent="0.35">
      <c r="A191">
        <v>4</v>
      </c>
      <c r="B191">
        <f t="shared" ref="B191:B192" si="1">IF(A191&lt;5,1,0)</f>
        <v>1</v>
      </c>
      <c r="F191" s="30"/>
      <c r="G191" s="25"/>
      <c r="H191" s="25"/>
      <c r="I191" s="25"/>
      <c r="J191" s="31"/>
    </row>
    <row r="192" spans="1:17" ht="15" thickBot="1" x14ac:dyDescent="0.4">
      <c r="A192">
        <v>5</v>
      </c>
      <c r="B192">
        <f t="shared" si="1"/>
        <v>0</v>
      </c>
      <c r="F192" s="32"/>
      <c r="G192" s="33"/>
      <c r="H192" s="33"/>
      <c r="I192" s="33"/>
      <c r="J192" s="34"/>
    </row>
    <row r="193" spans="1:10" x14ac:dyDescent="0.35">
      <c r="A193" s="3"/>
    </row>
    <row r="194" spans="1:10" ht="15" thickBot="1" x14ac:dyDescent="0.4">
      <c r="A194" s="24" t="s">
        <v>149</v>
      </c>
      <c r="B194" s="24"/>
      <c r="C194" s="24"/>
      <c r="D194" s="24"/>
      <c r="E194" s="24"/>
      <c r="F194" s="24"/>
      <c r="G194" s="24"/>
      <c r="H194" s="24"/>
      <c r="I194" s="24"/>
      <c r="J194" s="24"/>
    </row>
    <row r="195" spans="1:10" x14ac:dyDescent="0.35">
      <c r="A195" t="s">
        <v>5</v>
      </c>
      <c r="B195" t="s">
        <v>6</v>
      </c>
      <c r="C195" s="11" t="s">
        <v>7</v>
      </c>
      <c r="F195" s="28" t="s">
        <v>153</v>
      </c>
      <c r="G195" s="26"/>
      <c r="H195" s="26"/>
      <c r="I195" s="26"/>
      <c r="J195" s="29"/>
    </row>
    <row r="196" spans="1:10" x14ac:dyDescent="0.35">
      <c r="A196">
        <v>3</v>
      </c>
      <c r="B196" t="s">
        <v>151</v>
      </c>
      <c r="C196" t="b">
        <f>AND(B196="apple",A196&lt;7)</f>
        <v>1</v>
      </c>
      <c r="F196" s="30"/>
      <c r="G196" s="25"/>
      <c r="H196" s="25"/>
      <c r="I196" s="25"/>
      <c r="J196" s="31"/>
    </row>
    <row r="197" spans="1:10" x14ac:dyDescent="0.35">
      <c r="A197">
        <v>4</v>
      </c>
      <c r="B197" t="s">
        <v>151</v>
      </c>
      <c r="C197" t="b">
        <f t="shared" ref="C197:C202" si="2">AND(B197="apple",A197&lt;7)</f>
        <v>1</v>
      </c>
      <c r="F197" s="30"/>
      <c r="G197" s="25"/>
      <c r="H197" s="25"/>
      <c r="I197" s="25"/>
      <c r="J197" s="31"/>
    </row>
    <row r="198" spans="1:10" ht="15" thickBot="1" x14ac:dyDescent="0.4">
      <c r="A198">
        <v>5</v>
      </c>
      <c r="B198" t="s">
        <v>152</v>
      </c>
      <c r="C198" t="b">
        <f t="shared" si="2"/>
        <v>0</v>
      </c>
      <c r="F198" s="32"/>
      <c r="G198" s="33"/>
      <c r="H198" s="33"/>
      <c r="I198" s="33"/>
      <c r="J198" s="34"/>
    </row>
    <row r="199" spans="1:10" x14ac:dyDescent="0.35">
      <c r="A199">
        <v>6</v>
      </c>
      <c r="B199" t="s">
        <v>151</v>
      </c>
      <c r="C199" t="b">
        <f t="shared" si="2"/>
        <v>1</v>
      </c>
    </row>
    <row r="200" spans="1:10" x14ac:dyDescent="0.35">
      <c r="A200">
        <v>7</v>
      </c>
      <c r="B200" t="s">
        <v>152</v>
      </c>
      <c r="C200" t="b">
        <f t="shared" si="2"/>
        <v>0</v>
      </c>
    </row>
    <row r="201" spans="1:10" x14ac:dyDescent="0.35">
      <c r="A201">
        <v>8</v>
      </c>
      <c r="B201" t="s">
        <v>133</v>
      </c>
      <c r="C201" t="b">
        <f t="shared" si="2"/>
        <v>0</v>
      </c>
    </row>
    <row r="202" spans="1:10" x14ac:dyDescent="0.35">
      <c r="A202">
        <v>2</v>
      </c>
      <c r="B202" t="s">
        <v>151</v>
      </c>
      <c r="C202" t="b">
        <f t="shared" si="2"/>
        <v>1</v>
      </c>
    </row>
    <row r="204" spans="1:10" ht="15" thickBot="1" x14ac:dyDescent="0.4">
      <c r="A204" s="24" t="s">
        <v>154</v>
      </c>
      <c r="B204" s="24"/>
      <c r="C204" s="24"/>
      <c r="D204" s="24"/>
      <c r="E204" s="24"/>
      <c r="F204" s="24"/>
      <c r="G204" s="24"/>
      <c r="H204" s="24"/>
      <c r="I204" s="24"/>
      <c r="J204" s="24"/>
    </row>
    <row r="205" spans="1:10" x14ac:dyDescent="0.35">
      <c r="A205" t="s">
        <v>5</v>
      </c>
      <c r="B205" t="s">
        <v>6</v>
      </c>
      <c r="C205" s="11" t="s">
        <v>7</v>
      </c>
      <c r="F205" s="28" t="s">
        <v>155</v>
      </c>
      <c r="G205" s="26"/>
      <c r="H205" s="26"/>
      <c r="I205" s="26"/>
      <c r="J205" s="29"/>
    </row>
    <row r="206" spans="1:10" x14ac:dyDescent="0.35">
      <c r="A206">
        <v>3</v>
      </c>
      <c r="B206" t="s">
        <v>151</v>
      </c>
      <c r="C206" t="b">
        <f>OR(B206="apple",B206="banana")</f>
        <v>1</v>
      </c>
      <c r="D206">
        <f>IF(OR(B206="apple",B206="banana"),1,0)</f>
        <v>1</v>
      </c>
      <c r="F206" s="30"/>
      <c r="G206" s="25"/>
      <c r="H206" s="25"/>
      <c r="I206" s="25"/>
      <c r="J206" s="31"/>
    </row>
    <row r="207" spans="1:10" x14ac:dyDescent="0.35">
      <c r="A207">
        <v>4</v>
      </c>
      <c r="B207" t="s">
        <v>151</v>
      </c>
      <c r="C207" t="b">
        <f t="shared" ref="C207:C212" si="3">OR(B207="apple",B207="banana")</f>
        <v>1</v>
      </c>
      <c r="D207">
        <f t="shared" ref="D207:D212" si="4">IF(OR(B207="apple",B207="banana"),1,0)</f>
        <v>1</v>
      </c>
      <c r="F207" s="30"/>
      <c r="G207" s="25"/>
      <c r="H207" s="25"/>
      <c r="I207" s="25"/>
      <c r="J207" s="31"/>
    </row>
    <row r="208" spans="1:10" ht="15" thickBot="1" x14ac:dyDescent="0.4">
      <c r="A208">
        <v>5</v>
      </c>
      <c r="B208" t="s">
        <v>152</v>
      </c>
      <c r="C208" t="b">
        <f t="shared" si="3"/>
        <v>1</v>
      </c>
      <c r="D208">
        <f t="shared" si="4"/>
        <v>1</v>
      </c>
      <c r="F208" s="32"/>
      <c r="G208" s="33"/>
      <c r="H208" s="33"/>
      <c r="I208" s="33"/>
      <c r="J208" s="34"/>
    </row>
    <row r="209" spans="1:10" x14ac:dyDescent="0.35">
      <c r="A209">
        <v>6</v>
      </c>
      <c r="B209" t="s">
        <v>151</v>
      </c>
      <c r="C209" t="b">
        <f t="shared" si="3"/>
        <v>1</v>
      </c>
      <c r="D209">
        <f t="shared" si="4"/>
        <v>1</v>
      </c>
    </row>
    <row r="210" spans="1:10" x14ac:dyDescent="0.35">
      <c r="A210">
        <v>7</v>
      </c>
      <c r="B210" t="s">
        <v>152</v>
      </c>
      <c r="C210" t="b">
        <f t="shared" si="3"/>
        <v>1</v>
      </c>
      <c r="D210">
        <f t="shared" si="4"/>
        <v>1</v>
      </c>
    </row>
    <row r="211" spans="1:10" x14ac:dyDescent="0.35">
      <c r="A211">
        <v>8</v>
      </c>
      <c r="B211" t="s">
        <v>133</v>
      </c>
      <c r="C211" t="b">
        <f t="shared" si="3"/>
        <v>0</v>
      </c>
      <c r="D211">
        <f t="shared" si="4"/>
        <v>0</v>
      </c>
    </row>
    <row r="212" spans="1:10" x14ac:dyDescent="0.35">
      <c r="A212">
        <v>2</v>
      </c>
      <c r="B212" t="s">
        <v>151</v>
      </c>
      <c r="C212" t="b">
        <f t="shared" si="3"/>
        <v>1</v>
      </c>
      <c r="D212">
        <f t="shared" si="4"/>
        <v>1</v>
      </c>
    </row>
    <row r="214" spans="1:10" ht="15" thickBot="1" x14ac:dyDescent="0.4">
      <c r="A214" s="24" t="s">
        <v>156</v>
      </c>
      <c r="B214" s="24"/>
      <c r="C214" s="24"/>
      <c r="D214" s="24"/>
      <c r="E214" s="24"/>
      <c r="F214" s="24"/>
      <c r="G214" s="24"/>
      <c r="H214" s="24"/>
      <c r="I214" s="24"/>
      <c r="J214" s="24"/>
    </row>
    <row r="215" spans="1:10" ht="14.5" customHeight="1" x14ac:dyDescent="0.35">
      <c r="A215" t="s">
        <v>5</v>
      </c>
      <c r="B215" t="s">
        <v>6</v>
      </c>
      <c r="C215" s="11" t="s">
        <v>157</v>
      </c>
      <c r="D215" s="11" t="s">
        <v>158</v>
      </c>
      <c r="F215" s="26" t="s">
        <v>160</v>
      </c>
      <c r="G215" s="26"/>
      <c r="H215" s="26"/>
      <c r="I215" s="26"/>
      <c r="J215" s="26"/>
    </row>
    <row r="216" spans="1:10" x14ac:dyDescent="0.35">
      <c r="A216">
        <v>3</v>
      </c>
      <c r="B216" t="s">
        <v>151</v>
      </c>
      <c r="C216">
        <f>IF(B216="apple",IF(A216&lt;4,1,0),0)</f>
        <v>1</v>
      </c>
      <c r="D216">
        <f>IF(AND(B216="apple",A216&lt;4),1,0)</f>
        <v>1</v>
      </c>
      <c r="F216" s="25"/>
      <c r="G216" s="25"/>
      <c r="H216" s="25"/>
      <c r="I216" s="25"/>
      <c r="J216" s="25"/>
    </row>
    <row r="217" spans="1:10" x14ac:dyDescent="0.35">
      <c r="A217">
        <v>4</v>
      </c>
      <c r="B217" t="s">
        <v>151</v>
      </c>
      <c r="C217">
        <f t="shared" ref="C217:C222" si="5">IF(B217="apple",IF(A217&lt;4,1,0),0)</f>
        <v>0</v>
      </c>
      <c r="D217">
        <f t="shared" ref="D217:D222" si="6">IF(AND(B217="apple",A217&lt;4),1,0)</f>
        <v>0</v>
      </c>
      <c r="F217" s="25"/>
      <c r="G217" s="25"/>
      <c r="H217" s="25"/>
      <c r="I217" s="25"/>
      <c r="J217" s="25"/>
    </row>
    <row r="218" spans="1:10" x14ac:dyDescent="0.35">
      <c r="A218">
        <v>5</v>
      </c>
      <c r="B218" t="s">
        <v>152</v>
      </c>
      <c r="C218">
        <f t="shared" si="5"/>
        <v>0</v>
      </c>
      <c r="D218">
        <f t="shared" si="6"/>
        <v>0</v>
      </c>
      <c r="F218" s="25"/>
      <c r="G218" s="25"/>
      <c r="H218" s="25"/>
      <c r="I218" s="25"/>
      <c r="J218" s="25"/>
    </row>
    <row r="219" spans="1:10" x14ac:dyDescent="0.35">
      <c r="A219">
        <v>6</v>
      </c>
      <c r="B219" t="s">
        <v>151</v>
      </c>
      <c r="C219">
        <f t="shared" si="5"/>
        <v>0</v>
      </c>
      <c r="D219">
        <f t="shared" si="6"/>
        <v>0</v>
      </c>
      <c r="F219" s="25"/>
      <c r="G219" s="25"/>
      <c r="H219" s="25"/>
      <c r="I219" s="25"/>
      <c r="J219" s="25"/>
    </row>
    <row r="220" spans="1:10" x14ac:dyDescent="0.35">
      <c r="A220">
        <v>7</v>
      </c>
      <c r="B220" t="s">
        <v>152</v>
      </c>
      <c r="C220">
        <f t="shared" si="5"/>
        <v>0</v>
      </c>
      <c r="D220">
        <f t="shared" si="6"/>
        <v>0</v>
      </c>
      <c r="F220" s="25"/>
      <c r="G220" s="25"/>
      <c r="H220" s="25"/>
      <c r="I220" s="25"/>
      <c r="J220" s="25"/>
    </row>
    <row r="221" spans="1:10" x14ac:dyDescent="0.35">
      <c r="A221">
        <v>8</v>
      </c>
      <c r="B221" t="s">
        <v>133</v>
      </c>
      <c r="C221">
        <f t="shared" si="5"/>
        <v>0</v>
      </c>
      <c r="D221">
        <f t="shared" si="6"/>
        <v>0</v>
      </c>
      <c r="F221" s="25"/>
      <c r="G221" s="25"/>
      <c r="H221" s="25"/>
      <c r="I221" s="25"/>
      <c r="J221" s="25"/>
    </row>
    <row r="222" spans="1:10" x14ac:dyDescent="0.35">
      <c r="A222">
        <v>2</v>
      </c>
      <c r="B222" t="s">
        <v>151</v>
      </c>
      <c r="C222">
        <f t="shared" si="5"/>
        <v>1</v>
      </c>
      <c r="D222">
        <f t="shared" si="6"/>
        <v>1</v>
      </c>
    </row>
    <row r="224" spans="1:10" ht="14.5" customHeight="1" x14ac:dyDescent="0.35">
      <c r="A224" t="s">
        <v>5</v>
      </c>
      <c r="B224" s="11" t="s">
        <v>159</v>
      </c>
      <c r="D224" s="25" t="s">
        <v>172</v>
      </c>
      <c r="E224" s="25"/>
      <c r="F224" s="25"/>
    </row>
    <row r="225" spans="1:10" x14ac:dyDescent="0.35">
      <c r="A225">
        <v>20</v>
      </c>
      <c r="B225" t="str">
        <f>IF(A225&lt;35,"Fail",IF(A225&lt;50,"Third Class",IF(A225&lt;60,"Second Class",IF(A225&lt;70,"First Class",IF(A225&lt;=100,"Distinction","Error")))))</f>
        <v>Fail</v>
      </c>
      <c r="D225" s="25"/>
      <c r="E225" s="25"/>
      <c r="F225" s="25"/>
    </row>
    <row r="226" spans="1:10" x14ac:dyDescent="0.35">
      <c r="A226">
        <v>30</v>
      </c>
      <c r="B226" t="str">
        <f t="shared" ref="B226:B231" si="7">IF(A226&lt;35,"Fail",IF(A226&lt;50,"Third Class",IF(A226&lt;60,"Second Class",IF(A226&lt;70,"First Class",IF(A226&lt;=100,"Distinction","Error")))))</f>
        <v>Fail</v>
      </c>
      <c r="D226" s="25"/>
      <c r="E226" s="25"/>
      <c r="F226" s="25"/>
    </row>
    <row r="227" spans="1:10" x14ac:dyDescent="0.35">
      <c r="A227">
        <v>40</v>
      </c>
      <c r="B227" t="str">
        <f t="shared" si="7"/>
        <v>Third Class</v>
      </c>
      <c r="D227" s="25"/>
      <c r="E227" s="25"/>
      <c r="F227" s="25"/>
    </row>
    <row r="228" spans="1:10" x14ac:dyDescent="0.35">
      <c r="A228">
        <v>50</v>
      </c>
      <c r="B228" t="str">
        <f t="shared" si="7"/>
        <v>Second Class</v>
      </c>
      <c r="D228" s="25"/>
      <c r="E228" s="25"/>
      <c r="F228" s="25"/>
    </row>
    <row r="229" spans="1:10" x14ac:dyDescent="0.35">
      <c r="A229">
        <v>60</v>
      </c>
      <c r="B229" t="str">
        <f t="shared" si="7"/>
        <v>First Class</v>
      </c>
      <c r="D229" s="25"/>
      <c r="E229" s="25"/>
      <c r="F229" s="25"/>
    </row>
    <row r="230" spans="1:10" x14ac:dyDescent="0.35">
      <c r="A230">
        <v>70</v>
      </c>
      <c r="B230" t="str">
        <f t="shared" si="7"/>
        <v>Distinction</v>
      </c>
      <c r="D230" s="25"/>
      <c r="E230" s="25"/>
      <c r="F230" s="25"/>
    </row>
    <row r="231" spans="1:10" x14ac:dyDescent="0.35">
      <c r="A231">
        <v>80</v>
      </c>
      <c r="B231" t="str">
        <f t="shared" si="7"/>
        <v>Distinction</v>
      </c>
    </row>
    <row r="232" spans="1:10" x14ac:dyDescent="0.35">
      <c r="A232" s="12">
        <v>0</v>
      </c>
    </row>
    <row r="233" spans="1:10" x14ac:dyDescent="0.35">
      <c r="A233" s="12">
        <v>101</v>
      </c>
    </row>
    <row r="235" spans="1:10" ht="15" thickBot="1" x14ac:dyDescent="0.4">
      <c r="A235" s="24" t="s">
        <v>161</v>
      </c>
      <c r="B235" s="24"/>
      <c r="C235" s="24"/>
      <c r="D235" s="24"/>
      <c r="E235" s="24"/>
      <c r="F235" s="24"/>
      <c r="G235" s="24"/>
      <c r="H235" s="24"/>
      <c r="I235" s="24"/>
      <c r="J235" s="24"/>
    </row>
    <row r="236" spans="1:10" ht="14.5" customHeight="1" x14ac:dyDescent="0.35">
      <c r="A236" t="s">
        <v>5</v>
      </c>
      <c r="B236" t="s">
        <v>6</v>
      </c>
      <c r="C236" s="11" t="s">
        <v>7</v>
      </c>
      <c r="F236" s="28" t="s">
        <v>162</v>
      </c>
      <c r="G236" s="26"/>
      <c r="H236" s="26"/>
      <c r="I236" s="26"/>
      <c r="J236" s="29"/>
    </row>
    <row r="237" spans="1:10" x14ac:dyDescent="0.35">
      <c r="A237">
        <v>3</v>
      </c>
      <c r="B237" t="s">
        <v>151</v>
      </c>
      <c r="C237" t="b">
        <f>NOT(B237="apple")</f>
        <v>0</v>
      </c>
      <c r="F237" s="30"/>
      <c r="G237" s="25"/>
      <c r="H237" s="25"/>
      <c r="I237" s="25"/>
      <c r="J237" s="31"/>
    </row>
    <row r="238" spans="1:10" x14ac:dyDescent="0.35">
      <c r="A238">
        <v>4</v>
      </c>
      <c r="B238" t="s">
        <v>151</v>
      </c>
      <c r="C238" t="b">
        <f t="shared" ref="C238:C243" si="8">NOT(B238="apple")</f>
        <v>0</v>
      </c>
      <c r="F238" s="30"/>
      <c r="G238" s="25"/>
      <c r="H238" s="25"/>
      <c r="I238" s="25"/>
      <c r="J238" s="31"/>
    </row>
    <row r="239" spans="1:10" ht="15" thickBot="1" x14ac:dyDescent="0.4">
      <c r="A239">
        <v>5</v>
      </c>
      <c r="B239" t="s">
        <v>152</v>
      </c>
      <c r="C239" t="b">
        <f t="shared" si="8"/>
        <v>1</v>
      </c>
      <c r="F239" s="32"/>
      <c r="G239" s="33"/>
      <c r="H239" s="33"/>
      <c r="I239" s="33"/>
      <c r="J239" s="34"/>
    </row>
    <row r="240" spans="1:10" x14ac:dyDescent="0.35">
      <c r="A240">
        <v>6</v>
      </c>
      <c r="B240" t="s">
        <v>151</v>
      </c>
      <c r="C240" t="b">
        <f t="shared" si="8"/>
        <v>0</v>
      </c>
    </row>
    <row r="241" spans="1:10" x14ac:dyDescent="0.35">
      <c r="A241">
        <v>7</v>
      </c>
      <c r="B241" t="s">
        <v>152</v>
      </c>
      <c r="C241" t="b">
        <f t="shared" si="8"/>
        <v>1</v>
      </c>
      <c r="F241" s="35"/>
      <c r="G241" s="35"/>
    </row>
    <row r="242" spans="1:10" x14ac:dyDescent="0.35">
      <c r="A242">
        <v>8</v>
      </c>
      <c r="B242" t="s">
        <v>133</v>
      </c>
      <c r="C242" t="b">
        <f t="shared" si="8"/>
        <v>1</v>
      </c>
    </row>
    <row r="243" spans="1:10" x14ac:dyDescent="0.35">
      <c r="A243">
        <v>2</v>
      </c>
      <c r="B243" t="s">
        <v>151</v>
      </c>
      <c r="C243" t="b">
        <f t="shared" si="8"/>
        <v>0</v>
      </c>
    </row>
    <row r="245" spans="1:10" x14ac:dyDescent="0.35">
      <c r="A245" t="s">
        <v>5</v>
      </c>
      <c r="B245" t="s">
        <v>6</v>
      </c>
      <c r="C245" s="11" t="s">
        <v>7</v>
      </c>
    </row>
    <row r="246" spans="1:10" x14ac:dyDescent="0.35">
      <c r="A246">
        <v>3</v>
      </c>
      <c r="B246" t="s">
        <v>163</v>
      </c>
      <c r="C246">
        <f>IF(NOT(ISBLANK(A246)),A246*500,"")</f>
        <v>1500</v>
      </c>
    </row>
    <row r="247" spans="1:10" x14ac:dyDescent="0.35">
      <c r="A247">
        <v>4</v>
      </c>
      <c r="B247" t="s">
        <v>164</v>
      </c>
      <c r="C247">
        <f t="shared" ref="C247:C252" si="9">IF(NOT(ISBLANK(A247)),A247*500,"")</f>
        <v>2000</v>
      </c>
    </row>
    <row r="248" spans="1:10" x14ac:dyDescent="0.35">
      <c r="C248" t="str">
        <f t="shared" si="9"/>
        <v/>
      </c>
    </row>
    <row r="249" spans="1:10" x14ac:dyDescent="0.35">
      <c r="C249" t="str">
        <f t="shared" si="9"/>
        <v/>
      </c>
    </row>
    <row r="250" spans="1:10" x14ac:dyDescent="0.35">
      <c r="A250">
        <v>7</v>
      </c>
      <c r="B250" t="s">
        <v>165</v>
      </c>
      <c r="C250">
        <f t="shared" si="9"/>
        <v>3500</v>
      </c>
    </row>
    <row r="251" spans="1:10" x14ac:dyDescent="0.35">
      <c r="A251">
        <v>8</v>
      </c>
      <c r="B251" t="s">
        <v>166</v>
      </c>
      <c r="C251">
        <f t="shared" si="9"/>
        <v>4000</v>
      </c>
    </row>
    <row r="252" spans="1:10" x14ac:dyDescent="0.35">
      <c r="A252">
        <v>2</v>
      </c>
      <c r="B252" t="s">
        <v>167</v>
      </c>
      <c r="C252">
        <f t="shared" si="9"/>
        <v>1000</v>
      </c>
    </row>
    <row r="254" spans="1:10" ht="15" thickBot="1" x14ac:dyDescent="0.4">
      <c r="A254" s="24" t="s">
        <v>171</v>
      </c>
      <c r="B254" s="24"/>
      <c r="C254" s="24"/>
      <c r="D254" s="24"/>
      <c r="E254" s="24"/>
      <c r="F254" s="24"/>
      <c r="G254" s="24"/>
      <c r="H254" s="24"/>
      <c r="I254" s="24"/>
      <c r="J254" s="24"/>
    </row>
    <row r="255" spans="1:10" x14ac:dyDescent="0.35">
      <c r="A255" t="s">
        <v>168</v>
      </c>
      <c r="B255" t="s">
        <v>169</v>
      </c>
      <c r="C255" s="11" t="s">
        <v>7</v>
      </c>
      <c r="F255" s="28" t="s">
        <v>170</v>
      </c>
      <c r="G255" s="26"/>
      <c r="H255" s="26"/>
      <c r="I255" s="26"/>
      <c r="J255" s="29"/>
    </row>
    <row r="256" spans="1:10" x14ac:dyDescent="0.35">
      <c r="A256">
        <v>300</v>
      </c>
      <c r="B256">
        <v>3</v>
      </c>
      <c r="C256">
        <f>IFERROR(A256/B256,"Qty Required")</f>
        <v>100</v>
      </c>
      <c r="F256" s="30"/>
      <c r="G256" s="25"/>
      <c r="H256" s="25"/>
      <c r="I256" s="25"/>
      <c r="J256" s="31"/>
    </row>
    <row r="257" spans="1:12" x14ac:dyDescent="0.35">
      <c r="A257">
        <v>400</v>
      </c>
      <c r="B257">
        <v>5</v>
      </c>
      <c r="C257">
        <f t="shared" ref="C257:C262" si="10">IFERROR(A257/B257,"Qty Required")</f>
        <v>80</v>
      </c>
      <c r="F257" s="30"/>
      <c r="G257" s="25"/>
      <c r="H257" s="25"/>
      <c r="I257" s="25"/>
      <c r="J257" s="31"/>
    </row>
    <row r="258" spans="1:12" ht="15" thickBot="1" x14ac:dyDescent="0.4">
      <c r="A258">
        <v>500</v>
      </c>
      <c r="C258" t="str">
        <f t="shared" si="10"/>
        <v>Qty Required</v>
      </c>
      <c r="F258" s="32"/>
      <c r="G258" s="33"/>
      <c r="H258" s="33"/>
      <c r="I258" s="33"/>
      <c r="J258" s="34"/>
    </row>
    <row r="259" spans="1:12" x14ac:dyDescent="0.35">
      <c r="A259">
        <v>600</v>
      </c>
      <c r="B259">
        <v>10</v>
      </c>
      <c r="C259">
        <f t="shared" si="10"/>
        <v>60</v>
      </c>
    </row>
    <row r="260" spans="1:12" x14ac:dyDescent="0.35">
      <c r="A260">
        <v>700</v>
      </c>
      <c r="B260">
        <v>7</v>
      </c>
      <c r="C260">
        <f t="shared" si="10"/>
        <v>100</v>
      </c>
    </row>
    <row r="261" spans="1:12" x14ac:dyDescent="0.35">
      <c r="A261">
        <v>800</v>
      </c>
      <c r="C261" t="str">
        <f t="shared" si="10"/>
        <v>Qty Required</v>
      </c>
    </row>
    <row r="262" spans="1:12" x14ac:dyDescent="0.35">
      <c r="A262">
        <v>200</v>
      </c>
      <c r="B262">
        <v>5</v>
      </c>
      <c r="C262">
        <f t="shared" si="10"/>
        <v>40</v>
      </c>
    </row>
    <row r="264" spans="1:12" ht="15" thickBot="1" x14ac:dyDescent="0.4">
      <c r="A264" s="24" t="s">
        <v>180</v>
      </c>
      <c r="B264" s="24"/>
      <c r="C264" s="24"/>
      <c r="D264" s="24"/>
      <c r="E264" s="24"/>
      <c r="F264" s="24"/>
      <c r="G264" s="24"/>
      <c r="H264" s="24"/>
      <c r="I264" s="24"/>
      <c r="J264" s="24"/>
    </row>
    <row r="265" spans="1:12" x14ac:dyDescent="0.35">
      <c r="A265" t="s">
        <v>5</v>
      </c>
      <c r="B265" s="11" t="s">
        <v>6</v>
      </c>
      <c r="C265" s="11" t="s">
        <v>14</v>
      </c>
      <c r="H265" s="28" t="s">
        <v>190</v>
      </c>
      <c r="I265" s="26"/>
      <c r="J265" s="26"/>
      <c r="K265" s="26"/>
      <c r="L265" s="29"/>
    </row>
    <row r="266" spans="1:12" x14ac:dyDescent="0.35">
      <c r="A266">
        <v>3.4</v>
      </c>
      <c r="B266">
        <f>ROUND(A266,0)</f>
        <v>3</v>
      </c>
      <c r="C266" s="36" t="s">
        <v>181</v>
      </c>
      <c r="D266" s="36"/>
      <c r="E266" s="36"/>
      <c r="F266" s="36"/>
      <c r="G266" s="36"/>
      <c r="H266" s="30"/>
      <c r="I266" s="25"/>
      <c r="J266" s="25"/>
      <c r="K266" s="25"/>
      <c r="L266" s="31"/>
    </row>
    <row r="267" spans="1:12" x14ac:dyDescent="0.35">
      <c r="A267">
        <v>3.5</v>
      </c>
      <c r="B267">
        <f>ROUND(A267,0)</f>
        <v>4</v>
      </c>
      <c r="C267" s="36" t="s">
        <v>182</v>
      </c>
      <c r="D267" s="36"/>
      <c r="E267" s="36"/>
      <c r="F267" s="36"/>
      <c r="G267" s="36"/>
      <c r="H267" s="30"/>
      <c r="I267" s="25"/>
      <c r="J267" s="25"/>
      <c r="K267" s="25"/>
      <c r="L267" s="31"/>
    </row>
    <row r="268" spans="1:12" ht="15" thickBot="1" x14ac:dyDescent="0.4">
      <c r="A268" s="11">
        <v>3.456</v>
      </c>
      <c r="B268" s="11">
        <f>ROUND(A268,1)</f>
        <v>3.5</v>
      </c>
      <c r="C268" s="36" t="s">
        <v>183</v>
      </c>
      <c r="D268" s="36"/>
      <c r="E268" s="36"/>
      <c r="F268" s="36"/>
      <c r="G268" s="36"/>
      <c r="H268" s="32"/>
      <c r="I268" s="33"/>
      <c r="J268" s="33"/>
      <c r="K268" s="33"/>
      <c r="L268" s="34"/>
    </row>
    <row r="269" spans="1:12" x14ac:dyDescent="0.35">
      <c r="A269" s="11">
        <v>3.4550000000000001</v>
      </c>
      <c r="B269" s="11">
        <f>ROUND(A269,2)</f>
        <v>3.46</v>
      </c>
      <c r="C269" s="36" t="s">
        <v>184</v>
      </c>
      <c r="D269" s="36"/>
      <c r="E269" s="36"/>
      <c r="F269" s="36"/>
      <c r="G269" s="36"/>
    </row>
    <row r="270" spans="1:12" x14ac:dyDescent="0.35">
      <c r="A270">
        <v>3.8</v>
      </c>
      <c r="B270">
        <f>ROUND(A270,-1)</f>
        <v>0</v>
      </c>
      <c r="C270" s="36" t="s">
        <v>185</v>
      </c>
      <c r="D270" s="36"/>
      <c r="E270" s="36"/>
      <c r="F270" s="36"/>
      <c r="G270" s="36"/>
    </row>
    <row r="271" spans="1:12" x14ac:dyDescent="0.35">
      <c r="A271">
        <v>389</v>
      </c>
      <c r="B271">
        <f>ROUND(A271,-2)</f>
        <v>400</v>
      </c>
      <c r="C271" s="36" t="s">
        <v>186</v>
      </c>
      <c r="D271" s="36"/>
      <c r="E271" s="36"/>
      <c r="F271" s="36"/>
      <c r="G271" s="36"/>
    </row>
    <row r="274" spans="1:17" x14ac:dyDescent="0.35">
      <c r="A274" s="24" t="s">
        <v>188</v>
      </c>
      <c r="B274" s="24"/>
      <c r="C274" s="24"/>
      <c r="D274" s="24"/>
      <c r="E274" s="24"/>
      <c r="F274" s="24"/>
      <c r="G274" s="24"/>
      <c r="H274" s="24"/>
      <c r="I274" s="24"/>
      <c r="J274" s="24"/>
    </row>
    <row r="275" spans="1:17" ht="15" thickBot="1" x14ac:dyDescent="0.4">
      <c r="A275" t="s">
        <v>5</v>
      </c>
    </row>
    <row r="276" spans="1:17" ht="14.5" customHeight="1" x14ac:dyDescent="0.35">
      <c r="A276">
        <v>20</v>
      </c>
      <c r="C276" t="s">
        <v>187</v>
      </c>
      <c r="D276">
        <f>_xlfn.AGGREGATE(4,7,A275:A282)</f>
        <v>60</v>
      </c>
      <c r="F276" s="28" t="s">
        <v>189</v>
      </c>
      <c r="G276" s="26"/>
      <c r="H276" s="26"/>
      <c r="I276" s="26"/>
      <c r="J276" s="29"/>
    </row>
    <row r="277" spans="1:17" x14ac:dyDescent="0.35">
      <c r="A277">
        <v>30</v>
      </c>
      <c r="C277" t="s">
        <v>139</v>
      </c>
      <c r="D277">
        <f>MAX(A275:A282)</f>
        <v>98</v>
      </c>
      <c r="F277" s="30"/>
      <c r="G277" s="25"/>
      <c r="H277" s="25"/>
      <c r="I277" s="25"/>
      <c r="J277" s="31"/>
    </row>
    <row r="278" spans="1:17" x14ac:dyDescent="0.35">
      <c r="A278">
        <v>40</v>
      </c>
      <c r="F278" s="30"/>
      <c r="G278" s="25"/>
      <c r="H278" s="25"/>
      <c r="I278" s="25"/>
      <c r="J278" s="31"/>
    </row>
    <row r="279" spans="1:17" x14ac:dyDescent="0.35">
      <c r="A279">
        <v>10</v>
      </c>
      <c r="F279" s="30"/>
      <c r="G279" s="25"/>
      <c r="H279" s="25"/>
      <c r="I279" s="25"/>
      <c r="J279" s="31"/>
    </row>
    <row r="280" spans="1:17" ht="18.5" hidden="1" x14ac:dyDescent="0.35">
      <c r="A280">
        <v>98</v>
      </c>
      <c r="F280" s="30"/>
      <c r="G280" s="25"/>
      <c r="H280" s="25"/>
      <c r="I280" s="25"/>
      <c r="J280" s="31"/>
    </row>
    <row r="281" spans="1:17" ht="15" thickBot="1" x14ac:dyDescent="0.4">
      <c r="A281">
        <v>60</v>
      </c>
      <c r="F281" s="32"/>
      <c r="G281" s="33"/>
      <c r="H281" s="33"/>
      <c r="I281" s="33"/>
      <c r="J281" s="34"/>
    </row>
    <row r="284" spans="1:17" x14ac:dyDescent="0.35">
      <c r="A284" s="27" t="s">
        <v>191</v>
      </c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</row>
    <row r="285" spans="1:17" x14ac:dyDescent="0.3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 spans="1:17" x14ac:dyDescent="0.35">
      <c r="A286" s="24" t="s">
        <v>192</v>
      </c>
      <c r="B286" s="24"/>
      <c r="C286" s="24"/>
      <c r="D286" s="24"/>
      <c r="E286" s="24"/>
      <c r="F286" s="24"/>
      <c r="G286" s="24"/>
      <c r="H286" s="24"/>
      <c r="I286" s="24"/>
      <c r="J286" s="24"/>
    </row>
    <row r="287" spans="1:17" ht="15" thickBot="1" x14ac:dyDescent="0.4">
      <c r="A287" t="s">
        <v>193</v>
      </c>
      <c r="B287" t="s">
        <v>194</v>
      </c>
      <c r="D287" t="s">
        <v>193</v>
      </c>
      <c r="E287" t="s">
        <v>197</v>
      </c>
    </row>
    <row r="288" spans="1:17" x14ac:dyDescent="0.35">
      <c r="A288">
        <v>1</v>
      </c>
      <c r="B288" t="s">
        <v>163</v>
      </c>
      <c r="D288">
        <v>3</v>
      </c>
      <c r="E288" t="str">
        <f>VLOOKUP(D288,$A$288:$B$292,2,0)</f>
        <v>Mahesh</v>
      </c>
      <c r="G288" s="28" t="s">
        <v>200</v>
      </c>
      <c r="H288" s="26"/>
      <c r="I288" s="26"/>
      <c r="J288" s="26"/>
      <c r="K288" s="29"/>
    </row>
    <row r="289" spans="1:11" x14ac:dyDescent="0.35">
      <c r="A289">
        <v>2</v>
      </c>
      <c r="B289" t="s">
        <v>164</v>
      </c>
      <c r="D289">
        <v>5</v>
      </c>
      <c r="E289" t="str">
        <f t="shared" ref="E289:E292" si="11">VLOOKUP(D289,$A$288:$B$292,2,0)</f>
        <v>Hitesh</v>
      </c>
      <c r="G289" s="30"/>
      <c r="H289" s="25"/>
      <c r="I289" s="25"/>
      <c r="J289" s="25"/>
      <c r="K289" s="31"/>
    </row>
    <row r="290" spans="1:11" x14ac:dyDescent="0.35">
      <c r="A290">
        <v>3</v>
      </c>
      <c r="B290" t="s">
        <v>165</v>
      </c>
      <c r="D290">
        <v>1</v>
      </c>
      <c r="E290" t="str">
        <f t="shared" si="11"/>
        <v>Ramesh</v>
      </c>
      <c r="G290" s="30"/>
      <c r="H290" s="25"/>
      <c r="I290" s="25"/>
      <c r="J290" s="25"/>
      <c r="K290" s="31"/>
    </row>
    <row r="291" spans="1:11" x14ac:dyDescent="0.35">
      <c r="A291">
        <v>4</v>
      </c>
      <c r="B291" t="s">
        <v>195</v>
      </c>
      <c r="D291">
        <v>8</v>
      </c>
      <c r="E291" t="e">
        <f t="shared" si="11"/>
        <v>#N/A</v>
      </c>
      <c r="G291" s="30"/>
      <c r="H291" s="25"/>
      <c r="I291" s="25"/>
      <c r="J291" s="25"/>
      <c r="K291" s="31"/>
    </row>
    <row r="292" spans="1:11" x14ac:dyDescent="0.35">
      <c r="A292">
        <v>5</v>
      </c>
      <c r="B292" t="s">
        <v>196</v>
      </c>
      <c r="D292">
        <v>2</v>
      </c>
      <c r="E292" t="str">
        <f t="shared" si="11"/>
        <v>Suresh</v>
      </c>
      <c r="G292" s="30"/>
      <c r="H292" s="25"/>
      <c r="I292" s="25"/>
      <c r="J292" s="25"/>
      <c r="K292" s="31"/>
    </row>
    <row r="293" spans="1:11" ht="15" thickBot="1" x14ac:dyDescent="0.4">
      <c r="G293" s="32"/>
      <c r="H293" s="33"/>
      <c r="I293" s="33"/>
      <c r="J293" s="33"/>
      <c r="K293" s="34"/>
    </row>
    <row r="298" spans="1:11" x14ac:dyDescent="0.35">
      <c r="A298" s="24" t="s">
        <v>198</v>
      </c>
      <c r="B298" s="24"/>
      <c r="C298" s="24"/>
      <c r="D298" s="24"/>
      <c r="E298" s="24"/>
      <c r="F298" s="24"/>
      <c r="G298" s="24"/>
      <c r="H298" s="24"/>
      <c r="I298" s="24"/>
      <c r="J298" s="24"/>
    </row>
    <row r="299" spans="1:11" ht="15" thickBot="1" x14ac:dyDescent="0.4">
      <c r="A299" t="s">
        <v>193</v>
      </c>
      <c r="B299">
        <v>1</v>
      </c>
      <c r="C299">
        <v>2</v>
      </c>
      <c r="D299">
        <v>3</v>
      </c>
      <c r="E299">
        <v>4</v>
      </c>
      <c r="F299">
        <v>5</v>
      </c>
    </row>
    <row r="300" spans="1:11" x14ac:dyDescent="0.35">
      <c r="A300" t="s">
        <v>197</v>
      </c>
      <c r="B300" t="s">
        <v>163</v>
      </c>
      <c r="C300" t="s">
        <v>164</v>
      </c>
      <c r="D300" t="s">
        <v>165</v>
      </c>
      <c r="E300" t="s">
        <v>195</v>
      </c>
      <c r="F300" t="s">
        <v>196</v>
      </c>
      <c r="G300" s="28" t="s">
        <v>199</v>
      </c>
      <c r="H300" s="26"/>
      <c r="I300" s="26"/>
      <c r="J300" s="26"/>
      <c r="K300" s="29"/>
    </row>
    <row r="301" spans="1:11" x14ac:dyDescent="0.35">
      <c r="G301" s="30"/>
      <c r="H301" s="25"/>
      <c r="I301" s="25"/>
      <c r="J301" s="25"/>
      <c r="K301" s="31"/>
    </row>
    <row r="302" spans="1:11" x14ac:dyDescent="0.35">
      <c r="G302" s="30"/>
      <c r="H302" s="25"/>
      <c r="I302" s="25"/>
      <c r="J302" s="25"/>
      <c r="K302" s="31"/>
    </row>
    <row r="303" spans="1:11" x14ac:dyDescent="0.35">
      <c r="A303" t="s">
        <v>193</v>
      </c>
      <c r="B303">
        <v>3</v>
      </c>
      <c r="C303">
        <v>5</v>
      </c>
      <c r="D303">
        <v>1</v>
      </c>
      <c r="E303">
        <v>8</v>
      </c>
      <c r="F303">
        <v>2</v>
      </c>
      <c r="G303" s="30"/>
      <c r="H303" s="25"/>
      <c r="I303" s="25"/>
      <c r="J303" s="25"/>
      <c r="K303" s="31"/>
    </row>
    <row r="304" spans="1:11" x14ac:dyDescent="0.35">
      <c r="A304" t="s">
        <v>197</v>
      </c>
      <c r="B304" t="str">
        <f>HLOOKUP(B303,$B$299:$F$300,2,0)</f>
        <v>Mahesh</v>
      </c>
      <c r="C304" t="str">
        <f t="shared" ref="C304:F304" si="12">HLOOKUP(C303,$B$299:$F$300,2,0)</f>
        <v>Hitesh</v>
      </c>
      <c r="D304" t="str">
        <f t="shared" si="12"/>
        <v>Ramesh</v>
      </c>
      <c r="E304" t="e">
        <f t="shared" si="12"/>
        <v>#N/A</v>
      </c>
      <c r="F304" t="str">
        <f t="shared" si="12"/>
        <v>Suresh</v>
      </c>
      <c r="G304" s="30"/>
      <c r="H304" s="25"/>
      <c r="I304" s="25"/>
      <c r="J304" s="25"/>
      <c r="K304" s="31"/>
    </row>
    <row r="305" spans="1:14" ht="15" thickBot="1" x14ac:dyDescent="0.4">
      <c r="G305" s="32"/>
      <c r="H305" s="33"/>
      <c r="I305" s="33"/>
      <c r="J305" s="33"/>
      <c r="K305" s="34"/>
    </row>
    <row r="307" spans="1:14" x14ac:dyDescent="0.35">
      <c r="A307" s="24" t="s">
        <v>201</v>
      </c>
      <c r="B307" s="24"/>
      <c r="C307" s="24"/>
      <c r="D307" s="24"/>
      <c r="E307" s="24"/>
      <c r="F307" s="24"/>
      <c r="G307" s="24"/>
      <c r="H307" s="24"/>
      <c r="I307" s="24"/>
      <c r="J307" s="24"/>
    </row>
    <row r="308" spans="1:14" ht="15" thickBot="1" x14ac:dyDescent="0.4">
      <c r="A308" t="s">
        <v>193</v>
      </c>
      <c r="B308" t="s">
        <v>194</v>
      </c>
      <c r="D308" t="s">
        <v>193</v>
      </c>
      <c r="E308" t="s">
        <v>202</v>
      </c>
      <c r="F308" t="s">
        <v>203</v>
      </c>
    </row>
    <row r="309" spans="1:14" ht="14.5" customHeight="1" x14ac:dyDescent="0.35">
      <c r="A309">
        <v>1</v>
      </c>
      <c r="B309" t="s">
        <v>163</v>
      </c>
      <c r="D309">
        <v>3</v>
      </c>
      <c r="E309" t="str">
        <f>VLOOKUP(D309,$A$288:$B$292,2,0)</f>
        <v>Mahesh</v>
      </c>
      <c r="F309" t="str">
        <f>LOOKUP(D309,$A$309:$A$313,$B$309:$B$313)</f>
        <v>Mahesh</v>
      </c>
      <c r="G309" s="28" t="s">
        <v>204</v>
      </c>
      <c r="H309" s="26"/>
      <c r="I309" s="26"/>
      <c r="J309" s="26"/>
      <c r="K309" s="29"/>
    </row>
    <row r="310" spans="1:14" x14ac:dyDescent="0.35">
      <c r="A310">
        <v>2</v>
      </c>
      <c r="B310" t="s">
        <v>164</v>
      </c>
      <c r="D310">
        <v>5</v>
      </c>
      <c r="E310" t="str">
        <f t="shared" ref="E310:E313" si="13">VLOOKUP(D310,$A$288:$B$292,2,0)</f>
        <v>Hitesh</v>
      </c>
      <c r="F310" t="str">
        <f t="shared" ref="F310:F313" si="14">LOOKUP(D310,$A$309:$A$313,$B$309:$B$313)</f>
        <v>Hitesh</v>
      </c>
      <c r="G310" s="30"/>
      <c r="H310" s="25"/>
      <c r="I310" s="25"/>
      <c r="J310" s="25"/>
      <c r="K310" s="31"/>
    </row>
    <row r="311" spans="1:14" x14ac:dyDescent="0.35">
      <c r="A311">
        <v>3</v>
      </c>
      <c r="B311" t="s">
        <v>165</v>
      </c>
      <c r="D311">
        <v>1</v>
      </c>
      <c r="E311" t="str">
        <f t="shared" si="13"/>
        <v>Ramesh</v>
      </c>
      <c r="F311" t="str">
        <f t="shared" si="14"/>
        <v>Ramesh</v>
      </c>
      <c r="G311" s="30"/>
      <c r="H311" s="25"/>
      <c r="I311" s="25"/>
      <c r="J311" s="25"/>
      <c r="K311" s="31"/>
    </row>
    <row r="312" spans="1:14" x14ac:dyDescent="0.35">
      <c r="A312">
        <v>4</v>
      </c>
      <c r="B312" t="s">
        <v>195</v>
      </c>
      <c r="D312">
        <v>8</v>
      </c>
      <c r="E312" t="e">
        <f t="shared" si="13"/>
        <v>#N/A</v>
      </c>
      <c r="F312" s="15" t="str">
        <f t="shared" si="14"/>
        <v>Hitesh</v>
      </c>
      <c r="G312" s="30"/>
      <c r="H312" s="25"/>
      <c r="I312" s="25"/>
      <c r="J312" s="25"/>
      <c r="K312" s="31"/>
    </row>
    <row r="313" spans="1:14" x14ac:dyDescent="0.35">
      <c r="A313">
        <v>5</v>
      </c>
      <c r="B313" t="s">
        <v>196</v>
      </c>
      <c r="D313">
        <v>2</v>
      </c>
      <c r="E313" t="str">
        <f t="shared" si="13"/>
        <v>Suresh</v>
      </c>
      <c r="F313" t="str">
        <f t="shared" si="14"/>
        <v>Suresh</v>
      </c>
      <c r="G313" s="30"/>
      <c r="H313" s="25"/>
      <c r="I313" s="25"/>
      <c r="J313" s="25"/>
      <c r="K313" s="31"/>
    </row>
    <row r="314" spans="1:14" x14ac:dyDescent="0.35">
      <c r="G314" s="30"/>
      <c r="H314" s="25"/>
      <c r="I314" s="25"/>
      <c r="J314" s="25"/>
      <c r="K314" s="31"/>
    </row>
    <row r="315" spans="1:14" x14ac:dyDescent="0.35">
      <c r="G315" s="30"/>
      <c r="H315" s="25"/>
      <c r="I315" s="25"/>
      <c r="J315" s="25"/>
      <c r="K315" s="31"/>
    </row>
    <row r="316" spans="1:14" ht="15" thickBot="1" x14ac:dyDescent="0.4">
      <c r="G316" s="32"/>
      <c r="H316" s="33"/>
      <c r="I316" s="33"/>
      <c r="J316" s="33"/>
      <c r="K316" s="34"/>
    </row>
    <row r="319" spans="1:14" ht="15" thickBot="1" x14ac:dyDescent="0.4">
      <c r="A319" s="24" t="s">
        <v>206</v>
      </c>
      <c r="B319" s="24"/>
      <c r="C319" s="24"/>
      <c r="D319" s="24"/>
      <c r="E319" s="24"/>
      <c r="F319" s="24"/>
      <c r="G319" s="24"/>
      <c r="H319" s="24"/>
      <c r="I319" s="24"/>
      <c r="J319" s="24"/>
    </row>
    <row r="320" spans="1:14" x14ac:dyDescent="0.35">
      <c r="A320" t="s">
        <v>193</v>
      </c>
      <c r="B320" t="s">
        <v>194</v>
      </c>
      <c r="D320" t="s">
        <v>194</v>
      </c>
      <c r="E320" t="s">
        <v>205</v>
      </c>
      <c r="G320" t="s">
        <v>193</v>
      </c>
      <c r="H320" s="11" t="s">
        <v>205</v>
      </c>
      <c r="J320" s="28" t="s">
        <v>207</v>
      </c>
      <c r="K320" s="26"/>
      <c r="L320" s="26"/>
      <c r="M320" s="26"/>
      <c r="N320" s="29"/>
    </row>
    <row r="321" spans="1:14" x14ac:dyDescent="0.35">
      <c r="A321">
        <v>1</v>
      </c>
      <c r="B321" t="s">
        <v>163</v>
      </c>
      <c r="D321" t="s">
        <v>163</v>
      </c>
      <c r="E321">
        <v>10</v>
      </c>
      <c r="G321" s="14">
        <v>3</v>
      </c>
      <c r="H321">
        <f>VLOOKUP(VLOOKUP(G321,$A$321:$B$325,2,0),$D$321:$E$325,2,0)</f>
        <v>30</v>
      </c>
      <c r="J321" s="30"/>
      <c r="K321" s="25"/>
      <c r="L321" s="25"/>
      <c r="M321" s="25"/>
      <c r="N321" s="31"/>
    </row>
    <row r="322" spans="1:14" x14ac:dyDescent="0.35">
      <c r="A322">
        <v>2</v>
      </c>
      <c r="B322" t="s">
        <v>164</v>
      </c>
      <c r="D322" t="s">
        <v>164</v>
      </c>
      <c r="E322">
        <v>20</v>
      </c>
      <c r="G322" s="14">
        <v>5</v>
      </c>
      <c r="H322">
        <f t="shared" ref="H322:H325" si="15">VLOOKUP(VLOOKUP(G322,$A$321:$B$325,2,0),$D$321:$E$325,2,0)</f>
        <v>50</v>
      </c>
      <c r="J322" s="30"/>
      <c r="K322" s="25"/>
      <c r="L322" s="25"/>
      <c r="M322" s="25"/>
      <c r="N322" s="31"/>
    </row>
    <row r="323" spans="1:14" x14ac:dyDescent="0.35">
      <c r="A323">
        <v>3</v>
      </c>
      <c r="B323" t="s">
        <v>165</v>
      </c>
      <c r="D323" t="s">
        <v>165</v>
      </c>
      <c r="E323">
        <v>30</v>
      </c>
      <c r="G323" s="14">
        <v>8</v>
      </c>
      <c r="H323" t="e">
        <f t="shared" si="15"/>
        <v>#N/A</v>
      </c>
      <c r="J323" s="30"/>
      <c r="K323" s="25"/>
      <c r="L323" s="25"/>
      <c r="M323" s="25"/>
      <c r="N323" s="31"/>
    </row>
    <row r="324" spans="1:14" x14ac:dyDescent="0.35">
      <c r="A324">
        <v>4</v>
      </c>
      <c r="B324" t="s">
        <v>195</v>
      </c>
      <c r="D324" t="s">
        <v>195</v>
      </c>
      <c r="E324">
        <v>40</v>
      </c>
      <c r="F324" s="15"/>
      <c r="G324" s="14">
        <v>2</v>
      </c>
      <c r="H324">
        <f t="shared" si="15"/>
        <v>20</v>
      </c>
      <c r="J324" s="30"/>
      <c r="K324" s="25"/>
      <c r="L324" s="25"/>
      <c r="M324" s="25"/>
      <c r="N324" s="31"/>
    </row>
    <row r="325" spans="1:14" x14ac:dyDescent="0.35">
      <c r="A325">
        <v>5</v>
      </c>
      <c r="B325" t="s">
        <v>196</v>
      </c>
      <c r="D325" t="s">
        <v>196</v>
      </c>
      <c r="E325">
        <v>50</v>
      </c>
      <c r="G325" s="14">
        <v>11</v>
      </c>
      <c r="H325" t="e">
        <f t="shared" si="15"/>
        <v>#N/A</v>
      </c>
      <c r="J325" s="30"/>
      <c r="K325" s="25"/>
      <c r="L325" s="25"/>
      <c r="M325" s="25"/>
      <c r="N325" s="31"/>
    </row>
    <row r="326" spans="1:14" x14ac:dyDescent="0.35">
      <c r="J326" s="30"/>
      <c r="K326" s="25"/>
      <c r="L326" s="25"/>
      <c r="M326" s="25"/>
      <c r="N326" s="31"/>
    </row>
    <row r="327" spans="1:14" ht="15" thickBot="1" x14ac:dyDescent="0.4">
      <c r="J327" s="32"/>
      <c r="K327" s="33"/>
      <c r="L327" s="33"/>
      <c r="M327" s="33"/>
      <c r="N327" s="34"/>
    </row>
    <row r="330" spans="1:14" x14ac:dyDescent="0.35">
      <c r="A330" t="s">
        <v>193</v>
      </c>
      <c r="B330" t="s">
        <v>194</v>
      </c>
      <c r="D330" t="s">
        <v>193</v>
      </c>
      <c r="E330" t="s">
        <v>194</v>
      </c>
      <c r="G330" s="14" t="s">
        <v>193</v>
      </c>
      <c r="H330" t="s">
        <v>194</v>
      </c>
    </row>
    <row r="331" spans="1:14" x14ac:dyDescent="0.35">
      <c r="A331">
        <v>1</v>
      </c>
      <c r="B331" t="s">
        <v>163</v>
      </c>
      <c r="D331">
        <v>8</v>
      </c>
      <c r="E331" t="s">
        <v>208</v>
      </c>
      <c r="G331" s="14">
        <v>3</v>
      </c>
      <c r="H331" t="str">
        <f>IFERROR(VLOOKUP(G331,$A$331:$B$335,2,0),VLOOKUP(G331,$D$331:$E$335,2,0))</f>
        <v>Mahesh</v>
      </c>
    </row>
    <row r="332" spans="1:14" x14ac:dyDescent="0.35">
      <c r="A332">
        <v>2</v>
      </c>
      <c r="B332" t="s">
        <v>164</v>
      </c>
      <c r="D332">
        <v>9</v>
      </c>
      <c r="E332" t="s">
        <v>209</v>
      </c>
      <c r="G332" s="14">
        <v>5</v>
      </c>
      <c r="H332" t="str">
        <f t="shared" ref="H332:H335" si="16">IFERROR(VLOOKUP(G332,$A$331:$B$335,2,0),VLOOKUP(G332,$D$331:$E$335,2,0))</f>
        <v>Hitesh</v>
      </c>
    </row>
    <row r="333" spans="1:14" x14ac:dyDescent="0.35">
      <c r="A333">
        <v>3</v>
      </c>
      <c r="B333" t="s">
        <v>165</v>
      </c>
      <c r="D333">
        <v>10</v>
      </c>
      <c r="E333" t="s">
        <v>210</v>
      </c>
      <c r="G333" s="14">
        <v>8</v>
      </c>
      <c r="H333" t="str">
        <f t="shared" si="16"/>
        <v>Tom</v>
      </c>
    </row>
    <row r="334" spans="1:14" x14ac:dyDescent="0.35">
      <c r="A334">
        <v>4</v>
      </c>
      <c r="B334" t="s">
        <v>195</v>
      </c>
      <c r="D334">
        <v>11</v>
      </c>
      <c r="E334" t="s">
        <v>211</v>
      </c>
      <c r="G334" s="14">
        <v>2</v>
      </c>
      <c r="H334" t="str">
        <f t="shared" si="16"/>
        <v>Suresh</v>
      </c>
    </row>
    <row r="335" spans="1:14" x14ac:dyDescent="0.35">
      <c r="A335">
        <v>5</v>
      </c>
      <c r="B335" t="s">
        <v>196</v>
      </c>
      <c r="D335">
        <v>12</v>
      </c>
      <c r="E335" t="s">
        <v>212</v>
      </c>
      <c r="G335" s="14">
        <v>11</v>
      </c>
      <c r="H335" t="str">
        <f t="shared" si="16"/>
        <v>Nicole</v>
      </c>
    </row>
    <row r="336" spans="1:14" x14ac:dyDescent="0.35">
      <c r="K336" s="16"/>
    </row>
    <row r="337" spans="1:14" x14ac:dyDescent="0.35">
      <c r="A337" s="24" t="s">
        <v>213</v>
      </c>
      <c r="B337" s="24"/>
      <c r="C337" s="24"/>
      <c r="D337" s="24"/>
      <c r="E337" s="24"/>
      <c r="F337" s="24"/>
      <c r="G337" s="24"/>
      <c r="H337" s="24"/>
      <c r="I337" s="24"/>
      <c r="J337" s="24"/>
    </row>
    <row r="338" spans="1:14" ht="15" thickBot="1" x14ac:dyDescent="0.4">
      <c r="A338" t="s">
        <v>5</v>
      </c>
      <c r="C338" s="11" t="s">
        <v>214</v>
      </c>
    </row>
    <row r="339" spans="1:14" ht="14.5" customHeight="1" x14ac:dyDescent="0.35">
      <c r="A339">
        <v>5</v>
      </c>
      <c r="C339">
        <f>MATCH(38,$A$339:$A$341,0)</f>
        <v>3</v>
      </c>
      <c r="G339" s="28" t="s">
        <v>216</v>
      </c>
      <c r="H339" s="26"/>
      <c r="I339" s="26"/>
      <c r="J339" s="26"/>
      <c r="K339" s="26"/>
      <c r="L339" s="26"/>
      <c r="M339" s="26"/>
      <c r="N339" s="29"/>
    </row>
    <row r="340" spans="1:14" x14ac:dyDescent="0.35">
      <c r="A340">
        <v>25</v>
      </c>
      <c r="G340" s="30"/>
      <c r="H340" s="25"/>
      <c r="I340" s="25"/>
      <c r="J340" s="25"/>
      <c r="K340" s="25"/>
      <c r="L340" s="25"/>
      <c r="M340" s="25"/>
      <c r="N340" s="31"/>
    </row>
    <row r="341" spans="1:14" x14ac:dyDescent="0.35">
      <c r="A341">
        <v>38</v>
      </c>
      <c r="G341" s="30"/>
      <c r="H341" s="25"/>
      <c r="I341" s="25"/>
      <c r="J341" s="25"/>
      <c r="K341" s="25"/>
      <c r="L341" s="25"/>
      <c r="M341" s="25"/>
      <c r="N341" s="31"/>
    </row>
    <row r="342" spans="1:14" x14ac:dyDescent="0.35">
      <c r="F342" s="15"/>
      <c r="G342" s="30"/>
      <c r="H342" s="25"/>
      <c r="I342" s="25"/>
      <c r="J342" s="25"/>
      <c r="K342" s="25"/>
      <c r="L342" s="25"/>
      <c r="M342" s="25"/>
      <c r="N342" s="31"/>
    </row>
    <row r="343" spans="1:14" x14ac:dyDescent="0.35">
      <c r="G343" s="30"/>
      <c r="H343" s="25"/>
      <c r="I343" s="25"/>
      <c r="J343" s="25"/>
      <c r="K343" s="25"/>
      <c r="L343" s="25"/>
      <c r="M343" s="25"/>
      <c r="N343" s="31"/>
    </row>
    <row r="344" spans="1:14" x14ac:dyDescent="0.35">
      <c r="G344" s="30"/>
      <c r="H344" s="25"/>
      <c r="I344" s="25"/>
      <c r="J344" s="25"/>
      <c r="K344" s="25"/>
      <c r="L344" s="25"/>
      <c r="M344" s="25"/>
      <c r="N344" s="31"/>
    </row>
    <row r="345" spans="1:14" x14ac:dyDescent="0.35">
      <c r="G345" s="30"/>
      <c r="H345" s="25"/>
      <c r="I345" s="25"/>
      <c r="J345" s="25"/>
      <c r="K345" s="25"/>
      <c r="L345" s="25"/>
      <c r="M345" s="25"/>
      <c r="N345" s="31"/>
    </row>
    <row r="346" spans="1:14" ht="15" thickBot="1" x14ac:dyDescent="0.4">
      <c r="G346" s="32"/>
      <c r="H346" s="33"/>
      <c r="I346" s="33"/>
      <c r="J346" s="33"/>
      <c r="K346" s="33"/>
      <c r="L346" s="33"/>
      <c r="M346" s="33"/>
      <c r="N346" s="34"/>
    </row>
    <row r="348" spans="1:14" x14ac:dyDescent="0.35">
      <c r="A348" s="24" t="s">
        <v>215</v>
      </c>
      <c r="B348" s="24"/>
      <c r="C348" s="24"/>
      <c r="D348" s="24"/>
      <c r="E348" s="24"/>
      <c r="F348" s="24"/>
      <c r="G348" s="24"/>
      <c r="H348" s="24"/>
      <c r="I348" s="24"/>
      <c r="J348" s="24"/>
    </row>
    <row r="349" spans="1:14" ht="15" thickBot="1" x14ac:dyDescent="0.4">
      <c r="A349" t="s">
        <v>5</v>
      </c>
      <c r="B349" t="s">
        <v>6</v>
      </c>
      <c r="C349" s="11" t="s">
        <v>217</v>
      </c>
    </row>
    <row r="350" spans="1:14" x14ac:dyDescent="0.35">
      <c r="A350">
        <v>1</v>
      </c>
      <c r="B350">
        <v>4</v>
      </c>
      <c r="C350">
        <f>INDEX(A350:B352,1,2)</f>
        <v>4</v>
      </c>
      <c r="G350" s="28" t="s">
        <v>218</v>
      </c>
      <c r="H350" s="26"/>
      <c r="I350" s="26"/>
      <c r="J350" s="26"/>
      <c r="K350" s="29"/>
    </row>
    <row r="351" spans="1:14" x14ac:dyDescent="0.35">
      <c r="A351">
        <v>2</v>
      </c>
      <c r="B351">
        <v>5</v>
      </c>
      <c r="G351" s="30"/>
      <c r="H351" s="25"/>
      <c r="I351" s="25"/>
      <c r="J351" s="25"/>
      <c r="K351" s="31"/>
    </row>
    <row r="352" spans="1:14" x14ac:dyDescent="0.35">
      <c r="A352">
        <v>3</v>
      </c>
      <c r="B352">
        <v>6</v>
      </c>
      <c r="G352" s="30"/>
      <c r="H352" s="25"/>
      <c r="I352" s="25"/>
      <c r="J352" s="25"/>
      <c r="K352" s="31"/>
    </row>
    <row r="353" spans="1:11" x14ac:dyDescent="0.35">
      <c r="F353" s="15"/>
      <c r="G353" s="30"/>
      <c r="H353" s="25"/>
      <c r="I353" s="25"/>
      <c r="J353" s="25"/>
      <c r="K353" s="31"/>
    </row>
    <row r="354" spans="1:11" x14ac:dyDescent="0.35">
      <c r="G354" s="30"/>
      <c r="H354" s="25"/>
      <c r="I354" s="25"/>
      <c r="J354" s="25"/>
      <c r="K354" s="31"/>
    </row>
    <row r="355" spans="1:11" x14ac:dyDescent="0.35">
      <c r="G355" s="30"/>
      <c r="H355" s="25"/>
      <c r="I355" s="25"/>
      <c r="J355" s="25"/>
      <c r="K355" s="31"/>
    </row>
    <row r="356" spans="1:11" x14ac:dyDescent="0.35">
      <c r="G356" s="30"/>
      <c r="H356" s="25"/>
      <c r="I356" s="25"/>
      <c r="J356" s="25"/>
      <c r="K356" s="31"/>
    </row>
    <row r="357" spans="1:11" ht="15" thickBot="1" x14ac:dyDescent="0.4">
      <c r="G357" s="32"/>
      <c r="H357" s="33"/>
      <c r="I357" s="33"/>
      <c r="J357" s="33"/>
      <c r="K357" s="34"/>
    </row>
    <row r="359" spans="1:11" x14ac:dyDescent="0.35">
      <c r="A359" s="24" t="s">
        <v>219</v>
      </c>
      <c r="B359" s="24"/>
      <c r="C359" s="24"/>
      <c r="D359" s="24"/>
      <c r="E359" s="24"/>
      <c r="F359" s="24"/>
      <c r="G359" s="24"/>
      <c r="H359" s="24"/>
      <c r="I359" s="24"/>
      <c r="J359" s="24"/>
    </row>
    <row r="360" spans="1:11" ht="32.5" customHeight="1" thickBot="1" x14ac:dyDescent="0.4">
      <c r="A360" t="s">
        <v>193</v>
      </c>
      <c r="B360" t="s">
        <v>205</v>
      </c>
      <c r="D360" t="s">
        <v>193</v>
      </c>
      <c r="E360" s="17" t="s">
        <v>220</v>
      </c>
    </row>
    <row r="361" spans="1:11" x14ac:dyDescent="0.35">
      <c r="A361">
        <v>1</v>
      </c>
      <c r="B361">
        <v>10</v>
      </c>
      <c r="D361">
        <v>3</v>
      </c>
      <c r="E361">
        <f>INDEX($B$361:$B$365,MATCH(D361,$A$361:$A$365,0),1)</f>
        <v>30</v>
      </c>
      <c r="G361" s="28" t="s">
        <v>221</v>
      </c>
      <c r="H361" s="26"/>
      <c r="I361" s="26"/>
      <c r="J361" s="26"/>
      <c r="K361" s="29"/>
    </row>
    <row r="362" spans="1:11" ht="16.5" x14ac:dyDescent="0.35">
      <c r="A362">
        <v>2</v>
      </c>
      <c r="B362">
        <v>20</v>
      </c>
      <c r="C362" s="13"/>
      <c r="D362">
        <v>5</v>
      </c>
      <c r="E362">
        <f t="shared" ref="E362:E365" si="17">INDEX($B$361:$B$365,MATCH(D362,$A$361:$A$365,0),1)</f>
        <v>50</v>
      </c>
      <c r="G362" s="30"/>
      <c r="H362" s="25"/>
      <c r="I362" s="25"/>
      <c r="J362" s="25"/>
      <c r="K362" s="31"/>
    </row>
    <row r="363" spans="1:11" ht="16.5" x14ac:dyDescent="0.35">
      <c r="A363">
        <v>3</v>
      </c>
      <c r="B363">
        <v>30</v>
      </c>
      <c r="C363" s="13"/>
      <c r="D363">
        <v>1</v>
      </c>
      <c r="E363">
        <f t="shared" si="17"/>
        <v>10</v>
      </c>
      <c r="G363" s="30"/>
      <c r="H363" s="25"/>
      <c r="I363" s="25"/>
      <c r="J363" s="25"/>
      <c r="K363" s="31"/>
    </row>
    <row r="364" spans="1:11" ht="16.5" x14ac:dyDescent="0.35">
      <c r="A364">
        <v>4</v>
      </c>
      <c r="B364">
        <v>40</v>
      </c>
      <c r="C364" s="13"/>
      <c r="D364">
        <v>8</v>
      </c>
      <c r="E364" t="e">
        <f t="shared" si="17"/>
        <v>#N/A</v>
      </c>
      <c r="F364" s="15"/>
      <c r="G364" s="30"/>
      <c r="H364" s="25"/>
      <c r="I364" s="25"/>
      <c r="J364" s="25"/>
      <c r="K364" s="31"/>
    </row>
    <row r="365" spans="1:11" x14ac:dyDescent="0.35">
      <c r="A365">
        <v>5</v>
      </c>
      <c r="B365">
        <v>50</v>
      </c>
      <c r="D365">
        <v>2</v>
      </c>
      <c r="E365">
        <f t="shared" si="17"/>
        <v>20</v>
      </c>
      <c r="G365" s="30"/>
      <c r="H365" s="25"/>
      <c r="I365" s="25"/>
      <c r="J365" s="25"/>
      <c r="K365" s="31"/>
    </row>
    <row r="366" spans="1:11" x14ac:dyDescent="0.35">
      <c r="G366" s="30"/>
      <c r="H366" s="25"/>
      <c r="I366" s="25"/>
      <c r="J366" s="25"/>
      <c r="K366" s="31"/>
    </row>
    <row r="367" spans="1:11" x14ac:dyDescent="0.35">
      <c r="G367" s="30"/>
      <c r="H367" s="25"/>
      <c r="I367" s="25"/>
      <c r="J367" s="25"/>
      <c r="K367" s="31"/>
    </row>
    <row r="368" spans="1:11" ht="15" thickBot="1" x14ac:dyDescent="0.4">
      <c r="A368" t="s">
        <v>193</v>
      </c>
      <c r="B368">
        <v>1</v>
      </c>
      <c r="C368">
        <v>2</v>
      </c>
      <c r="D368">
        <v>3</v>
      </c>
      <c r="E368">
        <v>4</v>
      </c>
      <c r="F368">
        <v>5</v>
      </c>
      <c r="G368" s="32"/>
      <c r="H368" s="33"/>
      <c r="I368" s="33"/>
      <c r="J368" s="33"/>
      <c r="K368" s="34"/>
    </row>
    <row r="369" spans="1:14" x14ac:dyDescent="0.35">
      <c r="A369" t="s">
        <v>205</v>
      </c>
      <c r="B369">
        <v>10</v>
      </c>
      <c r="C369">
        <v>20</v>
      </c>
      <c r="D369">
        <v>30</v>
      </c>
      <c r="E369">
        <v>40</v>
      </c>
      <c r="F369">
        <v>50</v>
      </c>
    </row>
    <row r="372" spans="1:14" x14ac:dyDescent="0.35">
      <c r="A372" t="s">
        <v>193</v>
      </c>
      <c r="B372">
        <v>3</v>
      </c>
      <c r="C372">
        <v>5</v>
      </c>
      <c r="D372">
        <v>1</v>
      </c>
      <c r="E372">
        <v>8</v>
      </c>
      <c r="F372">
        <v>2</v>
      </c>
    </row>
    <row r="373" spans="1:14" ht="27.5" customHeight="1" x14ac:dyDescent="0.35">
      <c r="A373" s="17" t="s">
        <v>220</v>
      </c>
      <c r="B373">
        <f>INDEX($B$369:$F$369,1,MATCH(B372,$B$368:$F$368,0))</f>
        <v>30</v>
      </c>
      <c r="C373">
        <f t="shared" ref="C373:F373" si="18">INDEX($B$369:$F$369,1,MATCH(C372,$B$368:$F$368,0))</f>
        <v>50</v>
      </c>
      <c r="D373">
        <f t="shared" si="18"/>
        <v>10</v>
      </c>
      <c r="E373" t="e">
        <f t="shared" si="18"/>
        <v>#N/A</v>
      </c>
      <c r="F373">
        <f t="shared" si="18"/>
        <v>20</v>
      </c>
    </row>
    <row r="376" spans="1:14" x14ac:dyDescent="0.35">
      <c r="A376" t="s">
        <v>12</v>
      </c>
      <c r="B376" t="s">
        <v>197</v>
      </c>
      <c r="C376" s="18">
        <v>44927</v>
      </c>
      <c r="D376" s="18">
        <v>44958</v>
      </c>
      <c r="E376" s="18">
        <v>44986</v>
      </c>
      <c r="F376" s="18">
        <v>45017</v>
      </c>
      <c r="G376" s="18">
        <v>45047</v>
      </c>
      <c r="H376" s="18">
        <v>45078</v>
      </c>
      <c r="I376" s="18">
        <v>45108</v>
      </c>
      <c r="J376" s="18">
        <v>45139</v>
      </c>
      <c r="K376" s="18">
        <v>45170</v>
      </c>
      <c r="L376" s="18">
        <v>45200</v>
      </c>
      <c r="M376" s="18">
        <v>45231</v>
      </c>
      <c r="N376" s="18">
        <v>45261</v>
      </c>
    </row>
    <row r="377" spans="1:14" x14ac:dyDescent="0.35">
      <c r="A377">
        <v>1</v>
      </c>
      <c r="B377" t="s">
        <v>163</v>
      </c>
      <c r="C377">
        <v>1000</v>
      </c>
      <c r="D377">
        <v>2000</v>
      </c>
      <c r="E377">
        <v>3000</v>
      </c>
      <c r="F377">
        <v>4000</v>
      </c>
      <c r="G377">
        <v>5000</v>
      </c>
      <c r="H377">
        <v>6000</v>
      </c>
      <c r="I377">
        <v>7000</v>
      </c>
      <c r="J377">
        <v>8000</v>
      </c>
      <c r="K377">
        <v>9000</v>
      </c>
      <c r="L377">
        <v>10000</v>
      </c>
      <c r="M377">
        <v>11000</v>
      </c>
      <c r="N377">
        <v>12000</v>
      </c>
    </row>
    <row r="378" spans="1:14" x14ac:dyDescent="0.35">
      <c r="A378">
        <v>2</v>
      </c>
      <c r="B378" t="s">
        <v>165</v>
      </c>
      <c r="C378">
        <v>1100</v>
      </c>
      <c r="D378">
        <v>2200</v>
      </c>
      <c r="E378">
        <v>3300.0000000000005</v>
      </c>
      <c r="F378">
        <v>4400</v>
      </c>
      <c r="G378">
        <v>5500</v>
      </c>
      <c r="H378">
        <v>6600.0000000000009</v>
      </c>
      <c r="I378">
        <v>7700.0000000000009</v>
      </c>
      <c r="J378">
        <v>8800</v>
      </c>
      <c r="K378">
        <v>9900</v>
      </c>
      <c r="L378">
        <v>11000</v>
      </c>
      <c r="M378">
        <v>12100.000000000002</v>
      </c>
      <c r="N378">
        <v>13200.000000000002</v>
      </c>
    </row>
    <row r="379" spans="1:14" x14ac:dyDescent="0.35">
      <c r="A379">
        <v>3</v>
      </c>
      <c r="B379" t="s">
        <v>164</v>
      </c>
      <c r="C379">
        <v>1210</v>
      </c>
      <c r="D379">
        <v>2420</v>
      </c>
      <c r="E379">
        <v>3630.0000000000009</v>
      </c>
      <c r="F379">
        <v>4840</v>
      </c>
      <c r="G379">
        <v>6050.0000000000009</v>
      </c>
      <c r="H379">
        <v>7260.0000000000018</v>
      </c>
      <c r="I379">
        <v>8470.0000000000018</v>
      </c>
      <c r="J379">
        <v>9680</v>
      </c>
      <c r="K379">
        <v>10890</v>
      </c>
      <c r="L379">
        <v>12100.000000000002</v>
      </c>
      <c r="M379">
        <v>13310.000000000004</v>
      </c>
      <c r="N379">
        <v>14520.000000000004</v>
      </c>
    </row>
    <row r="382" spans="1:14" x14ac:dyDescent="0.35">
      <c r="B382" t="s">
        <v>197</v>
      </c>
      <c r="C382" t="s">
        <v>222</v>
      </c>
      <c r="D382" t="s">
        <v>223</v>
      </c>
    </row>
    <row r="383" spans="1:14" x14ac:dyDescent="0.35">
      <c r="B383" t="s">
        <v>163</v>
      </c>
      <c r="C383" s="18">
        <v>45047</v>
      </c>
      <c r="D383">
        <f>INDEX($C$377:$N$379,MATCH(B383,$B$377:$B$379,0),MATCH(C383,$C$376:$N$376,0))</f>
        <v>5000</v>
      </c>
    </row>
    <row r="385" spans="1:11" x14ac:dyDescent="0.35">
      <c r="A385" s="24" t="s">
        <v>224</v>
      </c>
      <c r="B385" s="24"/>
      <c r="C385" s="24"/>
      <c r="D385" s="24"/>
      <c r="E385" s="24"/>
      <c r="F385" s="24"/>
      <c r="G385" s="24"/>
      <c r="H385" s="24"/>
      <c r="I385" s="24"/>
      <c r="J385" s="24"/>
    </row>
    <row r="386" spans="1:11" ht="15" thickBot="1" x14ac:dyDescent="0.4"/>
    <row r="387" spans="1:11" x14ac:dyDescent="0.35">
      <c r="A387">
        <v>111</v>
      </c>
      <c r="C387" s="18" t="s">
        <v>226</v>
      </c>
      <c r="D387">
        <f ca="1">INDIRECT(C387)</f>
        <v>222</v>
      </c>
      <c r="E387" s="18"/>
      <c r="G387" s="28" t="s">
        <v>225</v>
      </c>
      <c r="H387" s="26"/>
      <c r="I387" s="26"/>
      <c r="J387" s="26"/>
      <c r="K387" s="29"/>
    </row>
    <row r="388" spans="1:11" x14ac:dyDescent="0.35">
      <c r="A388">
        <v>222</v>
      </c>
      <c r="G388" s="30"/>
      <c r="H388" s="25"/>
      <c r="I388" s="25"/>
      <c r="J388" s="25"/>
      <c r="K388" s="31"/>
    </row>
    <row r="389" spans="1:11" x14ac:dyDescent="0.35">
      <c r="A389">
        <v>333</v>
      </c>
      <c r="C389" t="s">
        <v>227</v>
      </c>
      <c r="D389">
        <f ca="1">INDIRECT(C389,0)</f>
        <v>222</v>
      </c>
      <c r="G389" s="30"/>
      <c r="H389" s="25"/>
      <c r="I389" s="25"/>
      <c r="J389" s="25"/>
      <c r="K389" s="31"/>
    </row>
    <row r="390" spans="1:11" x14ac:dyDescent="0.35">
      <c r="G390" s="30"/>
      <c r="H390" s="25"/>
      <c r="I390" s="25"/>
      <c r="J390" s="25"/>
      <c r="K390" s="31"/>
    </row>
    <row r="391" spans="1:11" x14ac:dyDescent="0.35">
      <c r="G391" s="30"/>
      <c r="H391" s="25"/>
      <c r="I391" s="25"/>
      <c r="J391" s="25"/>
      <c r="K391" s="31"/>
    </row>
    <row r="392" spans="1:11" x14ac:dyDescent="0.35">
      <c r="G392" s="30"/>
      <c r="H392" s="25"/>
      <c r="I392" s="25"/>
      <c r="J392" s="25"/>
      <c r="K392" s="31"/>
    </row>
    <row r="393" spans="1:11" x14ac:dyDescent="0.35">
      <c r="G393" s="30"/>
      <c r="H393" s="25"/>
      <c r="I393" s="25"/>
      <c r="J393" s="25"/>
      <c r="K393" s="31"/>
    </row>
    <row r="394" spans="1:11" ht="15" thickBot="1" x14ac:dyDescent="0.4">
      <c r="G394" s="32"/>
      <c r="H394" s="33"/>
      <c r="I394" s="33"/>
      <c r="J394" s="33"/>
      <c r="K394" s="34"/>
    </row>
    <row r="395" spans="1:11" x14ac:dyDescent="0.35">
      <c r="B395" t="s">
        <v>151</v>
      </c>
      <c r="C395" t="s">
        <v>228</v>
      </c>
      <c r="D395" t="s">
        <v>229</v>
      </c>
      <c r="E395" s="18"/>
      <c r="F395" s="18" t="s">
        <v>232</v>
      </c>
      <c r="G395" s="18" t="s">
        <v>228</v>
      </c>
    </row>
    <row r="396" spans="1:11" x14ac:dyDescent="0.35">
      <c r="A396" t="s">
        <v>163</v>
      </c>
      <c r="B396">
        <v>1</v>
      </c>
      <c r="C396">
        <v>6</v>
      </c>
      <c r="D396">
        <v>11</v>
      </c>
      <c r="F396" t="s">
        <v>233</v>
      </c>
      <c r="G396">
        <f ca="1">SUM(INDIRECT($G$395))</f>
        <v>40</v>
      </c>
    </row>
    <row r="397" spans="1:11" x14ac:dyDescent="0.35">
      <c r="A397" t="s">
        <v>165</v>
      </c>
      <c r="B397">
        <v>2</v>
      </c>
      <c r="C397">
        <v>7</v>
      </c>
      <c r="D397">
        <v>12</v>
      </c>
      <c r="F397" t="s">
        <v>234</v>
      </c>
      <c r="G397">
        <f ca="1">AVERAGE(INDIRECT($G$395))</f>
        <v>8</v>
      </c>
    </row>
    <row r="398" spans="1:11" x14ac:dyDescent="0.35">
      <c r="A398" t="s">
        <v>164</v>
      </c>
      <c r="B398">
        <v>3</v>
      </c>
      <c r="C398">
        <v>8</v>
      </c>
      <c r="D398">
        <v>13</v>
      </c>
      <c r="F398" t="s">
        <v>139</v>
      </c>
      <c r="G398">
        <f ca="1">MAX(INDIRECT($G$395))</f>
        <v>10</v>
      </c>
    </row>
    <row r="399" spans="1:11" x14ac:dyDescent="0.35">
      <c r="A399" t="s">
        <v>230</v>
      </c>
      <c r="B399">
        <v>4</v>
      </c>
      <c r="C399">
        <v>9</v>
      </c>
      <c r="D399">
        <v>14</v>
      </c>
      <c r="F399" t="s">
        <v>235</v>
      </c>
      <c r="G399">
        <f ca="1">MIN(INDIRECT($G$395))</f>
        <v>6</v>
      </c>
    </row>
    <row r="400" spans="1:11" x14ac:dyDescent="0.35">
      <c r="A400" t="s">
        <v>231</v>
      </c>
      <c r="B400">
        <v>5</v>
      </c>
      <c r="C400">
        <v>10</v>
      </c>
      <c r="D400">
        <v>15</v>
      </c>
    </row>
    <row r="402" spans="1:17" x14ac:dyDescent="0.35">
      <c r="A402" s="24" t="s">
        <v>236</v>
      </c>
      <c r="B402" s="24"/>
      <c r="C402" s="24"/>
      <c r="D402" s="24"/>
      <c r="E402" s="24"/>
      <c r="F402" s="24"/>
      <c r="G402" s="24"/>
      <c r="H402" s="24"/>
      <c r="I402" s="24"/>
      <c r="J402" s="24"/>
    </row>
    <row r="403" spans="1:17" ht="15" thickBot="1" x14ac:dyDescent="0.4">
      <c r="B403" t="s">
        <v>151</v>
      </c>
      <c r="C403" t="s">
        <v>228</v>
      </c>
      <c r="D403" t="s">
        <v>229</v>
      </c>
    </row>
    <row r="404" spans="1:17" x14ac:dyDescent="0.35">
      <c r="A404" t="s">
        <v>163</v>
      </c>
      <c r="B404">
        <v>1</v>
      </c>
      <c r="C404">
        <v>6</v>
      </c>
      <c r="D404">
        <v>11</v>
      </c>
      <c r="G404" s="28" t="s">
        <v>237</v>
      </c>
      <c r="H404" s="26"/>
      <c r="I404" s="26"/>
      <c r="J404" s="26"/>
      <c r="K404" s="29"/>
    </row>
    <row r="405" spans="1:17" x14ac:dyDescent="0.35">
      <c r="A405" t="s">
        <v>165</v>
      </c>
      <c r="B405">
        <v>2</v>
      </c>
      <c r="C405">
        <v>7</v>
      </c>
      <c r="D405">
        <v>12</v>
      </c>
      <c r="G405" s="30"/>
      <c r="H405" s="25"/>
      <c r="I405" s="25"/>
      <c r="J405" s="25"/>
      <c r="K405" s="31"/>
    </row>
    <row r="406" spans="1:17" x14ac:dyDescent="0.35">
      <c r="A406" t="s">
        <v>164</v>
      </c>
      <c r="B406">
        <v>3</v>
      </c>
      <c r="C406">
        <v>8</v>
      </c>
      <c r="D406">
        <v>13</v>
      </c>
      <c r="G406" s="30"/>
      <c r="H406" s="25"/>
      <c r="I406" s="25"/>
      <c r="J406" s="25"/>
      <c r="K406" s="31"/>
    </row>
    <row r="407" spans="1:17" x14ac:dyDescent="0.35">
      <c r="A407" t="s">
        <v>230</v>
      </c>
      <c r="B407">
        <v>4</v>
      </c>
      <c r="C407">
        <v>9</v>
      </c>
      <c r="D407">
        <v>14</v>
      </c>
      <c r="G407" s="30"/>
      <c r="H407" s="25"/>
      <c r="I407" s="25"/>
      <c r="J407" s="25"/>
      <c r="K407" s="31"/>
    </row>
    <row r="408" spans="1:17" x14ac:dyDescent="0.35">
      <c r="A408" t="s">
        <v>231</v>
      </c>
      <c r="B408">
        <v>5</v>
      </c>
      <c r="C408">
        <v>10</v>
      </c>
      <c r="D408">
        <v>15</v>
      </c>
      <c r="G408" s="30"/>
      <c r="H408" s="25"/>
      <c r="I408" s="25"/>
      <c r="J408" s="25"/>
      <c r="K408" s="31"/>
    </row>
    <row r="409" spans="1:17" x14ac:dyDescent="0.35">
      <c r="G409" s="30"/>
      <c r="H409" s="25"/>
      <c r="I409" s="25"/>
      <c r="J409" s="25"/>
      <c r="K409" s="31"/>
    </row>
    <row r="410" spans="1:17" x14ac:dyDescent="0.35">
      <c r="B410">
        <f ca="1">OFFSET(A404,1,2)</f>
        <v>7</v>
      </c>
      <c r="G410" s="30"/>
      <c r="H410" s="25"/>
      <c r="I410" s="25"/>
      <c r="J410" s="25"/>
      <c r="K410" s="31"/>
    </row>
    <row r="411" spans="1:17" ht="15" thickBot="1" x14ac:dyDescent="0.4">
      <c r="B411">
        <f ca="1">SUM(OFFSET(A404,0,1,1,3))</f>
        <v>18</v>
      </c>
      <c r="G411" s="32"/>
      <c r="H411" s="33"/>
      <c r="I411" s="33"/>
      <c r="J411" s="33"/>
      <c r="K411" s="34"/>
    </row>
    <row r="413" spans="1:17" x14ac:dyDescent="0.35">
      <c r="A413" s="27" t="s">
        <v>286</v>
      </c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</row>
    <row r="414" spans="1:17" x14ac:dyDescent="0.3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</row>
    <row r="415" spans="1:17" x14ac:dyDescent="0.35">
      <c r="A415" s="24" t="s">
        <v>238</v>
      </c>
      <c r="B415" s="24"/>
      <c r="C415" s="24"/>
      <c r="D415" s="24"/>
      <c r="E415" s="24"/>
      <c r="F415" s="24"/>
      <c r="G415" s="24"/>
      <c r="H415" s="24"/>
      <c r="I415" s="24"/>
      <c r="J415" s="24"/>
    </row>
    <row r="416" spans="1:17" ht="29.5" thickBot="1" x14ac:dyDescent="0.4">
      <c r="A416" s="17" t="s">
        <v>240</v>
      </c>
    </row>
    <row r="417" spans="1:13" x14ac:dyDescent="0.35">
      <c r="A417" s="19" t="str">
        <f>CHOOSE(3,"red","blue","green")</f>
        <v>green</v>
      </c>
      <c r="G417" s="28" t="s">
        <v>239</v>
      </c>
      <c r="H417" s="26"/>
      <c r="I417" s="26"/>
      <c r="J417" s="26"/>
      <c r="K417" s="29"/>
    </row>
    <row r="418" spans="1:13" x14ac:dyDescent="0.35">
      <c r="G418" s="30"/>
      <c r="H418" s="25"/>
      <c r="I418" s="25"/>
      <c r="J418" s="25"/>
      <c r="K418" s="31"/>
    </row>
    <row r="419" spans="1:13" x14ac:dyDescent="0.35">
      <c r="G419" s="30"/>
      <c r="H419" s="25"/>
      <c r="I419" s="25"/>
      <c r="J419" s="25"/>
      <c r="K419" s="31"/>
    </row>
    <row r="420" spans="1:13" x14ac:dyDescent="0.35">
      <c r="G420" s="30"/>
      <c r="H420" s="25"/>
      <c r="I420" s="25"/>
      <c r="J420" s="25"/>
      <c r="K420" s="31"/>
    </row>
    <row r="421" spans="1:13" x14ac:dyDescent="0.35">
      <c r="G421" s="30"/>
      <c r="H421" s="25"/>
      <c r="I421" s="25"/>
      <c r="J421" s="25"/>
      <c r="K421" s="31"/>
    </row>
    <row r="422" spans="1:13" ht="15" thickBot="1" x14ac:dyDescent="0.4">
      <c r="G422" s="32"/>
      <c r="H422" s="33"/>
      <c r="I422" s="33"/>
      <c r="J422" s="33"/>
      <c r="K422" s="34"/>
    </row>
    <row r="425" spans="1:13" x14ac:dyDescent="0.35">
      <c r="B425" s="35" t="s">
        <v>245</v>
      </c>
      <c r="C425" s="35"/>
      <c r="D425" s="35"/>
      <c r="E425" s="35"/>
    </row>
    <row r="426" spans="1:13" x14ac:dyDescent="0.35">
      <c r="A426" t="s">
        <v>197</v>
      </c>
      <c r="B426" t="s">
        <v>241</v>
      </c>
      <c r="C426" t="s">
        <v>242</v>
      </c>
      <c r="D426" t="s">
        <v>244</v>
      </c>
      <c r="E426" t="s">
        <v>243</v>
      </c>
      <c r="H426" s="11" t="s">
        <v>250</v>
      </c>
      <c r="I426" s="11" t="s">
        <v>251</v>
      </c>
    </row>
    <row r="427" spans="1:13" x14ac:dyDescent="0.35">
      <c r="A427" t="s">
        <v>208</v>
      </c>
      <c r="B427">
        <v>63</v>
      </c>
      <c r="C427">
        <v>56</v>
      </c>
      <c r="D427">
        <v>90</v>
      </c>
      <c r="E427">
        <v>81</v>
      </c>
      <c r="G427" s="11" t="s">
        <v>197</v>
      </c>
      <c r="H427" t="s">
        <v>281</v>
      </c>
      <c r="I427" t="s">
        <v>244</v>
      </c>
    </row>
    <row r="428" spans="1:13" x14ac:dyDescent="0.35">
      <c r="A428" t="s">
        <v>209</v>
      </c>
      <c r="B428">
        <v>90</v>
      </c>
      <c r="C428">
        <v>70</v>
      </c>
      <c r="D428">
        <v>49</v>
      </c>
      <c r="E428">
        <v>56</v>
      </c>
      <c r="G428" t="s">
        <v>208</v>
      </c>
      <c r="H428" s="20">
        <f>VLOOKUP(G428,CHOOSE(IF($H$427="Unit Test",1,IF($H$427="Mid Term",2,3)),$A$427:$E$430,$A$435:$E$438,$A$443:$E$446),MATCH(I427,$A$426:$E$426,0),0)</f>
        <v>66</v>
      </c>
      <c r="K428" s="42" t="s">
        <v>282</v>
      </c>
      <c r="L428" s="42"/>
      <c r="M428" s="42"/>
    </row>
    <row r="429" spans="1:13" x14ac:dyDescent="0.35">
      <c r="A429" t="s">
        <v>246</v>
      </c>
      <c r="B429">
        <v>59</v>
      </c>
      <c r="C429">
        <v>89</v>
      </c>
      <c r="D429">
        <v>35</v>
      </c>
      <c r="E429">
        <v>62</v>
      </c>
    </row>
    <row r="430" spans="1:13" x14ac:dyDescent="0.35">
      <c r="A430" t="s">
        <v>247</v>
      </c>
      <c r="B430">
        <v>82</v>
      </c>
      <c r="C430">
        <v>51</v>
      </c>
      <c r="D430">
        <v>76</v>
      </c>
      <c r="E430">
        <v>72</v>
      </c>
      <c r="H430">
        <f>IF($H$427="Unit Test",1,IF($H$427="Mid Term",2,3))</f>
        <v>2</v>
      </c>
    </row>
    <row r="431" spans="1:13" x14ac:dyDescent="0.35">
      <c r="H431" s="20">
        <f>INDEX(CHOOSE(H430,$B$427:$E$430,$B$435:$E$438,$B$443:$E$446),MATCH($G$428,$A$427:$A$430,0),MATCH($I$427,$B$426:$E$426,0))</f>
        <v>66</v>
      </c>
      <c r="K431" s="42" t="s">
        <v>283</v>
      </c>
      <c r="L431" s="42"/>
      <c r="M431" s="42"/>
    </row>
    <row r="433" spans="1:10" x14ac:dyDescent="0.35">
      <c r="B433" s="35" t="s">
        <v>248</v>
      </c>
      <c r="C433" s="35"/>
      <c r="D433" s="35"/>
      <c r="E433" s="35"/>
      <c r="H433">
        <f>VLOOKUP(G428,CHOOSE(IF($H$427="Unit Test",1,IF($H$427="Mid Term",2,3)),$A$427:$E$430,$A$435:$E$438,$A$443:$E$446),MATCH(I427,$A$426:$E$426,0),0)</f>
        <v>66</v>
      </c>
      <c r="I433" t="s">
        <v>341</v>
      </c>
    </row>
    <row r="434" spans="1:10" x14ac:dyDescent="0.35">
      <c r="A434" t="s">
        <v>197</v>
      </c>
      <c r="B434" t="s">
        <v>241</v>
      </c>
      <c r="C434" t="s">
        <v>242</v>
      </c>
      <c r="D434" t="s">
        <v>244</v>
      </c>
      <c r="E434" t="s">
        <v>243</v>
      </c>
      <c r="H434">
        <f>INDEX(CHOOSE($H$430,$B$427:$E$430,$B$435:$E$438,$B$443:$E$446),MATCH(G428,$A$427:$A$430,0),MATCH(I427,$B$426:$E$426))</f>
        <v>66</v>
      </c>
      <c r="I434" t="s">
        <v>342</v>
      </c>
    </row>
    <row r="435" spans="1:10" x14ac:dyDescent="0.35">
      <c r="A435" t="s">
        <v>208</v>
      </c>
      <c r="B435">
        <v>40</v>
      </c>
      <c r="C435">
        <v>50</v>
      </c>
      <c r="D435">
        <v>66</v>
      </c>
      <c r="E435">
        <v>58</v>
      </c>
    </row>
    <row r="436" spans="1:10" x14ac:dyDescent="0.35">
      <c r="A436" t="s">
        <v>209</v>
      </c>
      <c r="B436">
        <v>87</v>
      </c>
      <c r="C436">
        <v>46</v>
      </c>
      <c r="D436">
        <v>72</v>
      </c>
      <c r="E436">
        <v>38</v>
      </c>
    </row>
    <row r="437" spans="1:10" x14ac:dyDescent="0.35">
      <c r="A437" t="s">
        <v>246</v>
      </c>
      <c r="B437">
        <v>44</v>
      </c>
      <c r="C437">
        <v>51</v>
      </c>
      <c r="D437">
        <v>87</v>
      </c>
      <c r="E437">
        <v>89</v>
      </c>
    </row>
    <row r="438" spans="1:10" x14ac:dyDescent="0.35">
      <c r="A438" t="s">
        <v>247</v>
      </c>
      <c r="B438">
        <v>56</v>
      </c>
      <c r="C438">
        <v>49</v>
      </c>
      <c r="D438">
        <v>62</v>
      </c>
      <c r="E438">
        <v>60</v>
      </c>
    </row>
    <row r="441" spans="1:10" x14ac:dyDescent="0.35">
      <c r="B441" s="35" t="s">
        <v>249</v>
      </c>
      <c r="C441" s="35"/>
      <c r="D441" s="35"/>
      <c r="E441" s="35"/>
    </row>
    <row r="442" spans="1:10" x14ac:dyDescent="0.35">
      <c r="A442" t="s">
        <v>197</v>
      </c>
      <c r="B442" t="s">
        <v>241</v>
      </c>
      <c r="C442" t="s">
        <v>242</v>
      </c>
      <c r="D442" t="s">
        <v>244</v>
      </c>
      <c r="E442" t="s">
        <v>243</v>
      </c>
    </row>
    <row r="443" spans="1:10" x14ac:dyDescent="0.35">
      <c r="A443" t="s">
        <v>208</v>
      </c>
      <c r="B443">
        <v>72</v>
      </c>
      <c r="C443">
        <v>90</v>
      </c>
      <c r="D443">
        <v>64</v>
      </c>
      <c r="E443">
        <v>47</v>
      </c>
    </row>
    <row r="444" spans="1:10" x14ac:dyDescent="0.35">
      <c r="A444" t="s">
        <v>209</v>
      </c>
      <c r="B444">
        <v>49</v>
      </c>
      <c r="C444">
        <v>51</v>
      </c>
      <c r="D444">
        <v>51</v>
      </c>
      <c r="E444">
        <v>38</v>
      </c>
    </row>
    <row r="445" spans="1:10" x14ac:dyDescent="0.35">
      <c r="A445" t="s">
        <v>246</v>
      </c>
      <c r="B445">
        <v>73</v>
      </c>
      <c r="C445">
        <v>66</v>
      </c>
      <c r="D445">
        <v>42</v>
      </c>
      <c r="E445">
        <v>44</v>
      </c>
    </row>
    <row r="446" spans="1:10" x14ac:dyDescent="0.35">
      <c r="A446" t="s">
        <v>247</v>
      </c>
      <c r="B446">
        <v>47</v>
      </c>
      <c r="C446">
        <v>90</v>
      </c>
      <c r="D446">
        <v>41</v>
      </c>
      <c r="E446">
        <v>89</v>
      </c>
    </row>
    <row r="448" spans="1:10" ht="15" thickBot="1" x14ac:dyDescent="0.4">
      <c r="A448" s="24" t="s">
        <v>252</v>
      </c>
      <c r="B448" s="24"/>
      <c r="C448" s="24"/>
      <c r="D448" s="24"/>
      <c r="E448" s="24"/>
      <c r="F448" s="24"/>
      <c r="G448" s="24"/>
      <c r="H448" s="24"/>
      <c r="I448" s="24"/>
      <c r="J448" s="24"/>
    </row>
    <row r="449" spans="1:10" x14ac:dyDescent="0.35">
      <c r="A449" s="3" t="s">
        <v>254</v>
      </c>
      <c r="B449" s="3"/>
      <c r="C449" s="21" t="s">
        <v>258</v>
      </c>
      <c r="D449" s="21" t="s">
        <v>259</v>
      </c>
      <c r="F449" s="28" t="s">
        <v>253</v>
      </c>
      <c r="G449" s="26"/>
      <c r="H449" s="26"/>
      <c r="I449" s="26"/>
      <c r="J449" s="29"/>
    </row>
    <row r="450" spans="1:10" x14ac:dyDescent="0.35">
      <c r="A450" t="s">
        <v>255</v>
      </c>
      <c r="C450" s="4" t="s">
        <v>260</v>
      </c>
      <c r="D450" s="4" t="str">
        <f>VLOOKUP("*"&amp;C450&amp;"*",$A$450:$A$452,1,0)</f>
        <v>ABC Ltd</v>
      </c>
      <c r="F450" s="30"/>
      <c r="G450" s="25"/>
      <c r="H450" s="25"/>
      <c r="I450" s="25"/>
      <c r="J450" s="31"/>
    </row>
    <row r="451" spans="1:10" x14ac:dyDescent="0.35">
      <c r="A451" t="s">
        <v>256</v>
      </c>
      <c r="C451" s="4" t="s">
        <v>261</v>
      </c>
      <c r="D451" s="4" t="str">
        <f t="shared" ref="D451:D452" si="19">VLOOKUP("*"&amp;C451&amp;"*",$A$450:$A$452,1,0)</f>
        <v>Amazon.com</v>
      </c>
      <c r="F451" s="30"/>
      <c r="G451" s="25"/>
      <c r="H451" s="25"/>
      <c r="I451" s="25"/>
      <c r="J451" s="31"/>
    </row>
    <row r="452" spans="1:10" x14ac:dyDescent="0.35">
      <c r="A452" t="s">
        <v>257</v>
      </c>
      <c r="C452" s="4" t="s">
        <v>262</v>
      </c>
      <c r="D452" s="4" t="str">
        <f t="shared" si="19"/>
        <v>The Home Depot</v>
      </c>
      <c r="F452" s="30"/>
      <c r="G452" s="25"/>
      <c r="H452" s="25"/>
      <c r="I452" s="25"/>
      <c r="J452" s="31"/>
    </row>
    <row r="453" spans="1:10" x14ac:dyDescent="0.35">
      <c r="F453" s="30"/>
      <c r="G453" s="25"/>
      <c r="H453" s="25"/>
      <c r="I453" s="25"/>
      <c r="J453" s="31"/>
    </row>
    <row r="454" spans="1:10" ht="15" thickBot="1" x14ac:dyDescent="0.4">
      <c r="F454" s="32"/>
      <c r="G454" s="33"/>
      <c r="H454" s="33"/>
      <c r="I454" s="33"/>
      <c r="J454" s="34"/>
    </row>
    <row r="457" spans="1:10" ht="15" thickBot="1" x14ac:dyDescent="0.4">
      <c r="A457" s="24" t="s">
        <v>263</v>
      </c>
      <c r="B457" s="24"/>
      <c r="C457" s="24"/>
      <c r="D457" s="24"/>
      <c r="E457" s="24"/>
      <c r="F457" s="24"/>
      <c r="G457" s="24"/>
      <c r="H457" s="24"/>
      <c r="I457" s="24"/>
      <c r="J457" s="24"/>
    </row>
    <row r="458" spans="1:10" x14ac:dyDescent="0.35">
      <c r="A458" t="s">
        <v>197</v>
      </c>
      <c r="B458" t="s">
        <v>265</v>
      </c>
      <c r="C458" t="s">
        <v>266</v>
      </c>
      <c r="F458" s="28" t="s">
        <v>267</v>
      </c>
      <c r="G458" s="26"/>
      <c r="H458" s="26"/>
      <c r="I458" s="26"/>
      <c r="J458" s="29"/>
    </row>
    <row r="459" spans="1:10" x14ac:dyDescent="0.35">
      <c r="A459" t="s">
        <v>208</v>
      </c>
      <c r="B459" t="b">
        <f>A459=A460</f>
        <v>1</v>
      </c>
      <c r="C459" t="b">
        <f>EXACT(A459,A460)</f>
        <v>0</v>
      </c>
      <c r="F459" s="30"/>
      <c r="G459" s="25"/>
      <c r="H459" s="25"/>
      <c r="I459" s="25"/>
      <c r="J459" s="31"/>
    </row>
    <row r="460" spans="1:10" x14ac:dyDescent="0.35">
      <c r="A460" t="s">
        <v>264</v>
      </c>
      <c r="F460" s="30"/>
      <c r="G460" s="25"/>
      <c r="H460" s="25"/>
      <c r="I460" s="25"/>
      <c r="J460" s="31"/>
    </row>
    <row r="461" spans="1:10" x14ac:dyDescent="0.35">
      <c r="F461" s="30"/>
      <c r="G461" s="25"/>
      <c r="H461" s="25"/>
      <c r="I461" s="25"/>
      <c r="J461" s="31"/>
    </row>
    <row r="462" spans="1:10" x14ac:dyDescent="0.35">
      <c r="F462" s="30"/>
      <c r="G462" s="25"/>
      <c r="H462" s="25"/>
      <c r="I462" s="25"/>
      <c r="J462" s="31"/>
    </row>
    <row r="463" spans="1:10" ht="15" thickBot="1" x14ac:dyDescent="0.4">
      <c r="F463" s="32"/>
      <c r="G463" s="33"/>
      <c r="H463" s="33"/>
      <c r="I463" s="33"/>
      <c r="J463" s="34"/>
    </row>
    <row r="464" spans="1:10" ht="15" thickBot="1" x14ac:dyDescent="0.4"/>
    <row r="465" spans="1:10" x14ac:dyDescent="0.35">
      <c r="A465" s="3" t="s">
        <v>254</v>
      </c>
      <c r="B465" t="s">
        <v>284</v>
      </c>
      <c r="C465" t="s">
        <v>258</v>
      </c>
      <c r="D465" t="s">
        <v>193</v>
      </c>
      <c r="F465" s="28" t="s">
        <v>268</v>
      </c>
      <c r="G465" s="26"/>
      <c r="H465" s="26"/>
      <c r="I465" s="26"/>
      <c r="J465" s="29"/>
    </row>
    <row r="466" spans="1:10" x14ac:dyDescent="0.35">
      <c r="A466" t="s">
        <v>255</v>
      </c>
      <c r="B466">
        <v>10</v>
      </c>
      <c r="F466" s="30"/>
      <c r="G466" s="25"/>
      <c r="H466" s="25"/>
      <c r="I466" s="25"/>
      <c r="J466" s="31"/>
    </row>
    <row r="467" spans="1:10" x14ac:dyDescent="0.35">
      <c r="A467" t="s">
        <v>261</v>
      </c>
      <c r="B467">
        <v>20</v>
      </c>
      <c r="C467" t="s">
        <v>256</v>
      </c>
      <c r="D467">
        <f t="array" ref="D467">INDEX($B$466:$B$469,MATCH(TRUE,EXACT(C467,A466:A469),0),1)</f>
        <v>40</v>
      </c>
      <c r="F467" s="30"/>
      <c r="G467" s="25"/>
      <c r="H467" s="25"/>
      <c r="I467" s="25"/>
      <c r="J467" s="31"/>
    </row>
    <row r="468" spans="1:10" x14ac:dyDescent="0.35">
      <c r="A468" t="s">
        <v>257</v>
      </c>
      <c r="B468">
        <v>30</v>
      </c>
      <c r="F468" s="30"/>
      <c r="G468" s="25"/>
      <c r="H468" s="25"/>
      <c r="I468" s="25"/>
      <c r="J468" s="31"/>
    </row>
    <row r="469" spans="1:10" x14ac:dyDescent="0.35">
      <c r="A469" t="s">
        <v>256</v>
      </c>
      <c r="B469">
        <v>40</v>
      </c>
      <c r="F469" s="30"/>
      <c r="G469" s="25"/>
      <c r="H469" s="25"/>
      <c r="I469" s="25"/>
      <c r="J469" s="31"/>
    </row>
    <row r="470" spans="1:10" ht="15" thickBot="1" x14ac:dyDescent="0.4">
      <c r="F470" s="32"/>
      <c r="G470" s="33"/>
      <c r="H470" s="33"/>
      <c r="I470" s="33"/>
      <c r="J470" s="34"/>
    </row>
    <row r="472" spans="1:10" ht="15" thickBot="1" x14ac:dyDescent="0.4">
      <c r="A472" s="24" t="s">
        <v>269</v>
      </c>
      <c r="B472" s="24"/>
      <c r="C472" s="24"/>
      <c r="D472" s="24"/>
      <c r="E472" s="24"/>
      <c r="F472" s="24"/>
      <c r="G472" s="24"/>
      <c r="H472" s="24"/>
      <c r="I472" s="24"/>
      <c r="J472" s="24"/>
    </row>
    <row r="473" spans="1:10" x14ac:dyDescent="0.35">
      <c r="A473" s="3" t="s">
        <v>254</v>
      </c>
      <c r="B473" t="s">
        <v>261</v>
      </c>
      <c r="F473" s="28" t="s">
        <v>279</v>
      </c>
      <c r="G473" s="26"/>
      <c r="H473" s="26"/>
      <c r="I473" s="26"/>
      <c r="J473" s="29"/>
    </row>
    <row r="474" spans="1:10" x14ac:dyDescent="0.35">
      <c r="A474" t="s">
        <v>255</v>
      </c>
      <c r="F474" s="30"/>
      <c r="G474" s="25"/>
      <c r="H474" s="25"/>
      <c r="I474" s="25"/>
      <c r="J474" s="31"/>
    </row>
    <row r="475" spans="1:10" x14ac:dyDescent="0.35">
      <c r="A475" t="s">
        <v>261</v>
      </c>
      <c r="F475" s="30"/>
      <c r="G475" s="25"/>
      <c r="H475" s="25"/>
      <c r="I475" s="25"/>
      <c r="J475" s="31"/>
    </row>
    <row r="476" spans="1:10" x14ac:dyDescent="0.35">
      <c r="A476" t="s">
        <v>257</v>
      </c>
      <c r="F476" s="30"/>
      <c r="G476" s="25"/>
      <c r="H476" s="25"/>
      <c r="I476" s="25"/>
      <c r="J476" s="31"/>
    </row>
    <row r="477" spans="1:10" x14ac:dyDescent="0.35">
      <c r="A477" t="s">
        <v>256</v>
      </c>
      <c r="F477" s="30"/>
      <c r="G477" s="25"/>
      <c r="H477" s="25"/>
      <c r="I477" s="25"/>
      <c r="J477" s="31"/>
    </row>
    <row r="478" spans="1:10" ht="15" thickBot="1" x14ac:dyDescent="0.4">
      <c r="F478" s="32"/>
      <c r="G478" s="33"/>
      <c r="H478" s="33"/>
      <c r="I478" s="33"/>
      <c r="J478" s="34"/>
    </row>
    <row r="479" spans="1:10" ht="15" thickBot="1" x14ac:dyDescent="0.4"/>
    <row r="480" spans="1:10" ht="15" thickBot="1" x14ac:dyDescent="0.4">
      <c r="A480" s="39" t="s">
        <v>280</v>
      </c>
      <c r="B480" s="40"/>
      <c r="C480" s="40"/>
      <c r="D480" s="40"/>
      <c r="E480" s="40"/>
      <c r="F480" s="40"/>
      <c r="G480" s="40"/>
      <c r="H480" s="40"/>
      <c r="I480" s="40"/>
      <c r="J480" s="41"/>
    </row>
    <row r="481" spans="1:17" x14ac:dyDescent="0.35">
      <c r="A481" t="s">
        <v>270</v>
      </c>
      <c r="B481" t="s">
        <v>232</v>
      </c>
      <c r="C481" t="s">
        <v>271</v>
      </c>
      <c r="E481" s="11" t="s">
        <v>278</v>
      </c>
      <c r="F481" s="10" t="s">
        <v>271</v>
      </c>
    </row>
    <row r="482" spans="1:17" x14ac:dyDescent="0.35">
      <c r="A482" t="s">
        <v>272</v>
      </c>
      <c r="B482" t="s">
        <v>151</v>
      </c>
      <c r="C482" t="s">
        <v>275</v>
      </c>
      <c r="F482" s="20"/>
    </row>
    <row r="483" spans="1:17" x14ac:dyDescent="0.35">
      <c r="A483" t="s">
        <v>273</v>
      </c>
      <c r="B483" t="s">
        <v>152</v>
      </c>
      <c r="C483" t="s">
        <v>276</v>
      </c>
    </row>
    <row r="484" spans="1:17" x14ac:dyDescent="0.35">
      <c r="A484" t="s">
        <v>274</v>
      </c>
      <c r="B484" t="s">
        <v>133</v>
      </c>
      <c r="C484" t="s">
        <v>277</v>
      </c>
    </row>
    <row r="487" spans="1:17" ht="15" thickBot="1" x14ac:dyDescent="0.4">
      <c r="A487" s="27" t="s">
        <v>285</v>
      </c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</row>
    <row r="488" spans="1:17" ht="15" thickBot="1" x14ac:dyDescent="0.4">
      <c r="A488" s="43" t="s">
        <v>340</v>
      </c>
      <c r="B488" s="44"/>
      <c r="C488" s="44"/>
      <c r="D488" s="44"/>
      <c r="E488" s="44"/>
      <c r="F488" s="44"/>
      <c r="G488" s="44"/>
      <c r="H488" s="44"/>
      <c r="I488" s="44"/>
      <c r="J488" s="45"/>
      <c r="K488" s="14"/>
      <c r="L488" s="14"/>
      <c r="M488" s="14"/>
      <c r="N488" s="14"/>
      <c r="O488" s="14"/>
      <c r="P488" s="14"/>
      <c r="Q488" s="14"/>
    </row>
    <row r="489" spans="1:17" x14ac:dyDescent="0.35">
      <c r="A489" s="24" t="s">
        <v>287</v>
      </c>
      <c r="B489" s="24"/>
      <c r="C489" s="24"/>
      <c r="D489" s="24"/>
      <c r="E489" s="24"/>
      <c r="F489" s="24"/>
      <c r="G489" s="24"/>
      <c r="H489" s="24"/>
      <c r="I489" s="24"/>
      <c r="J489" s="24"/>
    </row>
    <row r="490" spans="1:17" ht="15" thickBot="1" x14ac:dyDescent="0.4">
      <c r="A490" t="s">
        <v>289</v>
      </c>
      <c r="B490" t="s">
        <v>290</v>
      </c>
      <c r="C490" t="s">
        <v>291</v>
      </c>
      <c r="D490" s="11" t="s">
        <v>292</v>
      </c>
    </row>
    <row r="491" spans="1:17" ht="14.5" customHeight="1" x14ac:dyDescent="0.35">
      <c r="A491">
        <v>2023</v>
      </c>
      <c r="B491">
        <v>8</v>
      </c>
      <c r="C491">
        <v>1</v>
      </c>
      <c r="D491" s="7">
        <f>DATE(A491,B491,C491)</f>
        <v>45139</v>
      </c>
      <c r="G491" s="26" t="s">
        <v>288</v>
      </c>
      <c r="H491" s="26"/>
      <c r="I491" s="26"/>
      <c r="J491" s="26"/>
      <c r="K491" s="26"/>
    </row>
    <row r="492" spans="1:17" x14ac:dyDescent="0.35">
      <c r="G492" s="25"/>
      <c r="H492" s="25"/>
      <c r="I492" s="25"/>
      <c r="J492" s="25"/>
      <c r="K492" s="25"/>
    </row>
    <row r="493" spans="1:17" x14ac:dyDescent="0.35">
      <c r="G493" s="25"/>
      <c r="H493" s="25"/>
      <c r="I493" s="25"/>
      <c r="J493" s="25"/>
      <c r="K493" s="25"/>
    </row>
    <row r="494" spans="1:17" x14ac:dyDescent="0.35">
      <c r="G494" s="25"/>
      <c r="H494" s="25"/>
      <c r="I494" s="25"/>
      <c r="J494" s="25"/>
      <c r="K494" s="25"/>
    </row>
    <row r="495" spans="1:17" x14ac:dyDescent="0.35">
      <c r="G495" s="25"/>
      <c r="H495" s="25"/>
      <c r="I495" s="25"/>
      <c r="J495" s="25"/>
      <c r="K495" s="25"/>
    </row>
    <row r="496" spans="1:17" x14ac:dyDescent="0.35">
      <c r="G496" s="25"/>
      <c r="H496" s="25"/>
      <c r="I496" s="25"/>
      <c r="J496" s="25"/>
      <c r="K496" s="25"/>
    </row>
    <row r="497" spans="1:11" x14ac:dyDescent="0.35">
      <c r="G497" s="25"/>
      <c r="H497" s="25"/>
      <c r="I497" s="25"/>
      <c r="J497" s="25"/>
      <c r="K497" s="25"/>
    </row>
    <row r="498" spans="1:11" x14ac:dyDescent="0.35">
      <c r="G498" s="25"/>
      <c r="H498" s="25"/>
      <c r="I498" s="25"/>
      <c r="J498" s="25"/>
      <c r="K498" s="25"/>
    </row>
    <row r="500" spans="1:11" x14ac:dyDescent="0.35">
      <c r="A500" s="24" t="s">
        <v>293</v>
      </c>
      <c r="B500" s="24"/>
      <c r="C500" s="24"/>
      <c r="D500" s="24"/>
      <c r="E500" s="24"/>
      <c r="F500" s="24"/>
      <c r="G500" s="24"/>
      <c r="H500" s="24"/>
      <c r="I500" s="24"/>
      <c r="J500" s="24"/>
    </row>
    <row r="501" spans="1:11" ht="15" thickBot="1" x14ac:dyDescent="0.4">
      <c r="A501" t="s">
        <v>294</v>
      </c>
      <c r="B501" s="11" t="s">
        <v>292</v>
      </c>
    </row>
    <row r="502" spans="1:11" x14ac:dyDescent="0.35">
      <c r="A502" s="7">
        <v>45139</v>
      </c>
      <c r="B502">
        <f>DAY(A502)</f>
        <v>1</v>
      </c>
      <c r="G502" s="26" t="s">
        <v>295</v>
      </c>
      <c r="H502" s="26"/>
      <c r="I502" s="26"/>
      <c r="J502" s="26"/>
      <c r="K502" s="26"/>
    </row>
    <row r="503" spans="1:11" x14ac:dyDescent="0.35">
      <c r="G503" s="25"/>
      <c r="H503" s="25"/>
      <c r="I503" s="25"/>
      <c r="J503" s="25"/>
      <c r="K503" s="25"/>
    </row>
    <row r="504" spans="1:11" x14ac:dyDescent="0.35">
      <c r="G504" s="25"/>
      <c r="H504" s="25"/>
      <c r="I504" s="25"/>
      <c r="J504" s="25"/>
      <c r="K504" s="25"/>
    </row>
    <row r="505" spans="1:11" x14ac:dyDescent="0.35">
      <c r="G505" s="25"/>
      <c r="H505" s="25"/>
      <c r="I505" s="25"/>
      <c r="J505" s="25"/>
      <c r="K505" s="25"/>
    </row>
    <row r="506" spans="1:11" x14ac:dyDescent="0.35">
      <c r="G506" s="25"/>
      <c r="H506" s="25"/>
      <c r="I506" s="25"/>
      <c r="J506" s="25"/>
      <c r="K506" s="25"/>
    </row>
    <row r="507" spans="1:11" x14ac:dyDescent="0.35">
      <c r="G507" s="25"/>
      <c r="H507" s="25"/>
      <c r="I507" s="25"/>
      <c r="J507" s="25"/>
      <c r="K507" s="25"/>
    </row>
    <row r="508" spans="1:11" x14ac:dyDescent="0.35">
      <c r="G508" s="25"/>
      <c r="H508" s="25"/>
      <c r="I508" s="25"/>
      <c r="J508" s="25"/>
      <c r="K508" s="25"/>
    </row>
    <row r="509" spans="1:11" x14ac:dyDescent="0.35">
      <c r="G509" s="25"/>
      <c r="H509" s="25"/>
      <c r="I509" s="25"/>
      <c r="J509" s="25"/>
      <c r="K509" s="25"/>
    </row>
    <row r="511" spans="1:11" x14ac:dyDescent="0.35">
      <c r="A511" s="24" t="s">
        <v>296</v>
      </c>
      <c r="B511" s="24"/>
      <c r="C511" s="24"/>
      <c r="D511" s="24"/>
      <c r="E511" s="24"/>
      <c r="F511" s="24"/>
      <c r="G511" s="24"/>
      <c r="H511" s="24"/>
      <c r="I511" s="24"/>
      <c r="J511" s="24"/>
    </row>
    <row r="512" spans="1:11" ht="14.5" customHeight="1" x14ac:dyDescent="0.35">
      <c r="A512" t="s">
        <v>294</v>
      </c>
      <c r="B512" s="11" t="s">
        <v>292</v>
      </c>
      <c r="D512" s="25" t="s">
        <v>297</v>
      </c>
      <c r="E512" s="25"/>
      <c r="F512" s="25"/>
      <c r="G512" s="25"/>
      <c r="H512" s="25"/>
      <c r="I512" s="25"/>
      <c r="J512" s="25"/>
    </row>
    <row r="513" spans="1:10" x14ac:dyDescent="0.35">
      <c r="A513" s="7">
        <v>45139</v>
      </c>
      <c r="B513">
        <f>MONTH(A513)</f>
        <v>8</v>
      </c>
      <c r="D513" s="25"/>
      <c r="E513" s="25"/>
      <c r="F513" s="25"/>
      <c r="G513" s="25"/>
      <c r="H513" s="25"/>
      <c r="I513" s="25"/>
      <c r="J513" s="25"/>
    </row>
    <row r="514" spans="1:10" x14ac:dyDescent="0.35">
      <c r="D514" s="25"/>
      <c r="E514" s="25"/>
      <c r="F514" s="25"/>
      <c r="G514" s="25"/>
      <c r="H514" s="25"/>
      <c r="I514" s="25"/>
      <c r="J514" s="25"/>
    </row>
    <row r="515" spans="1:10" x14ac:dyDescent="0.35">
      <c r="D515" s="25"/>
      <c r="E515" s="25"/>
      <c r="F515" s="25"/>
      <c r="G515" s="25"/>
      <c r="H515" s="25"/>
      <c r="I515" s="25"/>
      <c r="J515" s="25"/>
    </row>
    <row r="516" spans="1:10" x14ac:dyDescent="0.35">
      <c r="D516" s="25"/>
      <c r="E516" s="25"/>
      <c r="F516" s="25"/>
      <c r="G516" s="25"/>
      <c r="H516" s="25"/>
      <c r="I516" s="25"/>
      <c r="J516" s="25"/>
    </row>
    <row r="517" spans="1:10" x14ac:dyDescent="0.35">
      <c r="D517" s="25"/>
      <c r="E517" s="25"/>
      <c r="F517" s="25"/>
      <c r="G517" s="25"/>
      <c r="H517" s="25"/>
      <c r="I517" s="25"/>
      <c r="J517" s="25"/>
    </row>
    <row r="518" spans="1:10" x14ac:dyDescent="0.35">
      <c r="D518" s="25"/>
      <c r="E518" s="25"/>
      <c r="F518" s="25"/>
      <c r="G518" s="25"/>
      <c r="H518" s="25"/>
      <c r="I518" s="25"/>
      <c r="J518" s="25"/>
    </row>
    <row r="519" spans="1:10" x14ac:dyDescent="0.35">
      <c r="D519" s="25"/>
      <c r="E519" s="25"/>
      <c r="F519" s="25"/>
      <c r="G519" s="25"/>
      <c r="H519" s="25"/>
      <c r="I519" s="25"/>
      <c r="J519" s="25"/>
    </row>
    <row r="520" spans="1:10" x14ac:dyDescent="0.35">
      <c r="D520" s="25"/>
      <c r="E520" s="25"/>
      <c r="F520" s="25"/>
      <c r="G520" s="25"/>
      <c r="H520" s="25"/>
      <c r="I520" s="25"/>
      <c r="J520" s="25"/>
    </row>
    <row r="521" spans="1:10" x14ac:dyDescent="0.35">
      <c r="D521" s="25"/>
      <c r="E521" s="25"/>
      <c r="F521" s="25"/>
      <c r="G521" s="25"/>
      <c r="H521" s="25"/>
      <c r="I521" s="25"/>
      <c r="J521" s="25"/>
    </row>
    <row r="523" spans="1:10" x14ac:dyDescent="0.35">
      <c r="A523" s="24" t="s">
        <v>298</v>
      </c>
      <c r="B523" s="24"/>
      <c r="C523" s="24"/>
      <c r="D523" s="24"/>
      <c r="E523" s="24"/>
      <c r="F523" s="24"/>
      <c r="G523" s="24"/>
      <c r="H523" s="24"/>
      <c r="I523" s="24"/>
      <c r="J523" s="24"/>
    </row>
    <row r="524" spans="1:10" x14ac:dyDescent="0.35">
      <c r="A524" t="s">
        <v>294</v>
      </c>
      <c r="B524" s="11" t="s">
        <v>292</v>
      </c>
      <c r="D524" s="25" t="s">
        <v>299</v>
      </c>
      <c r="E524" s="25"/>
      <c r="F524" s="25"/>
      <c r="G524" s="25"/>
      <c r="H524" s="25"/>
      <c r="I524" s="25"/>
      <c r="J524" s="25"/>
    </row>
    <row r="525" spans="1:10" x14ac:dyDescent="0.35">
      <c r="A525" s="7">
        <v>45139</v>
      </c>
      <c r="B525">
        <f>YEAR(A525)</f>
        <v>2023</v>
      </c>
      <c r="D525" s="25"/>
      <c r="E525" s="25"/>
      <c r="F525" s="25"/>
      <c r="G525" s="25"/>
      <c r="H525" s="25"/>
      <c r="I525" s="25"/>
      <c r="J525" s="25"/>
    </row>
    <row r="526" spans="1:10" x14ac:dyDescent="0.35">
      <c r="D526" s="25"/>
      <c r="E526" s="25"/>
      <c r="F526" s="25"/>
      <c r="G526" s="25"/>
      <c r="H526" s="25"/>
      <c r="I526" s="25"/>
      <c r="J526" s="25"/>
    </row>
    <row r="527" spans="1:10" x14ac:dyDescent="0.35">
      <c r="D527" s="25"/>
      <c r="E527" s="25"/>
      <c r="F527" s="25"/>
      <c r="G527" s="25"/>
      <c r="H527" s="25"/>
      <c r="I527" s="25"/>
      <c r="J527" s="25"/>
    </row>
    <row r="528" spans="1:10" x14ac:dyDescent="0.35">
      <c r="D528" s="25"/>
      <c r="E528" s="25"/>
      <c r="F528" s="25"/>
      <c r="G528" s="25"/>
      <c r="H528" s="25"/>
      <c r="I528" s="25"/>
      <c r="J528" s="25"/>
    </row>
    <row r="529" spans="1:10" x14ac:dyDescent="0.35">
      <c r="D529" s="25"/>
      <c r="E529" s="25"/>
      <c r="F529" s="25"/>
      <c r="G529" s="25"/>
      <c r="H529" s="25"/>
      <c r="I529" s="25"/>
      <c r="J529" s="25"/>
    </row>
    <row r="530" spans="1:10" x14ac:dyDescent="0.35">
      <c r="D530" s="25"/>
      <c r="E530" s="25"/>
      <c r="F530" s="25"/>
      <c r="G530" s="25"/>
      <c r="H530" s="25"/>
      <c r="I530" s="25"/>
      <c r="J530" s="25"/>
    </row>
    <row r="531" spans="1:10" x14ac:dyDescent="0.35">
      <c r="D531" s="25"/>
      <c r="E531" s="25"/>
      <c r="F531" s="25"/>
      <c r="G531" s="25"/>
      <c r="H531" s="25"/>
      <c r="I531" s="25"/>
      <c r="J531" s="25"/>
    </row>
    <row r="532" spans="1:10" x14ac:dyDescent="0.35">
      <c r="D532" s="25"/>
      <c r="E532" s="25"/>
      <c r="F532" s="25"/>
      <c r="G532" s="25"/>
      <c r="H532" s="25"/>
      <c r="I532" s="25"/>
      <c r="J532" s="25"/>
    </row>
    <row r="533" spans="1:10" x14ac:dyDescent="0.35">
      <c r="D533" s="25"/>
      <c r="E533" s="25"/>
      <c r="F533" s="25"/>
      <c r="G533" s="25"/>
      <c r="H533" s="25"/>
      <c r="I533" s="25"/>
      <c r="J533" s="25"/>
    </row>
    <row r="535" spans="1:10" x14ac:dyDescent="0.35">
      <c r="A535" s="24" t="s">
        <v>334</v>
      </c>
      <c r="B535" s="24"/>
      <c r="C535" s="24"/>
      <c r="D535" s="24"/>
      <c r="E535" s="24"/>
      <c r="F535" s="24"/>
      <c r="G535" s="24"/>
      <c r="H535" s="24"/>
      <c r="I535" s="24"/>
      <c r="J535" s="24"/>
    </row>
    <row r="536" spans="1:10" x14ac:dyDescent="0.35">
      <c r="A536" t="s">
        <v>294</v>
      </c>
      <c r="B536" t="s">
        <v>294</v>
      </c>
      <c r="C536" s="11" t="s">
        <v>292</v>
      </c>
      <c r="D536" s="25" t="s">
        <v>300</v>
      </c>
      <c r="E536" s="25"/>
      <c r="F536" s="25"/>
      <c r="G536" s="25"/>
      <c r="H536" s="25"/>
      <c r="I536" s="25"/>
      <c r="J536" s="25"/>
    </row>
    <row r="537" spans="1:10" x14ac:dyDescent="0.35">
      <c r="A537" s="7">
        <v>45139</v>
      </c>
      <c r="B537" s="7">
        <v>36739</v>
      </c>
      <c r="C537">
        <f>YEARFRAC(B537,A537)</f>
        <v>23</v>
      </c>
      <c r="D537" s="25"/>
      <c r="E537" s="25"/>
      <c r="F537" s="25"/>
      <c r="G537" s="25"/>
      <c r="H537" s="25"/>
      <c r="I537" s="25"/>
      <c r="J537" s="25"/>
    </row>
    <row r="538" spans="1:10" x14ac:dyDescent="0.35">
      <c r="D538" s="25"/>
      <c r="E538" s="25"/>
      <c r="F538" s="25"/>
      <c r="G538" s="25"/>
      <c r="H538" s="25"/>
      <c r="I538" s="25"/>
      <c r="J538" s="25"/>
    </row>
    <row r="539" spans="1:10" x14ac:dyDescent="0.35">
      <c r="D539" s="25"/>
      <c r="E539" s="25"/>
      <c r="F539" s="25"/>
      <c r="G539" s="25"/>
      <c r="H539" s="25"/>
      <c r="I539" s="25"/>
      <c r="J539" s="25"/>
    </row>
    <row r="540" spans="1:10" x14ac:dyDescent="0.35">
      <c r="D540" s="25"/>
      <c r="E540" s="25"/>
      <c r="F540" s="25"/>
      <c r="G540" s="25"/>
      <c r="H540" s="25"/>
      <c r="I540" s="25"/>
      <c r="J540" s="25"/>
    </row>
    <row r="541" spans="1:10" x14ac:dyDescent="0.35">
      <c r="D541" s="25"/>
      <c r="E541" s="25"/>
      <c r="F541" s="25"/>
      <c r="G541" s="25"/>
      <c r="H541" s="25"/>
      <c r="I541" s="25"/>
      <c r="J541" s="25"/>
    </row>
    <row r="542" spans="1:10" x14ac:dyDescent="0.35">
      <c r="D542" s="25"/>
      <c r="E542" s="25"/>
      <c r="F542" s="25"/>
      <c r="G542" s="25"/>
      <c r="H542" s="25"/>
      <c r="I542" s="25"/>
      <c r="J542" s="25"/>
    </row>
    <row r="543" spans="1:10" x14ac:dyDescent="0.35">
      <c r="D543" s="25"/>
      <c r="E543" s="25"/>
      <c r="F543" s="25"/>
      <c r="G543" s="25"/>
      <c r="H543" s="25"/>
      <c r="I543" s="25"/>
      <c r="J543" s="25"/>
    </row>
    <row r="544" spans="1:10" x14ac:dyDescent="0.35">
      <c r="D544" s="25"/>
      <c r="E544" s="25"/>
      <c r="F544" s="25"/>
      <c r="G544" s="25"/>
      <c r="H544" s="25"/>
      <c r="I544" s="25"/>
      <c r="J544" s="25"/>
    </row>
    <row r="545" spans="1:10" x14ac:dyDescent="0.35">
      <c r="D545" s="25"/>
      <c r="E545" s="25"/>
      <c r="F545" s="25"/>
      <c r="G545" s="25"/>
      <c r="H545" s="25"/>
      <c r="I545" s="25"/>
      <c r="J545" s="25"/>
    </row>
    <row r="547" spans="1:10" x14ac:dyDescent="0.35">
      <c r="A547" s="24" t="s">
        <v>335</v>
      </c>
      <c r="B547" s="24"/>
      <c r="C547" s="24"/>
      <c r="D547" s="24"/>
      <c r="E547" s="24"/>
      <c r="F547" s="24"/>
      <c r="G547" s="24"/>
      <c r="H547" s="24"/>
      <c r="I547" s="24"/>
      <c r="J547" s="24"/>
    </row>
    <row r="548" spans="1:10" x14ac:dyDescent="0.35">
      <c r="A548" t="s">
        <v>294</v>
      </c>
      <c r="B548" t="s">
        <v>294</v>
      </c>
      <c r="C548" s="11" t="s">
        <v>292</v>
      </c>
      <c r="D548" s="25" t="s">
        <v>301</v>
      </c>
      <c r="E548" s="25"/>
      <c r="F548" s="25"/>
      <c r="G548" s="25"/>
      <c r="H548" s="25"/>
      <c r="I548" s="25"/>
      <c r="J548" s="25"/>
    </row>
    <row r="549" spans="1:10" x14ac:dyDescent="0.35">
      <c r="A549" s="7">
        <v>45139</v>
      </c>
      <c r="B549" s="7">
        <v>44044</v>
      </c>
      <c r="C549">
        <f>DATEDIF(B549,A549,"m")</f>
        <v>36</v>
      </c>
      <c r="D549" s="25"/>
      <c r="E549" s="25"/>
      <c r="F549" s="25"/>
      <c r="G549" s="25"/>
      <c r="H549" s="25"/>
      <c r="I549" s="25"/>
      <c r="J549" s="25"/>
    </row>
    <row r="550" spans="1:10" x14ac:dyDescent="0.35">
      <c r="D550" s="25"/>
      <c r="E550" s="25"/>
      <c r="F550" s="25"/>
      <c r="G550" s="25"/>
      <c r="H550" s="25"/>
      <c r="I550" s="25"/>
      <c r="J550" s="25"/>
    </row>
    <row r="551" spans="1:10" x14ac:dyDescent="0.35">
      <c r="D551" s="25"/>
      <c r="E551" s="25"/>
      <c r="F551" s="25"/>
      <c r="G551" s="25"/>
      <c r="H551" s="25"/>
      <c r="I551" s="25"/>
      <c r="J551" s="25"/>
    </row>
    <row r="552" spans="1:10" x14ac:dyDescent="0.35">
      <c r="D552" s="25"/>
      <c r="E552" s="25"/>
      <c r="F552" s="25"/>
      <c r="G552" s="25"/>
      <c r="H552" s="25"/>
      <c r="I552" s="25"/>
      <c r="J552" s="25"/>
    </row>
    <row r="553" spans="1:10" x14ac:dyDescent="0.35">
      <c r="D553" s="25"/>
      <c r="E553" s="25"/>
      <c r="F553" s="25"/>
      <c r="G553" s="25"/>
      <c r="H553" s="25"/>
      <c r="I553" s="25"/>
      <c r="J553" s="25"/>
    </row>
    <row r="554" spans="1:10" x14ac:dyDescent="0.35">
      <c r="D554" s="25"/>
      <c r="E554" s="25"/>
      <c r="F554" s="25"/>
      <c r="G554" s="25"/>
      <c r="H554" s="25"/>
      <c r="I554" s="25"/>
      <c r="J554" s="25"/>
    </row>
    <row r="555" spans="1:10" x14ac:dyDescent="0.35">
      <c r="D555" s="25"/>
      <c r="E555" s="25"/>
      <c r="F555" s="25"/>
      <c r="G555" s="25"/>
      <c r="H555" s="25"/>
      <c r="I555" s="25"/>
      <c r="J555" s="25"/>
    </row>
    <row r="556" spans="1:10" x14ac:dyDescent="0.35">
      <c r="D556" s="25"/>
      <c r="E556" s="25"/>
      <c r="F556" s="25"/>
      <c r="G556" s="25"/>
      <c r="H556" s="25"/>
      <c r="I556" s="25"/>
      <c r="J556" s="25"/>
    </row>
    <row r="557" spans="1:10" x14ac:dyDescent="0.35">
      <c r="D557" s="25"/>
      <c r="E557" s="25"/>
      <c r="F557" s="25"/>
      <c r="G557" s="25"/>
      <c r="H557" s="25"/>
      <c r="I557" s="25"/>
      <c r="J557" s="25"/>
    </row>
    <row r="559" spans="1:10" x14ac:dyDescent="0.35">
      <c r="A559" s="24" t="s">
        <v>336</v>
      </c>
      <c r="B559" s="24"/>
      <c r="C559" s="24"/>
      <c r="D559" s="24"/>
      <c r="E559" s="24"/>
      <c r="F559" s="24"/>
      <c r="G559" s="24"/>
      <c r="H559" s="24"/>
      <c r="I559" s="24"/>
      <c r="J559" s="24"/>
    </row>
    <row r="560" spans="1:10" x14ac:dyDescent="0.35">
      <c r="A560" t="s">
        <v>294</v>
      </c>
      <c r="B560" t="s">
        <v>294</v>
      </c>
      <c r="C560" s="11" t="s">
        <v>292</v>
      </c>
      <c r="D560" s="25" t="s">
        <v>302</v>
      </c>
      <c r="E560" s="25"/>
      <c r="F560" s="25"/>
      <c r="G560" s="25"/>
      <c r="H560" s="25"/>
      <c r="I560" s="25"/>
      <c r="J560" s="25"/>
    </row>
    <row r="561" spans="1:10" x14ac:dyDescent="0.35">
      <c r="A561" s="7">
        <v>45139</v>
      </c>
      <c r="B561">
        <v>1</v>
      </c>
      <c r="C561" s="7">
        <f>EOMONTH(A561,B561)</f>
        <v>45199</v>
      </c>
      <c r="D561" s="25"/>
      <c r="E561" s="25"/>
      <c r="F561" s="25"/>
      <c r="G561" s="25"/>
      <c r="H561" s="25"/>
      <c r="I561" s="25"/>
      <c r="J561" s="25"/>
    </row>
    <row r="562" spans="1:10" x14ac:dyDescent="0.35">
      <c r="D562" s="25"/>
      <c r="E562" s="25"/>
      <c r="F562" s="25"/>
      <c r="G562" s="25"/>
      <c r="H562" s="25"/>
      <c r="I562" s="25"/>
      <c r="J562" s="25"/>
    </row>
    <row r="563" spans="1:10" x14ac:dyDescent="0.35">
      <c r="D563" s="25"/>
      <c r="E563" s="25"/>
      <c r="F563" s="25"/>
      <c r="G563" s="25"/>
      <c r="H563" s="25"/>
      <c r="I563" s="25"/>
      <c r="J563" s="25"/>
    </row>
    <row r="564" spans="1:10" x14ac:dyDescent="0.35">
      <c r="D564" s="25"/>
      <c r="E564" s="25"/>
      <c r="F564" s="25"/>
      <c r="G564" s="25"/>
      <c r="H564" s="25"/>
      <c r="I564" s="25"/>
      <c r="J564" s="25"/>
    </row>
    <row r="565" spans="1:10" x14ac:dyDescent="0.35">
      <c r="D565" s="25"/>
      <c r="E565" s="25"/>
      <c r="F565" s="25"/>
      <c r="G565" s="25"/>
      <c r="H565" s="25"/>
      <c r="I565" s="25"/>
      <c r="J565" s="25"/>
    </row>
    <row r="566" spans="1:10" x14ac:dyDescent="0.35">
      <c r="D566" s="25"/>
      <c r="E566" s="25"/>
      <c r="F566" s="25"/>
      <c r="G566" s="25"/>
      <c r="H566" s="25"/>
      <c r="I566" s="25"/>
      <c r="J566" s="25"/>
    </row>
    <row r="567" spans="1:10" x14ac:dyDescent="0.35">
      <c r="D567" s="25"/>
      <c r="E567" s="25"/>
      <c r="F567" s="25"/>
      <c r="G567" s="25"/>
      <c r="H567" s="25"/>
      <c r="I567" s="25"/>
      <c r="J567" s="25"/>
    </row>
    <row r="568" spans="1:10" x14ac:dyDescent="0.35">
      <c r="D568" s="25"/>
      <c r="E568" s="25"/>
      <c r="F568" s="25"/>
      <c r="G568" s="25"/>
      <c r="H568" s="25"/>
      <c r="I568" s="25"/>
      <c r="J568" s="25"/>
    </row>
    <row r="569" spans="1:10" x14ac:dyDescent="0.35">
      <c r="D569" s="25"/>
      <c r="E569" s="25"/>
      <c r="F569" s="25"/>
      <c r="G569" s="25"/>
      <c r="H569" s="25"/>
      <c r="I569" s="25"/>
      <c r="J569" s="25"/>
    </row>
    <row r="571" spans="1:10" x14ac:dyDescent="0.35">
      <c r="A571" s="24" t="s">
        <v>337</v>
      </c>
      <c r="B571" s="24"/>
      <c r="C571" s="24"/>
      <c r="D571" s="24"/>
      <c r="E571" s="24"/>
      <c r="F571" s="24"/>
      <c r="G571" s="24"/>
      <c r="H571" s="24"/>
      <c r="I571" s="24"/>
      <c r="J571" s="24"/>
    </row>
    <row r="572" spans="1:10" x14ac:dyDescent="0.35">
      <c r="A572" t="s">
        <v>294</v>
      </c>
      <c r="B572" s="11" t="s">
        <v>292</v>
      </c>
      <c r="D572" s="25" t="s">
        <v>303</v>
      </c>
      <c r="E572" s="25"/>
      <c r="F572" s="25"/>
      <c r="G572" s="25"/>
      <c r="H572" s="25"/>
      <c r="I572" s="25"/>
      <c r="J572" s="25"/>
    </row>
    <row r="573" spans="1:10" x14ac:dyDescent="0.35">
      <c r="A573" s="7">
        <v>45139</v>
      </c>
      <c r="B573" s="7" t="str">
        <f>TEXT(A573,"ddd")</f>
        <v>Tue</v>
      </c>
      <c r="D573" s="25"/>
      <c r="E573" s="25"/>
      <c r="F573" s="25"/>
      <c r="G573" s="25"/>
      <c r="H573" s="25"/>
      <c r="I573" s="25"/>
      <c r="J573" s="25"/>
    </row>
    <row r="574" spans="1:10" ht="14.5" customHeight="1" x14ac:dyDescent="0.35">
      <c r="B574" s="25" t="s">
        <v>304</v>
      </c>
      <c r="C574" s="25"/>
      <c r="D574" s="25"/>
      <c r="E574" s="25"/>
      <c r="F574" s="25"/>
      <c r="G574" s="25"/>
      <c r="H574" s="25"/>
      <c r="I574" s="25"/>
      <c r="J574" s="25"/>
    </row>
    <row r="575" spans="1:10" x14ac:dyDescent="0.35">
      <c r="B575" s="25"/>
      <c r="C575" s="25"/>
      <c r="D575" s="25"/>
      <c r="E575" s="25"/>
      <c r="F575" s="25"/>
      <c r="G575" s="25"/>
      <c r="H575" s="25"/>
      <c r="I575" s="25"/>
      <c r="J575" s="25"/>
    </row>
    <row r="576" spans="1:10" x14ac:dyDescent="0.35">
      <c r="B576" s="25"/>
      <c r="C576" s="25"/>
      <c r="D576" s="25"/>
      <c r="E576" s="25"/>
      <c r="F576" s="25"/>
      <c r="G576" s="25"/>
      <c r="H576" s="25"/>
      <c r="I576" s="25"/>
      <c r="J576" s="25"/>
    </row>
    <row r="577" spans="1:10" x14ac:dyDescent="0.35">
      <c r="B577" s="25"/>
      <c r="C577" s="25"/>
      <c r="D577" s="25"/>
      <c r="E577" s="25"/>
      <c r="F577" s="25"/>
      <c r="G577" s="25"/>
      <c r="H577" s="25"/>
      <c r="I577" s="25"/>
      <c r="J577" s="25"/>
    </row>
    <row r="578" spans="1:10" x14ac:dyDescent="0.35">
      <c r="B578" s="25"/>
      <c r="C578" s="25"/>
      <c r="D578" s="25"/>
      <c r="E578" s="25"/>
      <c r="F578" s="25"/>
      <c r="G578" s="25"/>
      <c r="H578" s="25"/>
      <c r="I578" s="25"/>
      <c r="J578" s="25"/>
    </row>
    <row r="579" spans="1:10" x14ac:dyDescent="0.35">
      <c r="D579" s="25"/>
      <c r="E579" s="25"/>
      <c r="F579" s="25"/>
      <c r="G579" s="25"/>
      <c r="H579" s="25"/>
      <c r="I579" s="25"/>
      <c r="J579" s="25"/>
    </row>
    <row r="580" spans="1:10" x14ac:dyDescent="0.35">
      <c r="A580">
        <v>0.64200000000000002</v>
      </c>
      <c r="B580" t="str">
        <f>TEXT(A580,"0.0%")</f>
        <v>64.2%</v>
      </c>
      <c r="D580" s="25"/>
      <c r="E580" s="25"/>
      <c r="F580" s="25"/>
      <c r="G580" s="25"/>
      <c r="H580" s="25"/>
      <c r="I580" s="25"/>
      <c r="J580" s="25"/>
    </row>
    <row r="581" spans="1:10" ht="15" thickBot="1" x14ac:dyDescent="0.4">
      <c r="D581" s="25"/>
      <c r="E581" s="25"/>
      <c r="F581" s="25"/>
      <c r="G581" s="25"/>
      <c r="H581" s="25"/>
      <c r="I581" s="25"/>
      <c r="J581" s="25"/>
    </row>
    <row r="582" spans="1:10" ht="15" thickBot="1" x14ac:dyDescent="0.4">
      <c r="A582" s="43" t="s">
        <v>339</v>
      </c>
      <c r="B582" s="44"/>
      <c r="C582" s="44"/>
      <c r="D582" s="44"/>
      <c r="E582" s="44"/>
      <c r="F582" s="44"/>
      <c r="G582" s="44"/>
      <c r="H582" s="44"/>
      <c r="I582" s="44"/>
      <c r="J582" s="45"/>
    </row>
    <row r="583" spans="1:10" x14ac:dyDescent="0.35">
      <c r="A583" s="24" t="s">
        <v>338</v>
      </c>
      <c r="B583" s="24"/>
      <c r="C583" s="24"/>
      <c r="D583" s="24"/>
      <c r="E583" s="24"/>
      <c r="F583" s="24"/>
      <c r="G583" s="24"/>
      <c r="H583" s="24"/>
      <c r="I583" s="24"/>
      <c r="J583" s="24"/>
    </row>
    <row r="584" spans="1:10" ht="14.5" customHeight="1" x14ac:dyDescent="0.35">
      <c r="A584" t="s">
        <v>311</v>
      </c>
      <c r="B584" s="11" t="s">
        <v>292</v>
      </c>
      <c r="D584" s="25" t="s">
        <v>306</v>
      </c>
      <c r="E584" s="25"/>
      <c r="F584" s="25"/>
      <c r="G584" s="25"/>
      <c r="H584" s="22"/>
      <c r="I584" s="22"/>
      <c r="J584" s="22"/>
    </row>
    <row r="585" spans="1:10" x14ac:dyDescent="0.35">
      <c r="A585" s="7" t="s">
        <v>305</v>
      </c>
      <c r="B585" s="7" t="str">
        <f>UPPER(A585)</f>
        <v>PUNE</v>
      </c>
      <c r="D585" s="25"/>
      <c r="E585" s="25"/>
      <c r="F585" s="25"/>
      <c r="G585" s="25"/>
      <c r="H585" s="22"/>
      <c r="I585" s="22"/>
      <c r="J585" s="22"/>
    </row>
    <row r="586" spans="1:10" ht="14.5" customHeight="1" x14ac:dyDescent="0.35">
      <c r="B586" s="22"/>
      <c r="C586" s="22"/>
      <c r="D586" s="25"/>
      <c r="E586" s="25"/>
      <c r="F586" s="25"/>
      <c r="G586" s="25"/>
      <c r="H586" s="22"/>
      <c r="I586" s="22"/>
      <c r="J586" s="22"/>
    </row>
    <row r="587" spans="1:10" x14ac:dyDescent="0.35">
      <c r="B587" s="22"/>
      <c r="C587" s="22"/>
      <c r="D587" s="25"/>
      <c r="E587" s="25"/>
      <c r="F587" s="25"/>
      <c r="G587" s="25"/>
      <c r="H587" s="22"/>
      <c r="I587" s="22"/>
      <c r="J587" s="22"/>
    </row>
    <row r="588" spans="1:10" x14ac:dyDescent="0.35">
      <c r="B588" s="22"/>
      <c r="C588" s="22"/>
      <c r="D588" s="22"/>
      <c r="E588" s="22"/>
      <c r="F588" s="22"/>
      <c r="G588" s="22"/>
      <c r="H588" s="22"/>
      <c r="I588" s="22"/>
      <c r="J588" s="22"/>
    </row>
    <row r="589" spans="1:10" x14ac:dyDescent="0.35">
      <c r="A589" s="24" t="s">
        <v>307</v>
      </c>
      <c r="B589" s="24"/>
      <c r="C589" s="24"/>
      <c r="D589" s="24"/>
      <c r="E589" s="24"/>
      <c r="F589" s="24"/>
      <c r="G589" s="24"/>
      <c r="H589" s="24"/>
      <c r="I589" s="24"/>
      <c r="J589" s="24"/>
    </row>
    <row r="590" spans="1:10" x14ac:dyDescent="0.35">
      <c r="A590" t="s">
        <v>311</v>
      </c>
      <c r="B590" s="11" t="s">
        <v>292</v>
      </c>
      <c r="D590" s="25" t="s">
        <v>308</v>
      </c>
      <c r="E590" s="25"/>
      <c r="F590" s="25"/>
      <c r="G590" s="25"/>
      <c r="H590" s="22"/>
      <c r="I590" s="22"/>
      <c r="J590" s="22"/>
    </row>
    <row r="591" spans="1:10" x14ac:dyDescent="0.35">
      <c r="A591" s="7" t="s">
        <v>309</v>
      </c>
      <c r="B591" t="str">
        <f>LOWER(A591)</f>
        <v>pune</v>
      </c>
      <c r="D591" s="25"/>
      <c r="E591" s="25"/>
      <c r="F591" s="25"/>
      <c r="G591" s="25"/>
      <c r="H591" s="22"/>
      <c r="I591" s="22"/>
      <c r="J591" s="22"/>
    </row>
    <row r="592" spans="1:10" x14ac:dyDescent="0.35">
      <c r="B592" s="22"/>
      <c r="C592" s="22"/>
      <c r="D592" s="25"/>
      <c r="E592" s="25"/>
      <c r="F592" s="25"/>
      <c r="G592" s="25"/>
      <c r="H592" s="22"/>
      <c r="I592" s="22"/>
      <c r="J592" s="22"/>
    </row>
    <row r="593" spans="1:10" x14ac:dyDescent="0.35">
      <c r="B593" s="22"/>
      <c r="C593" s="22"/>
      <c r="D593" s="25"/>
      <c r="E593" s="25"/>
      <c r="F593" s="25"/>
      <c r="G593" s="25"/>
      <c r="H593" s="22"/>
      <c r="I593" s="22"/>
      <c r="J593" s="22"/>
    </row>
    <row r="595" spans="1:10" x14ac:dyDescent="0.35">
      <c r="A595" s="24" t="s">
        <v>310</v>
      </c>
      <c r="B595" s="24"/>
      <c r="C595" s="24"/>
      <c r="D595" s="24"/>
      <c r="E595" s="24"/>
      <c r="F595" s="24"/>
      <c r="G595" s="24"/>
      <c r="H595" s="24"/>
      <c r="I595" s="24"/>
      <c r="J595" s="24"/>
    </row>
    <row r="596" spans="1:10" x14ac:dyDescent="0.35">
      <c r="A596" t="s">
        <v>294</v>
      </c>
      <c r="B596" s="11" t="s">
        <v>292</v>
      </c>
      <c r="D596" s="25" t="s">
        <v>313</v>
      </c>
      <c r="E596" s="25"/>
      <c r="F596" s="25"/>
      <c r="G596" s="25"/>
      <c r="H596" s="22"/>
      <c r="I596" s="22"/>
      <c r="J596" s="22"/>
    </row>
    <row r="597" spans="1:10" x14ac:dyDescent="0.35">
      <c r="A597" s="7" t="s">
        <v>312</v>
      </c>
      <c r="B597" t="str">
        <f>PROPER(A597)</f>
        <v>I Live In Pune</v>
      </c>
      <c r="D597" s="25"/>
      <c r="E597" s="25"/>
      <c r="F597" s="25"/>
      <c r="G597" s="25"/>
      <c r="H597" s="22"/>
      <c r="I597" s="22"/>
      <c r="J597" s="22"/>
    </row>
    <row r="598" spans="1:10" x14ac:dyDescent="0.35">
      <c r="B598" s="22"/>
      <c r="C598" s="22"/>
      <c r="D598" s="25"/>
      <c r="E598" s="25"/>
      <c r="F598" s="25"/>
      <c r="G598" s="25"/>
      <c r="H598" s="22"/>
      <c r="I598" s="22"/>
      <c r="J598" s="22"/>
    </row>
    <row r="599" spans="1:10" x14ac:dyDescent="0.35">
      <c r="B599" s="22"/>
      <c r="C599" s="22"/>
      <c r="D599" s="25"/>
      <c r="E599" s="25"/>
      <c r="F599" s="25"/>
      <c r="G599" s="25"/>
      <c r="H599" s="22"/>
      <c r="I599" s="22"/>
      <c r="J599" s="22"/>
    </row>
    <row r="601" spans="1:10" x14ac:dyDescent="0.35">
      <c r="A601" s="24" t="s">
        <v>316</v>
      </c>
      <c r="B601" s="24"/>
      <c r="C601" s="24"/>
      <c r="D601" s="24"/>
      <c r="E601" s="24"/>
      <c r="F601" s="24"/>
      <c r="G601" s="24"/>
      <c r="H601" s="24"/>
      <c r="I601" s="24"/>
      <c r="J601" s="24"/>
    </row>
    <row r="602" spans="1:10" x14ac:dyDescent="0.35">
      <c r="A602" t="s">
        <v>294</v>
      </c>
      <c r="B602" s="11" t="s">
        <v>292</v>
      </c>
      <c r="D602" s="25" t="s">
        <v>315</v>
      </c>
      <c r="E602" s="25"/>
      <c r="F602" s="25"/>
      <c r="G602" s="25"/>
      <c r="H602" s="22"/>
      <c r="I602" s="22"/>
      <c r="J602" s="22"/>
    </row>
    <row r="603" spans="1:10" x14ac:dyDescent="0.35">
      <c r="A603" s="7" t="s">
        <v>314</v>
      </c>
      <c r="B603" t="str">
        <f>LEFT(A603,3)</f>
        <v>Mum</v>
      </c>
      <c r="D603" s="25"/>
      <c r="E603" s="25"/>
      <c r="F603" s="25"/>
      <c r="G603" s="25"/>
      <c r="H603" s="22"/>
      <c r="I603" s="22"/>
      <c r="J603" s="22"/>
    </row>
    <row r="604" spans="1:10" x14ac:dyDescent="0.35">
      <c r="B604" s="22"/>
      <c r="C604" s="22"/>
      <c r="D604" s="25"/>
      <c r="E604" s="25"/>
      <c r="F604" s="25"/>
      <c r="G604" s="25"/>
      <c r="H604" s="22"/>
      <c r="I604" s="22"/>
      <c r="J604" s="22"/>
    </row>
    <row r="605" spans="1:10" x14ac:dyDescent="0.35">
      <c r="B605" s="22"/>
      <c r="C605" s="22"/>
      <c r="D605" s="25"/>
      <c r="E605" s="25"/>
      <c r="F605" s="25"/>
      <c r="G605" s="25"/>
      <c r="H605" s="22"/>
      <c r="I605" s="22"/>
      <c r="J605" s="22"/>
    </row>
    <row r="606" spans="1:10" x14ac:dyDescent="0.35">
      <c r="A606" s="24" t="s">
        <v>317</v>
      </c>
      <c r="B606" s="24"/>
      <c r="C606" s="24"/>
      <c r="D606" s="24"/>
      <c r="E606" s="24"/>
      <c r="F606" s="24"/>
      <c r="G606" s="24"/>
      <c r="H606" s="24"/>
      <c r="I606" s="24"/>
      <c r="J606" s="24"/>
    </row>
    <row r="607" spans="1:10" x14ac:dyDescent="0.35">
      <c r="A607" t="s">
        <v>294</v>
      </c>
      <c r="B607" s="11" t="s">
        <v>292</v>
      </c>
      <c r="D607" s="25" t="s">
        <v>318</v>
      </c>
      <c r="E607" s="25"/>
      <c r="F607" s="25"/>
      <c r="G607" s="25"/>
      <c r="H607" s="22"/>
      <c r="I607" s="22"/>
      <c r="J607" s="22"/>
    </row>
    <row r="608" spans="1:10" x14ac:dyDescent="0.35">
      <c r="A608" s="7" t="s">
        <v>314</v>
      </c>
      <c r="B608" t="str">
        <f>RIGHT(A608,3)</f>
        <v>bai</v>
      </c>
      <c r="D608" s="25"/>
      <c r="E608" s="25"/>
      <c r="F608" s="25"/>
      <c r="G608" s="25"/>
      <c r="H608" s="22"/>
      <c r="I608" s="22"/>
      <c r="J608" s="22"/>
    </row>
    <row r="609" spans="1:10" x14ac:dyDescent="0.35">
      <c r="B609" s="22"/>
      <c r="C609" s="22"/>
      <c r="D609" s="25"/>
      <c r="E609" s="25"/>
      <c r="F609" s="25"/>
      <c r="G609" s="25"/>
      <c r="H609" s="22"/>
      <c r="I609" s="22"/>
      <c r="J609" s="22"/>
    </row>
    <row r="610" spans="1:10" x14ac:dyDescent="0.35">
      <c r="B610" s="22"/>
      <c r="C610" s="22"/>
      <c r="D610" s="25"/>
      <c r="E610" s="25"/>
      <c r="F610" s="25"/>
      <c r="G610" s="25"/>
      <c r="H610" s="22"/>
      <c r="I610" s="22"/>
      <c r="J610" s="22"/>
    </row>
    <row r="611" spans="1:10" x14ac:dyDescent="0.35">
      <c r="A611" s="24" t="s">
        <v>319</v>
      </c>
      <c r="B611" s="24"/>
      <c r="C611" s="24"/>
      <c r="D611" s="24"/>
      <c r="E611" s="24"/>
      <c r="F611" s="24"/>
      <c r="G611" s="24"/>
      <c r="H611" s="24"/>
      <c r="I611" s="24"/>
      <c r="J611" s="24"/>
    </row>
    <row r="612" spans="1:10" x14ac:dyDescent="0.35">
      <c r="A612" t="s">
        <v>294</v>
      </c>
      <c r="B612" s="11" t="s">
        <v>292</v>
      </c>
      <c r="D612" s="25" t="s">
        <v>320</v>
      </c>
      <c r="E612" s="25"/>
      <c r="F612" s="25"/>
      <c r="G612" s="25"/>
      <c r="H612" s="22"/>
      <c r="I612" s="22"/>
      <c r="J612" s="22"/>
    </row>
    <row r="613" spans="1:10" x14ac:dyDescent="0.35">
      <c r="A613" s="7" t="s">
        <v>314</v>
      </c>
      <c r="B613" t="str">
        <f>MID(A613,2,3)</f>
        <v>umb</v>
      </c>
      <c r="D613" s="25"/>
      <c r="E613" s="25"/>
      <c r="F613" s="25"/>
      <c r="G613" s="25"/>
      <c r="H613" s="22"/>
      <c r="I613" s="22"/>
      <c r="J613" s="22"/>
    </row>
    <row r="614" spans="1:10" x14ac:dyDescent="0.35">
      <c r="B614" s="22"/>
      <c r="C614" s="22"/>
      <c r="D614" s="25"/>
      <c r="E614" s="25"/>
      <c r="F614" s="25"/>
      <c r="G614" s="25"/>
      <c r="H614" s="22"/>
      <c r="I614" s="22"/>
      <c r="J614" s="22"/>
    </row>
    <row r="615" spans="1:10" x14ac:dyDescent="0.35">
      <c r="B615" s="22"/>
      <c r="C615" s="22"/>
      <c r="D615" s="25"/>
      <c r="E615" s="25"/>
      <c r="F615" s="25"/>
      <c r="G615" s="25"/>
      <c r="H615" s="22"/>
      <c r="I615" s="22"/>
      <c r="J615" s="22"/>
    </row>
    <row r="617" spans="1:10" x14ac:dyDescent="0.35">
      <c r="A617" s="24" t="s">
        <v>321</v>
      </c>
      <c r="B617" s="24"/>
      <c r="C617" s="24"/>
      <c r="D617" s="24"/>
      <c r="E617" s="24"/>
      <c r="F617" s="24"/>
      <c r="G617" s="24"/>
      <c r="H617" s="24"/>
      <c r="I617" s="24"/>
      <c r="J617" s="24"/>
    </row>
    <row r="618" spans="1:10" x14ac:dyDescent="0.35">
      <c r="A618" t="s">
        <v>294</v>
      </c>
      <c r="B618" s="11" t="s">
        <v>292</v>
      </c>
      <c r="D618" s="25" t="s">
        <v>322</v>
      </c>
      <c r="E618" s="25"/>
      <c r="F618" s="25"/>
      <c r="G618" s="25"/>
      <c r="H618" s="22"/>
      <c r="I618" s="22"/>
      <c r="J618" s="22"/>
    </row>
    <row r="619" spans="1:10" x14ac:dyDescent="0.35">
      <c r="A619" s="7" t="s">
        <v>314</v>
      </c>
      <c r="B619">
        <f>SEARCH("m",A619,2)</f>
        <v>3</v>
      </c>
      <c r="D619" s="25"/>
      <c r="E619" s="25"/>
      <c r="F619" s="25"/>
      <c r="G619" s="25"/>
      <c r="H619" s="22"/>
      <c r="I619" s="22"/>
      <c r="J619" s="22"/>
    </row>
    <row r="620" spans="1:10" x14ac:dyDescent="0.35">
      <c r="B620" s="22"/>
      <c r="C620" s="22"/>
      <c r="D620" s="25"/>
      <c r="E620" s="25"/>
      <c r="F620" s="25"/>
      <c r="G620" s="25"/>
      <c r="H620" s="22"/>
      <c r="I620" s="22"/>
      <c r="J620" s="22"/>
    </row>
    <row r="621" spans="1:10" x14ac:dyDescent="0.35">
      <c r="B621" s="22"/>
      <c r="C621" s="22"/>
      <c r="D621" s="25"/>
      <c r="E621" s="25"/>
      <c r="F621" s="25"/>
      <c r="G621" s="25"/>
      <c r="H621" s="22"/>
      <c r="I621" s="22"/>
      <c r="J621" s="22"/>
    </row>
    <row r="622" spans="1:10" x14ac:dyDescent="0.35">
      <c r="A622" s="24" t="s">
        <v>323</v>
      </c>
      <c r="B622" s="24"/>
      <c r="C622" s="24"/>
      <c r="D622" s="24"/>
      <c r="E622" s="24"/>
      <c r="F622" s="24"/>
      <c r="G622" s="24"/>
      <c r="H622" s="24"/>
      <c r="I622" s="24"/>
      <c r="J622" s="24"/>
    </row>
    <row r="623" spans="1:10" x14ac:dyDescent="0.35">
      <c r="A623" t="s">
        <v>294</v>
      </c>
      <c r="B623" s="11" t="s">
        <v>292</v>
      </c>
      <c r="D623" s="25" t="s">
        <v>325</v>
      </c>
      <c r="E623" s="25"/>
      <c r="F623" s="25"/>
      <c r="G623" s="25"/>
      <c r="H623" s="22"/>
      <c r="I623" s="22"/>
      <c r="J623" s="22"/>
    </row>
    <row r="624" spans="1:10" x14ac:dyDescent="0.35">
      <c r="A624" s="7" t="s">
        <v>324</v>
      </c>
      <c r="B624" t="e">
        <f>FIND("u",A624)</f>
        <v>#VALUE!</v>
      </c>
      <c r="D624" s="25"/>
      <c r="E624" s="25"/>
      <c r="F624" s="25"/>
      <c r="G624" s="25"/>
      <c r="H624" s="22"/>
      <c r="I624" s="22"/>
      <c r="J624" s="22"/>
    </row>
    <row r="625" spans="1:10" x14ac:dyDescent="0.35">
      <c r="B625" s="22"/>
      <c r="C625" s="22"/>
      <c r="D625" s="25"/>
      <c r="E625" s="25"/>
      <c r="F625" s="25"/>
      <c r="G625" s="25"/>
      <c r="H625" s="22"/>
      <c r="I625" s="22"/>
      <c r="J625" s="22"/>
    </row>
    <row r="626" spans="1:10" x14ac:dyDescent="0.35">
      <c r="B626" s="22"/>
      <c r="C626" s="22"/>
      <c r="D626" s="25"/>
      <c r="E626" s="25"/>
      <c r="F626" s="25"/>
      <c r="G626" s="25"/>
      <c r="H626" s="22"/>
      <c r="I626" s="22"/>
      <c r="J626" s="22"/>
    </row>
    <row r="627" spans="1:10" x14ac:dyDescent="0.35">
      <c r="A627" s="24" t="s">
        <v>332</v>
      </c>
      <c r="B627" s="24"/>
      <c r="C627" s="24"/>
      <c r="D627" s="24"/>
      <c r="E627" s="24"/>
      <c r="F627" s="24"/>
      <c r="G627" s="24"/>
      <c r="H627" s="24"/>
      <c r="I627" s="24"/>
      <c r="J627" s="24"/>
    </row>
    <row r="628" spans="1:10" x14ac:dyDescent="0.35">
      <c r="A628" t="s">
        <v>163</v>
      </c>
      <c r="B628" t="s">
        <v>326</v>
      </c>
      <c r="C628" s="23" t="s">
        <v>329</v>
      </c>
      <c r="E628" s="25" t="s">
        <v>333</v>
      </c>
      <c r="F628" s="25"/>
      <c r="G628" s="25"/>
      <c r="H628" s="25"/>
    </row>
    <row r="629" spans="1:10" x14ac:dyDescent="0.35">
      <c r="A629" t="s">
        <v>164</v>
      </c>
      <c r="B629" t="s">
        <v>327</v>
      </c>
      <c r="C629" s="23" t="s">
        <v>330</v>
      </c>
      <c r="E629" s="25"/>
      <c r="F629" s="25"/>
      <c r="G629" s="25"/>
      <c r="H629" s="25"/>
    </row>
    <row r="630" spans="1:10" x14ac:dyDescent="0.35">
      <c r="A630" t="s">
        <v>165</v>
      </c>
      <c r="B630" t="s">
        <v>328</v>
      </c>
      <c r="C630" s="23" t="s">
        <v>331</v>
      </c>
      <c r="E630" s="25"/>
      <c r="F630" s="25"/>
      <c r="G630" s="25"/>
      <c r="H630" s="25"/>
    </row>
    <row r="631" spans="1:10" x14ac:dyDescent="0.35">
      <c r="E631" s="25"/>
      <c r="F631" s="25"/>
      <c r="G631" s="25"/>
      <c r="H631" s="25"/>
    </row>
  </sheetData>
  <sortState xmlns:xlrd2="http://schemas.microsoft.com/office/spreadsheetml/2017/richdata2" ref="A225:A231">
    <sortCondition ref="A225:A231"/>
  </sortState>
  <mergeCells count="135">
    <mergeCell ref="A457:J457"/>
    <mergeCell ref="F465:J470"/>
    <mergeCell ref="F458:J463"/>
    <mergeCell ref="A472:J472"/>
    <mergeCell ref="F473:J478"/>
    <mergeCell ref="B441:E441"/>
    <mergeCell ref="A448:J448"/>
    <mergeCell ref="F449:J454"/>
    <mergeCell ref="A582:J582"/>
    <mergeCell ref="A488:J488"/>
    <mergeCell ref="F74:J77"/>
    <mergeCell ref="A80:J80"/>
    <mergeCell ref="C267:G267"/>
    <mergeCell ref="C268:G268"/>
    <mergeCell ref="C269:G269"/>
    <mergeCell ref="F81:J84"/>
    <mergeCell ref="A89:J89"/>
    <mergeCell ref="F90:J93"/>
    <mergeCell ref="A96:J96"/>
    <mergeCell ref="F97:J100"/>
    <mergeCell ref="A103:J103"/>
    <mergeCell ref="F104:J107"/>
    <mergeCell ref="A112:J112"/>
    <mergeCell ref="F113:J116"/>
    <mergeCell ref="A121:J121"/>
    <mergeCell ref="F122:J125"/>
    <mergeCell ref="A1:Q1"/>
    <mergeCell ref="A65:Q65"/>
    <mergeCell ref="A66:J66"/>
    <mergeCell ref="F67:J70"/>
    <mergeCell ref="A73:J73"/>
    <mergeCell ref="A2:J2"/>
    <mergeCell ref="A27:J27"/>
    <mergeCell ref="C29:F29"/>
    <mergeCell ref="A48:J48"/>
    <mergeCell ref="F49:J52"/>
    <mergeCell ref="G29:J33"/>
    <mergeCell ref="F14:I18"/>
    <mergeCell ref="A178:J178"/>
    <mergeCell ref="F179:J184"/>
    <mergeCell ref="F149:J152"/>
    <mergeCell ref="A158:J158"/>
    <mergeCell ref="F159:J162"/>
    <mergeCell ref="A169:J169"/>
    <mergeCell ref="F170:J175"/>
    <mergeCell ref="F140:J143"/>
    <mergeCell ref="A130:J130"/>
    <mergeCell ref="F131:J134"/>
    <mergeCell ref="A139:J139"/>
    <mergeCell ref="A148:J148"/>
    <mergeCell ref="D224:F230"/>
    <mergeCell ref="F215:J221"/>
    <mergeCell ref="A235:J235"/>
    <mergeCell ref="F236:J239"/>
    <mergeCell ref="F195:J198"/>
    <mergeCell ref="A204:J204"/>
    <mergeCell ref="F205:J208"/>
    <mergeCell ref="A214:J214"/>
    <mergeCell ref="A187:Q187"/>
    <mergeCell ref="A188:J188"/>
    <mergeCell ref="F189:J192"/>
    <mergeCell ref="A194:J194"/>
    <mergeCell ref="F241:G241"/>
    <mergeCell ref="A274:J274"/>
    <mergeCell ref="F276:J281"/>
    <mergeCell ref="A254:J254"/>
    <mergeCell ref="F255:J258"/>
    <mergeCell ref="A264:J264"/>
    <mergeCell ref="H265:L268"/>
    <mergeCell ref="C266:G266"/>
    <mergeCell ref="C270:G270"/>
    <mergeCell ref="C271:G271"/>
    <mergeCell ref="A319:J319"/>
    <mergeCell ref="J320:N327"/>
    <mergeCell ref="A337:J337"/>
    <mergeCell ref="A348:J348"/>
    <mergeCell ref="A307:J307"/>
    <mergeCell ref="G309:K316"/>
    <mergeCell ref="A284:Q284"/>
    <mergeCell ref="A286:J286"/>
    <mergeCell ref="G288:K293"/>
    <mergeCell ref="A298:J298"/>
    <mergeCell ref="G300:K305"/>
    <mergeCell ref="G502:K509"/>
    <mergeCell ref="A511:J511"/>
    <mergeCell ref="D512:J521"/>
    <mergeCell ref="A523:J523"/>
    <mergeCell ref="A487:Q487"/>
    <mergeCell ref="A489:J489"/>
    <mergeCell ref="G491:K498"/>
    <mergeCell ref="A500:J500"/>
    <mergeCell ref="G339:N346"/>
    <mergeCell ref="A359:J359"/>
    <mergeCell ref="G361:K368"/>
    <mergeCell ref="A385:J385"/>
    <mergeCell ref="G387:K394"/>
    <mergeCell ref="A402:J402"/>
    <mergeCell ref="G404:K411"/>
    <mergeCell ref="G350:K357"/>
    <mergeCell ref="A413:Q413"/>
    <mergeCell ref="A415:J415"/>
    <mergeCell ref="G417:K422"/>
    <mergeCell ref="B425:E425"/>
    <mergeCell ref="B433:E433"/>
    <mergeCell ref="A480:J480"/>
    <mergeCell ref="K428:M428"/>
    <mergeCell ref="K431:M431"/>
    <mergeCell ref="A559:J559"/>
    <mergeCell ref="D560:J569"/>
    <mergeCell ref="A571:J571"/>
    <mergeCell ref="D572:J581"/>
    <mergeCell ref="B574:C578"/>
    <mergeCell ref="D524:J533"/>
    <mergeCell ref="A535:J535"/>
    <mergeCell ref="D536:J545"/>
    <mergeCell ref="A547:J547"/>
    <mergeCell ref="D548:J557"/>
    <mergeCell ref="A595:J595"/>
    <mergeCell ref="D596:G599"/>
    <mergeCell ref="A601:J601"/>
    <mergeCell ref="D602:G605"/>
    <mergeCell ref="A606:J606"/>
    <mergeCell ref="A583:J583"/>
    <mergeCell ref="D584:G587"/>
    <mergeCell ref="A589:J589"/>
    <mergeCell ref="D590:G593"/>
    <mergeCell ref="A622:J622"/>
    <mergeCell ref="D623:G626"/>
    <mergeCell ref="A627:J627"/>
    <mergeCell ref="E628:H631"/>
    <mergeCell ref="D607:G610"/>
    <mergeCell ref="A611:J611"/>
    <mergeCell ref="D612:G615"/>
    <mergeCell ref="A617:J617"/>
    <mergeCell ref="D618:G621"/>
  </mergeCells>
  <phoneticPr fontId="2" type="noConversion"/>
  <dataValidations count="8">
    <dataValidation type="list" allowBlank="1" showInputMessage="1" showErrorMessage="1" sqref="G395" xr:uid="{9D60B632-2A18-441F-9AC4-756751CA679D}">
      <formula1>$B$395:$D$395</formula1>
    </dataValidation>
    <dataValidation type="list" allowBlank="1" showInputMessage="1" showErrorMessage="1" sqref="I427" xr:uid="{7922F4A5-A92D-4A44-8876-E092DE9748EB}">
      <formula1>$B$426:$E$426</formula1>
    </dataValidation>
    <dataValidation type="list" allowBlank="1" showInputMessage="1" showErrorMessage="1" sqref="H427" xr:uid="{1624C0CE-124B-4D0D-B28F-0A2F6E7A8254}">
      <formula1>"Unit Test,Mid Term,Final Exam"</formula1>
    </dataValidation>
    <dataValidation type="list" allowBlank="1" showInputMessage="1" showErrorMessage="1" sqref="G428" xr:uid="{F6B2FA7D-7D97-48A0-8DF3-3E80054C5737}">
      <formula1>$A$427:$A$430</formula1>
    </dataValidation>
    <dataValidation type="whole" errorStyle="information" allowBlank="1" showInputMessage="1" showErrorMessage="1" errorTitle="test2" error="check" sqref="C473" xr:uid="{C32BE8EB-846A-4F8F-8209-BAEA45623719}">
      <formula1>1</formula1>
      <formula2>4</formula2>
    </dataValidation>
    <dataValidation type="list" allowBlank="1" showInputMessage="1" showErrorMessage="1" error="dd" promptTitle="Enter values" prompt="Enter values from drop down" sqref="B473" xr:uid="{978A5BC7-6AA7-4653-A453-1DC6925E8386}">
      <formula1>$A$474:$A$477</formula1>
    </dataValidation>
    <dataValidation type="list" allowBlank="1" showInputMessage="1" showErrorMessage="1" sqref="F481" xr:uid="{06A09556-196E-470B-B672-F06A37E4B242}">
      <formula1>INDIRECT(E481)</formula1>
    </dataValidation>
    <dataValidation type="list" allowBlank="1" showInputMessage="1" showErrorMessage="1" sqref="F482" xr:uid="{95B11379-61D9-4634-A6B1-EF73CE35F424}">
      <formula1>INDIRECT(F481)</formula1>
    </dataValidation>
  </dataValidations>
  <hyperlinks>
    <hyperlink ref="C628" r:id="rId1" xr:uid="{7C702C38-C269-47FA-A6D3-A40B11CBA7DA}"/>
    <hyperlink ref="C629" r:id="rId2" xr:uid="{88236A89-2192-490A-8265-F7B91533FDCB}"/>
    <hyperlink ref="C630" r:id="rId3" xr:uid="{4EEA98D5-FE47-486C-81C2-D6171C4A1FF3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BA435-0BBC-4EA6-AA35-B1FC23101996}">
  <dimension ref="A1:G70"/>
  <sheetViews>
    <sheetView showGridLines="0" workbookViewId="0">
      <pane xSplit="2" ySplit="1" topLeftCell="C40" activePane="bottomRight" state="frozen"/>
      <selection pane="topRight"/>
      <selection pane="bottomLeft"/>
      <selection pane="bottomRight" activeCell="C52" sqref="C52"/>
    </sheetView>
  </sheetViews>
  <sheetFormatPr defaultRowHeight="14.5" x14ac:dyDescent="0.35"/>
  <cols>
    <col min="1" max="1" width="4.453125" customWidth="1"/>
    <col min="2" max="2" width="17.1796875" bestFit="1" customWidth="1"/>
    <col min="3" max="3" width="55.26953125" style="2" bestFit="1" customWidth="1"/>
    <col min="5" max="5" width="10.08984375" bestFit="1" customWidth="1"/>
  </cols>
  <sheetData>
    <row r="1" spans="1:5" x14ac:dyDescent="0.35">
      <c r="A1" s="6" t="s">
        <v>12</v>
      </c>
      <c r="B1" s="6" t="s">
        <v>13</v>
      </c>
      <c r="C1" s="8" t="s">
        <v>14</v>
      </c>
    </row>
    <row r="2" spans="1:5" x14ac:dyDescent="0.35">
      <c r="A2" s="4">
        <v>1</v>
      </c>
      <c r="B2" s="4" t="s">
        <v>15</v>
      </c>
      <c r="C2" s="5" t="s">
        <v>16</v>
      </c>
      <c r="E2" s="7"/>
    </row>
    <row r="3" spans="1:5" x14ac:dyDescent="0.35">
      <c r="A3" s="4">
        <v>2</v>
      </c>
      <c r="B3" s="4" t="s">
        <v>17</v>
      </c>
      <c r="C3" s="5" t="s">
        <v>18</v>
      </c>
    </row>
    <row r="4" spans="1:5" x14ac:dyDescent="0.35">
      <c r="A4" s="4">
        <v>3</v>
      </c>
      <c r="B4" s="4" t="s">
        <v>19</v>
      </c>
      <c r="C4" s="5" t="s">
        <v>20</v>
      </c>
    </row>
    <row r="5" spans="1:5" x14ac:dyDescent="0.35">
      <c r="A5" s="4">
        <v>4</v>
      </c>
      <c r="B5" s="4" t="s">
        <v>21</v>
      </c>
      <c r="C5" s="5" t="s">
        <v>22</v>
      </c>
    </row>
    <row r="6" spans="1:5" x14ac:dyDescent="0.35">
      <c r="A6" s="4">
        <v>5</v>
      </c>
      <c r="B6" s="4" t="s">
        <v>23</v>
      </c>
      <c r="C6" s="5" t="s">
        <v>24</v>
      </c>
    </row>
    <row r="7" spans="1:5" x14ac:dyDescent="0.35">
      <c r="A7" s="4">
        <v>6</v>
      </c>
      <c r="B7" s="4" t="s">
        <v>25</v>
      </c>
      <c r="C7" s="5" t="s">
        <v>26</v>
      </c>
    </row>
    <row r="8" spans="1:5" x14ac:dyDescent="0.35">
      <c r="A8" s="4">
        <v>7</v>
      </c>
      <c r="B8" s="4" t="s">
        <v>27</v>
      </c>
      <c r="C8" s="5" t="s">
        <v>28</v>
      </c>
    </row>
    <row r="9" spans="1:5" x14ac:dyDescent="0.35">
      <c r="A9" s="4">
        <v>8</v>
      </c>
      <c r="B9" s="4" t="s">
        <v>29</v>
      </c>
      <c r="C9" s="5" t="s">
        <v>30</v>
      </c>
    </row>
    <row r="10" spans="1:5" x14ac:dyDescent="0.35">
      <c r="A10" s="4">
        <v>9</v>
      </c>
      <c r="B10" s="4" t="s">
        <v>31</v>
      </c>
      <c r="C10" s="5" t="s">
        <v>32</v>
      </c>
    </row>
    <row r="11" spans="1:5" x14ac:dyDescent="0.35">
      <c r="A11" s="4">
        <v>10</v>
      </c>
      <c r="B11" s="4" t="s">
        <v>33</v>
      </c>
      <c r="C11" s="5" t="s">
        <v>34</v>
      </c>
    </row>
    <row r="12" spans="1:5" x14ac:dyDescent="0.35">
      <c r="A12" s="4">
        <v>11</v>
      </c>
      <c r="B12" s="4" t="s">
        <v>35</v>
      </c>
      <c r="C12" s="5" t="s">
        <v>36</v>
      </c>
    </row>
    <row r="13" spans="1:5" x14ac:dyDescent="0.35">
      <c r="A13" s="4">
        <v>12</v>
      </c>
      <c r="B13" s="4" t="s">
        <v>37</v>
      </c>
      <c r="C13" s="5" t="s">
        <v>38</v>
      </c>
    </row>
    <row r="14" spans="1:5" x14ac:dyDescent="0.35">
      <c r="A14" s="4">
        <v>13</v>
      </c>
      <c r="B14" s="4" t="s">
        <v>39</v>
      </c>
      <c r="C14" s="5" t="s">
        <v>40</v>
      </c>
    </row>
    <row r="15" spans="1:5" x14ac:dyDescent="0.35">
      <c r="A15" s="4">
        <v>14</v>
      </c>
      <c r="B15" s="4" t="s">
        <v>41</v>
      </c>
      <c r="C15" s="5" t="s">
        <v>42</v>
      </c>
    </row>
    <row r="16" spans="1:5" x14ac:dyDescent="0.35">
      <c r="A16" s="4">
        <v>15</v>
      </c>
      <c r="B16" s="4" t="s">
        <v>43</v>
      </c>
      <c r="C16" s="5" t="s">
        <v>44</v>
      </c>
    </row>
    <row r="17" spans="1:3" x14ac:dyDescent="0.35">
      <c r="A17" s="4">
        <v>16</v>
      </c>
      <c r="B17" s="4" t="s">
        <v>45</v>
      </c>
      <c r="C17" s="5" t="s">
        <v>97</v>
      </c>
    </row>
    <row r="18" spans="1:3" x14ac:dyDescent="0.35">
      <c r="A18" s="4">
        <v>17</v>
      </c>
      <c r="B18" s="4" t="s">
        <v>46</v>
      </c>
      <c r="C18" s="5" t="s">
        <v>98</v>
      </c>
    </row>
    <row r="19" spans="1:3" ht="29" x14ac:dyDescent="0.35">
      <c r="A19" s="4">
        <v>18</v>
      </c>
      <c r="B19" s="5" t="s">
        <v>47</v>
      </c>
      <c r="C19" s="5" t="s">
        <v>48</v>
      </c>
    </row>
    <row r="20" spans="1:3" ht="29" x14ac:dyDescent="0.35">
      <c r="A20" s="4">
        <v>19</v>
      </c>
      <c r="B20" s="4" t="s">
        <v>49</v>
      </c>
      <c r="C20" s="5" t="s">
        <v>50</v>
      </c>
    </row>
    <row r="21" spans="1:3" x14ac:dyDescent="0.35">
      <c r="A21" s="4">
        <v>20</v>
      </c>
      <c r="B21" s="4" t="s">
        <v>51</v>
      </c>
      <c r="C21" s="5" t="s">
        <v>52</v>
      </c>
    </row>
    <row r="22" spans="1:3" x14ac:dyDescent="0.35">
      <c r="A22" s="4">
        <v>21</v>
      </c>
      <c r="B22" s="4" t="s">
        <v>53</v>
      </c>
      <c r="C22" s="5" t="s">
        <v>54</v>
      </c>
    </row>
    <row r="23" spans="1:3" x14ac:dyDescent="0.35">
      <c r="A23" s="4">
        <v>22</v>
      </c>
      <c r="B23" s="4" t="s">
        <v>55</v>
      </c>
      <c r="C23" s="5" t="s">
        <v>56</v>
      </c>
    </row>
    <row r="24" spans="1:3" x14ac:dyDescent="0.35">
      <c r="A24" s="4">
        <v>23</v>
      </c>
      <c r="B24" s="4" t="s">
        <v>57</v>
      </c>
      <c r="C24" s="5" t="s">
        <v>58</v>
      </c>
    </row>
    <row r="25" spans="1:3" x14ac:dyDescent="0.35">
      <c r="A25" s="4">
        <v>24</v>
      </c>
      <c r="B25" s="4" t="s">
        <v>59</v>
      </c>
      <c r="C25" s="5" t="s">
        <v>60</v>
      </c>
    </row>
    <row r="26" spans="1:3" x14ac:dyDescent="0.35">
      <c r="A26" s="4">
        <v>25</v>
      </c>
      <c r="B26" s="4" t="s">
        <v>61</v>
      </c>
      <c r="C26" s="5" t="s">
        <v>62</v>
      </c>
    </row>
    <row r="27" spans="1:3" x14ac:dyDescent="0.35">
      <c r="A27" s="4">
        <v>26</v>
      </c>
      <c r="B27" s="4" t="s">
        <v>63</v>
      </c>
      <c r="C27" s="5" t="s">
        <v>64</v>
      </c>
    </row>
    <row r="28" spans="1:3" x14ac:dyDescent="0.35">
      <c r="A28" s="4">
        <v>27</v>
      </c>
      <c r="B28" s="4" t="s">
        <v>65</v>
      </c>
      <c r="C28" s="5" t="s">
        <v>66</v>
      </c>
    </row>
    <row r="29" spans="1:3" x14ac:dyDescent="0.35">
      <c r="A29" s="4">
        <v>28</v>
      </c>
      <c r="B29" s="4" t="s">
        <v>67</v>
      </c>
      <c r="C29" s="5" t="s">
        <v>68</v>
      </c>
    </row>
    <row r="30" spans="1:3" x14ac:dyDescent="0.35">
      <c r="A30" s="4">
        <v>29</v>
      </c>
      <c r="B30" s="4" t="s">
        <v>69</v>
      </c>
      <c r="C30" s="5" t="s">
        <v>70</v>
      </c>
    </row>
    <row r="31" spans="1:3" x14ac:dyDescent="0.35">
      <c r="A31" s="4">
        <v>30</v>
      </c>
      <c r="B31" s="4" t="s">
        <v>113</v>
      </c>
      <c r="C31" s="5" t="s">
        <v>114</v>
      </c>
    </row>
    <row r="32" spans="1:3" x14ac:dyDescent="0.35">
      <c r="A32" s="4">
        <v>31</v>
      </c>
      <c r="B32" s="4" t="s">
        <v>115</v>
      </c>
      <c r="C32" s="5" t="s">
        <v>116</v>
      </c>
    </row>
    <row r="33" spans="1:7" x14ac:dyDescent="0.35">
      <c r="A33" s="4">
        <v>32</v>
      </c>
      <c r="B33" s="4" t="s">
        <v>71</v>
      </c>
      <c r="C33" s="5" t="s">
        <v>72</v>
      </c>
    </row>
    <row r="34" spans="1:7" x14ac:dyDescent="0.35">
      <c r="A34" s="4">
        <v>33</v>
      </c>
      <c r="B34" s="4" t="s">
        <v>73</v>
      </c>
      <c r="C34" s="5" t="s">
        <v>74</v>
      </c>
    </row>
    <row r="35" spans="1:7" x14ac:dyDescent="0.35">
      <c r="A35" s="4">
        <v>34</v>
      </c>
      <c r="B35" s="4" t="s">
        <v>75</v>
      </c>
      <c r="C35" s="5" t="s">
        <v>76</v>
      </c>
      <c r="E35" s="3"/>
    </row>
    <row r="36" spans="1:7" x14ac:dyDescent="0.35">
      <c r="A36" s="4">
        <v>35</v>
      </c>
      <c r="B36" s="4" t="s">
        <v>77</v>
      </c>
      <c r="C36" s="5" t="s">
        <v>78</v>
      </c>
      <c r="E36" s="3"/>
    </row>
    <row r="37" spans="1:7" x14ac:dyDescent="0.35">
      <c r="A37" s="4">
        <v>36</v>
      </c>
      <c r="B37" s="4" t="s">
        <v>79</v>
      </c>
      <c r="C37" s="5" t="s">
        <v>80</v>
      </c>
    </row>
    <row r="38" spans="1:7" x14ac:dyDescent="0.35">
      <c r="A38" s="4">
        <v>37</v>
      </c>
      <c r="B38" s="4" t="s">
        <v>81</v>
      </c>
      <c r="C38" s="5" t="s">
        <v>82</v>
      </c>
    </row>
    <row r="39" spans="1:7" x14ac:dyDescent="0.35">
      <c r="A39" s="4">
        <v>38</v>
      </c>
      <c r="B39" s="4" t="s">
        <v>83</v>
      </c>
      <c r="C39" s="5" t="s">
        <v>84</v>
      </c>
    </row>
    <row r="40" spans="1:7" x14ac:dyDescent="0.35">
      <c r="A40" s="4">
        <v>39</v>
      </c>
      <c r="B40" s="4" t="s">
        <v>85</v>
      </c>
      <c r="C40" s="5" t="s">
        <v>86</v>
      </c>
    </row>
    <row r="41" spans="1:7" x14ac:dyDescent="0.35">
      <c r="A41" s="4">
        <v>40</v>
      </c>
      <c r="B41" s="4" t="s">
        <v>87</v>
      </c>
      <c r="C41" s="5" t="s">
        <v>88</v>
      </c>
    </row>
    <row r="42" spans="1:7" x14ac:dyDescent="0.35">
      <c r="A42" s="4">
        <v>41</v>
      </c>
      <c r="B42" s="4" t="s">
        <v>100</v>
      </c>
      <c r="C42" s="5" t="s">
        <v>89</v>
      </c>
      <c r="F42" s="9"/>
      <c r="G42" s="9"/>
    </row>
    <row r="43" spans="1:7" x14ac:dyDescent="0.35">
      <c r="A43" s="4">
        <v>42</v>
      </c>
      <c r="B43" s="4" t="s">
        <v>101</v>
      </c>
      <c r="C43" s="5" t="s">
        <v>90</v>
      </c>
    </row>
    <row r="44" spans="1:7" x14ac:dyDescent="0.35">
      <c r="A44" s="4">
        <v>43</v>
      </c>
      <c r="B44" s="4" t="s">
        <v>91</v>
      </c>
      <c r="C44" s="5" t="s">
        <v>92</v>
      </c>
    </row>
    <row r="45" spans="1:7" x14ac:dyDescent="0.35">
      <c r="A45" s="4">
        <v>44</v>
      </c>
      <c r="B45" s="4" t="s">
        <v>93</v>
      </c>
      <c r="C45" s="5" t="s">
        <v>94</v>
      </c>
    </row>
    <row r="46" spans="1:7" ht="58" x14ac:dyDescent="0.35">
      <c r="A46" s="4">
        <v>45</v>
      </c>
      <c r="B46" s="5" t="s">
        <v>95</v>
      </c>
      <c r="C46" s="5" t="s">
        <v>96</v>
      </c>
    </row>
    <row r="47" spans="1:7" x14ac:dyDescent="0.35">
      <c r="A47" s="4">
        <v>46</v>
      </c>
      <c r="B47" s="4" t="s">
        <v>102</v>
      </c>
      <c r="C47" s="5" t="s">
        <v>103</v>
      </c>
    </row>
    <row r="48" spans="1:7" x14ac:dyDescent="0.35">
      <c r="A48" s="4">
        <v>47</v>
      </c>
      <c r="B48" s="4" t="s">
        <v>104</v>
      </c>
      <c r="C48" s="5" t="s">
        <v>105</v>
      </c>
    </row>
    <row r="49" spans="1:3" x14ac:dyDescent="0.35">
      <c r="A49" s="4">
        <v>48</v>
      </c>
      <c r="B49" s="4" t="s">
        <v>106</v>
      </c>
      <c r="C49" s="5" t="s">
        <v>107</v>
      </c>
    </row>
    <row r="50" spans="1:3" x14ac:dyDescent="0.35">
      <c r="A50" s="4">
        <v>49</v>
      </c>
      <c r="B50" s="4" t="s">
        <v>108</v>
      </c>
      <c r="C50" s="5" t="s">
        <v>109</v>
      </c>
    </row>
    <row r="51" spans="1:3" x14ac:dyDescent="0.35">
      <c r="A51" s="4">
        <v>50</v>
      </c>
      <c r="B51" t="s">
        <v>110</v>
      </c>
      <c r="C51" s="2" t="s">
        <v>111</v>
      </c>
    </row>
    <row r="52" spans="1:3" x14ac:dyDescent="0.35">
      <c r="A52" s="4">
        <v>51</v>
      </c>
      <c r="B52" s="4" t="s">
        <v>343</v>
      </c>
      <c r="C52" s="5" t="s">
        <v>344</v>
      </c>
    </row>
    <row r="53" spans="1:3" x14ac:dyDescent="0.35">
      <c r="A53" s="4"/>
      <c r="B53" s="4"/>
      <c r="C53" s="5"/>
    </row>
    <row r="54" spans="1:3" x14ac:dyDescent="0.35">
      <c r="A54" s="4"/>
      <c r="B54" s="4"/>
      <c r="C54" s="5"/>
    </row>
    <row r="55" spans="1:3" x14ac:dyDescent="0.35">
      <c r="A55" s="4"/>
      <c r="B55" s="4"/>
      <c r="C55" s="5"/>
    </row>
    <row r="56" spans="1:3" x14ac:dyDescent="0.35">
      <c r="A56" s="4"/>
      <c r="B56" s="4"/>
      <c r="C56" s="5"/>
    </row>
    <row r="57" spans="1:3" x14ac:dyDescent="0.35">
      <c r="A57" s="4"/>
      <c r="B57" s="4"/>
      <c r="C57" s="5"/>
    </row>
    <row r="58" spans="1:3" x14ac:dyDescent="0.35">
      <c r="A58" s="4"/>
      <c r="B58" s="4"/>
      <c r="C58" s="5"/>
    </row>
    <row r="59" spans="1:3" x14ac:dyDescent="0.35">
      <c r="A59" s="4"/>
      <c r="B59" s="4"/>
      <c r="C59" s="5"/>
    </row>
    <row r="60" spans="1:3" x14ac:dyDescent="0.35">
      <c r="A60" s="4"/>
      <c r="B60" s="4"/>
      <c r="C60" s="5"/>
    </row>
    <row r="61" spans="1:3" x14ac:dyDescent="0.35">
      <c r="A61" s="4"/>
      <c r="B61" s="4"/>
      <c r="C61" s="5"/>
    </row>
    <row r="62" spans="1:3" x14ac:dyDescent="0.35">
      <c r="A62" s="4"/>
      <c r="B62" s="4"/>
      <c r="C62" s="5"/>
    </row>
    <row r="63" spans="1:3" x14ac:dyDescent="0.35">
      <c r="A63" s="4"/>
      <c r="B63" s="4"/>
      <c r="C63" s="5"/>
    </row>
    <row r="64" spans="1:3" x14ac:dyDescent="0.35">
      <c r="A64" s="4"/>
      <c r="B64" s="4"/>
      <c r="C64" s="5"/>
    </row>
    <row r="65" spans="1:3" x14ac:dyDescent="0.35">
      <c r="A65" s="4"/>
      <c r="B65" s="4"/>
      <c r="C65" s="5"/>
    </row>
    <row r="66" spans="1:3" x14ac:dyDescent="0.35">
      <c r="A66" s="4"/>
      <c r="B66" s="4"/>
      <c r="C66" s="5"/>
    </row>
    <row r="67" spans="1:3" x14ac:dyDescent="0.35">
      <c r="A67" s="4"/>
      <c r="B67" s="4"/>
      <c r="C67" s="5"/>
    </row>
    <row r="68" spans="1:3" x14ac:dyDescent="0.35">
      <c r="A68" s="4"/>
      <c r="B68" s="4"/>
      <c r="C68" s="5"/>
    </row>
    <row r="69" spans="1:3" x14ac:dyDescent="0.35">
      <c r="A69" s="4"/>
      <c r="B69" s="4"/>
      <c r="C69" s="5"/>
    </row>
    <row r="70" spans="1:3" x14ac:dyDescent="0.35">
      <c r="A70" s="4"/>
      <c r="B70" s="4"/>
      <c r="C70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1B5E-3000-4AAC-B439-6049B2471DB7}">
  <dimension ref="C1:C3"/>
  <sheetViews>
    <sheetView workbookViewId="0"/>
  </sheetViews>
  <sheetFormatPr defaultRowHeight="14.5" x14ac:dyDescent="0.35"/>
  <cols>
    <col min="3" max="3" width="25" bestFit="1" customWidth="1"/>
  </cols>
  <sheetData>
    <row r="1" spans="3:3" x14ac:dyDescent="0.35">
      <c r="C1" s="23"/>
    </row>
    <row r="2" spans="3:3" x14ac:dyDescent="0.35">
      <c r="C2" s="23"/>
    </row>
    <row r="3" spans="3:3" x14ac:dyDescent="0.35">
      <c r="C3" s="23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All Days</vt:lpstr>
      <vt:lpstr>Windows_ShortCut_Keys</vt:lpstr>
      <vt:lpstr>Rough</vt:lpstr>
      <vt:lpstr>Apple</vt:lpstr>
      <vt:lpstr>Bannana</vt:lpstr>
      <vt:lpstr>CATEGORY</vt:lpstr>
      <vt:lpstr>DryFruit</vt:lpstr>
      <vt:lpstr>Fruit</vt:lpstr>
      <vt:lpstr>Lemon</vt:lpstr>
      <vt:lpstr>VEGETABLE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Paulam S Mehta</dc:creator>
  <cp:lastModifiedBy>Paulam S Mehta</cp:lastModifiedBy>
  <dcterms:created xsi:type="dcterms:W3CDTF">2023-07-21T10:29:23Z</dcterms:created>
  <dcterms:modified xsi:type="dcterms:W3CDTF">2023-08-01T10:36:36Z</dcterms:modified>
</cp:coreProperties>
</file>