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" yWindow="192" windowWidth="19020" windowHeight="8136" activeTab="7"/>
  </bookViews>
  <sheets>
    <sheet name="Residual" sheetId="6" r:id="rId1"/>
    <sheet name="Resid.Var" sheetId="10" r:id="rId2"/>
    <sheet name="Resid.NonLinear" sheetId="11" r:id="rId3"/>
    <sheet name="No.Intercept" sheetId="3" r:id="rId4"/>
    <sheet name="Standardized" sheetId="2" r:id="rId5"/>
    <sheet name="Zero.Corr" sheetId="5" r:id="rId6"/>
    <sheet name="Influence" sheetId="4" r:id="rId7"/>
    <sheet name="Sheet3" sheetId="12" r:id="rId8"/>
  </sheets>
  <calcPr calcId="125725"/>
</workbook>
</file>

<file path=xl/calcChain.xml><?xml version="1.0" encoding="utf-8"?>
<calcChain xmlns="http://schemas.openxmlformats.org/spreadsheetml/2006/main">
  <c r="D2" i="12"/>
  <c r="C1"/>
  <c r="D1"/>
  <c r="C2" l="1"/>
  <c r="AC2" i="2" a="1"/>
  <c r="AC5" s="1"/>
  <c r="P2" a="1"/>
  <c r="P3" s="1"/>
  <c r="Q3"/>
  <c r="Q5"/>
  <c r="D20"/>
  <c r="D19"/>
  <c r="D18"/>
  <c r="D17"/>
  <c r="D16"/>
  <c r="D15"/>
  <c r="D14"/>
  <c r="D13"/>
  <c r="D12"/>
  <c r="D11"/>
  <c r="C20"/>
  <c r="C19"/>
  <c r="C18"/>
  <c r="C17"/>
  <c r="C16"/>
  <c r="C15"/>
  <c r="C14"/>
  <c r="C13"/>
  <c r="C12"/>
  <c r="C11"/>
  <c r="A105" i="4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C83"/>
  <c r="B83"/>
  <c r="C82"/>
  <c r="B82"/>
  <c r="C81"/>
  <c r="B81"/>
  <c r="C80"/>
  <c r="B80"/>
  <c r="C79"/>
  <c r="B79"/>
  <c r="C78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C68"/>
  <c r="B68"/>
  <c r="C67"/>
  <c r="B67"/>
  <c r="C66"/>
  <c r="B66"/>
  <c r="C65"/>
  <c r="B65"/>
  <c r="C64"/>
  <c r="B64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C2" s="1" a="1"/>
  <c r="Q10" i="3"/>
  <c r="Q11"/>
  <c r="Q12"/>
  <c r="Q13"/>
  <c r="Q14"/>
  <c r="Q15"/>
  <c r="Q16"/>
  <c r="Q17"/>
  <c r="Q18"/>
  <c r="Q9"/>
  <c r="O6"/>
  <c r="P10"/>
  <c r="P11"/>
  <c r="P12"/>
  <c r="P13"/>
  <c r="P14"/>
  <c r="P15"/>
  <c r="P16"/>
  <c r="P17"/>
  <c r="P18"/>
  <c r="P9"/>
  <c r="O10"/>
  <c r="O11"/>
  <c r="O12"/>
  <c r="O13"/>
  <c r="O14"/>
  <c r="O15"/>
  <c r="O16"/>
  <c r="O17"/>
  <c r="O18"/>
  <c r="O9"/>
  <c r="C2" i="2" a="1"/>
  <c r="C3" s="1"/>
  <c r="D3"/>
  <c r="D5"/>
  <c r="B7"/>
  <c r="A7"/>
  <c r="B8"/>
  <c r="A8"/>
  <c r="B2" i="3" a="1"/>
  <c r="B3" s="1"/>
  <c r="C3"/>
  <c r="C5"/>
  <c r="B65" i="11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64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65" i="10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64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C31" i="6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B31"/>
  <c r="A31"/>
  <c r="B30"/>
  <c r="A30"/>
  <c r="B29"/>
  <c r="D29" s="1"/>
  <c r="A29"/>
  <c r="B28"/>
  <c r="A28"/>
  <c r="B27"/>
  <c r="A27"/>
  <c r="B26"/>
  <c r="A26"/>
  <c r="B25"/>
  <c r="D25" s="1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A13"/>
  <c r="B13"/>
  <c r="D13" s="1"/>
  <c r="A12"/>
  <c r="C83"/>
  <c r="B83"/>
  <c r="C82"/>
  <c r="B82"/>
  <c r="C81"/>
  <c r="B81"/>
  <c r="C80"/>
  <c r="B80"/>
  <c r="C79"/>
  <c r="B79"/>
  <c r="C78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C68"/>
  <c r="B68"/>
  <c r="C67"/>
  <c r="B67"/>
  <c r="C66"/>
  <c r="B66"/>
  <c r="C65"/>
  <c r="B65"/>
  <c r="C64"/>
  <c r="B64"/>
  <c r="D31"/>
  <c r="D30"/>
  <c r="D28"/>
  <c r="D27"/>
  <c r="D26"/>
  <c r="D24"/>
  <c r="D23"/>
  <c r="D22"/>
  <c r="B12"/>
  <c r="D12" s="1"/>
  <c r="D21"/>
  <c r="D20"/>
  <c r="D19"/>
  <c r="D18"/>
  <c r="D17"/>
  <c r="D16"/>
  <c r="D15"/>
  <c r="D14"/>
  <c r="B10" i="5"/>
  <c r="B11"/>
  <c r="E2" s="1" a="1"/>
  <c r="E3" s="1"/>
  <c r="B12"/>
  <c r="B13"/>
  <c r="B14"/>
  <c r="B15"/>
  <c r="B16"/>
  <c r="B17"/>
  <c r="B9"/>
  <c r="AD2" i="2" l="1"/>
  <c r="AD6"/>
  <c r="AC2"/>
  <c r="AC6"/>
  <c r="AD4"/>
  <c r="AC4"/>
  <c r="AD3"/>
  <c r="AD5"/>
  <c r="AC3"/>
  <c r="P6"/>
  <c r="P4"/>
  <c r="P2"/>
  <c r="Q6"/>
  <c r="Q4"/>
  <c r="Q2"/>
  <c r="P5"/>
  <c r="C5" i="4"/>
  <c r="C3"/>
  <c r="C4"/>
  <c r="D5"/>
  <c r="D3"/>
  <c r="C2"/>
  <c r="D6"/>
  <c r="D4"/>
  <c r="D2"/>
  <c r="C6"/>
  <c r="R10" i="3"/>
  <c r="C6" i="2"/>
  <c r="C4"/>
  <c r="C2"/>
  <c r="D6"/>
  <c r="D4"/>
  <c r="D2"/>
  <c r="C5"/>
  <c r="B6" i="3"/>
  <c r="B4"/>
  <c r="B2"/>
  <c r="C6"/>
  <c r="C4"/>
  <c r="C2"/>
  <c r="B5"/>
  <c r="C2" i="11" a="1"/>
  <c r="C3" s="1"/>
  <c r="C2" i="10" a="1"/>
  <c r="C6" s="1"/>
  <c r="C2" i="6" a="1"/>
  <c r="C3" s="1"/>
  <c r="F5" i="5"/>
  <c r="F3"/>
  <c r="E6"/>
  <c r="E4"/>
  <c r="E2"/>
  <c r="F6"/>
  <c r="F4"/>
  <c r="F2"/>
  <c r="E5"/>
  <c r="C31" i="4" l="1"/>
  <c r="D31" s="1"/>
  <c r="C30"/>
  <c r="D30" s="1"/>
  <c r="C29"/>
  <c r="D29" s="1"/>
  <c r="C27"/>
  <c r="D27" s="1"/>
  <c r="C26"/>
  <c r="D26" s="1"/>
  <c r="C25"/>
  <c r="D25" s="1"/>
  <c r="C24"/>
  <c r="D24" s="1"/>
  <c r="C23"/>
  <c r="D23" s="1"/>
  <c r="C22"/>
  <c r="D22" s="1"/>
  <c r="C21"/>
  <c r="D21" s="1"/>
  <c r="C20"/>
  <c r="D20" s="1"/>
  <c r="C19"/>
  <c r="D19" s="1"/>
  <c r="C18"/>
  <c r="D18" s="1"/>
  <c r="C17"/>
  <c r="D17" s="1"/>
  <c r="C15"/>
  <c r="D15" s="1"/>
  <c r="C14"/>
  <c r="D14" s="1"/>
  <c r="C12"/>
  <c r="D12" s="1"/>
  <c r="C28"/>
  <c r="D28" s="1"/>
  <c r="C16"/>
  <c r="D16" s="1"/>
  <c r="C13"/>
  <c r="D13" s="1"/>
  <c r="R13" i="3"/>
  <c r="R11"/>
  <c r="R18"/>
  <c r="R16"/>
  <c r="R14"/>
  <c r="R12"/>
  <c r="R9"/>
  <c r="R17"/>
  <c r="R15"/>
  <c r="C2" i="11"/>
  <c r="D5"/>
  <c r="D6"/>
  <c r="D3"/>
  <c r="D4"/>
  <c r="C6"/>
  <c r="C5"/>
  <c r="D2"/>
  <c r="C4"/>
  <c r="D5" i="10"/>
  <c r="C3"/>
  <c r="D6"/>
  <c r="D3"/>
  <c r="D2"/>
  <c r="C4"/>
  <c r="C5"/>
  <c r="C2"/>
  <c r="D4"/>
  <c r="C4" i="6"/>
  <c r="C5"/>
  <c r="C2"/>
  <c r="D5"/>
  <c r="D6"/>
  <c r="D3"/>
  <c r="D2"/>
  <c r="D4"/>
  <c r="C6"/>
  <c r="C25" i="11" l="1"/>
  <c r="D25" s="1"/>
  <c r="C30"/>
  <c r="D30" s="1"/>
  <c r="C21"/>
  <c r="D21" s="1"/>
  <c r="C18"/>
  <c r="D18" s="1"/>
  <c r="C14"/>
  <c r="D14" s="1"/>
  <c r="C26"/>
  <c r="D26" s="1"/>
  <c r="C13"/>
  <c r="D13" s="1"/>
  <c r="C22"/>
  <c r="D22" s="1"/>
  <c r="C17"/>
  <c r="D17" s="1"/>
  <c r="C29"/>
  <c r="D29" s="1"/>
  <c r="C31"/>
  <c r="D31" s="1"/>
  <c r="C12"/>
  <c r="D12" s="1"/>
  <c r="C16"/>
  <c r="D16" s="1"/>
  <c r="C20"/>
  <c r="D20" s="1"/>
  <c r="C24"/>
  <c r="D24" s="1"/>
  <c r="C28"/>
  <c r="D28" s="1"/>
  <c r="C15"/>
  <c r="D15" s="1"/>
  <c r="C19"/>
  <c r="D19" s="1"/>
  <c r="C23"/>
  <c r="D23" s="1"/>
  <c r="C27"/>
  <c r="D27" s="1"/>
  <c r="C20" i="10"/>
  <c r="D20" s="1"/>
  <c r="C24"/>
  <c r="D24" s="1"/>
  <c r="C28"/>
  <c r="D28" s="1"/>
  <c r="C16"/>
  <c r="D16" s="1"/>
  <c r="C29"/>
  <c r="D29" s="1"/>
  <c r="C12"/>
  <c r="D12" s="1"/>
  <c r="C15"/>
  <c r="D15" s="1"/>
  <c r="C19"/>
  <c r="D19" s="1"/>
  <c r="C23"/>
  <c r="D23" s="1"/>
  <c r="C27"/>
  <c r="D27" s="1"/>
  <c r="C31"/>
  <c r="D31" s="1"/>
  <c r="C14"/>
  <c r="D14" s="1"/>
  <c r="C18"/>
  <c r="D18" s="1"/>
  <c r="C22"/>
  <c r="D22" s="1"/>
  <c r="C26"/>
  <c r="D26" s="1"/>
  <c r="C30"/>
  <c r="D30" s="1"/>
  <c r="C13"/>
  <c r="D13" s="1"/>
  <c r="C17"/>
  <c r="D17" s="1"/>
  <c r="C21"/>
  <c r="D21" s="1"/>
  <c r="C25"/>
  <c r="D25" s="1"/>
</calcChain>
</file>

<file path=xl/sharedStrings.xml><?xml version="1.0" encoding="utf-8"?>
<sst xmlns="http://schemas.openxmlformats.org/spreadsheetml/2006/main" count="170" uniqueCount="29">
  <si>
    <t xml:space="preserve"> </t>
  </si>
  <si>
    <t xml:space="preserve">X  </t>
  </si>
  <si>
    <t>Y</t>
  </si>
  <si>
    <t>Error</t>
  </si>
  <si>
    <t>SSE</t>
  </si>
  <si>
    <t>Slope</t>
  </si>
  <si>
    <t>Intercept</t>
  </si>
  <si>
    <r>
      <t>y=x</t>
    </r>
    <r>
      <rPr>
        <vertAlign val="superscript"/>
        <sz val="18"/>
        <color theme="1"/>
        <rFont val="Calibri"/>
        <family val="2"/>
        <scheme val="minor"/>
      </rPr>
      <t>2</t>
    </r>
  </si>
  <si>
    <t>Predicted Y</t>
  </si>
  <si>
    <t>Residual = ERROR</t>
  </si>
  <si>
    <t>x</t>
  </si>
  <si>
    <t>y</t>
  </si>
  <si>
    <t>stdev</t>
  </si>
  <si>
    <t>Regression</t>
  </si>
  <si>
    <t>a</t>
  </si>
  <si>
    <t>b</t>
  </si>
  <si>
    <t>Stdev</t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</si>
  <si>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</si>
  <si>
    <t>est. error</t>
  </si>
  <si>
    <t>F</t>
  </si>
  <si>
    <t>Deg. Freedom</t>
  </si>
  <si>
    <t>c</t>
  </si>
  <si>
    <t>Standardized</t>
  </si>
  <si>
    <t>SSReg</t>
  </si>
  <si>
    <t>X *Y</t>
  </si>
  <si>
    <t>X*X</t>
  </si>
  <si>
    <t>Fitted</t>
  </si>
  <si>
    <t>mean</t>
  </si>
  <si>
    <t>Fitted Y</t>
  </si>
</sst>
</file>

<file path=xl/styles.xml><?xml version="1.0" encoding="utf-8"?>
<styleSheet xmlns="http://schemas.openxmlformats.org/spreadsheetml/2006/main">
  <numFmts count="1">
    <numFmt numFmtId="165" formatCode="0.0000"/>
  </numFmts>
  <fonts count="11">
    <font>
      <sz val="11"/>
      <color theme="1"/>
      <name val="Calibri"/>
      <family val="2"/>
      <scheme val="minor"/>
    </font>
    <font>
      <b/>
      <sz val="18"/>
      <color rgb="FFFFFFFF"/>
      <name val="Perpetua"/>
      <family val="1"/>
    </font>
    <font>
      <sz val="18"/>
      <color rgb="FF000000"/>
      <name val="Perpetua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b/>
      <sz val="14"/>
      <color rgb="FFFFFFFF"/>
      <name val="Perpetua"/>
      <family val="1"/>
    </font>
    <font>
      <vertAlign val="superscript"/>
      <sz val="16"/>
      <color theme="1"/>
      <name val="Calibri"/>
      <family val="2"/>
      <scheme val="minor"/>
    </font>
    <font>
      <b/>
      <sz val="18"/>
      <name val="Perpetua"/>
      <family val="1"/>
    </font>
  </fonts>
  <fills count="1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2" fillId="4" borderId="3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top" wrapText="1" readingOrder="1"/>
    </xf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0" fillId="0" borderId="0" xfId="0" applyFill="1"/>
    <xf numFmtId="0" fontId="4" fillId="0" borderId="0" xfId="0" applyFont="1" applyFill="1"/>
    <xf numFmtId="2" fontId="4" fillId="0" borderId="0" xfId="0" applyNumberFormat="1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Fill="1"/>
    <xf numFmtId="165" fontId="4" fillId="7" borderId="0" xfId="0" applyNumberFormat="1" applyFont="1" applyFill="1"/>
    <xf numFmtId="165" fontId="4" fillId="9" borderId="0" xfId="0" applyNumberFormat="1" applyFont="1" applyFill="1"/>
    <xf numFmtId="0" fontId="4" fillId="9" borderId="0" xfId="0" applyFont="1" applyFill="1"/>
    <xf numFmtId="0" fontId="1" fillId="12" borderId="0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top" wrapText="1"/>
    </xf>
    <xf numFmtId="0" fontId="6" fillId="6" borderId="4" xfId="0" applyFont="1" applyFill="1" applyBorder="1" applyAlignment="1"/>
    <xf numFmtId="0" fontId="3" fillId="0" borderId="0" xfId="0" applyFont="1"/>
    <xf numFmtId="0" fontId="3" fillId="5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3" borderId="2" xfId="0" applyNumberFormat="1" applyFont="1" applyFill="1" applyBorder="1" applyAlignment="1">
      <alignment horizontal="center" vertical="top" wrapText="1" readingOrder="1"/>
    </xf>
    <xf numFmtId="2" fontId="2" fillId="11" borderId="2" xfId="0" applyNumberFormat="1" applyFont="1" applyFill="1" applyBorder="1" applyAlignment="1">
      <alignment horizontal="center" vertical="top" wrapText="1" readingOrder="1"/>
    </xf>
    <xf numFmtId="2" fontId="3" fillId="8" borderId="0" xfId="0" applyNumberFormat="1" applyFont="1" applyFill="1" applyAlignment="1">
      <alignment horizontal="center"/>
    </xf>
    <xf numFmtId="2" fontId="2" fillId="4" borderId="3" xfId="0" applyNumberFormat="1" applyFont="1" applyFill="1" applyBorder="1" applyAlignment="1">
      <alignment horizontal="center" vertical="top" wrapText="1" readingOrder="1"/>
    </xf>
    <xf numFmtId="2" fontId="3" fillId="5" borderId="0" xfId="0" applyNumberFormat="1" applyFont="1" applyFill="1" applyAlignment="1">
      <alignment horizontal="center"/>
    </xf>
    <xf numFmtId="10" fontId="0" fillId="0" borderId="0" xfId="0" applyNumberFormat="1"/>
    <xf numFmtId="2" fontId="6" fillId="0" borderId="0" xfId="0" applyNumberFormat="1" applyFont="1"/>
    <xf numFmtId="10" fontId="4" fillId="0" borderId="0" xfId="0" applyNumberFormat="1" applyFont="1"/>
    <xf numFmtId="2" fontId="4" fillId="15" borderId="0" xfId="0" applyNumberFormat="1" applyFont="1" applyFill="1"/>
    <xf numFmtId="2" fontId="4" fillId="5" borderId="0" xfId="0" applyNumberFormat="1" applyFont="1" applyFill="1"/>
    <xf numFmtId="0" fontId="4" fillId="15" borderId="0" xfId="0" applyFont="1" applyFill="1"/>
    <xf numFmtId="2" fontId="4" fillId="14" borderId="0" xfId="0" applyNumberFormat="1" applyFont="1" applyFill="1"/>
    <xf numFmtId="10" fontId="4" fillId="16" borderId="0" xfId="0" applyNumberFormat="1" applyFont="1" applyFill="1"/>
    <xf numFmtId="2" fontId="4" fillId="18" borderId="0" xfId="0" applyNumberFormat="1" applyFont="1" applyFill="1"/>
    <xf numFmtId="2" fontId="2" fillId="10" borderId="2" xfId="0" applyNumberFormat="1" applyFont="1" applyFill="1" applyBorder="1" applyAlignment="1">
      <alignment horizontal="center" vertical="top" wrapText="1" readingOrder="1"/>
    </xf>
    <xf numFmtId="2" fontId="2" fillId="8" borderId="2" xfId="0" applyNumberFormat="1" applyFont="1" applyFill="1" applyBorder="1" applyAlignment="1">
      <alignment horizontal="center" vertical="top" wrapText="1" readingOrder="1"/>
    </xf>
    <xf numFmtId="2" fontId="3" fillId="0" borderId="0" xfId="0" applyNumberFormat="1" applyFont="1"/>
    <xf numFmtId="10" fontId="3" fillId="0" borderId="0" xfId="0" applyNumberFormat="1" applyFont="1"/>
    <xf numFmtId="2" fontId="6" fillId="15" borderId="0" xfId="0" applyNumberFormat="1" applyFont="1" applyFill="1"/>
    <xf numFmtId="2" fontId="6" fillId="5" borderId="0" xfId="0" applyNumberFormat="1" applyFont="1" applyFill="1"/>
    <xf numFmtId="10" fontId="6" fillId="16" borderId="0" xfId="0" applyNumberFormat="1" applyFont="1" applyFill="1"/>
    <xf numFmtId="0" fontId="6" fillId="15" borderId="0" xfId="0" applyFont="1" applyFill="1"/>
    <xf numFmtId="2" fontId="6" fillId="18" borderId="0" xfId="0" applyNumberFormat="1" applyFont="1" applyFill="1"/>
    <xf numFmtId="165" fontId="4" fillId="0" borderId="0" xfId="0" applyNumberFormat="1" applyFont="1"/>
    <xf numFmtId="2" fontId="2" fillId="0" borderId="2" xfId="0" applyNumberFormat="1" applyFont="1" applyFill="1" applyBorder="1" applyAlignment="1">
      <alignment horizontal="center" vertical="top" wrapText="1" readingOrder="1"/>
    </xf>
    <xf numFmtId="165" fontId="6" fillId="7" borderId="0" xfId="0" applyNumberFormat="1" applyFont="1" applyFill="1"/>
    <xf numFmtId="165" fontId="6" fillId="9" borderId="0" xfId="0" applyNumberFormat="1" applyFont="1" applyFill="1"/>
    <xf numFmtId="2" fontId="2" fillId="5" borderId="3" xfId="0" applyNumberFormat="1" applyFont="1" applyFill="1" applyBorder="1" applyAlignment="1">
      <alignment horizontal="center" vertical="top" wrapText="1" readingOrder="1"/>
    </xf>
    <xf numFmtId="2" fontId="2" fillId="13" borderId="2" xfId="0" applyNumberFormat="1" applyFont="1" applyFill="1" applyBorder="1" applyAlignment="1">
      <alignment horizontal="center" vertical="top" wrapText="1" readingOrder="1"/>
    </xf>
    <xf numFmtId="2" fontId="2" fillId="17" borderId="3" xfId="0" applyNumberFormat="1" applyFont="1" applyFill="1" applyBorder="1" applyAlignment="1">
      <alignment horizontal="center" vertical="top" wrapText="1" readingOrder="1"/>
    </xf>
    <xf numFmtId="0" fontId="5" fillId="0" borderId="0" xfId="0" applyFont="1"/>
    <xf numFmtId="0" fontId="2" fillId="7" borderId="3" xfId="0" applyFont="1" applyFill="1" applyBorder="1" applyAlignment="1">
      <alignment horizontal="center" vertical="top" wrapText="1" readingOrder="1"/>
    </xf>
    <xf numFmtId="0" fontId="2" fillId="9" borderId="3" xfId="0" applyFont="1" applyFill="1" applyBorder="1" applyAlignment="1">
      <alignment horizontal="center" vertical="top" wrapText="1" readingOrder="1"/>
    </xf>
    <xf numFmtId="0" fontId="10" fillId="7" borderId="1" xfId="0" applyFont="1" applyFill="1" applyBorder="1" applyAlignment="1">
      <alignment horizontal="center" vertical="top" wrapText="1" readingOrder="1"/>
    </xf>
    <xf numFmtId="0" fontId="10" fillId="9" borderId="1" xfId="0" applyFont="1" applyFill="1" applyBorder="1" applyAlignment="1">
      <alignment horizontal="center" vertical="top" wrapText="1" readingOrder="1"/>
    </xf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Scatter Plot &amp; Regression Line</c:v>
          </c:tx>
          <c:spPr>
            <a:ln w="28575">
              <a:noFill/>
            </a:ln>
          </c:spPr>
          <c:trendline>
            <c:spPr>
              <a:ln w="15875">
                <a:solidFill>
                  <a:schemeClr val="tx1"/>
                </a:solidFill>
              </a:ln>
            </c:spPr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Residual!$A$12:$A$31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Residual!$B$12:$B$31</c:f>
              <c:numCache>
                <c:formatCode>0.00</c:formatCode>
                <c:ptCount val="20"/>
                <c:pt idx="0">
                  <c:v>5.7406884578535005</c:v>
                </c:pt>
                <c:pt idx="1">
                  <c:v>2.4906279506299445</c:v>
                </c:pt>
                <c:pt idx="2">
                  <c:v>4.8302664380861451</c:v>
                </c:pt>
                <c:pt idx="3">
                  <c:v>5.3428920819521206</c:v>
                </c:pt>
                <c:pt idx="4">
                  <c:v>8.1416240121351553</c:v>
                </c:pt>
                <c:pt idx="5">
                  <c:v>9.2055941059818043</c:v>
                </c:pt>
                <c:pt idx="6">
                  <c:v>6.2865602719685176</c:v>
                </c:pt>
                <c:pt idx="7">
                  <c:v>5.3910687536514628</c:v>
                </c:pt>
                <c:pt idx="8">
                  <c:v>4.7724913650438845</c:v>
                </c:pt>
                <c:pt idx="9">
                  <c:v>8.3893775660254626</c:v>
                </c:pt>
                <c:pt idx="10">
                  <c:v>10.332905838235439</c:v>
                </c:pt>
                <c:pt idx="11">
                  <c:v>6.1678651180246344</c:v>
                </c:pt>
                <c:pt idx="12">
                  <c:v>7.8006369355802763</c:v>
                </c:pt>
                <c:pt idx="13">
                  <c:v>6.5365246487318238</c:v>
                </c:pt>
                <c:pt idx="14">
                  <c:v>5.8875575360782868</c:v>
                </c:pt>
                <c:pt idx="15">
                  <c:v>12.424694093272544</c:v>
                </c:pt>
                <c:pt idx="16">
                  <c:v>2.7196160708082471</c:v>
                </c:pt>
                <c:pt idx="17">
                  <c:v>5.9287461497469804</c:v>
                </c:pt>
                <c:pt idx="18">
                  <c:v>6.6164586152357288</c:v>
                </c:pt>
                <c:pt idx="19">
                  <c:v>4.379689788360972</c:v>
                </c:pt>
              </c:numCache>
            </c:numRef>
          </c:yVal>
        </c:ser>
        <c:axId val="105470976"/>
        <c:axId val="105469440"/>
      </c:scatterChart>
      <c:valAx>
        <c:axId val="105470976"/>
        <c:scaling>
          <c:orientation val="minMax"/>
        </c:scaling>
        <c:axPos val="b"/>
        <c:numFmt formatCode="0.00" sourceLinked="1"/>
        <c:tickLblPos val="nextTo"/>
        <c:crossAx val="105469440"/>
        <c:crosses val="autoZero"/>
        <c:crossBetween val="midCat"/>
      </c:valAx>
      <c:valAx>
        <c:axId val="105469440"/>
        <c:scaling>
          <c:orientation val="minMax"/>
        </c:scaling>
        <c:axPos val="l"/>
        <c:majorGridlines/>
        <c:numFmt formatCode="0.00" sourceLinked="1"/>
        <c:tickLblPos val="nextTo"/>
        <c:crossAx val="1054709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 Plot</c:v>
          </c:tx>
          <c:spPr>
            <a:ln w="28575">
              <a:noFill/>
            </a:ln>
          </c:spPr>
          <c:xVal>
            <c:numRef>
              <c:f>Residual!$A$12:$A$31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Residual!$D$12:$D$31</c:f>
              <c:numCache>
                <c:formatCode>0.00</c:formatCode>
                <c:ptCount val="20"/>
                <c:pt idx="0">
                  <c:v>1.7010251776046816</c:v>
                </c:pt>
                <c:pt idx="1">
                  <c:v>-0.34180145762074243</c:v>
                </c:pt>
                <c:pt idx="2">
                  <c:v>-0.97730929154218593</c:v>
                </c:pt>
                <c:pt idx="3">
                  <c:v>-0.70992718046197556</c:v>
                </c:pt>
                <c:pt idx="4">
                  <c:v>-1.0655185154431752</c:v>
                </c:pt>
                <c:pt idx="5">
                  <c:v>0.37212933041171148</c:v>
                </c:pt>
                <c:pt idx="6">
                  <c:v>0.11539481074883184</c:v>
                </c:pt>
                <c:pt idx="7">
                  <c:v>-9.1003084068178808E-2</c:v>
                </c:pt>
                <c:pt idx="8">
                  <c:v>-0.61480017106491225</c:v>
                </c:pt>
                <c:pt idx="9">
                  <c:v>0.77458891387138529</c:v>
                </c:pt>
                <c:pt idx="10">
                  <c:v>0.24346756740422926</c:v>
                </c:pt>
                <c:pt idx="11">
                  <c:v>-0.10432671079280009</c:v>
                </c:pt>
                <c:pt idx="12">
                  <c:v>8.7394014057323943E-2</c:v>
                </c:pt>
                <c:pt idx="13">
                  <c:v>0.48191162100697849</c:v>
                </c:pt>
                <c:pt idx="14">
                  <c:v>-2.0796489503346658</c:v>
                </c:pt>
                <c:pt idx="15">
                  <c:v>1.7412449323159347</c:v>
                </c:pt>
                <c:pt idx="16">
                  <c:v>0.15176939365123499</c:v>
                </c:pt>
                <c:pt idx="17">
                  <c:v>1.3644383980905195</c:v>
                </c:pt>
                <c:pt idx="18">
                  <c:v>-0.49413846449753329</c:v>
                </c:pt>
                <c:pt idx="19">
                  <c:v>-0.55489033333662974</c:v>
                </c:pt>
              </c:numCache>
            </c:numRef>
          </c:yVal>
        </c:ser>
        <c:axId val="106119168"/>
        <c:axId val="200796032"/>
      </c:scatterChart>
      <c:valAx>
        <c:axId val="106119168"/>
        <c:scaling>
          <c:orientation val="minMax"/>
        </c:scaling>
        <c:axPos val="b"/>
        <c:numFmt formatCode="0.00" sourceLinked="1"/>
        <c:tickLblPos val="nextTo"/>
        <c:crossAx val="200796032"/>
        <c:crosses val="autoZero"/>
        <c:crossBetween val="midCat"/>
      </c:valAx>
      <c:valAx>
        <c:axId val="200796032"/>
        <c:scaling>
          <c:orientation val="minMax"/>
        </c:scaling>
        <c:axPos val="l"/>
        <c:majorGridlines/>
        <c:numFmt formatCode="0.00" sourceLinked="1"/>
        <c:tickLblPos val="nextTo"/>
        <c:crossAx val="10611916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9.3279965004374452E-2"/>
          <c:y val="2.8252405949256341E-2"/>
          <c:w val="0.68536023622047249"/>
          <c:h val="0.8326195683872849"/>
        </c:manualLayout>
      </c:layout>
      <c:scatterChart>
        <c:scatterStyle val="lineMarker"/>
        <c:ser>
          <c:idx val="0"/>
          <c:order val="0"/>
          <c:tx>
            <c:v>Scatter Plot &amp; Regression Line</c:v>
          </c:tx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</c:trendline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'Resid.Var'!$A$12:$A$31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'Resid.Var'!$B$12:$B$31</c:f>
              <c:numCache>
                <c:formatCode>0.00</c:formatCode>
                <c:ptCount val="20"/>
                <c:pt idx="0">
                  <c:v>3.7125543717881331</c:v>
                </c:pt>
                <c:pt idx="1">
                  <c:v>0.48101574781757295</c:v>
                </c:pt>
                <c:pt idx="2">
                  <c:v>6.3844668562165676</c:v>
                </c:pt>
                <c:pt idx="3">
                  <c:v>-2.8450273659496688</c:v>
                </c:pt>
                <c:pt idx="4">
                  <c:v>21.685165610987241</c:v>
                </c:pt>
                <c:pt idx="5">
                  <c:v>3.5586409310434695</c:v>
                </c:pt>
                <c:pt idx="6">
                  <c:v>-5.6885322135771688E-2</c:v>
                </c:pt>
                <c:pt idx="7">
                  <c:v>5.1993686377775408</c:v>
                </c:pt>
                <c:pt idx="8">
                  <c:v>12.163488348651786</c:v>
                </c:pt>
                <c:pt idx="9">
                  <c:v>14.730894320661916</c:v>
                </c:pt>
                <c:pt idx="10">
                  <c:v>-2.5796580566860463</c:v>
                </c:pt>
                <c:pt idx="11">
                  <c:v>0.83224548177356361</c:v>
                </c:pt>
                <c:pt idx="12">
                  <c:v>6.3920500200536194</c:v>
                </c:pt>
                <c:pt idx="13">
                  <c:v>3.0999152319212846</c:v>
                </c:pt>
                <c:pt idx="14">
                  <c:v>10.993583587583307</c:v>
                </c:pt>
                <c:pt idx="15">
                  <c:v>13.139259745536672</c:v>
                </c:pt>
                <c:pt idx="16">
                  <c:v>8.1028663045029177</c:v>
                </c:pt>
                <c:pt idx="17">
                  <c:v>-1.1026956129669125</c:v>
                </c:pt>
                <c:pt idx="18">
                  <c:v>8.2574860996377097</c:v>
                </c:pt>
                <c:pt idx="19">
                  <c:v>2.9240699674105124</c:v>
                </c:pt>
              </c:numCache>
            </c:numRef>
          </c:yVal>
        </c:ser>
        <c:axId val="200844800"/>
        <c:axId val="200843264"/>
      </c:scatterChart>
      <c:valAx>
        <c:axId val="200844800"/>
        <c:scaling>
          <c:orientation val="minMax"/>
        </c:scaling>
        <c:axPos val="b"/>
        <c:numFmt formatCode="0.00" sourceLinked="1"/>
        <c:tickLblPos val="nextTo"/>
        <c:crossAx val="200843264"/>
        <c:crosses val="autoZero"/>
        <c:crossBetween val="midCat"/>
      </c:valAx>
      <c:valAx>
        <c:axId val="200843264"/>
        <c:scaling>
          <c:orientation val="minMax"/>
        </c:scaling>
        <c:axPos val="l"/>
        <c:majorGridlines/>
        <c:numFmt formatCode="0.00" sourceLinked="1"/>
        <c:tickLblPos val="nextTo"/>
        <c:crossAx val="2008448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xVal>
            <c:numRef>
              <c:f>'Resid.Var'!$A$12:$A$31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'Resid.Var'!$D$12:$D$31</c:f>
              <c:numCache>
                <c:formatCode>0.00</c:formatCode>
                <c:ptCount val="20"/>
                <c:pt idx="0">
                  <c:v>0.38888016095059141</c:v>
                </c:pt>
                <c:pt idx="1">
                  <c:v>-1.635258124051354</c:v>
                </c:pt>
                <c:pt idx="2">
                  <c:v>1.2926364163671202</c:v>
                </c:pt>
                <c:pt idx="3">
                  <c:v>-8.182135155518683</c:v>
                </c:pt>
                <c:pt idx="4">
                  <c:v>13.193299602720913</c:v>
                </c:pt>
                <c:pt idx="5">
                  <c:v>-4.5594957983276112</c:v>
                </c:pt>
                <c:pt idx="6">
                  <c:v>-5.5123556294139791</c:v>
                </c:pt>
                <c:pt idx="7">
                  <c:v>0.4330869739706884</c:v>
                </c:pt>
                <c:pt idx="8">
                  <c:v>7.4920000558286954</c:v>
                </c:pt>
                <c:pt idx="9">
                  <c:v>7.8316017594635206</c:v>
                </c:pt>
                <c:pt idx="10">
                  <c:v>-11.953941469055611</c:v>
                </c:pt>
                <c:pt idx="11">
                  <c:v>-4.7242651237530664</c:v>
                </c:pt>
                <c:pt idx="12">
                  <c:v>-0.60571038649452191</c:v>
                </c:pt>
                <c:pt idx="13">
                  <c:v>-2.2389865703029943</c:v>
                </c:pt>
                <c:pt idx="14">
                  <c:v>3.7418245967953609</c:v>
                </c:pt>
                <c:pt idx="15">
                  <c:v>3.170883534146002</c:v>
                </c:pt>
                <c:pt idx="16">
                  <c:v>6.2512116473674215</c:v>
                </c:pt>
                <c:pt idx="17">
                  <c:v>-4.9510866390866024</c:v>
                </c:pt>
                <c:pt idx="18">
                  <c:v>1.8624546344591195</c:v>
                </c:pt>
                <c:pt idx="19">
                  <c:v>-1.2946444860649993</c:v>
                </c:pt>
              </c:numCache>
            </c:numRef>
          </c:yVal>
        </c:ser>
        <c:axId val="200945024"/>
        <c:axId val="200850432"/>
      </c:scatterChart>
      <c:valAx>
        <c:axId val="200945024"/>
        <c:scaling>
          <c:orientation val="minMax"/>
        </c:scaling>
        <c:axPos val="b"/>
        <c:numFmt formatCode="0.00" sourceLinked="1"/>
        <c:tickLblPos val="nextTo"/>
        <c:crossAx val="200850432"/>
        <c:crosses val="autoZero"/>
        <c:crossBetween val="midCat"/>
      </c:valAx>
      <c:valAx>
        <c:axId val="200850432"/>
        <c:scaling>
          <c:orientation val="minMax"/>
        </c:scaling>
        <c:axPos val="l"/>
        <c:majorGridlines/>
        <c:numFmt formatCode="0.00" sourceLinked="1"/>
        <c:tickLblPos val="nextTo"/>
        <c:crossAx val="20094502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'Resid.NonLinear'!$A$12:$A$31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'Resid.NonLinear'!$B$12:$B$31</c:f>
              <c:numCache>
                <c:formatCode>0.00</c:formatCode>
                <c:ptCount val="20"/>
                <c:pt idx="0">
                  <c:v>2.8151088757459055</c:v>
                </c:pt>
                <c:pt idx="1">
                  <c:v>1.9330234628409222</c:v>
                </c:pt>
                <c:pt idx="2">
                  <c:v>3.3012451478498823</c:v>
                </c:pt>
                <c:pt idx="3">
                  <c:v>3.0150715516096067</c:v>
                </c:pt>
                <c:pt idx="4">
                  <c:v>2.6128908559161443</c:v>
                </c:pt>
                <c:pt idx="5">
                  <c:v>2.2051268572626093</c:v>
                </c:pt>
                <c:pt idx="6">
                  <c:v>2.6073851191986033</c:v>
                </c:pt>
                <c:pt idx="7">
                  <c:v>2.9419414584665571</c:v>
                </c:pt>
                <c:pt idx="8">
                  <c:v>2.9039588524959568</c:v>
                </c:pt>
                <c:pt idx="9">
                  <c:v>3.3672437324683497</c:v>
                </c:pt>
                <c:pt idx="10">
                  <c:v>2.6261402284321362</c:v>
                </c:pt>
                <c:pt idx="11">
                  <c:v>3.2577909604557416</c:v>
                </c:pt>
                <c:pt idx="12">
                  <c:v>2.5097701435692077</c:v>
                </c:pt>
                <c:pt idx="13">
                  <c:v>2.8957419392886319</c:v>
                </c:pt>
                <c:pt idx="14">
                  <c:v>2.7940613191095482</c:v>
                </c:pt>
                <c:pt idx="15">
                  <c:v>2.4679362622600287</c:v>
                </c:pt>
                <c:pt idx="16">
                  <c:v>1.4684629856658131</c:v>
                </c:pt>
                <c:pt idx="17">
                  <c:v>2.6573958078775091</c:v>
                </c:pt>
                <c:pt idx="18">
                  <c:v>2.5565626356936537</c:v>
                </c:pt>
                <c:pt idx="19">
                  <c:v>2.7017798114025164</c:v>
                </c:pt>
              </c:numCache>
            </c:numRef>
          </c:yVal>
        </c:ser>
        <c:axId val="200875392"/>
        <c:axId val="200552448"/>
      </c:scatterChart>
      <c:valAx>
        <c:axId val="200875392"/>
        <c:scaling>
          <c:orientation val="minMax"/>
        </c:scaling>
        <c:axPos val="b"/>
        <c:numFmt formatCode="0.00" sourceLinked="1"/>
        <c:tickLblPos val="nextTo"/>
        <c:crossAx val="200552448"/>
        <c:crosses val="autoZero"/>
        <c:crossBetween val="midCat"/>
      </c:valAx>
      <c:valAx>
        <c:axId val="200552448"/>
        <c:scaling>
          <c:orientation val="minMax"/>
        </c:scaling>
        <c:axPos val="l"/>
        <c:majorGridlines/>
        <c:numFmt formatCode="0.00" sourceLinked="1"/>
        <c:tickLblPos val="nextTo"/>
        <c:crossAx val="20087539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xVal>
            <c:numRef>
              <c:f>'Resid.NonLinear'!$A$12:$A$31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'Resid.NonLinear'!$D$12:$D$31</c:f>
              <c:numCache>
                <c:formatCode>0.00</c:formatCode>
                <c:ptCount val="20"/>
                <c:pt idx="0">
                  <c:v>0.24212036804760473</c:v>
                </c:pt>
                <c:pt idx="1">
                  <c:v>-0.58583330499421282</c:v>
                </c:pt>
                <c:pt idx="2">
                  <c:v>0.64898436405791271</c:v>
                </c:pt>
                <c:pt idx="3">
                  <c:v>0.35181417517075397</c:v>
                </c:pt>
                <c:pt idx="4">
                  <c:v>-0.19180473758630967</c:v>
                </c:pt>
                <c:pt idx="5">
                  <c:v>-0.58281321990324386</c:v>
                </c:pt>
                <c:pt idx="6">
                  <c:v>-6.1178839333523083E-2</c:v>
                </c:pt>
                <c:pt idx="7">
                  <c:v>0.30427610014263351</c:v>
                </c:pt>
                <c:pt idx="8">
                  <c:v>0.27054339367365898</c:v>
                </c:pt>
                <c:pt idx="9">
                  <c:v>0.63394845977689407</c:v>
                </c:pt>
                <c:pt idx="10">
                  <c:v>-0.21811704799186638</c:v>
                </c:pt>
                <c:pt idx="11">
                  <c:v>0.58469703206692891</c:v>
                </c:pt>
                <c:pt idx="12">
                  <c:v>-0.22793976743012845</c:v>
                </c:pt>
                <c:pt idx="13">
                  <c:v>0.23240413134480775</c:v>
                </c:pt>
                <c:pt idx="14">
                  <c:v>4.4963813752381565E-2</c:v>
                </c:pt>
                <c:pt idx="15">
                  <c:v>-0.40295615398732521</c:v>
                </c:pt>
                <c:pt idx="16">
                  <c:v>-1.0385300299138094</c:v>
                </c:pt>
                <c:pt idx="17">
                  <c:v>6.0882514546842348E-2</c:v>
                </c:pt>
                <c:pt idx="18">
                  <c:v>-0.15412494873412586</c:v>
                </c:pt>
                <c:pt idx="19" formatCode="General">
                  <c:v>8.8663697294123711E-2</c:v>
                </c:pt>
              </c:numCache>
            </c:numRef>
          </c:yVal>
        </c:ser>
        <c:axId val="202044160"/>
        <c:axId val="201706880"/>
      </c:scatterChart>
      <c:valAx>
        <c:axId val="202044160"/>
        <c:scaling>
          <c:orientation val="minMax"/>
        </c:scaling>
        <c:axPos val="b"/>
        <c:numFmt formatCode="0.00" sourceLinked="1"/>
        <c:tickLblPos val="nextTo"/>
        <c:crossAx val="201706880"/>
        <c:crosses val="autoZero"/>
        <c:crossBetween val="midCat"/>
      </c:valAx>
      <c:valAx>
        <c:axId val="201706880"/>
        <c:scaling>
          <c:orientation val="minMax"/>
        </c:scaling>
        <c:axPos val="l"/>
        <c:majorGridlines/>
        <c:numFmt formatCode="0.00" sourceLinked="1"/>
        <c:tickLblPos val="nextTo"/>
        <c:crossAx val="20204416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Influence!$B$2:$B$3</c:f>
              <c:strCache>
                <c:ptCount val="1"/>
                <c:pt idx="0">
                  <c:v>Slope Stdev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strRef>
              <c:f>Influence!$A$4:$A$13</c:f>
              <c:strCache>
                <c:ptCount val="10"/>
                <c:pt idx="7">
                  <c:v>X  </c:v>
                </c:pt>
                <c:pt idx="8">
                  <c:v>5.85</c:v>
                </c:pt>
                <c:pt idx="9">
                  <c:v>3.41</c:v>
                </c:pt>
              </c:strCache>
            </c:strRef>
          </c:xVal>
          <c:yVal>
            <c:numRef>
              <c:f>Influence!$B$4:$B$13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7">
                  <c:v>0</c:v>
                </c:pt>
                <c:pt idx="8" formatCode="0.00">
                  <c:v>5.7406884578535005</c:v>
                </c:pt>
                <c:pt idx="9" formatCode="0.00">
                  <c:v>2.4906279506299445</c:v>
                </c:pt>
              </c:numCache>
            </c:numRef>
          </c:yVal>
        </c:ser>
        <c:ser>
          <c:idx val="1"/>
          <c:order val="1"/>
          <c:tx>
            <c:strRef>
              <c:f>Influence!$C$2:$C$3</c:f>
              <c:strCache>
                <c:ptCount val="1"/>
                <c:pt idx="0">
                  <c:v>0.4962 0.05</c:v>
                </c:pt>
              </c:strCache>
            </c:strRef>
          </c:tx>
          <c:spPr>
            <a:ln w="28575">
              <a:noFill/>
            </a:ln>
          </c:spPr>
          <c:xVal>
            <c:strRef>
              <c:f>Influence!$A$4:$A$13</c:f>
              <c:strCache>
                <c:ptCount val="10"/>
                <c:pt idx="7">
                  <c:v>X  </c:v>
                </c:pt>
                <c:pt idx="8">
                  <c:v>5.85</c:v>
                </c:pt>
                <c:pt idx="9">
                  <c:v>3.41</c:v>
                </c:pt>
              </c:strCache>
            </c:strRef>
          </c:xVal>
          <c:yVal>
            <c:numRef>
              <c:f>Influence!$C$4:$C$13</c:f>
              <c:numCache>
                <c:formatCode>0.00</c:formatCode>
                <c:ptCount val="10"/>
                <c:pt idx="0" formatCode="0.00%">
                  <c:v>0.84643455605784435</c:v>
                </c:pt>
                <c:pt idx="1">
                  <c:v>99.213870112472421</c:v>
                </c:pt>
                <c:pt idx="2">
                  <c:v>92.856094059640569</c:v>
                </c:pt>
                <c:pt idx="6" formatCode="General">
                  <c:v>0</c:v>
                </c:pt>
                <c:pt idx="8">
                  <c:v>4.0396632802488188</c:v>
                </c:pt>
                <c:pt idx="9">
                  <c:v>2.8324294082506869</c:v>
                </c:pt>
              </c:numCache>
            </c:numRef>
          </c:yVal>
        </c:ser>
        <c:axId val="198680960"/>
        <c:axId val="198682496"/>
      </c:scatterChart>
      <c:valAx>
        <c:axId val="198680960"/>
        <c:scaling>
          <c:orientation val="minMax"/>
        </c:scaling>
        <c:axPos val="b"/>
        <c:numFmt formatCode="General" sourceLinked="1"/>
        <c:tickLblPos val="nextTo"/>
        <c:crossAx val="198682496"/>
        <c:crosses val="autoZero"/>
        <c:crossBetween val="midCat"/>
      </c:valAx>
      <c:valAx>
        <c:axId val="198682496"/>
        <c:scaling>
          <c:orientation val="minMax"/>
        </c:scaling>
        <c:axPos val="l"/>
        <c:majorGridlines/>
        <c:numFmt formatCode="General" sourceLinked="1"/>
        <c:tickLblPos val="nextTo"/>
        <c:crossAx val="19868096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Standardized!$A$11:$A$20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Standardized!$B$11:$B$20</c:f>
              <c:numCache>
                <c:formatCode>General</c:formatCode>
                <c:ptCount val="10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  <c:pt idx="8">
                  <c:v>24.9</c:v>
                </c:pt>
                <c:pt idx="9">
                  <c:v>22.8</c:v>
                </c:pt>
              </c:numCache>
            </c:numRef>
          </c:yVal>
        </c:ser>
        <c:axId val="202512256"/>
        <c:axId val="202419200"/>
      </c:scatterChart>
      <c:valAx>
        <c:axId val="202512256"/>
        <c:scaling>
          <c:orientation val="minMax"/>
        </c:scaling>
        <c:axPos val="b"/>
        <c:numFmt formatCode="General" sourceLinked="1"/>
        <c:tickLblPos val="nextTo"/>
        <c:crossAx val="202419200"/>
        <c:crosses val="autoZero"/>
        <c:crossBetween val="midCat"/>
      </c:valAx>
      <c:valAx>
        <c:axId val="202419200"/>
        <c:scaling>
          <c:orientation val="minMax"/>
        </c:scaling>
        <c:axPos val="l"/>
        <c:majorGridlines/>
        <c:numFmt formatCode="General" sourceLinked="1"/>
        <c:tickLblPos val="nextTo"/>
        <c:crossAx val="2025122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xVal>
            <c:numRef>
              <c:f>Standardized!$A$11:$A$20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Standardized!$D$11:$D$20</c:f>
              <c:numCache>
                <c:formatCode>0.00</c:formatCode>
                <c:ptCount val="10"/>
                <c:pt idx="0">
                  <c:v>-1.4651349392309925</c:v>
                </c:pt>
                <c:pt idx="1">
                  <c:v>-0.52914636818772109</c:v>
                </c:pt>
                <c:pt idx="2">
                  <c:v>1.5135352224263734</c:v>
                </c:pt>
                <c:pt idx="3">
                  <c:v>0.2049989043035545</c:v>
                </c:pt>
                <c:pt idx="4">
                  <c:v>0.37328944928610852</c:v>
                </c:pt>
                <c:pt idx="5">
                  <c:v>-1.9535483707836789</c:v>
                </c:pt>
                <c:pt idx="6">
                  <c:v>2.2348869746978366</c:v>
                </c:pt>
                <c:pt idx="7">
                  <c:v>-0.16208468890649641</c:v>
                </c:pt>
                <c:pt idx="8">
                  <c:v>-3.0199737032854124</c:v>
                </c:pt>
                <c:pt idx="9">
                  <c:v>2.8031775196803892</c:v>
                </c:pt>
              </c:numCache>
            </c:numRef>
          </c:yVal>
        </c:ser>
        <c:axId val="63173760"/>
        <c:axId val="63149952"/>
      </c:scatterChart>
      <c:valAx>
        <c:axId val="63173760"/>
        <c:scaling>
          <c:orientation val="minMax"/>
        </c:scaling>
        <c:axPos val="b"/>
        <c:numFmt formatCode="General" sourceLinked="1"/>
        <c:tickLblPos val="nextTo"/>
        <c:crossAx val="63149952"/>
        <c:crosses val="autoZero"/>
        <c:crossBetween val="midCat"/>
      </c:valAx>
      <c:valAx>
        <c:axId val="63149952"/>
        <c:scaling>
          <c:orientation val="minMax"/>
        </c:scaling>
        <c:axPos val="l"/>
        <c:majorGridlines/>
        <c:numFmt formatCode="0.00" sourceLinked="1"/>
        <c:tickLblPos val="nextTo"/>
        <c:crossAx val="6317376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Standardized!$P$11:$P$19</c:f>
              <c:numCache>
                <c:formatCode>General</c:formatCode>
                <c:ptCount val="9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37.9</c:v>
                </c:pt>
              </c:numCache>
            </c:numRef>
          </c:xVal>
          <c:yVal>
            <c:numRef>
              <c:f>Standardized!$Q$11:$Q$19</c:f>
              <c:numCache>
                <c:formatCode>General</c:formatCode>
                <c:ptCount val="9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  <c:pt idx="8">
                  <c:v>22.8</c:v>
                </c:pt>
              </c:numCache>
            </c:numRef>
          </c:yVal>
        </c:ser>
        <c:axId val="63150336"/>
        <c:axId val="63136128"/>
      </c:scatterChart>
      <c:valAx>
        <c:axId val="63150336"/>
        <c:scaling>
          <c:orientation val="minMax"/>
        </c:scaling>
        <c:axPos val="b"/>
        <c:numFmt formatCode="General" sourceLinked="1"/>
        <c:tickLblPos val="nextTo"/>
        <c:crossAx val="63136128"/>
        <c:crosses val="autoZero"/>
        <c:crossBetween val="midCat"/>
      </c:valAx>
      <c:valAx>
        <c:axId val="63136128"/>
        <c:scaling>
          <c:orientation val="minMax"/>
        </c:scaling>
        <c:axPos val="l"/>
        <c:majorGridlines/>
        <c:numFmt formatCode="General" sourceLinked="1"/>
        <c:tickLblPos val="nextTo"/>
        <c:crossAx val="6315033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Standardized!$AC$11:$AC$19</c:f>
              <c:numCache>
                <c:formatCode>General</c:formatCode>
                <c:ptCount val="9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52.5</c:v>
                </c:pt>
                <c:pt idx="8">
                  <c:v>37.9</c:v>
                </c:pt>
              </c:numCache>
            </c:numRef>
          </c:xVal>
          <c:yVal>
            <c:numRef>
              <c:f>Standardized!$AD$11:$AD$19</c:f>
              <c:numCache>
                <c:formatCode>General</c:formatCode>
                <c:ptCount val="9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24.9</c:v>
                </c:pt>
                <c:pt idx="8">
                  <c:v>22.8</c:v>
                </c:pt>
              </c:numCache>
            </c:numRef>
          </c:yVal>
        </c:ser>
        <c:axId val="107896832"/>
        <c:axId val="107886464"/>
      </c:scatterChart>
      <c:valAx>
        <c:axId val="107896832"/>
        <c:scaling>
          <c:orientation val="minMax"/>
        </c:scaling>
        <c:axPos val="b"/>
        <c:numFmt formatCode="General" sourceLinked="1"/>
        <c:tickLblPos val="nextTo"/>
        <c:crossAx val="107886464"/>
        <c:crosses val="autoZero"/>
        <c:crossBetween val="midCat"/>
      </c:valAx>
      <c:valAx>
        <c:axId val="107886464"/>
        <c:scaling>
          <c:orientation val="minMax"/>
        </c:scaling>
        <c:axPos val="l"/>
        <c:majorGridlines/>
        <c:numFmt formatCode="General" sourceLinked="1"/>
        <c:tickLblPos val="nextTo"/>
        <c:crossAx val="10789683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Zero.Corr!$A$9:$A$17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Zero.Corr!$B$9:$B$17</c:f>
              <c:numCache>
                <c:formatCode>General</c:formatCode>
                <c:ptCount val="9"/>
                <c:pt idx="0">
                  <c:v>16</c:v>
                </c:pt>
                <c:pt idx="1">
                  <c:v>9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9</c:v>
                </c:pt>
                <c:pt idx="8">
                  <c:v>16</c:v>
                </c:pt>
              </c:numCache>
            </c:numRef>
          </c:yVal>
        </c:ser>
        <c:axId val="63101952"/>
        <c:axId val="63107840"/>
      </c:scatterChart>
      <c:valAx>
        <c:axId val="63101952"/>
        <c:scaling>
          <c:orientation val="minMax"/>
        </c:scaling>
        <c:axPos val="b"/>
        <c:numFmt formatCode="General" sourceLinked="1"/>
        <c:tickLblPos val="nextTo"/>
        <c:crossAx val="63107840"/>
        <c:crosses val="autoZero"/>
        <c:crossBetween val="midCat"/>
      </c:valAx>
      <c:valAx>
        <c:axId val="63107840"/>
        <c:scaling>
          <c:orientation val="minMax"/>
        </c:scaling>
        <c:axPos val="l"/>
        <c:majorGridlines/>
        <c:numFmt formatCode="General" sourceLinked="1"/>
        <c:tickLblPos val="nextTo"/>
        <c:crossAx val="631019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'Resid.NonLinear'!$A$12:$A$31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'Resid.NonLinear'!$B$12:$B$31</c:f>
              <c:numCache>
                <c:formatCode>0.00</c:formatCode>
                <c:ptCount val="20"/>
                <c:pt idx="0">
                  <c:v>2.8151088757459055</c:v>
                </c:pt>
                <c:pt idx="1">
                  <c:v>1.9330234628409222</c:v>
                </c:pt>
                <c:pt idx="2">
                  <c:v>3.3012451478498823</c:v>
                </c:pt>
                <c:pt idx="3">
                  <c:v>3.0150715516096067</c:v>
                </c:pt>
                <c:pt idx="4">
                  <c:v>2.6128908559161443</c:v>
                </c:pt>
                <c:pt idx="5">
                  <c:v>2.2051268572626093</c:v>
                </c:pt>
                <c:pt idx="6">
                  <c:v>2.6073851191986033</c:v>
                </c:pt>
                <c:pt idx="7">
                  <c:v>2.9419414584665571</c:v>
                </c:pt>
                <c:pt idx="8">
                  <c:v>2.9039588524959568</c:v>
                </c:pt>
                <c:pt idx="9">
                  <c:v>3.3672437324683497</c:v>
                </c:pt>
                <c:pt idx="10">
                  <c:v>2.6261402284321362</c:v>
                </c:pt>
                <c:pt idx="11">
                  <c:v>3.2577909604557416</c:v>
                </c:pt>
                <c:pt idx="12">
                  <c:v>2.5097701435692077</c:v>
                </c:pt>
                <c:pt idx="13">
                  <c:v>2.8957419392886319</c:v>
                </c:pt>
                <c:pt idx="14">
                  <c:v>2.7940613191095482</c:v>
                </c:pt>
                <c:pt idx="15">
                  <c:v>2.4679362622600287</c:v>
                </c:pt>
                <c:pt idx="16">
                  <c:v>1.4684629856658131</c:v>
                </c:pt>
                <c:pt idx="17">
                  <c:v>2.6573958078775091</c:v>
                </c:pt>
                <c:pt idx="18">
                  <c:v>2.5565626356936537</c:v>
                </c:pt>
                <c:pt idx="19">
                  <c:v>2.7017798114025164</c:v>
                </c:pt>
              </c:numCache>
            </c:numRef>
          </c:yVal>
        </c:ser>
        <c:axId val="198863488"/>
        <c:axId val="201515392"/>
      </c:scatterChart>
      <c:valAx>
        <c:axId val="198863488"/>
        <c:scaling>
          <c:orientation val="minMax"/>
        </c:scaling>
        <c:axPos val="b"/>
        <c:numFmt formatCode="0.00" sourceLinked="1"/>
        <c:tickLblPos val="nextTo"/>
        <c:crossAx val="201515392"/>
        <c:crosses val="autoZero"/>
        <c:crossBetween val="midCat"/>
      </c:valAx>
      <c:valAx>
        <c:axId val="201515392"/>
        <c:scaling>
          <c:orientation val="minMax"/>
        </c:scaling>
        <c:axPos val="l"/>
        <c:majorGridlines/>
        <c:numFmt formatCode="0.00" sourceLinked="1"/>
        <c:tickLblPos val="nextTo"/>
        <c:crossAx val="198863488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xVal>
            <c:numRef>
              <c:f>'Resid.NonLinear'!$A$12:$A$31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'Resid.NonLinear'!$D$12:$D$31</c:f>
              <c:numCache>
                <c:formatCode>0.00</c:formatCode>
                <c:ptCount val="20"/>
                <c:pt idx="0">
                  <c:v>0.24212036804760473</c:v>
                </c:pt>
                <c:pt idx="1">
                  <c:v>-0.58583330499421282</c:v>
                </c:pt>
                <c:pt idx="2">
                  <c:v>0.64898436405791271</c:v>
                </c:pt>
                <c:pt idx="3">
                  <c:v>0.35181417517075397</c:v>
                </c:pt>
                <c:pt idx="4">
                  <c:v>-0.19180473758630967</c:v>
                </c:pt>
                <c:pt idx="5">
                  <c:v>-0.58281321990324386</c:v>
                </c:pt>
                <c:pt idx="6">
                  <c:v>-6.1178839333523083E-2</c:v>
                </c:pt>
                <c:pt idx="7">
                  <c:v>0.30427610014263351</c:v>
                </c:pt>
                <c:pt idx="8">
                  <c:v>0.27054339367365898</c:v>
                </c:pt>
                <c:pt idx="9">
                  <c:v>0.63394845977689407</c:v>
                </c:pt>
                <c:pt idx="10">
                  <c:v>-0.21811704799186638</c:v>
                </c:pt>
                <c:pt idx="11">
                  <c:v>0.58469703206692891</c:v>
                </c:pt>
                <c:pt idx="12">
                  <c:v>-0.22793976743012845</c:v>
                </c:pt>
                <c:pt idx="13">
                  <c:v>0.23240413134480775</c:v>
                </c:pt>
                <c:pt idx="14">
                  <c:v>4.4963813752381565E-2</c:v>
                </c:pt>
                <c:pt idx="15">
                  <c:v>-0.40295615398732521</c:v>
                </c:pt>
                <c:pt idx="16">
                  <c:v>-1.0385300299138094</c:v>
                </c:pt>
                <c:pt idx="17">
                  <c:v>6.0882514546842348E-2</c:v>
                </c:pt>
                <c:pt idx="18">
                  <c:v>-0.15412494873412586</c:v>
                </c:pt>
                <c:pt idx="19" formatCode="General">
                  <c:v>8.8663697294123711E-2</c:v>
                </c:pt>
              </c:numCache>
            </c:numRef>
          </c:yVal>
        </c:ser>
        <c:axId val="201622656"/>
        <c:axId val="201703424"/>
      </c:scatterChart>
      <c:valAx>
        <c:axId val="201622656"/>
        <c:scaling>
          <c:orientation val="minMax"/>
        </c:scaling>
        <c:axPos val="b"/>
        <c:numFmt formatCode="0.00" sourceLinked="1"/>
        <c:tickLblPos val="nextTo"/>
        <c:crossAx val="201703424"/>
        <c:crosses val="autoZero"/>
        <c:crossBetween val="midCat"/>
      </c:valAx>
      <c:valAx>
        <c:axId val="201703424"/>
        <c:scaling>
          <c:orientation val="minMax"/>
        </c:scaling>
        <c:axPos val="l"/>
        <c:majorGridlines/>
        <c:numFmt formatCode="0.00" sourceLinked="1"/>
        <c:tickLblPos val="nextTo"/>
        <c:crossAx val="201622656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Influence!$A$12:$A$31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Influence!$B$12:$B$31</c:f>
              <c:numCache>
                <c:formatCode>0.00</c:formatCode>
                <c:ptCount val="20"/>
                <c:pt idx="0">
                  <c:v>5.7406884578535005</c:v>
                </c:pt>
                <c:pt idx="1">
                  <c:v>2.4906279506299445</c:v>
                </c:pt>
                <c:pt idx="2">
                  <c:v>4.8302664380861451</c:v>
                </c:pt>
                <c:pt idx="3">
                  <c:v>5.3428920819521206</c:v>
                </c:pt>
                <c:pt idx="4">
                  <c:v>8.1416240121351553</c:v>
                </c:pt>
                <c:pt idx="5">
                  <c:v>9.2055941059818043</c:v>
                </c:pt>
                <c:pt idx="6">
                  <c:v>6.2865602719685176</c:v>
                </c:pt>
                <c:pt idx="7">
                  <c:v>5.3910687536514628</c:v>
                </c:pt>
                <c:pt idx="8">
                  <c:v>4.7724913650438845</c:v>
                </c:pt>
                <c:pt idx="9">
                  <c:v>8.3893775660254626</c:v>
                </c:pt>
                <c:pt idx="10">
                  <c:v>10.332905838235439</c:v>
                </c:pt>
                <c:pt idx="11">
                  <c:v>6.1678651180246344</c:v>
                </c:pt>
                <c:pt idx="12">
                  <c:v>7.8006369355802763</c:v>
                </c:pt>
                <c:pt idx="13">
                  <c:v>6.5365246487318238</c:v>
                </c:pt>
                <c:pt idx="14">
                  <c:v>5.8875575360782868</c:v>
                </c:pt>
                <c:pt idx="15">
                  <c:v>12.424694093272544</c:v>
                </c:pt>
                <c:pt idx="16">
                  <c:v>2.7196160708082471</c:v>
                </c:pt>
                <c:pt idx="17">
                  <c:v>5.9287461497469804</c:v>
                </c:pt>
                <c:pt idx="18">
                  <c:v>6.6164586152357288</c:v>
                </c:pt>
                <c:pt idx="19">
                  <c:v>4.379689788360972</c:v>
                </c:pt>
              </c:numCache>
            </c:numRef>
          </c:yVal>
        </c:ser>
        <c:axId val="197916544"/>
        <c:axId val="197915008"/>
      </c:scatterChart>
      <c:valAx>
        <c:axId val="197916544"/>
        <c:scaling>
          <c:orientation val="minMax"/>
        </c:scaling>
        <c:axPos val="b"/>
        <c:numFmt formatCode="0.00" sourceLinked="1"/>
        <c:tickLblPos val="nextTo"/>
        <c:crossAx val="197915008"/>
        <c:crosses val="autoZero"/>
        <c:crossBetween val="midCat"/>
      </c:valAx>
      <c:valAx>
        <c:axId val="197915008"/>
        <c:scaling>
          <c:orientation val="minMax"/>
        </c:scaling>
        <c:axPos val="l"/>
        <c:majorGridlines/>
        <c:numFmt formatCode="0.00" sourceLinked="1"/>
        <c:tickLblPos val="nextTo"/>
        <c:crossAx val="1979165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xVal>
            <c:numRef>
              <c:f>Influence!$A$12:$A$31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Influence!$D$12:$D$31</c:f>
              <c:numCache>
                <c:formatCode>0.00</c:formatCode>
                <c:ptCount val="20"/>
                <c:pt idx="0">
                  <c:v>1.7010251776046816</c:v>
                </c:pt>
                <c:pt idx="1">
                  <c:v>-0.34180145762074243</c:v>
                </c:pt>
                <c:pt idx="2">
                  <c:v>-0.97730929154218593</c:v>
                </c:pt>
                <c:pt idx="3">
                  <c:v>-0.70992718046197556</c:v>
                </c:pt>
                <c:pt idx="4">
                  <c:v>-1.0655185154431752</c:v>
                </c:pt>
                <c:pt idx="5">
                  <c:v>0.37212933041171148</c:v>
                </c:pt>
                <c:pt idx="6">
                  <c:v>0.11539481074883184</c:v>
                </c:pt>
                <c:pt idx="7">
                  <c:v>-9.1003084068178808E-2</c:v>
                </c:pt>
                <c:pt idx="8">
                  <c:v>-0.61480017106491225</c:v>
                </c:pt>
                <c:pt idx="9">
                  <c:v>0.77458891387138529</c:v>
                </c:pt>
                <c:pt idx="10">
                  <c:v>0.24346756740422926</c:v>
                </c:pt>
                <c:pt idx="11">
                  <c:v>-0.10432671079280009</c:v>
                </c:pt>
                <c:pt idx="12">
                  <c:v>8.7394014057323943E-2</c:v>
                </c:pt>
                <c:pt idx="13">
                  <c:v>0.48191162100697849</c:v>
                </c:pt>
                <c:pt idx="14">
                  <c:v>-2.0796489503346658</c:v>
                </c:pt>
                <c:pt idx="15">
                  <c:v>1.7412449323159347</c:v>
                </c:pt>
                <c:pt idx="16">
                  <c:v>0.15176939365123499</c:v>
                </c:pt>
                <c:pt idx="17">
                  <c:v>1.3644383980905195</c:v>
                </c:pt>
                <c:pt idx="18">
                  <c:v>-0.49413846449753329</c:v>
                </c:pt>
                <c:pt idx="19">
                  <c:v>-0.55489033333662974</c:v>
                </c:pt>
              </c:numCache>
            </c:numRef>
          </c:yVal>
        </c:ser>
        <c:axId val="202575232"/>
        <c:axId val="202307456"/>
      </c:scatterChart>
      <c:valAx>
        <c:axId val="202575232"/>
        <c:scaling>
          <c:orientation val="minMax"/>
        </c:scaling>
        <c:axPos val="b"/>
        <c:numFmt formatCode="0.00" sourceLinked="1"/>
        <c:tickLblPos val="nextTo"/>
        <c:crossAx val="202307456"/>
        <c:crosses val="autoZero"/>
        <c:crossBetween val="midCat"/>
      </c:valAx>
      <c:valAx>
        <c:axId val="202307456"/>
        <c:scaling>
          <c:orientation val="minMax"/>
        </c:scaling>
        <c:axPos val="l"/>
        <c:majorGridlines/>
        <c:numFmt formatCode="0.00" sourceLinked="1"/>
        <c:tickLblPos val="nextTo"/>
        <c:crossAx val="20257523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Residual Plot</c:v>
          </c:tx>
          <c:spPr>
            <a:ln w="28575">
              <a:noFill/>
            </a:ln>
          </c:spPr>
          <c:xVal>
            <c:numRef>
              <c:f>Residual!$A$12:$A$31</c:f>
              <c:numCache>
                <c:formatCode>0.00</c:formatCode>
                <c:ptCount val="20"/>
                <c:pt idx="0">
                  <c:v>5.8478818185139758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Residual!$D$12:$D$31</c:f>
              <c:numCache>
                <c:formatCode>0.00</c:formatCode>
                <c:ptCount val="20"/>
                <c:pt idx="0">
                  <c:v>1.7010251776046816</c:v>
                </c:pt>
                <c:pt idx="1">
                  <c:v>-0.34180145762074243</c:v>
                </c:pt>
                <c:pt idx="2">
                  <c:v>-0.97730929154218593</c:v>
                </c:pt>
                <c:pt idx="3">
                  <c:v>-0.70992718046197556</c:v>
                </c:pt>
                <c:pt idx="4">
                  <c:v>-1.0655185154431752</c:v>
                </c:pt>
                <c:pt idx="5">
                  <c:v>0.37212933041171148</c:v>
                </c:pt>
                <c:pt idx="6">
                  <c:v>0.11539481074883184</c:v>
                </c:pt>
                <c:pt idx="7">
                  <c:v>-9.1003084068178808E-2</c:v>
                </c:pt>
                <c:pt idx="8">
                  <c:v>-0.61480017106491225</c:v>
                </c:pt>
                <c:pt idx="9">
                  <c:v>0.77458891387138529</c:v>
                </c:pt>
                <c:pt idx="10">
                  <c:v>0.24346756740422926</c:v>
                </c:pt>
                <c:pt idx="11">
                  <c:v>-0.10432671079280009</c:v>
                </c:pt>
                <c:pt idx="12">
                  <c:v>8.7394014057323943E-2</c:v>
                </c:pt>
                <c:pt idx="13">
                  <c:v>0.48191162100697849</c:v>
                </c:pt>
                <c:pt idx="14">
                  <c:v>-2.0796489503346658</c:v>
                </c:pt>
                <c:pt idx="15">
                  <c:v>1.7412449323159347</c:v>
                </c:pt>
                <c:pt idx="16">
                  <c:v>0.15176939365123499</c:v>
                </c:pt>
                <c:pt idx="17">
                  <c:v>1.3644383980905195</c:v>
                </c:pt>
                <c:pt idx="18">
                  <c:v>-0.49413846449753329</c:v>
                </c:pt>
                <c:pt idx="19">
                  <c:v>-0.55489033333662974</c:v>
                </c:pt>
              </c:numCache>
            </c:numRef>
          </c:yVal>
        </c:ser>
        <c:axId val="202170368"/>
        <c:axId val="202171904"/>
      </c:scatterChart>
      <c:valAx>
        <c:axId val="202170368"/>
        <c:scaling>
          <c:orientation val="minMax"/>
        </c:scaling>
        <c:axPos val="b"/>
        <c:numFmt formatCode="0.00" sourceLinked="1"/>
        <c:tickLblPos val="nextTo"/>
        <c:crossAx val="202171904"/>
        <c:crosses val="autoZero"/>
        <c:crossBetween val="midCat"/>
      </c:valAx>
      <c:valAx>
        <c:axId val="202171904"/>
        <c:scaling>
          <c:orientation val="minMax"/>
        </c:scaling>
        <c:axPos val="l"/>
        <c:majorGridlines/>
        <c:numFmt formatCode="0.00" sourceLinked="1"/>
        <c:tickLblPos val="nextTo"/>
        <c:crossAx val="20217036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22860</xdr:rowOff>
    </xdr:from>
    <xdr:to>
      <xdr:col>13</xdr:col>
      <xdr:colOff>7620</xdr:colOff>
      <xdr:row>17</xdr:row>
      <xdr:rowOff>312420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13252</xdr:colOff>
      <xdr:row>20</xdr:row>
      <xdr:rowOff>304798</xdr:rowOff>
    </xdr:from>
    <xdr:to>
      <xdr:col>13</xdr:col>
      <xdr:colOff>0</xdr:colOff>
      <xdr:row>29</xdr:row>
      <xdr:rowOff>324677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22860</xdr:rowOff>
    </xdr:from>
    <xdr:to>
      <xdr:col>13</xdr:col>
      <xdr:colOff>7620</xdr:colOff>
      <xdr:row>18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320040</xdr:rowOff>
    </xdr:from>
    <xdr:to>
      <xdr:col>13</xdr:col>
      <xdr:colOff>22860</xdr:colOff>
      <xdr:row>29</xdr:row>
      <xdr:rowOff>320040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9</xdr:row>
      <xdr:rowOff>7620</xdr:rowOff>
    </xdr:from>
    <xdr:to>
      <xdr:col>12</xdr:col>
      <xdr:colOff>601980</xdr:colOff>
      <xdr:row>18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754380</xdr:colOff>
      <xdr:row>19</xdr:row>
      <xdr:rowOff>312420</xdr:rowOff>
    </xdr:from>
    <xdr:to>
      <xdr:col>12</xdr:col>
      <xdr:colOff>594360</xdr:colOff>
      <xdr:row>30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7</xdr:row>
      <xdr:rowOff>0</xdr:rowOff>
    </xdr:from>
    <xdr:to>
      <xdr:col>10</xdr:col>
      <xdr:colOff>297180</xdr:colOff>
      <xdr:row>17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9</xdr:row>
      <xdr:rowOff>365760</xdr:rowOff>
    </xdr:from>
    <xdr:to>
      <xdr:col>12</xdr:col>
      <xdr:colOff>327660</xdr:colOff>
      <xdr:row>19</xdr:row>
      <xdr:rowOff>251460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21</xdr:row>
      <xdr:rowOff>0</xdr:rowOff>
    </xdr:from>
    <xdr:to>
      <xdr:col>12</xdr:col>
      <xdr:colOff>266700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22860</xdr:colOff>
      <xdr:row>9</xdr:row>
      <xdr:rowOff>22860</xdr:rowOff>
    </xdr:from>
    <xdr:to>
      <xdr:col>25</xdr:col>
      <xdr:colOff>327660</xdr:colOff>
      <xdr:row>17</xdr:row>
      <xdr:rowOff>91440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15240</xdr:colOff>
      <xdr:row>8</xdr:row>
      <xdr:rowOff>167640</xdr:rowOff>
    </xdr:from>
    <xdr:to>
      <xdr:col>38</xdr:col>
      <xdr:colOff>53340</xdr:colOff>
      <xdr:row>17</xdr:row>
      <xdr:rowOff>45720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327660</xdr:colOff>
      <xdr:row>14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11</xdr:row>
      <xdr:rowOff>0</xdr:rowOff>
    </xdr:from>
    <xdr:to>
      <xdr:col>26</xdr:col>
      <xdr:colOff>594360</xdr:colOff>
      <xdr:row>19</xdr:row>
      <xdr:rowOff>266700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769620</xdr:colOff>
      <xdr:row>22</xdr:row>
      <xdr:rowOff>15240</xdr:rowOff>
    </xdr:from>
    <xdr:to>
      <xdr:col>27</xdr:col>
      <xdr:colOff>0</xdr:colOff>
      <xdr:row>33</xdr:row>
      <xdr:rowOff>22860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777240</xdr:colOff>
      <xdr:row>11</xdr:row>
      <xdr:rowOff>15240</xdr:rowOff>
    </xdr:from>
    <xdr:to>
      <xdr:col>12</xdr:col>
      <xdr:colOff>601980</xdr:colOff>
      <xdr:row>21</xdr:row>
      <xdr:rowOff>83820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</xdr:colOff>
      <xdr:row>22</xdr:row>
      <xdr:rowOff>22860</xdr:rowOff>
    </xdr:from>
    <xdr:to>
      <xdr:col>12</xdr:col>
      <xdr:colOff>38100</xdr:colOff>
      <xdr:row>30</xdr:row>
      <xdr:rowOff>144780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5632</xdr:colOff>
      <xdr:row>21</xdr:row>
      <xdr:rowOff>312418</xdr:rowOff>
    </xdr:from>
    <xdr:to>
      <xdr:col>12</xdr:col>
      <xdr:colOff>601980</xdr:colOff>
      <xdr:row>31</xdr:row>
      <xdr:rowOff>4637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L105"/>
  <sheetViews>
    <sheetView zoomScale="115" zoomScaleNormal="115" workbookViewId="0">
      <selection activeCell="D2" sqref="D2"/>
    </sheetView>
  </sheetViews>
  <sheetFormatPr defaultRowHeight="14.4"/>
  <cols>
    <col min="1" max="2" width="10.44140625" customWidth="1"/>
    <col min="3" max="3" width="17.33203125" customWidth="1"/>
    <col min="4" max="4" width="13.33203125" customWidth="1"/>
    <col min="5" max="5" width="11.44140625" customWidth="1"/>
  </cols>
  <sheetData>
    <row r="1" spans="1:12" ht="21">
      <c r="A1" s="6" t="s">
        <v>13</v>
      </c>
    </row>
    <row r="2" spans="1:12" ht="21">
      <c r="B2" s="9" t="s">
        <v>5</v>
      </c>
      <c r="C2" s="14">
        <f t="array" ref="C2:D6">LINEST(B12:B31,A12:A31,TRUE,TRUE)</f>
        <v>0.49615483519623832</v>
      </c>
      <c r="D2" s="15">
        <v>1.1382084403369381</v>
      </c>
      <c r="E2" s="9" t="s">
        <v>6</v>
      </c>
      <c r="K2" t="s">
        <v>0</v>
      </c>
    </row>
    <row r="3" spans="1:12" ht="21">
      <c r="A3" s="6"/>
      <c r="B3" s="9" t="s">
        <v>16</v>
      </c>
      <c r="C3" s="33">
        <v>4.981166201609645E-2</v>
      </c>
      <c r="D3" s="32">
        <v>0.57728035540715839</v>
      </c>
      <c r="E3" s="9" t="s">
        <v>16</v>
      </c>
      <c r="L3" t="s">
        <v>0</v>
      </c>
    </row>
    <row r="4" spans="1:12" ht="23.4">
      <c r="A4" s="6"/>
      <c r="B4" s="9" t="s">
        <v>17</v>
      </c>
      <c r="C4" s="36">
        <v>0.84643455605784435</v>
      </c>
      <c r="D4" s="35">
        <v>0.96742879606452115</v>
      </c>
      <c r="E4" s="9" t="s">
        <v>18</v>
      </c>
    </row>
    <row r="5" spans="1:12" ht="21">
      <c r="A5" s="6"/>
      <c r="B5" s="9" t="s">
        <v>19</v>
      </c>
      <c r="C5" s="32">
        <v>99.213870112472421</v>
      </c>
      <c r="D5" s="34">
        <v>18</v>
      </c>
      <c r="E5" s="9" t="s">
        <v>20</v>
      </c>
    </row>
    <row r="6" spans="1:12" ht="21">
      <c r="A6" s="6"/>
      <c r="B6" s="9" t="s">
        <v>23</v>
      </c>
      <c r="C6" s="37">
        <v>92.856094059640569</v>
      </c>
      <c r="D6" s="33">
        <v>16.846532558187278</v>
      </c>
      <c r="E6" s="9" t="s">
        <v>4</v>
      </c>
    </row>
    <row r="10" spans="1:12" ht="13.2" customHeight="1" thickBot="1">
      <c r="C10" s="17" t="s">
        <v>8</v>
      </c>
      <c r="D10" s="19" t="s">
        <v>9</v>
      </c>
    </row>
    <row r="11" spans="1:12" ht="32.4" customHeight="1" thickBot="1">
      <c r="A11" s="1" t="s">
        <v>1</v>
      </c>
      <c r="B11" s="1" t="s">
        <v>2</v>
      </c>
      <c r="C11" s="18"/>
      <c r="D11" s="20"/>
    </row>
    <row r="12" spans="1:12" ht="25.8" thickTop="1" thickBot="1">
      <c r="A12" s="24">
        <f>A40</f>
        <v>5.8478818185139758</v>
      </c>
      <c r="B12" s="24">
        <f>B40</f>
        <v>5.7406884578535005</v>
      </c>
      <c r="C12" s="25">
        <f>$D$2+$C$2*A12</f>
        <v>4.0396632802488188</v>
      </c>
      <c r="D12" s="26">
        <f>B12-C12</f>
        <v>1.7010251776046816</v>
      </c>
    </row>
    <row r="13" spans="1:12" ht="25.8" thickTop="1" thickBot="1">
      <c r="A13" s="27">
        <f>A41</f>
        <v>3.4147021206467798</v>
      </c>
      <c r="B13" s="27">
        <f>B41</f>
        <v>2.4906279506299445</v>
      </c>
      <c r="C13" s="38">
        <f>$D$2+$C$2*A13</f>
        <v>2.8324294082506869</v>
      </c>
      <c r="D13" s="28">
        <f>B13-C13</f>
        <v>-0.34180145762074243</v>
      </c>
    </row>
    <row r="14" spans="1:12" ht="25.8" thickTop="1" thickBot="1">
      <c r="A14" s="24">
        <f t="shared" ref="A14:B14" si="0">A42</f>
        <v>9.4111091096080379</v>
      </c>
      <c r="B14" s="24">
        <f t="shared" si="0"/>
        <v>4.8302664380861451</v>
      </c>
      <c r="C14" s="25">
        <f t="shared" ref="C14:C31" si="1">$D$2+$C$2*A14</f>
        <v>5.807575729628331</v>
      </c>
      <c r="D14" s="26">
        <f t="shared" ref="D14:D21" si="2">B14-C14</f>
        <v>-0.97730929154218593</v>
      </c>
    </row>
    <row r="15" spans="1:12" ht="25.8" thickTop="1" thickBot="1">
      <c r="A15" s="27">
        <f t="shared" ref="A15:B15" si="3">A43</f>
        <v>9.9053974151704871</v>
      </c>
      <c r="B15" s="27">
        <f t="shared" si="3"/>
        <v>5.3428920819521206</v>
      </c>
      <c r="C15" s="38">
        <f t="shared" si="1"/>
        <v>6.0528192624140962</v>
      </c>
      <c r="D15" s="28">
        <f t="shared" si="2"/>
        <v>-0.70992718046197556</v>
      </c>
    </row>
    <row r="16" spans="1:12" ht="25.8" thickTop="1" thickBot="1">
      <c r="A16" s="24">
        <f t="shared" ref="A16:B16" si="4">A44</f>
        <v>16.262935508932372</v>
      </c>
      <c r="B16" s="24">
        <f t="shared" si="4"/>
        <v>8.1416240121351553</v>
      </c>
      <c r="C16" s="25">
        <f t="shared" si="1"/>
        <v>9.2071425275783305</v>
      </c>
      <c r="D16" s="26">
        <f t="shared" si="2"/>
        <v>-1.0655185154431752</v>
      </c>
    </row>
    <row r="17" spans="1:4" ht="25.8" thickTop="1" thickBot="1">
      <c r="A17" s="27">
        <f t="shared" ref="A17:B17" si="5">A45</f>
        <v>15.509788052734667</v>
      </c>
      <c r="B17" s="27">
        <f t="shared" si="5"/>
        <v>9.2055941059818043</v>
      </c>
      <c r="C17" s="38">
        <f t="shared" si="1"/>
        <v>8.8334647755700928</v>
      </c>
      <c r="D17" s="28">
        <f t="shared" si="2"/>
        <v>0.37212933041171148</v>
      </c>
    </row>
    <row r="18" spans="1:4" ht="25.8" thickTop="1" thickBot="1">
      <c r="A18" s="24">
        <f t="shared" ref="A18:B18" si="6">A46</f>
        <v>10.143924162085654</v>
      </c>
      <c r="B18" s="24">
        <f t="shared" si="6"/>
        <v>6.2865602719685176</v>
      </c>
      <c r="C18" s="25">
        <f t="shared" si="1"/>
        <v>6.1711654612196858</v>
      </c>
      <c r="D18" s="26">
        <f t="shared" si="2"/>
        <v>0.11539481074883184</v>
      </c>
    </row>
    <row r="19" spans="1:4" ht="25.8" thickTop="1" thickBot="1">
      <c r="A19" s="27">
        <f t="shared" ref="A19:B19" si="7">A47</f>
        <v>8.7550560616115458</v>
      </c>
      <c r="B19" s="27">
        <f t="shared" si="7"/>
        <v>5.3910687536514628</v>
      </c>
      <c r="C19" s="38">
        <f t="shared" si="1"/>
        <v>5.4820718377196416</v>
      </c>
      <c r="D19" s="28">
        <f t="shared" si="2"/>
        <v>-9.1003084068178808E-2</v>
      </c>
    </row>
    <row r="20" spans="1:4" ht="25.8" thickTop="1" thickBot="1">
      <c r="A20" s="24">
        <f t="shared" ref="A20:B20" si="8">A48</f>
        <v>8.5640263771515368</v>
      </c>
      <c r="B20" s="24">
        <f t="shared" si="8"/>
        <v>4.7724913650438845</v>
      </c>
      <c r="C20" s="25">
        <f t="shared" si="1"/>
        <v>5.3872915361087967</v>
      </c>
      <c r="D20" s="26">
        <f t="shared" si="2"/>
        <v>-0.61480017106491225</v>
      </c>
    </row>
    <row r="21" spans="1:4" ht="25.8" thickTop="1" thickBot="1">
      <c r="A21" s="27">
        <f t="shared" ref="A21:B21" si="9">A49</f>
        <v>13.053546498756852</v>
      </c>
      <c r="B21" s="27">
        <f t="shared" si="9"/>
        <v>8.3893775660254626</v>
      </c>
      <c r="C21" s="38">
        <f t="shared" si="1"/>
        <v>7.6147886521540773</v>
      </c>
      <c r="D21" s="28">
        <f t="shared" si="2"/>
        <v>0.77458891387138529</v>
      </c>
    </row>
    <row r="22" spans="1:4" ht="25.8" thickTop="1" thickBot="1">
      <c r="A22" s="24">
        <f t="shared" ref="A22:B22" si="10">A50</f>
        <v>18.041202454378777</v>
      </c>
      <c r="B22" s="24">
        <f t="shared" si="10"/>
        <v>10.332905838235439</v>
      </c>
      <c r="C22" s="25">
        <f t="shared" si="1"/>
        <v>10.089438270831209</v>
      </c>
      <c r="D22" s="26">
        <f>B22-C22</f>
        <v>0.24346756740422926</v>
      </c>
    </row>
    <row r="23" spans="1:4" ht="25.8" thickTop="1" thickBot="1">
      <c r="A23" s="27">
        <f t="shared" ref="A23:B23" si="11">A51</f>
        <v>10.347542791656785</v>
      </c>
      <c r="B23" s="27">
        <f t="shared" si="11"/>
        <v>6.1678651180246344</v>
      </c>
      <c r="C23" s="38">
        <f t="shared" si="1"/>
        <v>6.2721918288174345</v>
      </c>
      <c r="D23" s="28">
        <f>B23-C23</f>
        <v>-0.10432671079280009</v>
      </c>
    </row>
    <row r="24" spans="1:4" ht="25.8" thickTop="1" thickBot="1">
      <c r="A24" s="24">
        <f t="shared" ref="A24:B24" si="12">A52</f>
        <v>13.251981064712325</v>
      </c>
      <c r="B24" s="24">
        <f t="shared" si="12"/>
        <v>7.8006369355802763</v>
      </c>
      <c r="C24" s="25">
        <f t="shared" si="1"/>
        <v>7.7132429215229523</v>
      </c>
      <c r="D24" s="26">
        <f t="shared" ref="D24:D31" si="13">B24-C24</f>
        <v>8.7394014057323943E-2</v>
      </c>
    </row>
    <row r="25" spans="1:4" ht="25.8" thickTop="1" thickBot="1">
      <c r="A25" s="27">
        <f t="shared" ref="A25:B25" si="14">A53</f>
        <v>9.9090127489000057</v>
      </c>
      <c r="B25" s="27">
        <f t="shared" si="14"/>
        <v>6.5365246487318238</v>
      </c>
      <c r="C25" s="38">
        <f t="shared" si="1"/>
        <v>6.0546130277248453</v>
      </c>
      <c r="D25" s="28">
        <f t="shared" si="13"/>
        <v>0.48191162100697849</v>
      </c>
    </row>
    <row r="26" spans="1:4" ht="25.8" thickTop="1" thickBot="1">
      <c r="A26" s="24">
        <f t="shared" ref="A26:B26" si="15">A54</f>
        <v>13.763844593744654</v>
      </c>
      <c r="B26" s="24">
        <f t="shared" si="15"/>
        <v>5.8875575360782868</v>
      </c>
      <c r="C26" s="25">
        <f t="shared" si="1"/>
        <v>7.9672064864129526</v>
      </c>
      <c r="D26" s="26">
        <f t="shared" si="13"/>
        <v>-2.0796489503346658</v>
      </c>
    </row>
    <row r="27" spans="1:4" ht="25.8" thickTop="1" thickBot="1">
      <c r="A27" s="27">
        <f t="shared" ref="A27:B27" si="16">A55</f>
        <v>19.23843131921581</v>
      </c>
      <c r="B27" s="27">
        <f t="shared" si="16"/>
        <v>12.424694093272544</v>
      </c>
      <c r="C27" s="38">
        <f t="shared" si="1"/>
        <v>10.683449160956609</v>
      </c>
      <c r="D27" s="28">
        <f t="shared" si="13"/>
        <v>1.7412449323159347</v>
      </c>
    </row>
    <row r="28" spans="1:4" ht="25.8" thickTop="1" thickBot="1">
      <c r="A28" s="24">
        <f t="shared" ref="A28:B28" si="17">A56</f>
        <v>2.8814356636363847</v>
      </c>
      <c r="B28" s="24">
        <f t="shared" si="17"/>
        <v>2.7196160708082471</v>
      </c>
      <c r="C28" s="25">
        <f t="shared" si="1"/>
        <v>2.5678466771570121</v>
      </c>
      <c r="D28" s="26">
        <f t="shared" si="13"/>
        <v>0.15176939365123499</v>
      </c>
    </row>
    <row r="29" spans="1:4" ht="25.8" thickTop="1" thickBot="1">
      <c r="A29" s="27">
        <f t="shared" ref="A29:B29" si="18">A57</f>
        <v>6.9053026762591907</v>
      </c>
      <c r="B29" s="27">
        <f t="shared" si="18"/>
        <v>5.9287461497469804</v>
      </c>
      <c r="C29" s="38">
        <f t="shared" si="1"/>
        <v>4.564307751656461</v>
      </c>
      <c r="D29" s="28">
        <f t="shared" si="13"/>
        <v>1.3644383980905195</v>
      </c>
    </row>
    <row r="30" spans="1:4" ht="25.8" thickTop="1" thickBot="1">
      <c r="A30" s="24">
        <f t="shared" ref="A30:B30" si="19">A58</f>
        <v>12.037348456020055</v>
      </c>
      <c r="B30" s="24">
        <f t="shared" si="19"/>
        <v>6.6164586152357288</v>
      </c>
      <c r="C30" s="25">
        <f t="shared" si="1"/>
        <v>7.110597079733262</v>
      </c>
      <c r="D30" s="26">
        <f t="shared" si="13"/>
        <v>-0.49413846449753329</v>
      </c>
    </row>
    <row r="31" spans="1:4" ht="25.8" thickTop="1" thickBot="1">
      <c r="A31" s="27">
        <f t="shared" ref="A31:B31" si="20">A59</f>
        <v>7.6515865855849796</v>
      </c>
      <c r="B31" s="27">
        <f t="shared" si="20"/>
        <v>4.379689788360972</v>
      </c>
      <c r="C31" s="38">
        <f t="shared" si="1"/>
        <v>4.9345801216976017</v>
      </c>
      <c r="D31" s="28">
        <f t="shared" si="13"/>
        <v>-0.55489033333662974</v>
      </c>
    </row>
    <row r="39" spans="1:4" ht="18">
      <c r="A39" s="11" t="s">
        <v>10</v>
      </c>
      <c r="B39" s="11" t="s">
        <v>11</v>
      </c>
      <c r="C39" s="11"/>
      <c r="D39" s="11"/>
    </row>
    <row r="40" spans="1:4" ht="18">
      <c r="A40" s="23">
        <v>5.8478818185139758</v>
      </c>
      <c r="B40" s="23">
        <v>5.7406884578535005</v>
      </c>
      <c r="C40" s="11"/>
      <c r="D40" s="11"/>
    </row>
    <row r="41" spans="1:4" ht="18">
      <c r="A41" s="23">
        <v>3.4147021206467798</v>
      </c>
      <c r="B41" s="23">
        <v>2.4906279506299445</v>
      </c>
      <c r="C41" s="11"/>
      <c r="D41" s="11"/>
    </row>
    <row r="42" spans="1:4" ht="18">
      <c r="A42" s="23">
        <v>9.4111091096080379</v>
      </c>
      <c r="B42" s="23">
        <v>4.8302664380861451</v>
      </c>
      <c r="C42" s="11"/>
      <c r="D42" s="11"/>
    </row>
    <row r="43" spans="1:4" ht="18">
      <c r="A43" s="23">
        <v>9.9053974151704871</v>
      </c>
      <c r="B43" s="23">
        <v>5.3428920819521206</v>
      </c>
      <c r="C43" s="11"/>
      <c r="D43" s="11"/>
    </row>
    <row r="44" spans="1:4" ht="18">
      <c r="A44" s="23">
        <v>16.262935508932372</v>
      </c>
      <c r="B44" s="23">
        <v>8.1416240121351553</v>
      </c>
      <c r="C44" s="11"/>
      <c r="D44" s="11"/>
    </row>
    <row r="45" spans="1:4" ht="18">
      <c r="A45" s="23">
        <v>15.509788052734667</v>
      </c>
      <c r="B45" s="23">
        <v>9.2055941059818043</v>
      </c>
      <c r="C45" s="11"/>
      <c r="D45" s="11"/>
    </row>
    <row r="46" spans="1:4" ht="18">
      <c r="A46" s="23">
        <v>10.143924162085654</v>
      </c>
      <c r="B46" s="23">
        <v>6.2865602719685176</v>
      </c>
      <c r="C46" s="11"/>
      <c r="D46" s="11"/>
    </row>
    <row r="47" spans="1:4" ht="18">
      <c r="A47" s="23">
        <v>8.7550560616115458</v>
      </c>
      <c r="B47" s="23">
        <v>5.3910687536514628</v>
      </c>
      <c r="C47" s="11"/>
      <c r="D47" s="11"/>
    </row>
    <row r="48" spans="1:4" ht="18">
      <c r="A48" s="23">
        <v>8.5640263771515368</v>
      </c>
      <c r="B48" s="23">
        <v>4.7724913650438845</v>
      </c>
      <c r="C48" s="11"/>
      <c r="D48" s="11"/>
    </row>
    <row r="49" spans="1:4" ht="18">
      <c r="A49" s="23">
        <v>13.053546498756852</v>
      </c>
      <c r="B49" s="23">
        <v>8.3893775660254626</v>
      </c>
      <c r="C49" s="11"/>
      <c r="D49" s="11"/>
    </row>
    <row r="50" spans="1:4" ht="18">
      <c r="A50" s="23">
        <v>18.041202454378777</v>
      </c>
      <c r="B50" s="23">
        <v>10.332905838235439</v>
      </c>
      <c r="C50" s="11"/>
      <c r="D50" s="11"/>
    </row>
    <row r="51" spans="1:4" ht="18">
      <c r="A51" s="23">
        <v>10.347542791656785</v>
      </c>
      <c r="B51" s="23">
        <v>6.1678651180246344</v>
      </c>
      <c r="C51" s="11"/>
      <c r="D51" s="11"/>
    </row>
    <row r="52" spans="1:4" ht="18">
      <c r="A52" s="23">
        <v>13.251981064712325</v>
      </c>
      <c r="B52" s="23">
        <v>7.8006369355802763</v>
      </c>
      <c r="C52" s="11"/>
      <c r="D52" s="11"/>
    </row>
    <row r="53" spans="1:4" ht="18">
      <c r="A53" s="23">
        <v>9.9090127489000057</v>
      </c>
      <c r="B53" s="23">
        <v>6.5365246487318238</v>
      </c>
      <c r="C53" s="11"/>
      <c r="D53" s="11"/>
    </row>
    <row r="54" spans="1:4" ht="18">
      <c r="A54" s="23">
        <v>13.763844593744654</v>
      </c>
      <c r="B54" s="23">
        <v>5.8875575360782868</v>
      </c>
      <c r="C54" s="11"/>
      <c r="D54" s="11"/>
    </row>
    <row r="55" spans="1:4" ht="18">
      <c r="A55" s="23">
        <v>19.23843131921581</v>
      </c>
      <c r="B55" s="23">
        <v>12.424694093272544</v>
      </c>
      <c r="C55" s="11"/>
      <c r="D55" s="11"/>
    </row>
    <row r="56" spans="1:4" ht="18">
      <c r="A56" s="23">
        <v>2.8814356636363847</v>
      </c>
      <c r="B56" s="23">
        <v>2.7196160708082471</v>
      </c>
      <c r="C56" s="11"/>
      <c r="D56" s="11"/>
    </row>
    <row r="57" spans="1:4" ht="18">
      <c r="A57" s="23">
        <v>6.9053026762591907</v>
      </c>
      <c r="B57" s="23">
        <v>5.9287461497469804</v>
      </c>
      <c r="C57" s="11"/>
      <c r="D57" s="11"/>
    </row>
    <row r="58" spans="1:4" ht="18">
      <c r="A58" s="23">
        <v>12.037348456020055</v>
      </c>
      <c r="B58" s="23">
        <v>6.6164586152357288</v>
      </c>
      <c r="C58" s="11"/>
      <c r="D58" s="11"/>
    </row>
    <row r="59" spans="1:4" ht="18">
      <c r="A59" s="23">
        <v>7.6515865855849796</v>
      </c>
      <c r="B59" s="23">
        <v>4.379689788360972</v>
      </c>
      <c r="C59" s="11"/>
      <c r="D59" s="11"/>
    </row>
    <row r="60" spans="1:4" ht="18">
      <c r="A60" s="11"/>
      <c r="B60" s="11"/>
      <c r="C60" s="11"/>
      <c r="D60" s="11"/>
    </row>
    <row r="61" spans="1:4" ht="18">
      <c r="A61" s="11" t="s">
        <v>14</v>
      </c>
      <c r="B61" s="11" t="s">
        <v>6</v>
      </c>
      <c r="C61" s="11">
        <v>1</v>
      </c>
      <c r="D61" s="11"/>
    </row>
    <row r="62" spans="1:4" ht="18">
      <c r="A62" s="11" t="s">
        <v>15</v>
      </c>
      <c r="B62" s="11" t="s">
        <v>5</v>
      </c>
      <c r="C62" s="11">
        <v>0.5</v>
      </c>
      <c r="D62" s="11"/>
    </row>
    <row r="63" spans="1:4" ht="18">
      <c r="A63" s="11" t="s">
        <v>10</v>
      </c>
      <c r="B63" s="11" t="s">
        <v>11</v>
      </c>
      <c r="C63" s="11" t="s">
        <v>12</v>
      </c>
      <c r="D63" s="11"/>
    </row>
    <row r="64" spans="1:4" ht="18">
      <c r="A64" s="23">
        <v>5.8478818185139758</v>
      </c>
      <c r="B64" s="23">
        <f ca="1">$C$61+$C$62*A64 +NORMSINV(RAND())</f>
        <v>4.0595430416453109</v>
      </c>
      <c r="C64" s="11">
        <f>1</f>
        <v>1</v>
      </c>
      <c r="D64" s="11"/>
    </row>
    <row r="65" spans="1:4" ht="18">
      <c r="A65" s="23">
        <v>3.4147021206467798</v>
      </c>
      <c r="B65" s="23">
        <f t="shared" ref="B65:B83" ca="1" si="21">$C$61+$C$62*A65 +NORMSINV(RAND())</f>
        <v>3.7909835229284945</v>
      </c>
      <c r="C65" s="11">
        <f>1</f>
        <v>1</v>
      </c>
      <c r="D65" s="11"/>
    </row>
    <row r="66" spans="1:4" ht="18">
      <c r="A66" s="23">
        <v>9.4111091096080379</v>
      </c>
      <c r="B66" s="23">
        <f t="shared" ca="1" si="21"/>
        <v>5.2113425749522451</v>
      </c>
      <c r="C66" s="11">
        <f>1</f>
        <v>1</v>
      </c>
      <c r="D66" s="11"/>
    </row>
    <row r="67" spans="1:4" ht="18">
      <c r="A67" s="23">
        <v>9.9053974151704871</v>
      </c>
      <c r="B67" s="23">
        <f t="shared" ca="1" si="21"/>
        <v>6.1926822269659088</v>
      </c>
      <c r="C67" s="11">
        <f>1</f>
        <v>1</v>
      </c>
      <c r="D67" s="11"/>
    </row>
    <row r="68" spans="1:4" ht="18">
      <c r="A68" s="23">
        <v>16.262935508932372</v>
      </c>
      <c r="B68" s="23">
        <f t="shared" ca="1" si="21"/>
        <v>10.015496364653208</v>
      </c>
      <c r="C68" s="11">
        <f>1</f>
        <v>1</v>
      </c>
      <c r="D68" s="11"/>
    </row>
    <row r="69" spans="1:4" ht="18">
      <c r="A69" s="23">
        <v>15.509788052734667</v>
      </c>
      <c r="B69" s="23">
        <f t="shared" ca="1" si="21"/>
        <v>7.8395391324175625</v>
      </c>
      <c r="C69" s="11">
        <f>1</f>
        <v>1</v>
      </c>
      <c r="D69" s="11"/>
    </row>
    <row r="70" spans="1:4" ht="18">
      <c r="A70" s="23">
        <v>10.143924162085654</v>
      </c>
      <c r="B70" s="23">
        <f t="shared" ca="1" si="21"/>
        <v>6.111779488789419</v>
      </c>
      <c r="C70" s="11">
        <f>1</f>
        <v>1</v>
      </c>
      <c r="D70" s="11"/>
    </row>
    <row r="71" spans="1:4" ht="18">
      <c r="A71" s="23">
        <v>8.7550560616115458</v>
      </c>
      <c r="B71" s="23">
        <f t="shared" ca="1" si="21"/>
        <v>4.9386411802685997</v>
      </c>
      <c r="C71" s="11">
        <f>1</f>
        <v>1</v>
      </c>
      <c r="D71" s="11"/>
    </row>
    <row r="72" spans="1:4" ht="18">
      <c r="A72" s="23">
        <v>8.5640263771515368</v>
      </c>
      <c r="B72" s="23">
        <f t="shared" ca="1" si="21"/>
        <v>4.6823619481412058</v>
      </c>
      <c r="C72" s="11">
        <f>1</f>
        <v>1</v>
      </c>
      <c r="D72" s="11"/>
    </row>
    <row r="73" spans="1:4" ht="18">
      <c r="A73" s="23">
        <v>13.053546498756852</v>
      </c>
      <c r="B73" s="23">
        <f t="shared" ca="1" si="21"/>
        <v>6.6090160697883702</v>
      </c>
      <c r="C73" s="11">
        <f>1</f>
        <v>1</v>
      </c>
    </row>
    <row r="74" spans="1:4" ht="18">
      <c r="A74" s="23">
        <v>18.041202454378777</v>
      </c>
      <c r="B74" s="23">
        <f t="shared" ca="1" si="21"/>
        <v>9.5953390168082429</v>
      </c>
      <c r="C74" s="11">
        <f>1</f>
        <v>1</v>
      </c>
    </row>
    <row r="75" spans="1:4" ht="18">
      <c r="A75" s="23">
        <v>10.347542791656785</v>
      </c>
      <c r="B75" s="23">
        <f t="shared" ca="1" si="21"/>
        <v>6.7270941819149552</v>
      </c>
      <c r="C75" s="11">
        <f>1</f>
        <v>1</v>
      </c>
    </row>
    <row r="76" spans="1:4" ht="18">
      <c r="A76" s="23">
        <v>13.251981064712325</v>
      </c>
      <c r="B76" s="23">
        <f t="shared" ca="1" si="21"/>
        <v>7.9550877490569505</v>
      </c>
      <c r="C76" s="11">
        <f>1</f>
        <v>1</v>
      </c>
    </row>
    <row r="77" spans="1:4" ht="18">
      <c r="A77" s="23">
        <v>9.9090127489000057</v>
      </c>
      <c r="B77" s="23">
        <f t="shared" ca="1" si="21"/>
        <v>5.5481552843751061</v>
      </c>
      <c r="C77" s="11">
        <f>1</f>
        <v>1</v>
      </c>
    </row>
    <row r="78" spans="1:4" ht="18">
      <c r="A78" s="23">
        <v>13.763844593744654</v>
      </c>
      <c r="B78" s="23">
        <f t="shared" ca="1" si="21"/>
        <v>7.0366804696010403</v>
      </c>
      <c r="C78" s="11">
        <f>1</f>
        <v>1</v>
      </c>
    </row>
    <row r="79" spans="1:4" ht="18">
      <c r="A79" s="23">
        <v>19.23843131921581</v>
      </c>
      <c r="B79" s="23">
        <f t="shared" ca="1" si="21"/>
        <v>10.986380592984352</v>
      </c>
      <c r="C79" s="11">
        <f>1</f>
        <v>1</v>
      </c>
    </row>
    <row r="80" spans="1:4" ht="18">
      <c r="A80" s="23">
        <v>2.8814356636363847</v>
      </c>
      <c r="B80" s="23">
        <f t="shared" ca="1" si="21"/>
        <v>0.8945200154860955</v>
      </c>
      <c r="C80" s="11">
        <f>1</f>
        <v>1</v>
      </c>
    </row>
    <row r="81" spans="1:3" ht="18">
      <c r="A81" s="23">
        <v>6.9053026762591907</v>
      </c>
      <c r="B81" s="23">
        <f t="shared" ca="1" si="21"/>
        <v>3.9580486965476038</v>
      </c>
      <c r="C81" s="11">
        <f>1</f>
        <v>1</v>
      </c>
    </row>
    <row r="82" spans="1:3" ht="18">
      <c r="A82" s="23">
        <v>12.037348456020055</v>
      </c>
      <c r="B82" s="23">
        <f t="shared" ca="1" si="21"/>
        <v>9.5895731738620746</v>
      </c>
      <c r="C82" s="11">
        <f>1</f>
        <v>1</v>
      </c>
    </row>
    <row r="83" spans="1:3" ht="18">
      <c r="A83" s="23">
        <v>7.6515865855849796</v>
      </c>
      <c r="B83" s="23">
        <f t="shared" ca="1" si="21"/>
        <v>4.6372857416953748</v>
      </c>
      <c r="C83" s="11">
        <f>1</f>
        <v>1</v>
      </c>
    </row>
    <row r="86" spans="1:3" ht="18">
      <c r="A86" s="23">
        <f ca="1">20*RAND()</f>
        <v>18.141297333539068</v>
      </c>
    </row>
    <row r="87" spans="1:3" ht="18">
      <c r="A87" s="23">
        <f t="shared" ref="A87:A105" ca="1" si="22">20*RAND()</f>
        <v>8.2399655894351511</v>
      </c>
    </row>
    <row r="88" spans="1:3" ht="18">
      <c r="A88" s="23">
        <f t="shared" ca="1" si="22"/>
        <v>8.4334662363365887</v>
      </c>
    </row>
    <row r="89" spans="1:3" ht="18">
      <c r="A89" s="23">
        <f t="shared" ca="1" si="22"/>
        <v>16.086129943268261</v>
      </c>
    </row>
    <row r="90" spans="1:3" ht="18">
      <c r="A90" s="23">
        <f t="shared" ca="1" si="22"/>
        <v>0.72359128670913098</v>
      </c>
    </row>
    <row r="91" spans="1:3" ht="18">
      <c r="A91" s="23">
        <f t="shared" ca="1" si="22"/>
        <v>8.3354118194694671</v>
      </c>
    </row>
    <row r="92" spans="1:3" ht="18">
      <c r="A92" s="23">
        <f t="shared" ca="1" si="22"/>
        <v>18.769448308386849</v>
      </c>
    </row>
    <row r="93" spans="1:3" ht="18">
      <c r="A93" s="23">
        <f t="shared" ca="1" si="22"/>
        <v>10.035359430697586</v>
      </c>
    </row>
    <row r="94" spans="1:3" ht="18">
      <c r="A94" s="23">
        <f t="shared" ca="1" si="22"/>
        <v>19.178458037566578</v>
      </c>
    </row>
    <row r="95" spans="1:3" ht="18">
      <c r="A95" s="23">
        <f t="shared" ca="1" si="22"/>
        <v>7.4452381747008545</v>
      </c>
    </row>
    <row r="96" spans="1:3" ht="18">
      <c r="A96" s="23">
        <f t="shared" ca="1" si="22"/>
        <v>3.8610204807814386</v>
      </c>
    </row>
    <row r="97" spans="1:1" ht="18">
      <c r="A97" s="23">
        <f t="shared" ca="1" si="22"/>
        <v>14.264807970507896</v>
      </c>
    </row>
    <row r="98" spans="1:1" ht="18">
      <c r="A98" s="23">
        <f t="shared" ca="1" si="22"/>
        <v>15.692113158655882</v>
      </c>
    </row>
    <row r="99" spans="1:1" ht="18">
      <c r="A99" s="23">
        <f t="shared" ca="1" si="22"/>
        <v>0.67199383496264531</v>
      </c>
    </row>
    <row r="100" spans="1:1" ht="18">
      <c r="A100" s="23">
        <f t="shared" ca="1" si="22"/>
        <v>17.554270829704297</v>
      </c>
    </row>
    <row r="101" spans="1:1" ht="18">
      <c r="A101" s="23">
        <f t="shared" ca="1" si="22"/>
        <v>16.978200284299358</v>
      </c>
    </row>
    <row r="102" spans="1:1" ht="18">
      <c r="A102" s="23">
        <f t="shared" ca="1" si="22"/>
        <v>16.831480349493763</v>
      </c>
    </row>
    <row r="103" spans="1:1" ht="18">
      <c r="A103" s="23">
        <f t="shared" ca="1" si="22"/>
        <v>3.5008514016355186</v>
      </c>
    </row>
    <row r="104" spans="1:1" ht="18">
      <c r="A104" s="23">
        <f t="shared" ca="1" si="22"/>
        <v>16.593118081345068</v>
      </c>
    </row>
    <row r="105" spans="1:1" ht="18">
      <c r="A105" s="23">
        <f t="shared" ca="1" si="22"/>
        <v>10.771599634572674</v>
      </c>
    </row>
  </sheetData>
  <mergeCells count="2">
    <mergeCell ref="C10:C11"/>
    <mergeCell ref="D10:D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L105"/>
  <sheetViews>
    <sheetView workbookViewId="0">
      <selection activeCell="B6" sqref="B6"/>
    </sheetView>
  </sheetViews>
  <sheetFormatPr defaultRowHeight="14.4"/>
  <cols>
    <col min="1" max="2" width="10.44140625" customWidth="1"/>
    <col min="3" max="3" width="17.33203125" customWidth="1"/>
    <col min="4" max="4" width="13.33203125" customWidth="1"/>
    <col min="5" max="5" width="11.44140625" customWidth="1"/>
  </cols>
  <sheetData>
    <row r="1" spans="1:12" ht="21">
      <c r="A1" s="6" t="s">
        <v>13</v>
      </c>
    </row>
    <row r="2" spans="1:12" ht="21">
      <c r="B2" s="9" t="s">
        <v>5</v>
      </c>
      <c r="C2" s="14">
        <f t="array" ref="C2:D6">LINEST(B12:B31,A12:A31,TRUE,TRUE)</f>
        <v>0.49622325059960093</v>
      </c>
      <c r="D2" s="15">
        <v>0.42181928573223093</v>
      </c>
      <c r="E2" s="9" t="s">
        <v>6</v>
      </c>
      <c r="K2" t="s">
        <v>0</v>
      </c>
    </row>
    <row r="3" spans="1:12" ht="21">
      <c r="A3" s="6"/>
      <c r="B3" s="9" t="s">
        <v>16</v>
      </c>
      <c r="C3" s="33">
        <v>0.31593736537960287</v>
      </c>
      <c r="D3" s="32">
        <v>3.661480608974693</v>
      </c>
      <c r="E3" s="9" t="s">
        <v>16</v>
      </c>
      <c r="L3" t="s">
        <v>0</v>
      </c>
    </row>
    <row r="4" spans="1:12" ht="23.4">
      <c r="A4" s="6"/>
      <c r="B4" s="9" t="s">
        <v>17</v>
      </c>
      <c r="C4" s="36">
        <v>0.12053136738893623</v>
      </c>
      <c r="D4" s="35">
        <v>6.1360511304002925</v>
      </c>
      <c r="E4" s="9" t="s">
        <v>18</v>
      </c>
    </row>
    <row r="5" spans="1:12" ht="21">
      <c r="A5" s="6"/>
      <c r="B5" s="9" t="s">
        <v>19</v>
      </c>
      <c r="C5" s="32">
        <v>2.4669039151056578</v>
      </c>
      <c r="D5" s="34">
        <v>18</v>
      </c>
      <c r="E5" s="9" t="s">
        <v>20</v>
      </c>
    </row>
    <row r="6" spans="1:12" ht="21">
      <c r="A6" s="6"/>
      <c r="B6" s="9" t="s">
        <v>23</v>
      </c>
      <c r="C6" s="37">
        <v>92.881703908324539</v>
      </c>
      <c r="D6" s="33">
        <v>677.7202225479607</v>
      </c>
      <c r="E6" s="9" t="s">
        <v>4</v>
      </c>
    </row>
    <row r="10" spans="1:12" ht="13.2" customHeight="1" thickBot="1">
      <c r="C10" s="17" t="s">
        <v>8</v>
      </c>
      <c r="D10" s="19" t="s">
        <v>9</v>
      </c>
    </row>
    <row r="11" spans="1:12" ht="32.4" customHeight="1" thickBot="1">
      <c r="A11" s="1" t="s">
        <v>1</v>
      </c>
      <c r="B11" s="1" t="s">
        <v>2</v>
      </c>
      <c r="C11" s="18"/>
      <c r="D11" s="20"/>
    </row>
    <row r="12" spans="1:12" ht="25.8" thickTop="1" thickBot="1">
      <c r="A12" s="24">
        <f>A40</f>
        <v>5.8478818185139758</v>
      </c>
      <c r="B12" s="24">
        <f>B40</f>
        <v>3.7125543717881331</v>
      </c>
      <c r="C12" s="25">
        <f>$D$2+$C$2*A12</f>
        <v>3.3236742108375417</v>
      </c>
      <c r="D12" s="26">
        <f>B12-C12</f>
        <v>0.38888016095059141</v>
      </c>
    </row>
    <row r="13" spans="1:12" ht="25.8" thickTop="1" thickBot="1">
      <c r="A13" s="27">
        <f>A41</f>
        <v>3.4147021206467798</v>
      </c>
      <c r="B13" s="27">
        <f>B41</f>
        <v>0.48101574781757295</v>
      </c>
      <c r="C13" s="38">
        <f>$D$2+$C$2*A13</f>
        <v>2.1162738718689269</v>
      </c>
      <c r="D13" s="28">
        <f>B13-C13</f>
        <v>-1.635258124051354</v>
      </c>
    </row>
    <row r="14" spans="1:12" ht="25.8" thickTop="1" thickBot="1">
      <c r="A14" s="24">
        <f t="shared" ref="A14:B29" si="0">A42</f>
        <v>9.4111091096080379</v>
      </c>
      <c r="B14" s="24">
        <f t="shared" si="0"/>
        <v>6.3844668562165676</v>
      </c>
      <c r="C14" s="25">
        <f t="shared" ref="C14:C31" si="1">$D$2+$C$2*A14</f>
        <v>5.0918304398494474</v>
      </c>
      <c r="D14" s="26">
        <f t="shared" ref="D14:D21" si="2">B14-C14</f>
        <v>1.2926364163671202</v>
      </c>
    </row>
    <row r="15" spans="1:12" ht="25.8" thickTop="1" thickBot="1">
      <c r="A15" s="27">
        <f t="shared" si="0"/>
        <v>9.9053974151704871</v>
      </c>
      <c r="B15" s="27">
        <f t="shared" si="0"/>
        <v>-2.8450273659496688</v>
      </c>
      <c r="C15" s="38">
        <f t="shared" si="1"/>
        <v>5.3371077895690151</v>
      </c>
      <c r="D15" s="28">
        <f t="shared" si="2"/>
        <v>-8.182135155518683</v>
      </c>
    </row>
    <row r="16" spans="1:12" ht="25.8" thickTop="1" thickBot="1">
      <c r="A16" s="24">
        <f t="shared" si="0"/>
        <v>16.262935508932372</v>
      </c>
      <c r="B16" s="24">
        <f t="shared" si="0"/>
        <v>21.685165610987241</v>
      </c>
      <c r="C16" s="25">
        <f t="shared" si="1"/>
        <v>8.491866008266328</v>
      </c>
      <c r="D16" s="26">
        <f t="shared" si="2"/>
        <v>13.193299602720913</v>
      </c>
    </row>
    <row r="17" spans="1:4" ht="25.8" thickTop="1" thickBot="1">
      <c r="A17" s="27">
        <f t="shared" si="0"/>
        <v>15.509788052734667</v>
      </c>
      <c r="B17" s="27">
        <f t="shared" si="0"/>
        <v>3.5586409310434695</v>
      </c>
      <c r="C17" s="38">
        <f t="shared" si="1"/>
        <v>8.1181367293710807</v>
      </c>
      <c r="D17" s="28">
        <f t="shared" si="2"/>
        <v>-4.5594957983276112</v>
      </c>
    </row>
    <row r="18" spans="1:4" ht="25.8" thickTop="1" thickBot="1">
      <c r="A18" s="24">
        <f t="shared" si="0"/>
        <v>10.143924162085654</v>
      </c>
      <c r="B18" s="24">
        <f t="shared" si="0"/>
        <v>-5.6885322135771688E-2</v>
      </c>
      <c r="C18" s="25">
        <f t="shared" si="1"/>
        <v>5.4554703072782074</v>
      </c>
      <c r="D18" s="26">
        <f t="shared" si="2"/>
        <v>-5.5123556294139791</v>
      </c>
    </row>
    <row r="19" spans="1:4" ht="25.8" thickTop="1" thickBot="1">
      <c r="A19" s="27">
        <f t="shared" si="0"/>
        <v>8.7550560616115458</v>
      </c>
      <c r="B19" s="27">
        <f t="shared" si="0"/>
        <v>5.1993686377775408</v>
      </c>
      <c r="C19" s="38">
        <f t="shared" si="1"/>
        <v>4.7662816638068524</v>
      </c>
      <c r="D19" s="28">
        <f t="shared" si="2"/>
        <v>0.4330869739706884</v>
      </c>
    </row>
    <row r="20" spans="1:4" ht="25.8" thickTop="1" thickBot="1">
      <c r="A20" s="24">
        <f t="shared" si="0"/>
        <v>8.5640263771515368</v>
      </c>
      <c r="B20" s="24">
        <f t="shared" si="0"/>
        <v>12.163488348651786</v>
      </c>
      <c r="C20" s="25">
        <f t="shared" si="1"/>
        <v>4.6714882928230903</v>
      </c>
      <c r="D20" s="26">
        <f t="shared" si="2"/>
        <v>7.4920000558286954</v>
      </c>
    </row>
    <row r="21" spans="1:4" ht="25.8" thickTop="1" thickBot="1">
      <c r="A21" s="27">
        <f t="shared" si="0"/>
        <v>13.053546498756852</v>
      </c>
      <c r="B21" s="27">
        <f t="shared" si="0"/>
        <v>14.730894320661916</v>
      </c>
      <c r="C21" s="38">
        <f t="shared" si="1"/>
        <v>6.8992925611983953</v>
      </c>
      <c r="D21" s="28">
        <f t="shared" si="2"/>
        <v>7.8316017594635206</v>
      </c>
    </row>
    <row r="22" spans="1:4" ht="25.8" thickTop="1" thickBot="1">
      <c r="A22" s="24">
        <f t="shared" si="0"/>
        <v>18.041202454378777</v>
      </c>
      <c r="B22" s="24">
        <f t="shared" si="0"/>
        <v>-2.5796580566860463</v>
      </c>
      <c r="C22" s="25">
        <f t="shared" si="1"/>
        <v>9.3742834123695644</v>
      </c>
      <c r="D22" s="26">
        <f>B22-C22</f>
        <v>-11.953941469055611</v>
      </c>
    </row>
    <row r="23" spans="1:4" ht="25.8" thickTop="1" thickBot="1">
      <c r="A23" s="27">
        <f t="shared" si="0"/>
        <v>10.347542791656785</v>
      </c>
      <c r="B23" s="27">
        <f t="shared" si="0"/>
        <v>0.83224548177356361</v>
      </c>
      <c r="C23" s="38">
        <f t="shared" si="1"/>
        <v>5.55651060552663</v>
      </c>
      <c r="D23" s="28">
        <f>B23-C23</f>
        <v>-4.7242651237530664</v>
      </c>
    </row>
    <row r="24" spans="1:4" ht="25.8" thickTop="1" thickBot="1">
      <c r="A24" s="24">
        <f t="shared" si="0"/>
        <v>13.251981064712325</v>
      </c>
      <c r="B24" s="24">
        <f t="shared" si="0"/>
        <v>6.3920500200536194</v>
      </c>
      <c r="C24" s="25">
        <f t="shared" si="1"/>
        <v>6.9977604065481414</v>
      </c>
      <c r="D24" s="26">
        <f t="shared" ref="D24:D31" si="3">B24-C24</f>
        <v>-0.60571038649452191</v>
      </c>
    </row>
    <row r="25" spans="1:4" ht="25.8" thickTop="1" thickBot="1">
      <c r="A25" s="27">
        <f t="shared" si="0"/>
        <v>9.9090127489000057</v>
      </c>
      <c r="B25" s="27">
        <f t="shared" si="0"/>
        <v>3.0999152319212846</v>
      </c>
      <c r="C25" s="38">
        <f t="shared" si="1"/>
        <v>5.3389018022242789</v>
      </c>
      <c r="D25" s="28">
        <f t="shared" si="3"/>
        <v>-2.2389865703029943</v>
      </c>
    </row>
    <row r="26" spans="1:4" ht="25.8" thickTop="1" thickBot="1">
      <c r="A26" s="24">
        <f t="shared" si="0"/>
        <v>13.763844593744654</v>
      </c>
      <c r="B26" s="24">
        <f t="shared" si="0"/>
        <v>10.993583587583307</v>
      </c>
      <c r="C26" s="25">
        <f t="shared" si="1"/>
        <v>7.2517589907879465</v>
      </c>
      <c r="D26" s="26">
        <f t="shared" si="3"/>
        <v>3.7418245967953609</v>
      </c>
    </row>
    <row r="27" spans="1:4" ht="25.8" thickTop="1" thickBot="1">
      <c r="A27" s="27">
        <f t="shared" si="0"/>
        <v>19.23843131921581</v>
      </c>
      <c r="B27" s="27">
        <f t="shared" si="0"/>
        <v>13.139259745536672</v>
      </c>
      <c r="C27" s="38">
        <f t="shared" si="1"/>
        <v>9.9683762113906695</v>
      </c>
      <c r="D27" s="28">
        <f t="shared" si="3"/>
        <v>3.170883534146002</v>
      </c>
    </row>
    <row r="28" spans="1:4" ht="25.8" thickTop="1" thickBot="1">
      <c r="A28" s="24">
        <f t="shared" si="0"/>
        <v>2.8814356636363847</v>
      </c>
      <c r="B28" s="24">
        <f t="shared" si="0"/>
        <v>8.1028663045029177</v>
      </c>
      <c r="C28" s="25">
        <f t="shared" si="1"/>
        <v>1.8516546571354962</v>
      </c>
      <c r="D28" s="26">
        <f t="shared" si="3"/>
        <v>6.2512116473674215</v>
      </c>
    </row>
    <row r="29" spans="1:4" ht="25.8" thickTop="1" thickBot="1">
      <c r="A29" s="27">
        <f t="shared" si="0"/>
        <v>6.9053026762591907</v>
      </c>
      <c r="B29" s="27">
        <f t="shared" si="0"/>
        <v>-1.1026956129669125</v>
      </c>
      <c r="C29" s="38">
        <f t="shared" si="1"/>
        <v>3.8483910261196903</v>
      </c>
      <c r="D29" s="28">
        <f t="shared" si="3"/>
        <v>-4.9510866390866024</v>
      </c>
    </row>
    <row r="30" spans="1:4" ht="25.8" thickTop="1" thickBot="1">
      <c r="A30" s="24">
        <f t="shared" ref="A30:B31" si="4">A58</f>
        <v>12.037348456020055</v>
      </c>
      <c r="B30" s="24">
        <f t="shared" si="4"/>
        <v>8.2574860996377097</v>
      </c>
      <c r="C30" s="25">
        <f t="shared" si="1"/>
        <v>6.3950314651785902</v>
      </c>
      <c r="D30" s="26">
        <f t="shared" si="3"/>
        <v>1.8624546344591195</v>
      </c>
    </row>
    <row r="31" spans="1:4" ht="25.8" thickTop="1" thickBot="1">
      <c r="A31" s="27">
        <f t="shared" si="4"/>
        <v>7.6515865855849796</v>
      </c>
      <c r="B31" s="27">
        <f t="shared" si="4"/>
        <v>2.9240699674105124</v>
      </c>
      <c r="C31" s="38">
        <f t="shared" si="1"/>
        <v>4.2187144534755117</v>
      </c>
      <c r="D31" s="28">
        <f t="shared" si="3"/>
        <v>-1.2946444860649993</v>
      </c>
    </row>
    <row r="39" spans="1:4" ht="18">
      <c r="A39" s="11" t="s">
        <v>10</v>
      </c>
      <c r="B39" s="11" t="s">
        <v>11</v>
      </c>
      <c r="C39" s="11"/>
      <c r="D39" s="11"/>
    </row>
    <row r="40" spans="1:4" ht="18">
      <c r="A40" s="23">
        <v>5.8478818185139758</v>
      </c>
      <c r="B40" s="23">
        <v>3.7125543717881331</v>
      </c>
      <c r="C40" s="11"/>
      <c r="D40" s="11"/>
    </row>
    <row r="41" spans="1:4" ht="18">
      <c r="A41" s="23">
        <v>3.4147021206467798</v>
      </c>
      <c r="B41" s="23">
        <v>0.48101574781757295</v>
      </c>
      <c r="C41" s="11"/>
      <c r="D41" s="11"/>
    </row>
    <row r="42" spans="1:4" ht="18">
      <c r="A42" s="23">
        <v>9.4111091096080379</v>
      </c>
      <c r="B42" s="23">
        <v>6.3844668562165676</v>
      </c>
      <c r="C42" s="11"/>
      <c r="D42" s="11"/>
    </row>
    <row r="43" spans="1:4" ht="18">
      <c r="A43" s="23">
        <v>9.9053974151704871</v>
      </c>
      <c r="B43" s="23">
        <v>-2.8450273659496688</v>
      </c>
      <c r="C43" s="11"/>
      <c r="D43" s="11"/>
    </row>
    <row r="44" spans="1:4" ht="18">
      <c r="A44" s="23">
        <v>16.262935508932372</v>
      </c>
      <c r="B44" s="23">
        <v>21.685165610987241</v>
      </c>
      <c r="C44" s="11"/>
      <c r="D44" s="11"/>
    </row>
    <row r="45" spans="1:4" ht="18">
      <c r="A45" s="23">
        <v>15.509788052734667</v>
      </c>
      <c r="B45" s="23">
        <v>3.5586409310434695</v>
      </c>
      <c r="C45" s="11"/>
      <c r="D45" s="11"/>
    </row>
    <row r="46" spans="1:4" ht="18">
      <c r="A46" s="23">
        <v>10.143924162085654</v>
      </c>
      <c r="B46" s="23">
        <v>-5.6885322135771688E-2</v>
      </c>
      <c r="C46" s="11"/>
      <c r="D46" s="11"/>
    </row>
    <row r="47" spans="1:4" ht="18">
      <c r="A47" s="23">
        <v>8.7550560616115458</v>
      </c>
      <c r="B47" s="23">
        <v>5.1993686377775408</v>
      </c>
      <c r="C47" s="11"/>
      <c r="D47" s="11"/>
    </row>
    <row r="48" spans="1:4" ht="18">
      <c r="A48" s="23">
        <v>8.5640263771515368</v>
      </c>
      <c r="B48" s="23">
        <v>12.163488348651786</v>
      </c>
      <c r="C48" s="11"/>
      <c r="D48" s="11"/>
    </row>
    <row r="49" spans="1:4" ht="18">
      <c r="A49" s="23">
        <v>13.053546498756852</v>
      </c>
      <c r="B49" s="23">
        <v>14.730894320661916</v>
      </c>
      <c r="C49" s="11"/>
      <c r="D49" s="11"/>
    </row>
    <row r="50" spans="1:4" ht="18">
      <c r="A50" s="23">
        <v>18.041202454378777</v>
      </c>
      <c r="B50" s="23">
        <v>-2.5796580566860463</v>
      </c>
      <c r="C50" s="11"/>
      <c r="D50" s="11"/>
    </row>
    <row r="51" spans="1:4" ht="18">
      <c r="A51" s="23">
        <v>10.347542791656785</v>
      </c>
      <c r="B51" s="23">
        <v>0.83224548177356361</v>
      </c>
      <c r="C51" s="11"/>
      <c r="D51" s="11"/>
    </row>
    <row r="52" spans="1:4" ht="18">
      <c r="A52" s="23">
        <v>13.251981064712325</v>
      </c>
      <c r="B52" s="23">
        <v>6.3920500200536194</v>
      </c>
      <c r="C52" s="11"/>
      <c r="D52" s="11"/>
    </row>
    <row r="53" spans="1:4" ht="18">
      <c r="A53" s="23">
        <v>9.9090127489000057</v>
      </c>
      <c r="B53" s="23">
        <v>3.0999152319212846</v>
      </c>
      <c r="C53" s="11"/>
      <c r="D53" s="11"/>
    </row>
    <row r="54" spans="1:4" ht="18">
      <c r="A54" s="23">
        <v>13.763844593744654</v>
      </c>
      <c r="B54" s="23">
        <v>10.993583587583307</v>
      </c>
      <c r="C54" s="11"/>
      <c r="D54" s="11"/>
    </row>
    <row r="55" spans="1:4" ht="18">
      <c r="A55" s="23">
        <v>19.23843131921581</v>
      </c>
      <c r="B55" s="23">
        <v>13.139259745536672</v>
      </c>
      <c r="C55" s="11"/>
      <c r="D55" s="11"/>
    </row>
    <row r="56" spans="1:4" ht="18">
      <c r="A56" s="23">
        <v>2.8814356636363847</v>
      </c>
      <c r="B56" s="23">
        <v>8.1028663045029177</v>
      </c>
      <c r="C56" s="11"/>
      <c r="D56" s="11"/>
    </row>
    <row r="57" spans="1:4" ht="18">
      <c r="A57" s="23">
        <v>6.9053026762591907</v>
      </c>
      <c r="B57" s="23">
        <v>-1.1026956129669125</v>
      </c>
      <c r="C57" s="11"/>
      <c r="D57" s="11"/>
    </row>
    <row r="58" spans="1:4" ht="18">
      <c r="A58" s="23">
        <v>12.037348456020055</v>
      </c>
      <c r="B58" s="23">
        <v>8.2574860996377097</v>
      </c>
      <c r="C58" s="11"/>
      <c r="D58" s="11"/>
    </row>
    <row r="59" spans="1:4" ht="18">
      <c r="A59" s="23">
        <v>7.6515865855849796</v>
      </c>
      <c r="B59" s="23">
        <v>2.9240699674105124</v>
      </c>
      <c r="C59" s="11"/>
      <c r="D59" s="11"/>
    </row>
    <row r="60" spans="1:4" ht="18">
      <c r="A60" s="11"/>
      <c r="B60" s="11"/>
      <c r="C60" s="11"/>
      <c r="D60" s="11"/>
    </row>
    <row r="61" spans="1:4" ht="18">
      <c r="A61" s="11" t="s">
        <v>14</v>
      </c>
      <c r="B61" s="11" t="s">
        <v>6</v>
      </c>
      <c r="C61" s="11">
        <v>1</v>
      </c>
      <c r="D61" s="11"/>
    </row>
    <row r="62" spans="1:4" ht="18">
      <c r="A62" s="11" t="s">
        <v>15</v>
      </c>
      <c r="B62" s="11" t="s">
        <v>5</v>
      </c>
      <c r="C62" s="11">
        <v>0.5</v>
      </c>
      <c r="D62" s="11"/>
    </row>
    <row r="63" spans="1:4" ht="18">
      <c r="A63" s="11" t="s">
        <v>10</v>
      </c>
      <c r="B63" s="11" t="s">
        <v>11</v>
      </c>
      <c r="C63" s="11" t="s">
        <v>12</v>
      </c>
      <c r="D63" s="11"/>
    </row>
    <row r="64" spans="1:4" ht="18">
      <c r="A64" s="23">
        <v>5.8478818185139758</v>
      </c>
      <c r="B64" s="23">
        <f ca="1">$C$61+$C$62*A64 +NORMSINV(RAND())*2*SQRT(A64)</f>
        <v>4.5159489346454738</v>
      </c>
      <c r="C64" s="11">
        <f>1</f>
        <v>1</v>
      </c>
      <c r="D64" s="11"/>
    </row>
    <row r="65" spans="1:4" ht="18">
      <c r="A65" s="23">
        <v>3.4147021206467798</v>
      </c>
      <c r="B65" s="23">
        <f t="shared" ref="B65:B83" ca="1" si="5">$C$61+$C$62*A65 +NORMSINV(RAND())*2*SQRT(A65)</f>
        <v>3.5017478040803889</v>
      </c>
      <c r="C65" s="11">
        <f>1</f>
        <v>1</v>
      </c>
      <c r="D65" s="11"/>
    </row>
    <row r="66" spans="1:4" ht="18">
      <c r="A66" s="23">
        <v>9.4111091096080379</v>
      </c>
      <c r="B66" s="23">
        <f t="shared" ca="1" si="5"/>
        <v>10.120834991248238</v>
      </c>
      <c r="C66" s="11">
        <f>1</f>
        <v>1</v>
      </c>
      <c r="D66" s="11"/>
    </row>
    <row r="67" spans="1:4" ht="18">
      <c r="A67" s="23">
        <v>9.9053974151704871</v>
      </c>
      <c r="B67" s="23">
        <f t="shared" ca="1" si="5"/>
        <v>13.758016474061645</v>
      </c>
      <c r="C67" s="11">
        <f>1</f>
        <v>1</v>
      </c>
      <c r="D67" s="11"/>
    </row>
    <row r="68" spans="1:4" ht="18">
      <c r="A68" s="23">
        <v>16.262935508932372</v>
      </c>
      <c r="B68" s="23">
        <f t="shared" ca="1" si="5"/>
        <v>0.13545260545862092</v>
      </c>
      <c r="C68" s="11">
        <f>1</f>
        <v>1</v>
      </c>
      <c r="D68" s="11"/>
    </row>
    <row r="69" spans="1:4" ht="18">
      <c r="A69" s="23">
        <v>15.509788052734667</v>
      </c>
      <c r="B69" s="23">
        <f t="shared" ca="1" si="5"/>
        <v>5.6463936017520862</v>
      </c>
      <c r="C69" s="11">
        <f>1</f>
        <v>1</v>
      </c>
      <c r="D69" s="11"/>
    </row>
    <row r="70" spans="1:4" ht="18">
      <c r="A70" s="23">
        <v>10.143924162085654</v>
      </c>
      <c r="B70" s="23">
        <f t="shared" ca="1" si="5"/>
        <v>7.3959791573522278</v>
      </c>
      <c r="C70" s="11">
        <f>1</f>
        <v>1</v>
      </c>
      <c r="D70" s="11"/>
    </row>
    <row r="71" spans="1:4" ht="18">
      <c r="A71" s="23">
        <v>8.7550560616115458</v>
      </c>
      <c r="B71" s="23">
        <f t="shared" ca="1" si="5"/>
        <v>-1.8536643541244366</v>
      </c>
      <c r="C71" s="11">
        <f>1</f>
        <v>1</v>
      </c>
      <c r="D71" s="11"/>
    </row>
    <row r="72" spans="1:4" ht="18">
      <c r="A72" s="23">
        <v>8.5640263771515368</v>
      </c>
      <c r="B72" s="23">
        <f t="shared" ca="1" si="5"/>
        <v>17.531372061951807</v>
      </c>
      <c r="C72" s="11">
        <f>1</f>
        <v>1</v>
      </c>
      <c r="D72" s="11"/>
    </row>
    <row r="73" spans="1:4" ht="18">
      <c r="A73" s="23">
        <v>13.053546498756852</v>
      </c>
      <c r="B73" s="23">
        <f t="shared" ca="1" si="5"/>
        <v>6.4303962314589276</v>
      </c>
      <c r="C73" s="11">
        <f>1</f>
        <v>1</v>
      </c>
    </row>
    <row r="74" spans="1:4" ht="18">
      <c r="A74" s="23">
        <v>18.041202454378777</v>
      </c>
      <c r="B74" s="23">
        <f t="shared" ca="1" si="5"/>
        <v>10.406050645254382</v>
      </c>
      <c r="C74" s="11">
        <f>1</f>
        <v>1</v>
      </c>
    </row>
    <row r="75" spans="1:4" ht="18">
      <c r="A75" s="23">
        <v>10.347542791656785</v>
      </c>
      <c r="B75" s="23">
        <f t="shared" ca="1" si="5"/>
        <v>5.7407334501449157</v>
      </c>
      <c r="C75" s="11">
        <f>1</f>
        <v>1</v>
      </c>
    </row>
    <row r="76" spans="1:4" ht="18">
      <c r="A76" s="23">
        <v>13.251981064712325</v>
      </c>
      <c r="B76" s="23">
        <f t="shared" ca="1" si="5"/>
        <v>18.718397978472787</v>
      </c>
      <c r="C76" s="11">
        <f>1</f>
        <v>1</v>
      </c>
    </row>
    <row r="77" spans="1:4" ht="18">
      <c r="A77" s="23">
        <v>9.9090127489000057</v>
      </c>
      <c r="B77" s="23">
        <f t="shared" ca="1" si="5"/>
        <v>7.902199539889164</v>
      </c>
      <c r="C77" s="11">
        <f>1</f>
        <v>1</v>
      </c>
    </row>
    <row r="78" spans="1:4" ht="18">
      <c r="A78" s="23">
        <v>13.763844593744654</v>
      </c>
      <c r="B78" s="23">
        <f t="shared" ca="1" si="5"/>
        <v>7.5403757435234064</v>
      </c>
      <c r="C78" s="11">
        <f>1</f>
        <v>1</v>
      </c>
    </row>
    <row r="79" spans="1:4" ht="18">
      <c r="A79" s="23">
        <v>19.23843131921581</v>
      </c>
      <c r="B79" s="23">
        <f t="shared" ca="1" si="5"/>
        <v>5.3874658279629628</v>
      </c>
      <c r="C79" s="11">
        <f>1</f>
        <v>1</v>
      </c>
    </row>
    <row r="80" spans="1:4" ht="18">
      <c r="A80" s="23">
        <v>2.8814356636363847</v>
      </c>
      <c r="B80" s="23">
        <f t="shared" ca="1" si="5"/>
        <v>5.9468482615056768</v>
      </c>
      <c r="C80" s="11">
        <f>1</f>
        <v>1</v>
      </c>
    </row>
    <row r="81" spans="1:3" ht="18">
      <c r="A81" s="23">
        <v>6.9053026762591907</v>
      </c>
      <c r="B81" s="23">
        <f t="shared" ca="1" si="5"/>
        <v>5.2804563266065685</v>
      </c>
      <c r="C81" s="11">
        <f>1</f>
        <v>1</v>
      </c>
    </row>
    <row r="82" spans="1:3" ht="18">
      <c r="A82" s="23">
        <v>12.037348456020055</v>
      </c>
      <c r="B82" s="23">
        <f t="shared" ca="1" si="5"/>
        <v>-1.8527523474816814</v>
      </c>
      <c r="C82" s="11">
        <f>1</f>
        <v>1</v>
      </c>
    </row>
    <row r="83" spans="1:3" ht="18">
      <c r="A83" s="23">
        <v>7.6515865855849796</v>
      </c>
      <c r="B83" s="23">
        <f t="shared" ca="1" si="5"/>
        <v>4.4638856794699358</v>
      </c>
      <c r="C83" s="11">
        <f>1</f>
        <v>1</v>
      </c>
    </row>
    <row r="86" spans="1:3" ht="18">
      <c r="A86" s="23">
        <f ca="1">20*RAND()</f>
        <v>10.25733120894623</v>
      </c>
    </row>
    <row r="87" spans="1:3" ht="18">
      <c r="A87" s="23">
        <f t="shared" ref="A87:A105" ca="1" si="6">20*RAND()</f>
        <v>9.1050987756343247</v>
      </c>
    </row>
    <row r="88" spans="1:3" ht="18">
      <c r="A88" s="23">
        <f t="shared" ca="1" si="6"/>
        <v>15.128766292538444</v>
      </c>
    </row>
    <row r="89" spans="1:3" ht="18">
      <c r="A89" s="23">
        <f t="shared" ca="1" si="6"/>
        <v>6.3226640005315016</v>
      </c>
    </row>
    <row r="90" spans="1:3" ht="18">
      <c r="A90" s="23">
        <f t="shared" ca="1" si="6"/>
        <v>6.8903262684377253</v>
      </c>
    </row>
    <row r="91" spans="1:3" ht="18">
      <c r="A91" s="23">
        <f t="shared" ca="1" si="6"/>
        <v>19.168249601626101</v>
      </c>
    </row>
    <row r="92" spans="1:3" ht="18">
      <c r="A92" s="23">
        <f t="shared" ca="1" si="6"/>
        <v>13.813045126622683</v>
      </c>
    </row>
    <row r="93" spans="1:3" ht="18">
      <c r="A93" s="23">
        <f t="shared" ca="1" si="6"/>
        <v>10.085332087369764</v>
      </c>
    </row>
    <row r="94" spans="1:3" ht="18">
      <c r="A94" s="23">
        <f t="shared" ca="1" si="6"/>
        <v>15.771185855248394</v>
      </c>
    </row>
    <row r="95" spans="1:3" ht="18">
      <c r="A95" s="23">
        <f t="shared" ca="1" si="6"/>
        <v>7.3854929114647749</v>
      </c>
    </row>
    <row r="96" spans="1:3" ht="18">
      <c r="A96" s="23">
        <f t="shared" ca="1" si="6"/>
        <v>2.9763846962080898</v>
      </c>
    </row>
    <row r="97" spans="1:1" ht="18">
      <c r="A97" s="23">
        <f t="shared" ca="1" si="6"/>
        <v>11.572384658469801</v>
      </c>
    </row>
    <row r="98" spans="1:1" ht="18">
      <c r="A98" s="23">
        <f t="shared" ca="1" si="6"/>
        <v>14.274188777451196</v>
      </c>
    </row>
    <row r="99" spans="1:1" ht="18">
      <c r="A99" s="23">
        <f t="shared" ca="1" si="6"/>
        <v>10.082170223860384</v>
      </c>
    </row>
    <row r="100" spans="1:1" ht="18">
      <c r="A100" s="23">
        <f t="shared" ca="1" si="6"/>
        <v>9.7727563151719323</v>
      </c>
    </row>
    <row r="101" spans="1:1" ht="18">
      <c r="A101" s="23">
        <f t="shared" ca="1" si="6"/>
        <v>1.2494544168712096</v>
      </c>
    </row>
    <row r="102" spans="1:1" ht="18">
      <c r="A102" s="23">
        <f t="shared" ca="1" si="6"/>
        <v>8.7521771827247044</v>
      </c>
    </row>
    <row r="103" spans="1:1" ht="18">
      <c r="A103" s="23">
        <f t="shared" ca="1" si="6"/>
        <v>5.8751386159639729</v>
      </c>
    </row>
    <row r="104" spans="1:1" ht="18">
      <c r="A104" s="23">
        <f t="shared" ca="1" si="6"/>
        <v>2.0968931174706995</v>
      </c>
    </row>
    <row r="105" spans="1:1" ht="18">
      <c r="A105" s="23">
        <f t="shared" ca="1" si="6"/>
        <v>15.970587978525455</v>
      </c>
    </row>
  </sheetData>
  <mergeCells count="2">
    <mergeCell ref="C10:C11"/>
    <mergeCell ref="D10:D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L105"/>
  <sheetViews>
    <sheetView workbookViewId="0">
      <selection sqref="A1:XFD1048576"/>
    </sheetView>
  </sheetViews>
  <sheetFormatPr defaultRowHeight="14.4"/>
  <cols>
    <col min="1" max="2" width="10.44140625" customWidth="1"/>
    <col min="3" max="3" width="17.33203125" customWidth="1"/>
    <col min="4" max="4" width="13.33203125" customWidth="1"/>
    <col min="5" max="5" width="11.44140625" customWidth="1"/>
  </cols>
  <sheetData>
    <row r="1" spans="1:12" ht="21">
      <c r="A1" s="6" t="s">
        <v>13</v>
      </c>
    </row>
    <row r="2" spans="1:12" ht="21">
      <c r="B2" s="9" t="s">
        <v>5</v>
      </c>
      <c r="C2" s="14">
        <f t="array" ref="C2:D6">LINEST(B12:B31,A12:A31,TRUE,TRUE)</f>
        <v>2.2247325140274402E-2</v>
      </c>
      <c r="D2" s="15">
        <v>2.4428887794999214</v>
      </c>
      <c r="E2" s="9" t="s">
        <v>6</v>
      </c>
      <c r="K2" t="s">
        <v>0</v>
      </c>
    </row>
    <row r="3" spans="1:12" ht="21">
      <c r="A3" s="6"/>
      <c r="B3" s="9" t="s">
        <v>16</v>
      </c>
      <c r="C3" s="33">
        <v>2.3243935065096165E-2</v>
      </c>
      <c r="D3" s="32">
        <v>0.26938003175046765</v>
      </c>
      <c r="E3" s="9" t="s">
        <v>16</v>
      </c>
      <c r="L3" t="s">
        <v>0</v>
      </c>
    </row>
    <row r="4" spans="1:12" ht="23.4">
      <c r="A4" s="6"/>
      <c r="B4" s="9" t="s">
        <v>17</v>
      </c>
      <c r="C4" s="36">
        <v>4.8428945713464906E-2</v>
      </c>
      <c r="D4" s="35">
        <v>0.45143749888452522</v>
      </c>
      <c r="E4" s="9" t="s">
        <v>18</v>
      </c>
    </row>
    <row r="5" spans="1:12" ht="21">
      <c r="A5" s="6"/>
      <c r="B5" s="9" t="s">
        <v>19</v>
      </c>
      <c r="C5" s="32">
        <v>0.9160861071966544</v>
      </c>
      <c r="D5" s="34">
        <v>18</v>
      </c>
      <c r="E5" s="9" t="s">
        <v>20</v>
      </c>
    </row>
    <row r="6" spans="1:12" ht="21">
      <c r="A6" s="6"/>
      <c r="B6" s="9" t="s">
        <v>23</v>
      </c>
      <c r="C6" s="37">
        <v>0.18669451519194391</v>
      </c>
      <c r="D6" s="33">
        <v>3.6683246771840827</v>
      </c>
      <c r="E6" s="9" t="s">
        <v>4</v>
      </c>
    </row>
    <row r="10" spans="1:12" ht="13.2" customHeight="1" thickBot="1">
      <c r="C10" s="17" t="s">
        <v>8</v>
      </c>
      <c r="D10" s="19" t="s">
        <v>9</v>
      </c>
    </row>
    <row r="11" spans="1:12" ht="32.4" customHeight="1" thickBot="1">
      <c r="A11" s="1" t="s">
        <v>1</v>
      </c>
      <c r="B11" s="1" t="s">
        <v>2</v>
      </c>
      <c r="C11" s="18"/>
      <c r="D11" s="20"/>
    </row>
    <row r="12" spans="1:12" ht="25.8" thickTop="1" thickBot="1">
      <c r="A12" s="24">
        <f>A40</f>
        <v>5.8478818185139758</v>
      </c>
      <c r="B12" s="24">
        <f>B40</f>
        <v>2.8151088757459055</v>
      </c>
      <c r="C12" s="25">
        <f>$D$2+$C$2*A12</f>
        <v>2.5729885076983008</v>
      </c>
      <c r="D12" s="26">
        <f>B12-C12</f>
        <v>0.24212036804760473</v>
      </c>
    </row>
    <row r="13" spans="1:12" ht="25.8" thickTop="1" thickBot="1">
      <c r="A13" s="27">
        <f>A41</f>
        <v>3.4147021206467798</v>
      </c>
      <c r="B13" s="27">
        <f>B41</f>
        <v>1.9330234628409222</v>
      </c>
      <c r="C13" s="38">
        <f>$D$2+$C$2*A13</f>
        <v>2.518856767835135</v>
      </c>
      <c r="D13" s="28">
        <f>B13-C13</f>
        <v>-0.58583330499421282</v>
      </c>
    </row>
    <row r="14" spans="1:12" ht="25.8" thickTop="1" thickBot="1">
      <c r="A14" s="24">
        <f t="shared" ref="A14:B29" si="0">A42</f>
        <v>9.4111091096080379</v>
      </c>
      <c r="B14" s="24">
        <f t="shared" si="0"/>
        <v>3.3012451478498823</v>
      </c>
      <c r="C14" s="25">
        <f t="shared" ref="C14:C31" si="1">$D$2+$C$2*A14</f>
        <v>2.6522607837919696</v>
      </c>
      <c r="D14" s="26">
        <f t="shared" ref="D14:D21" si="2">B14-C14</f>
        <v>0.64898436405791271</v>
      </c>
    </row>
    <row r="15" spans="1:12" ht="25.8" thickTop="1" thickBot="1">
      <c r="A15" s="27">
        <f t="shared" si="0"/>
        <v>9.9053974151704871</v>
      </c>
      <c r="B15" s="27">
        <f t="shared" si="0"/>
        <v>3.0150715516096067</v>
      </c>
      <c r="C15" s="38">
        <f t="shared" si="1"/>
        <v>2.6632573764388527</v>
      </c>
      <c r="D15" s="28">
        <f t="shared" si="2"/>
        <v>0.35181417517075397</v>
      </c>
    </row>
    <row r="16" spans="1:12" ht="25.8" thickTop="1" thickBot="1">
      <c r="A16" s="24">
        <f t="shared" si="0"/>
        <v>16.262935508932372</v>
      </c>
      <c r="B16" s="24">
        <f t="shared" si="0"/>
        <v>2.6128908559161443</v>
      </c>
      <c r="C16" s="25">
        <f t="shared" si="1"/>
        <v>2.804695593502454</v>
      </c>
      <c r="D16" s="26">
        <f t="shared" si="2"/>
        <v>-0.19180473758630967</v>
      </c>
    </row>
    <row r="17" spans="1:4" ht="25.8" thickTop="1" thickBot="1">
      <c r="A17" s="27">
        <f t="shared" si="0"/>
        <v>15.509788052734667</v>
      </c>
      <c r="B17" s="27">
        <f t="shared" si="0"/>
        <v>2.2051268572626093</v>
      </c>
      <c r="C17" s="38">
        <f t="shared" si="1"/>
        <v>2.7879400771658531</v>
      </c>
      <c r="D17" s="28">
        <f t="shared" si="2"/>
        <v>-0.58281321990324386</v>
      </c>
    </row>
    <row r="18" spans="1:4" ht="25.8" thickTop="1" thickBot="1">
      <c r="A18" s="24">
        <f t="shared" si="0"/>
        <v>10.143924162085654</v>
      </c>
      <c r="B18" s="24">
        <f t="shared" si="0"/>
        <v>2.6073851191986033</v>
      </c>
      <c r="C18" s="25">
        <f t="shared" si="1"/>
        <v>2.6685639585321264</v>
      </c>
      <c r="D18" s="26">
        <f t="shared" si="2"/>
        <v>-6.1178839333523083E-2</v>
      </c>
    </row>
    <row r="19" spans="1:4" ht="25.8" thickTop="1" thickBot="1">
      <c r="A19" s="27">
        <f t="shared" si="0"/>
        <v>8.7550560616115458</v>
      </c>
      <c r="B19" s="27">
        <f t="shared" si="0"/>
        <v>2.9419414584665571</v>
      </c>
      <c r="C19" s="38">
        <f t="shared" si="1"/>
        <v>2.6376653583239236</v>
      </c>
      <c r="D19" s="28">
        <f t="shared" si="2"/>
        <v>0.30427610014263351</v>
      </c>
    </row>
    <row r="20" spans="1:4" ht="25.8" thickTop="1" thickBot="1">
      <c r="A20" s="24">
        <f t="shared" si="0"/>
        <v>8.5640263771515368</v>
      </c>
      <c r="B20" s="24">
        <f t="shared" si="0"/>
        <v>2.9039588524959568</v>
      </c>
      <c r="C20" s="25">
        <f t="shared" si="1"/>
        <v>2.6334154588222978</v>
      </c>
      <c r="D20" s="26">
        <f t="shared" si="2"/>
        <v>0.27054339367365898</v>
      </c>
    </row>
    <row r="21" spans="1:4" ht="25.8" thickTop="1" thickBot="1">
      <c r="A21" s="27">
        <f t="shared" si="0"/>
        <v>13.053546498756852</v>
      </c>
      <c r="B21" s="27">
        <f t="shared" si="0"/>
        <v>3.3672437324683497</v>
      </c>
      <c r="C21" s="38">
        <f t="shared" si="1"/>
        <v>2.7332952726914557</v>
      </c>
      <c r="D21" s="28">
        <f t="shared" si="2"/>
        <v>0.63394845977689407</v>
      </c>
    </row>
    <row r="22" spans="1:4" ht="25.8" thickTop="1" thickBot="1">
      <c r="A22" s="24">
        <f t="shared" si="0"/>
        <v>18.041202454378777</v>
      </c>
      <c r="B22" s="24">
        <f t="shared" si="0"/>
        <v>2.6261402284321362</v>
      </c>
      <c r="C22" s="25">
        <f t="shared" si="1"/>
        <v>2.8442572764240026</v>
      </c>
      <c r="D22" s="26">
        <f>B22-C22</f>
        <v>-0.21811704799186638</v>
      </c>
    </row>
    <row r="23" spans="1:4" ht="25.8" thickTop="1" thickBot="1">
      <c r="A23" s="27">
        <f t="shared" si="0"/>
        <v>10.347542791656785</v>
      </c>
      <c r="B23" s="27">
        <f t="shared" si="0"/>
        <v>3.2577909604557416</v>
      </c>
      <c r="C23" s="38">
        <f t="shared" si="1"/>
        <v>2.6730939283888127</v>
      </c>
      <c r="D23" s="28">
        <f>B23-C23</f>
        <v>0.58469703206692891</v>
      </c>
    </row>
    <row r="24" spans="1:4" ht="25.8" thickTop="1" thickBot="1">
      <c r="A24" s="24">
        <f t="shared" si="0"/>
        <v>13.251981064712325</v>
      </c>
      <c r="B24" s="24">
        <f t="shared" si="0"/>
        <v>2.5097701435692077</v>
      </c>
      <c r="C24" s="25">
        <f t="shared" si="1"/>
        <v>2.7377099109993361</v>
      </c>
      <c r="D24" s="26">
        <f t="shared" ref="D24:D31" si="3">B24-C24</f>
        <v>-0.22793976743012845</v>
      </c>
    </row>
    <row r="25" spans="1:4" ht="25.8" thickTop="1" thickBot="1">
      <c r="A25" s="27">
        <f t="shared" si="0"/>
        <v>9.9090127489000057</v>
      </c>
      <c r="B25" s="27">
        <f t="shared" si="0"/>
        <v>2.8957419392886319</v>
      </c>
      <c r="C25" s="38">
        <f t="shared" si="1"/>
        <v>2.6633378079438241</v>
      </c>
      <c r="D25" s="28">
        <f t="shared" si="3"/>
        <v>0.23240413134480775</v>
      </c>
    </row>
    <row r="26" spans="1:4" ht="25.8" thickTop="1" thickBot="1">
      <c r="A26" s="24">
        <f t="shared" si="0"/>
        <v>13.763844593744654</v>
      </c>
      <c r="B26" s="24">
        <f t="shared" si="0"/>
        <v>2.7940613191095482</v>
      </c>
      <c r="C26" s="25">
        <f t="shared" si="1"/>
        <v>2.7490975053571667</v>
      </c>
      <c r="D26" s="26">
        <f t="shared" si="3"/>
        <v>4.4963813752381565E-2</v>
      </c>
    </row>
    <row r="27" spans="1:4" ht="25.8" thickTop="1" thickBot="1">
      <c r="A27" s="27">
        <f t="shared" si="0"/>
        <v>19.23843131921581</v>
      </c>
      <c r="B27" s="27">
        <f t="shared" si="0"/>
        <v>2.4679362622600287</v>
      </c>
      <c r="C27" s="38">
        <f t="shared" si="1"/>
        <v>2.8708924162473539</v>
      </c>
      <c r="D27" s="28">
        <f t="shared" si="3"/>
        <v>-0.40295615398732521</v>
      </c>
    </row>
    <row r="28" spans="1:4" ht="25.8" thickTop="1" thickBot="1">
      <c r="A28" s="24">
        <f t="shared" si="0"/>
        <v>2.8814356636363847</v>
      </c>
      <c r="B28" s="24">
        <f t="shared" si="0"/>
        <v>1.4684629856658131</v>
      </c>
      <c r="C28" s="25">
        <f t="shared" si="1"/>
        <v>2.5069930155796225</v>
      </c>
      <c r="D28" s="26">
        <f t="shared" si="3"/>
        <v>-1.0385300299138094</v>
      </c>
    </row>
    <row r="29" spans="1:4" ht="25.8" thickTop="1" thickBot="1">
      <c r="A29" s="27">
        <f t="shared" si="0"/>
        <v>6.9053026762591907</v>
      </c>
      <c r="B29" s="27">
        <f t="shared" si="0"/>
        <v>2.6573958078775091</v>
      </c>
      <c r="C29" s="38">
        <f t="shared" si="1"/>
        <v>2.5965132933306667</v>
      </c>
      <c r="D29" s="28">
        <f t="shared" si="3"/>
        <v>6.0882514546842348E-2</v>
      </c>
    </row>
    <row r="30" spans="1:4" ht="25.8" thickTop="1" thickBot="1">
      <c r="A30" s="24">
        <f t="shared" ref="A30:B31" si="4">A58</f>
        <v>12.037348456020055</v>
      </c>
      <c r="B30" s="24">
        <f t="shared" si="4"/>
        <v>2.5565626356936537</v>
      </c>
      <c r="C30" s="25">
        <f t="shared" si="1"/>
        <v>2.7106875844277796</v>
      </c>
      <c r="D30" s="26">
        <f t="shared" si="3"/>
        <v>-0.15412494873412586</v>
      </c>
    </row>
    <row r="31" spans="1:4" ht="25.8" thickTop="1" thickBot="1">
      <c r="A31" s="27">
        <f t="shared" si="4"/>
        <v>7.6515865855849796</v>
      </c>
      <c r="B31" s="27">
        <f t="shared" si="4"/>
        <v>2.7017798114025164</v>
      </c>
      <c r="C31" s="38">
        <f t="shared" si="1"/>
        <v>2.6131161141083927</v>
      </c>
      <c r="D31" s="22">
        <f t="shared" si="3"/>
        <v>8.8663697294123711E-2</v>
      </c>
    </row>
    <row r="39" spans="1:4" ht="18">
      <c r="A39" s="11" t="s">
        <v>10</v>
      </c>
      <c r="B39" s="11" t="s">
        <v>11</v>
      </c>
      <c r="C39" s="11"/>
      <c r="D39" s="11"/>
    </row>
    <row r="40" spans="1:4" ht="18">
      <c r="A40" s="23">
        <v>5.8478818185139758</v>
      </c>
      <c r="B40" s="23">
        <v>2.8151088757459055</v>
      </c>
      <c r="C40" s="11"/>
      <c r="D40" s="11"/>
    </row>
    <row r="41" spans="1:4" ht="18">
      <c r="A41" s="23">
        <v>3.4147021206467798</v>
      </c>
      <c r="B41" s="23">
        <v>1.9330234628409222</v>
      </c>
      <c r="C41" s="11"/>
      <c r="D41" s="11"/>
    </row>
    <row r="42" spans="1:4" ht="18">
      <c r="A42" s="23">
        <v>9.4111091096080379</v>
      </c>
      <c r="B42" s="23">
        <v>3.3012451478498823</v>
      </c>
      <c r="C42" s="11"/>
      <c r="D42" s="11"/>
    </row>
    <row r="43" spans="1:4" ht="18">
      <c r="A43" s="23">
        <v>9.9053974151704871</v>
      </c>
      <c r="B43" s="23">
        <v>3.0150715516096067</v>
      </c>
      <c r="C43" s="11"/>
      <c r="D43" s="11"/>
    </row>
    <row r="44" spans="1:4" ht="18">
      <c r="A44" s="23">
        <v>16.262935508932372</v>
      </c>
      <c r="B44" s="23">
        <v>2.6128908559161443</v>
      </c>
      <c r="C44" s="11"/>
      <c r="D44" s="11"/>
    </row>
    <row r="45" spans="1:4" ht="18">
      <c r="A45" s="23">
        <v>15.509788052734667</v>
      </c>
      <c r="B45" s="23">
        <v>2.2051268572626093</v>
      </c>
      <c r="C45" s="11"/>
      <c r="D45" s="11"/>
    </row>
    <row r="46" spans="1:4" ht="18">
      <c r="A46" s="23">
        <v>10.143924162085654</v>
      </c>
      <c r="B46" s="23">
        <v>2.6073851191986033</v>
      </c>
      <c r="C46" s="11"/>
      <c r="D46" s="11"/>
    </row>
    <row r="47" spans="1:4" ht="18">
      <c r="A47" s="23">
        <v>8.7550560616115458</v>
      </c>
      <c r="B47" s="23">
        <v>2.9419414584665571</v>
      </c>
      <c r="C47" s="11"/>
      <c r="D47" s="11"/>
    </row>
    <row r="48" spans="1:4" ht="18">
      <c r="A48" s="23">
        <v>8.5640263771515368</v>
      </c>
      <c r="B48" s="23">
        <v>2.9039588524959568</v>
      </c>
      <c r="C48" s="11"/>
      <c r="D48" s="11"/>
    </row>
    <row r="49" spans="1:5" ht="18">
      <c r="A49" s="23">
        <v>13.053546498756852</v>
      </c>
      <c r="B49" s="23">
        <v>3.3672437324683497</v>
      </c>
      <c r="C49" s="11"/>
      <c r="D49" s="11"/>
    </row>
    <row r="50" spans="1:5" ht="18">
      <c r="A50" s="23">
        <v>18.041202454378777</v>
      </c>
      <c r="B50" s="23">
        <v>2.6261402284321362</v>
      </c>
      <c r="C50" s="11"/>
      <c r="D50" s="11"/>
    </row>
    <row r="51" spans="1:5" ht="18">
      <c r="A51" s="23">
        <v>10.347542791656785</v>
      </c>
      <c r="B51" s="23">
        <v>3.2577909604557416</v>
      </c>
      <c r="C51" s="11"/>
      <c r="D51" s="11"/>
    </row>
    <row r="52" spans="1:5" ht="18">
      <c r="A52" s="23">
        <v>13.251981064712325</v>
      </c>
      <c r="B52" s="23">
        <v>2.5097701435692077</v>
      </c>
      <c r="C52" s="11"/>
      <c r="D52" s="11"/>
    </row>
    <row r="53" spans="1:5" ht="18">
      <c r="A53" s="23">
        <v>9.9090127489000057</v>
      </c>
      <c r="B53" s="23">
        <v>2.8957419392886319</v>
      </c>
      <c r="C53" s="11"/>
      <c r="D53" s="11"/>
    </row>
    <row r="54" spans="1:5" ht="18">
      <c r="A54" s="23">
        <v>13.763844593744654</v>
      </c>
      <c r="B54" s="23">
        <v>2.7940613191095482</v>
      </c>
      <c r="C54" s="11"/>
      <c r="D54" s="11"/>
    </row>
    <row r="55" spans="1:5" ht="18">
      <c r="A55" s="23">
        <v>19.23843131921581</v>
      </c>
      <c r="B55" s="23">
        <v>2.4679362622600287</v>
      </c>
      <c r="C55" s="11"/>
      <c r="D55" s="11"/>
    </row>
    <row r="56" spans="1:5" ht="18">
      <c r="A56" s="23">
        <v>2.8814356636363847</v>
      </c>
      <c r="B56" s="23">
        <v>1.4684629856658131</v>
      </c>
      <c r="C56" s="11"/>
      <c r="D56" s="11"/>
    </row>
    <row r="57" spans="1:5" ht="18">
      <c r="A57" s="23">
        <v>6.9053026762591907</v>
      </c>
      <c r="B57" s="23">
        <v>2.6573958078775091</v>
      </c>
      <c r="C57" s="11"/>
      <c r="D57" s="11"/>
    </row>
    <row r="58" spans="1:5" ht="18">
      <c r="A58" s="23">
        <v>12.037348456020055</v>
      </c>
      <c r="B58" s="23">
        <v>2.5565626356936537</v>
      </c>
      <c r="C58" s="11"/>
      <c r="D58" s="11"/>
    </row>
    <row r="59" spans="1:5" ht="18">
      <c r="A59" s="23">
        <v>7.6515865855849796</v>
      </c>
      <c r="B59" s="23">
        <v>2.7017798114025164</v>
      </c>
      <c r="C59" s="11"/>
      <c r="D59" s="11"/>
    </row>
    <row r="60" spans="1:5" ht="18">
      <c r="A60" s="11"/>
      <c r="B60" s="11"/>
      <c r="C60" s="11"/>
      <c r="D60" s="11"/>
    </row>
    <row r="61" spans="1:5" ht="18">
      <c r="A61" s="11" t="s">
        <v>14</v>
      </c>
      <c r="B61" s="11" t="s">
        <v>6</v>
      </c>
      <c r="C61" s="11">
        <v>1</v>
      </c>
      <c r="D61" s="11" t="s">
        <v>21</v>
      </c>
      <c r="E61">
        <v>-0.1</v>
      </c>
    </row>
    <row r="62" spans="1:5" ht="18">
      <c r="A62" s="11" t="s">
        <v>15</v>
      </c>
      <c r="B62" s="11" t="s">
        <v>5</v>
      </c>
      <c r="C62" s="11">
        <v>0.5</v>
      </c>
      <c r="D62" s="11"/>
    </row>
    <row r="63" spans="1:5" ht="18">
      <c r="A63" s="11" t="s">
        <v>10</v>
      </c>
      <c r="B63" s="11" t="s">
        <v>11</v>
      </c>
      <c r="C63" s="11" t="s">
        <v>12</v>
      </c>
      <c r="D63" s="11"/>
    </row>
    <row r="64" spans="1:5" ht="18">
      <c r="A64" s="23">
        <v>5.8478818185139758</v>
      </c>
      <c r="B64" s="23">
        <f ca="1">$C$61+$C$62*A64 + $E$61* A64^1.5+0.25*NORMSINV(RAND())</f>
        <v>2.3818914955464261</v>
      </c>
      <c r="C64" s="11">
        <f>1</f>
        <v>1</v>
      </c>
      <c r="D64" s="11"/>
    </row>
    <row r="65" spans="1:4" ht="18">
      <c r="A65" s="23">
        <v>3.4147021206467798</v>
      </c>
      <c r="B65" s="23">
        <f t="shared" ref="B65:B83" ca="1" si="5">$C$61+$C$62*A65 + $E$61* A65^1.5+0.25*NORMSINV(RAND())</f>
        <v>2.1563032057799227</v>
      </c>
      <c r="C65" s="11">
        <f>1</f>
        <v>1</v>
      </c>
      <c r="D65" s="11"/>
    </row>
    <row r="66" spans="1:4" ht="18">
      <c r="A66" s="23">
        <v>9.4111091096080379</v>
      </c>
      <c r="B66" s="23">
        <f t="shared" ca="1" si="5"/>
        <v>2.8531294033446235</v>
      </c>
      <c r="C66" s="11">
        <f>1</f>
        <v>1</v>
      </c>
      <c r="D66" s="11"/>
    </row>
    <row r="67" spans="1:4" ht="18">
      <c r="A67" s="23">
        <v>9.9053974151704871</v>
      </c>
      <c r="B67" s="23">
        <f t="shared" ca="1" si="5"/>
        <v>2.8713378917457484</v>
      </c>
      <c r="C67" s="11">
        <f>1</f>
        <v>1</v>
      </c>
      <c r="D67" s="11"/>
    </row>
    <row r="68" spans="1:4" ht="18">
      <c r="A68" s="23">
        <v>16.262935508932372</v>
      </c>
      <c r="B68" s="23">
        <f t="shared" ca="1" si="5"/>
        <v>2.748831160187212</v>
      </c>
      <c r="C68" s="11">
        <f>1</f>
        <v>1</v>
      </c>
      <c r="D68" s="11"/>
    </row>
    <row r="69" spans="1:4" ht="18">
      <c r="A69" s="23">
        <v>15.509788052734667</v>
      </c>
      <c r="B69" s="23">
        <f t="shared" ca="1" si="5"/>
        <v>2.752610030059532</v>
      </c>
      <c r="C69" s="11">
        <f>1</f>
        <v>1</v>
      </c>
      <c r="D69" s="11"/>
    </row>
    <row r="70" spans="1:4" ht="18">
      <c r="A70" s="23">
        <v>10.143924162085654</v>
      </c>
      <c r="B70" s="23">
        <f t="shared" ca="1" si="5"/>
        <v>2.7298211827320675</v>
      </c>
      <c r="C70" s="11">
        <f>1</f>
        <v>1</v>
      </c>
      <c r="D70" s="11"/>
    </row>
    <row r="71" spans="1:4" ht="18">
      <c r="A71" s="23">
        <v>8.7550560616115458</v>
      </c>
      <c r="B71" s="23">
        <f t="shared" ca="1" si="5"/>
        <v>2.9014738727034213</v>
      </c>
      <c r="C71" s="11">
        <f>1</f>
        <v>1</v>
      </c>
      <c r="D71" s="11"/>
    </row>
    <row r="72" spans="1:4" ht="18">
      <c r="A72" s="23">
        <v>8.5640263771515368</v>
      </c>
      <c r="B72" s="23">
        <f t="shared" ca="1" si="5"/>
        <v>3.0012413824352158</v>
      </c>
      <c r="C72" s="11">
        <f>1</f>
        <v>1</v>
      </c>
      <c r="D72" s="11"/>
    </row>
    <row r="73" spans="1:4" ht="18">
      <c r="A73" s="23">
        <v>13.053546498756852</v>
      </c>
      <c r="B73" s="23">
        <f t="shared" ca="1" si="5"/>
        <v>3.0031856471941731</v>
      </c>
      <c r="C73" s="11">
        <f>1</f>
        <v>1</v>
      </c>
    </row>
    <row r="74" spans="1:4" ht="18">
      <c r="A74" s="23">
        <v>18.041202454378777</v>
      </c>
      <c r="B74" s="23">
        <f t="shared" ca="1" si="5"/>
        <v>2.4421822736215462</v>
      </c>
      <c r="C74" s="11">
        <f>1</f>
        <v>1</v>
      </c>
    </row>
    <row r="75" spans="1:4" ht="18">
      <c r="A75" s="23">
        <v>10.347542791656785</v>
      </c>
      <c r="B75" s="23">
        <f t="shared" ca="1" si="5"/>
        <v>2.7438935825195849</v>
      </c>
      <c r="C75" s="11">
        <f>1</f>
        <v>1</v>
      </c>
    </row>
    <row r="76" spans="1:4" ht="18">
      <c r="A76" s="23">
        <v>13.251981064712325</v>
      </c>
      <c r="B76" s="23">
        <f t="shared" ca="1" si="5"/>
        <v>2.4310049354902352</v>
      </c>
      <c r="C76" s="11">
        <f>1</f>
        <v>1</v>
      </c>
    </row>
    <row r="77" spans="1:4" ht="18">
      <c r="A77" s="23">
        <v>9.9090127489000057</v>
      </c>
      <c r="B77" s="23">
        <f t="shared" ca="1" si="5"/>
        <v>2.7756064518883625</v>
      </c>
      <c r="C77" s="11">
        <f>1</f>
        <v>1</v>
      </c>
    </row>
    <row r="78" spans="1:4" ht="18">
      <c r="A78" s="23">
        <v>13.763844593744654</v>
      </c>
      <c r="B78" s="23">
        <f t="shared" ca="1" si="5"/>
        <v>2.6407048805544506</v>
      </c>
      <c r="C78" s="11">
        <f>1</f>
        <v>1</v>
      </c>
    </row>
    <row r="79" spans="1:4" ht="18">
      <c r="A79" s="23">
        <v>19.23843131921581</v>
      </c>
      <c r="B79" s="23">
        <f t="shared" ca="1" si="5"/>
        <v>2.5232062072670374</v>
      </c>
      <c r="C79" s="11">
        <f>1</f>
        <v>1</v>
      </c>
    </row>
    <row r="80" spans="1:4" ht="18">
      <c r="A80" s="23">
        <v>2.8814356636363847</v>
      </c>
      <c r="B80" s="23">
        <f t="shared" ca="1" si="5"/>
        <v>1.6222054364534222</v>
      </c>
      <c r="C80" s="11">
        <f>1</f>
        <v>1</v>
      </c>
    </row>
    <row r="81" spans="1:3" ht="18">
      <c r="A81" s="23">
        <v>6.9053026762591907</v>
      </c>
      <c r="B81" s="23">
        <f t="shared" ca="1" si="5"/>
        <v>2.5180613975778874</v>
      </c>
      <c r="C81" s="11">
        <f>1</f>
        <v>1</v>
      </c>
    </row>
    <row r="82" spans="1:3" ht="18">
      <c r="A82" s="23">
        <v>12.037348456020055</v>
      </c>
      <c r="B82" s="23">
        <f t="shared" ca="1" si="5"/>
        <v>2.5612613998306455</v>
      </c>
      <c r="C82" s="11">
        <f>1</f>
        <v>1</v>
      </c>
    </row>
    <row r="83" spans="1:3" ht="18">
      <c r="A83" s="23">
        <v>7.6515865855849796</v>
      </c>
      <c r="B83" s="23">
        <f t="shared" ca="1" si="5"/>
        <v>2.2821958374948075</v>
      </c>
      <c r="C83" s="11">
        <f>1</f>
        <v>1</v>
      </c>
    </row>
    <row r="86" spans="1:3" ht="18">
      <c r="A86" s="23">
        <f ca="1">20*RAND()</f>
        <v>7.0949889952001621</v>
      </c>
    </row>
    <row r="87" spans="1:3" ht="18">
      <c r="A87" s="23">
        <f t="shared" ref="A87:A105" ca="1" si="6">20*RAND()</f>
        <v>6.1794000172934505</v>
      </c>
    </row>
    <row r="88" spans="1:3" ht="18">
      <c r="A88" s="23">
        <f t="shared" ca="1" si="6"/>
        <v>6.9363158345235032</v>
      </c>
    </row>
    <row r="89" spans="1:3" ht="18">
      <c r="A89" s="23">
        <f t="shared" ca="1" si="6"/>
        <v>0.33271813205367984</v>
      </c>
    </row>
    <row r="90" spans="1:3" ht="18">
      <c r="A90" s="23">
        <f t="shared" ca="1" si="6"/>
        <v>10.233355262412651</v>
      </c>
    </row>
    <row r="91" spans="1:3" ht="18">
      <c r="A91" s="23">
        <f t="shared" ca="1" si="6"/>
        <v>6.7128361903697886</v>
      </c>
    </row>
    <row r="92" spans="1:3" ht="18">
      <c r="A92" s="23">
        <f t="shared" ca="1" si="6"/>
        <v>8.8272769558715414</v>
      </c>
    </row>
    <row r="93" spans="1:3" ht="18">
      <c r="A93" s="23">
        <f t="shared" ca="1" si="6"/>
        <v>14.934426164043568</v>
      </c>
    </row>
    <row r="94" spans="1:3" ht="18">
      <c r="A94" s="23">
        <f t="shared" ca="1" si="6"/>
        <v>1.3674556425319695</v>
      </c>
    </row>
    <row r="95" spans="1:3" ht="18">
      <c r="A95" s="23">
        <f t="shared" ca="1" si="6"/>
        <v>7.0768105754821331</v>
      </c>
    </row>
    <row r="96" spans="1:3" ht="18">
      <c r="A96" s="23">
        <f t="shared" ca="1" si="6"/>
        <v>0.32210315957200919</v>
      </c>
    </row>
    <row r="97" spans="1:1" ht="18">
      <c r="A97" s="23">
        <f t="shared" ca="1" si="6"/>
        <v>17.790364291266393</v>
      </c>
    </row>
    <row r="98" spans="1:1" ht="18">
      <c r="A98" s="23">
        <f t="shared" ca="1" si="6"/>
        <v>14.766934130261067</v>
      </c>
    </row>
    <row r="99" spans="1:1" ht="18">
      <c r="A99" s="23">
        <f t="shared" ca="1" si="6"/>
        <v>2.5702618244423769</v>
      </c>
    </row>
    <row r="100" spans="1:1" ht="18">
      <c r="A100" s="23">
        <f t="shared" ca="1" si="6"/>
        <v>7.1887842927327661</v>
      </c>
    </row>
    <row r="101" spans="1:1" ht="18">
      <c r="A101" s="23">
        <f t="shared" ca="1" si="6"/>
        <v>11.624040186386493</v>
      </c>
    </row>
    <row r="102" spans="1:1" ht="18">
      <c r="A102" s="23">
        <f t="shared" ca="1" si="6"/>
        <v>13.553637797685184</v>
      </c>
    </row>
    <row r="103" spans="1:1" ht="18">
      <c r="A103" s="23">
        <f t="shared" ca="1" si="6"/>
        <v>4.677825089028822</v>
      </c>
    </row>
    <row r="104" spans="1:1" ht="18">
      <c r="A104" s="23">
        <f t="shared" ca="1" si="6"/>
        <v>17.04892727255077</v>
      </c>
    </row>
    <row r="105" spans="1:1" ht="18">
      <c r="A105" s="23">
        <f t="shared" ca="1" si="6"/>
        <v>5.4510022990299323</v>
      </c>
    </row>
  </sheetData>
  <mergeCells count="2">
    <mergeCell ref="C10:C11"/>
    <mergeCell ref="D10:D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2:R18"/>
  <sheetViews>
    <sheetView workbookViewId="0">
      <selection activeCell="P17" sqref="P17"/>
    </sheetView>
  </sheetViews>
  <sheetFormatPr defaultRowHeight="14.4"/>
  <cols>
    <col min="2" max="2" width="10.21875" customWidth="1"/>
    <col min="3" max="3" width="9" bestFit="1" customWidth="1"/>
    <col min="14" max="14" width="11.33203125" bestFit="1" customWidth="1"/>
    <col min="15" max="15" width="12.44140625" customWidth="1"/>
    <col min="16" max="16" width="12.109375" bestFit="1" customWidth="1"/>
    <col min="17" max="17" width="10" customWidth="1"/>
  </cols>
  <sheetData>
    <row r="2" spans="1:18" ht="21">
      <c r="B2" s="47">
        <f t="array" ref="B2:C6">LINEST(B9:B18,A9:A18,TRUE,TRUE)</f>
        <v>0.54268159061409593</v>
      </c>
      <c r="C2" s="7">
        <v>-0.57080980395462433</v>
      </c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47" t="s">
        <v>0</v>
      </c>
      <c r="P2" s="6"/>
      <c r="Q2" s="6"/>
    </row>
    <row r="3" spans="1:18" ht="21">
      <c r="B3" s="7">
        <v>7.3438224749295886E-2</v>
      </c>
      <c r="C3" s="7">
        <v>2.4886132916825634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/>
      <c r="P3" s="6"/>
      <c r="Q3" s="6"/>
    </row>
    <row r="4" spans="1:18" ht="21">
      <c r="B4" s="31">
        <v>0.87221812521516806</v>
      </c>
      <c r="C4" s="7">
        <v>1.9594056034541874</v>
      </c>
      <c r="D4" s="6"/>
      <c r="E4" s="6"/>
      <c r="F4" s="6"/>
      <c r="G4" s="6"/>
      <c r="H4" s="6"/>
      <c r="I4" s="6"/>
      <c r="J4" s="6"/>
      <c r="K4" s="6"/>
      <c r="L4" s="6"/>
      <c r="M4" s="6"/>
      <c r="N4" s="31"/>
      <c r="O4" s="7"/>
      <c r="P4" s="6"/>
      <c r="Q4" s="6"/>
    </row>
    <row r="5" spans="1:18" ht="21">
      <c r="B5" s="7">
        <v>54.606688260529594</v>
      </c>
      <c r="C5" s="6">
        <v>8</v>
      </c>
      <c r="D5" s="6"/>
      <c r="E5" s="6"/>
      <c r="F5" s="6"/>
      <c r="G5" s="6"/>
      <c r="H5" s="6"/>
      <c r="I5" s="6"/>
      <c r="J5" s="6"/>
      <c r="K5" s="6"/>
      <c r="L5" s="6"/>
      <c r="M5" s="6" t="s">
        <v>0</v>
      </c>
      <c r="N5" s="6" t="s">
        <v>0</v>
      </c>
      <c r="O5" s="6"/>
      <c r="P5" s="6"/>
      <c r="Q5" s="6"/>
    </row>
    <row r="6" spans="1:18" ht="21">
      <c r="B6" s="7">
        <v>209.64983744921867</v>
      </c>
      <c r="C6" s="7">
        <v>30.714162550781342</v>
      </c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7">
        <f>SUM(O9:O18)/SUM(P9:P18)</f>
        <v>0.52636762631276446</v>
      </c>
      <c r="P6" s="6"/>
      <c r="Q6" s="7" t="s">
        <v>0</v>
      </c>
    </row>
    <row r="7" spans="1:18" ht="15" thickBot="1">
      <c r="A7" t="s">
        <v>0</v>
      </c>
    </row>
    <row r="8" spans="1:18" ht="31.8" customHeight="1" thickBot="1">
      <c r="A8" s="1" t="s">
        <v>1</v>
      </c>
      <c r="B8" s="1" t="s">
        <v>2</v>
      </c>
      <c r="C8" t="s">
        <v>0</v>
      </c>
      <c r="M8" s="1" t="s">
        <v>1</v>
      </c>
      <c r="N8" s="1" t="s">
        <v>2</v>
      </c>
      <c r="O8" s="1" t="s">
        <v>24</v>
      </c>
      <c r="P8" s="1" t="s">
        <v>25</v>
      </c>
      <c r="Q8" s="1" t="s">
        <v>26</v>
      </c>
      <c r="R8" s="1" t="s">
        <v>3</v>
      </c>
    </row>
    <row r="9" spans="1:18" ht="25.8" thickTop="1" thickBot="1">
      <c r="A9" s="2">
        <v>23.1</v>
      </c>
      <c r="B9" s="2">
        <v>10.5</v>
      </c>
      <c r="M9" s="2">
        <v>23.1</v>
      </c>
      <c r="N9" s="2">
        <v>10.5</v>
      </c>
      <c r="O9" s="40">
        <f>M9*N9</f>
        <v>242.55</v>
      </c>
      <c r="P9" s="40">
        <f>M9*M9</f>
        <v>533.61</v>
      </c>
      <c r="Q9" s="40">
        <f>M9*$O$6</f>
        <v>12.159092167824859</v>
      </c>
      <c r="R9" s="40">
        <f>N9-Q9</f>
        <v>-1.6590921678248591</v>
      </c>
    </row>
    <row r="10" spans="1:18" ht="25.2" thickBot="1">
      <c r="A10" s="3">
        <v>32.799999999999997</v>
      </c>
      <c r="B10" s="3">
        <v>16.7</v>
      </c>
      <c r="M10" s="3">
        <v>32.799999999999997</v>
      </c>
      <c r="N10" s="3">
        <v>16.7</v>
      </c>
      <c r="O10" s="40">
        <f t="shared" ref="O10:O18" si="0">M10*N10</f>
        <v>547.75999999999988</v>
      </c>
      <c r="P10" s="40">
        <f t="shared" ref="P10:P18" si="1">M10*M10</f>
        <v>1075.8399999999999</v>
      </c>
      <c r="Q10" s="40">
        <f t="shared" ref="Q10:Q18" si="2">M10*$O$6</f>
        <v>17.264858143058675</v>
      </c>
      <c r="R10" s="40">
        <f t="shared" ref="R10:R18" si="3">N10-Q10</f>
        <v>-0.56485814305867521</v>
      </c>
    </row>
    <row r="11" spans="1:18" ht="25.2" thickBot="1">
      <c r="A11" s="4">
        <v>31.8</v>
      </c>
      <c r="B11" s="4">
        <v>18.2</v>
      </c>
      <c r="M11" s="4">
        <v>31.8</v>
      </c>
      <c r="N11" s="4">
        <v>18.2</v>
      </c>
      <c r="O11" s="40">
        <f t="shared" si="0"/>
        <v>578.76</v>
      </c>
      <c r="P11" s="40">
        <f t="shared" si="1"/>
        <v>1011.24</v>
      </c>
      <c r="Q11" s="40">
        <f t="shared" si="2"/>
        <v>16.738490516745909</v>
      </c>
      <c r="R11" s="40">
        <f t="shared" si="3"/>
        <v>1.4615094832540905</v>
      </c>
    </row>
    <row r="12" spans="1:18" ht="25.2" thickBot="1">
      <c r="A12" s="3">
        <v>32</v>
      </c>
      <c r="B12" s="3">
        <v>17</v>
      </c>
      <c r="M12" s="3">
        <v>32</v>
      </c>
      <c r="N12" s="3">
        <v>17</v>
      </c>
      <c r="O12" s="40">
        <f t="shared" si="0"/>
        <v>544</v>
      </c>
      <c r="P12" s="40">
        <f t="shared" si="1"/>
        <v>1024</v>
      </c>
      <c r="Q12" s="40">
        <f t="shared" si="2"/>
        <v>16.843764042008463</v>
      </c>
      <c r="R12" s="40">
        <f t="shared" si="3"/>
        <v>0.15623595799153733</v>
      </c>
    </row>
    <row r="13" spans="1:18" ht="25.2" thickBot="1">
      <c r="A13" s="4">
        <v>30.4</v>
      </c>
      <c r="B13" s="4">
        <v>16.3</v>
      </c>
      <c r="M13" s="4">
        <v>30.4</v>
      </c>
      <c r="N13" s="4">
        <v>16.3</v>
      </c>
      <c r="O13" s="40">
        <f t="shared" si="0"/>
        <v>495.52</v>
      </c>
      <c r="P13" s="40">
        <f t="shared" si="1"/>
        <v>924.16</v>
      </c>
      <c r="Q13" s="40">
        <f t="shared" si="2"/>
        <v>16.001575839908039</v>
      </c>
      <c r="R13" s="40">
        <f t="shared" si="3"/>
        <v>0.29842416009196171</v>
      </c>
    </row>
    <row r="14" spans="1:18" ht="25.2" thickBot="1">
      <c r="A14" s="3">
        <v>24</v>
      </c>
      <c r="B14" s="3">
        <v>10.5</v>
      </c>
      <c r="M14" s="3">
        <v>24</v>
      </c>
      <c r="N14" s="3">
        <v>10.5</v>
      </c>
      <c r="O14" s="40">
        <f t="shared" si="0"/>
        <v>252</v>
      </c>
      <c r="P14" s="40">
        <f t="shared" si="1"/>
        <v>576</v>
      </c>
      <c r="Q14" s="40">
        <f t="shared" si="2"/>
        <v>12.632823031506348</v>
      </c>
      <c r="R14" s="40">
        <f t="shared" si="3"/>
        <v>-2.1328230315063479</v>
      </c>
    </row>
    <row r="15" spans="1:18" ht="25.2" thickBot="1">
      <c r="A15" s="4">
        <v>39.5</v>
      </c>
      <c r="B15" s="4">
        <v>23.1</v>
      </c>
      <c r="M15" s="4">
        <v>39.5</v>
      </c>
      <c r="N15" s="4">
        <v>23.1</v>
      </c>
      <c r="O15" s="40">
        <f t="shared" si="0"/>
        <v>912.45</v>
      </c>
      <c r="P15" s="40">
        <f t="shared" si="1"/>
        <v>1560.25</v>
      </c>
      <c r="Q15" s="40">
        <f t="shared" si="2"/>
        <v>20.791521239354196</v>
      </c>
      <c r="R15" s="40">
        <f t="shared" si="3"/>
        <v>2.308478760645805</v>
      </c>
    </row>
    <row r="16" spans="1:18" ht="25.2" thickBot="1">
      <c r="A16" s="3">
        <v>24.2</v>
      </c>
      <c r="B16" s="3">
        <v>12.4</v>
      </c>
      <c r="M16" s="3">
        <v>24.2</v>
      </c>
      <c r="N16" s="3">
        <v>12.4</v>
      </c>
      <c r="O16" s="40">
        <f t="shared" si="0"/>
        <v>300.08</v>
      </c>
      <c r="P16" s="40">
        <f t="shared" si="1"/>
        <v>585.64</v>
      </c>
      <c r="Q16" s="40">
        <f t="shared" si="2"/>
        <v>12.7380965567689</v>
      </c>
      <c r="R16" s="40">
        <f t="shared" si="3"/>
        <v>-0.3380965567688996</v>
      </c>
    </row>
    <row r="17" spans="1:18" ht="25.2" thickBot="1">
      <c r="A17" s="4">
        <v>52.5</v>
      </c>
      <c r="B17" s="4">
        <v>24.9</v>
      </c>
      <c r="M17" s="4">
        <v>52.5</v>
      </c>
      <c r="N17" s="4">
        <v>24.9</v>
      </c>
      <c r="O17" s="40">
        <f t="shared" si="0"/>
        <v>1307.25</v>
      </c>
      <c r="P17" s="40">
        <f t="shared" si="1"/>
        <v>2756.25</v>
      </c>
      <c r="Q17" s="40">
        <f t="shared" si="2"/>
        <v>27.634300381420132</v>
      </c>
      <c r="R17" s="40">
        <f t="shared" si="3"/>
        <v>-2.7343003814201339</v>
      </c>
    </row>
    <row r="18" spans="1:18" ht="25.2" thickBot="1">
      <c r="A18" s="3">
        <v>37.9</v>
      </c>
      <c r="B18" s="3">
        <v>22.8</v>
      </c>
      <c r="M18" s="3">
        <v>37.9</v>
      </c>
      <c r="N18" s="3">
        <v>22.8</v>
      </c>
      <c r="O18" s="40">
        <f t="shared" si="0"/>
        <v>864.12</v>
      </c>
      <c r="P18" s="40">
        <f t="shared" si="1"/>
        <v>1436.4099999999999</v>
      </c>
      <c r="Q18" s="40">
        <f t="shared" si="2"/>
        <v>19.949333037253773</v>
      </c>
      <c r="R18" s="40">
        <f t="shared" si="3"/>
        <v>2.850666962746228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2:AE20"/>
  <sheetViews>
    <sheetView topLeftCell="H4" workbookViewId="0">
      <selection activeCell="Q26" sqref="Q26"/>
    </sheetView>
  </sheetViews>
  <sheetFormatPr defaultRowHeight="14.4"/>
  <cols>
    <col min="2" max="2" width="10.21875" customWidth="1"/>
    <col min="3" max="3" width="16" customWidth="1"/>
    <col min="4" max="4" width="9.109375" bestFit="1" customWidth="1"/>
    <col min="16" max="16" width="15.21875" customWidth="1"/>
    <col min="17" max="17" width="10.6640625" bestFit="1" customWidth="1"/>
    <col min="29" max="29" width="15.21875" customWidth="1"/>
    <col min="30" max="30" width="10.6640625" bestFit="1" customWidth="1"/>
  </cols>
  <sheetData>
    <row r="2" spans="1:31" ht="21">
      <c r="B2" s="9" t="s">
        <v>5</v>
      </c>
      <c r="C2" s="49">
        <f t="array" ref="C2:D6">LINEST(B11:B20,A11:A20,TRUE,TRUE)</f>
        <v>0.54268159061409593</v>
      </c>
      <c r="D2" s="50">
        <v>-0.57080980395462433</v>
      </c>
      <c r="E2" s="9" t="s">
        <v>6</v>
      </c>
      <c r="K2" s="29" t="s">
        <v>0</v>
      </c>
      <c r="L2" t="s">
        <v>0</v>
      </c>
      <c r="O2" s="9" t="s">
        <v>5</v>
      </c>
      <c r="P2" s="14">
        <f t="array" ref="P2:Q6">LINEST(Q11:Q19,P11:P19,TRUE,TRUE)</f>
        <v>0.77723710070801066</v>
      </c>
      <c r="Q2" s="15">
        <v>-7.4204742961331682</v>
      </c>
      <c r="R2" s="9" t="s">
        <v>6</v>
      </c>
      <c r="AB2" s="9" t="s">
        <v>5</v>
      </c>
      <c r="AC2" s="14">
        <f t="array" ref="AC2:AD6">LINEST(AD11:AD19,AC11:AC19,TRUE,TRUE)</f>
        <v>0.54021476595384066</v>
      </c>
      <c r="AD2" s="15">
        <v>-0.46947653888528151</v>
      </c>
      <c r="AE2" s="9" t="s">
        <v>6</v>
      </c>
    </row>
    <row r="3" spans="1:31" ht="21">
      <c r="B3" s="9" t="s">
        <v>16</v>
      </c>
      <c r="C3" s="43">
        <v>7.3438224749295886E-2</v>
      </c>
      <c r="D3" s="43">
        <v>2.4886132916825634</v>
      </c>
      <c r="E3" s="9" t="s">
        <v>16</v>
      </c>
      <c r="O3" s="9" t="s">
        <v>16</v>
      </c>
      <c r="P3" s="33">
        <v>5.0826971757833184E-2</v>
      </c>
      <c r="Q3" s="33">
        <v>1.5827386251876954</v>
      </c>
      <c r="R3" s="9" t="s">
        <v>16</v>
      </c>
      <c r="AB3" s="9" t="s">
        <v>16</v>
      </c>
      <c r="AC3" s="33">
        <v>8.3455028666120853E-2</v>
      </c>
      <c r="AD3" s="33">
        <v>2.9040218223788585</v>
      </c>
      <c r="AE3" s="9" t="s">
        <v>16</v>
      </c>
    </row>
    <row r="4" spans="1:31" ht="23.4">
      <c r="B4" s="9" t="s">
        <v>17</v>
      </c>
      <c r="C4" s="44">
        <v>0.87221812521516806</v>
      </c>
      <c r="D4" s="30">
        <v>1.9594056034541874</v>
      </c>
      <c r="E4" s="9" t="s">
        <v>18</v>
      </c>
      <c r="K4" t="s">
        <v>0</v>
      </c>
      <c r="O4" s="9" t="s">
        <v>17</v>
      </c>
      <c r="P4" s="36">
        <v>0.97093504586390489</v>
      </c>
      <c r="Q4" s="7">
        <v>0.85283357291412398</v>
      </c>
      <c r="R4" s="9" t="s">
        <v>18</v>
      </c>
      <c r="AB4" s="9" t="s">
        <v>17</v>
      </c>
      <c r="AC4" s="36">
        <v>0.85685462941872348</v>
      </c>
      <c r="AD4" s="7">
        <v>2.0935664215040108</v>
      </c>
      <c r="AE4" s="9" t="s">
        <v>18</v>
      </c>
    </row>
    <row r="5" spans="1:31" ht="21">
      <c r="B5" s="9" t="s">
        <v>19</v>
      </c>
      <c r="C5" s="42">
        <v>54.606688260529594</v>
      </c>
      <c r="D5" s="45">
        <v>8</v>
      </c>
      <c r="E5" s="9" t="s">
        <v>20</v>
      </c>
      <c r="O5" s="9" t="s">
        <v>19</v>
      </c>
      <c r="P5" s="32">
        <v>233.839877717435</v>
      </c>
      <c r="Q5" s="34">
        <v>7</v>
      </c>
      <c r="R5" s="9" t="s">
        <v>20</v>
      </c>
      <c r="AB5" s="9" t="s">
        <v>19</v>
      </c>
      <c r="AC5" s="32">
        <v>41.901336952601426</v>
      </c>
      <c r="AD5" s="34">
        <v>7</v>
      </c>
      <c r="AE5" s="9" t="s">
        <v>20</v>
      </c>
    </row>
    <row r="6" spans="1:31" ht="21">
      <c r="A6" t="s">
        <v>0</v>
      </c>
      <c r="B6" s="9" t="s">
        <v>23</v>
      </c>
      <c r="C6" s="46">
        <v>209.64983744921867</v>
      </c>
      <c r="D6" s="46">
        <v>30.714162550781342</v>
      </c>
      <c r="E6" s="9" t="s">
        <v>4</v>
      </c>
      <c r="O6" s="9" t="s">
        <v>23</v>
      </c>
      <c r="P6" s="37">
        <v>170.0776131672626</v>
      </c>
      <c r="Q6" s="37">
        <v>5.0912757216262934</v>
      </c>
      <c r="R6" s="9" t="s">
        <v>4</v>
      </c>
      <c r="AB6" s="9" t="s">
        <v>23</v>
      </c>
      <c r="AC6" s="37">
        <v>183.65441302681177</v>
      </c>
      <c r="AD6" s="37">
        <v>30.68114252874377</v>
      </c>
      <c r="AE6" s="9" t="s">
        <v>4</v>
      </c>
    </row>
    <row r="7" spans="1:31">
      <c r="A7" s="5">
        <f>STDEV(A11:A20)</f>
        <v>8.8936681596141067</v>
      </c>
      <c r="B7" s="5">
        <f>STDEV(B11:B20)</f>
        <v>5.1678923277397102</v>
      </c>
      <c r="C7" t="s">
        <v>12</v>
      </c>
    </row>
    <row r="8" spans="1:31">
      <c r="A8">
        <f>AVERAGE(A11:A20)</f>
        <v>32.819999999999993</v>
      </c>
      <c r="B8">
        <f>AVERAGE(B11:B20)</f>
        <v>17.240000000000002</v>
      </c>
      <c r="C8" t="s">
        <v>27</v>
      </c>
      <c r="P8" t="s">
        <v>22</v>
      </c>
      <c r="AC8" t="s">
        <v>22</v>
      </c>
    </row>
    <row r="9" spans="1:31" ht="15" thickBot="1">
      <c r="A9" t="s">
        <v>0</v>
      </c>
    </row>
    <row r="10" spans="1:31" ht="31.8" customHeight="1" thickBot="1">
      <c r="A10" s="1" t="s">
        <v>1</v>
      </c>
      <c r="B10" s="1" t="s">
        <v>2</v>
      </c>
      <c r="C10" s="1" t="s">
        <v>28</v>
      </c>
      <c r="D10" s="1" t="s">
        <v>3</v>
      </c>
      <c r="P10" s="58" t="s">
        <v>1</v>
      </c>
      <c r="Q10" s="58" t="s">
        <v>2</v>
      </c>
      <c r="AC10" s="57" t="s">
        <v>1</v>
      </c>
      <c r="AD10" s="57" t="s">
        <v>2</v>
      </c>
    </row>
    <row r="11" spans="1:31" ht="25.8" thickTop="1" thickBot="1">
      <c r="A11" s="2">
        <v>23.1</v>
      </c>
      <c r="B11" s="2">
        <v>10.5</v>
      </c>
      <c r="C11" s="39">
        <f>$D$2+$C$2*A11</f>
        <v>11.965134939230992</v>
      </c>
      <c r="D11" s="52">
        <f>B11-C11</f>
        <v>-1.4651349392309925</v>
      </c>
      <c r="P11" s="2">
        <v>23.1</v>
      </c>
      <c r="Q11" s="2">
        <v>10.5</v>
      </c>
      <c r="AC11" s="2">
        <v>23.1</v>
      </c>
      <c r="AD11" s="2">
        <v>10.5</v>
      </c>
    </row>
    <row r="12" spans="1:31" ht="25.2" thickBot="1">
      <c r="A12" s="3">
        <v>32.799999999999997</v>
      </c>
      <c r="B12" s="3">
        <v>16.7</v>
      </c>
      <c r="C12" s="51">
        <f>$D$2+$C$2*A12</f>
        <v>17.22914636818772</v>
      </c>
      <c r="D12" s="53">
        <f>B12-C12</f>
        <v>-0.52914636818772109</v>
      </c>
      <c r="P12" s="3">
        <v>32.799999999999997</v>
      </c>
      <c r="Q12" s="3">
        <v>16.7</v>
      </c>
      <c r="AC12" s="3">
        <v>32.799999999999997</v>
      </c>
      <c r="AD12" s="3">
        <v>16.7</v>
      </c>
    </row>
    <row r="13" spans="1:31" ht="25.8" thickTop="1" thickBot="1">
      <c r="A13" s="4">
        <v>31.8</v>
      </c>
      <c r="B13" s="4">
        <v>18.2</v>
      </c>
      <c r="C13" s="39">
        <f t="shared" ref="C13:C20" si="0">$D$2+$C$2*A13</f>
        <v>16.686464777573626</v>
      </c>
      <c r="D13" s="52">
        <f t="shared" ref="D13:D20" si="1">B13-C13</f>
        <v>1.5135352224263734</v>
      </c>
      <c r="P13" s="4">
        <v>31.8</v>
      </c>
      <c r="Q13" s="4">
        <v>18.2</v>
      </c>
      <c r="AC13" s="4">
        <v>31.8</v>
      </c>
      <c r="AD13" s="4">
        <v>18.2</v>
      </c>
    </row>
    <row r="14" spans="1:31" ht="25.2" thickBot="1">
      <c r="A14" s="3">
        <v>32</v>
      </c>
      <c r="B14" s="3">
        <v>17</v>
      </c>
      <c r="C14" s="51">
        <f t="shared" si="0"/>
        <v>16.795001095696446</v>
      </c>
      <c r="D14" s="53">
        <f t="shared" si="1"/>
        <v>0.2049989043035545</v>
      </c>
      <c r="P14" s="3">
        <v>32</v>
      </c>
      <c r="Q14" s="3">
        <v>17</v>
      </c>
      <c r="AC14" s="3">
        <v>32</v>
      </c>
      <c r="AD14" s="3">
        <v>17</v>
      </c>
    </row>
    <row r="15" spans="1:31" ht="25.8" thickTop="1" thickBot="1">
      <c r="A15" s="4">
        <v>30.4</v>
      </c>
      <c r="B15" s="4">
        <v>16.3</v>
      </c>
      <c r="C15" s="39">
        <f t="shared" si="0"/>
        <v>15.926710550713892</v>
      </c>
      <c r="D15" s="52">
        <f t="shared" si="1"/>
        <v>0.37328944928610852</v>
      </c>
      <c r="P15" s="4">
        <v>30.4</v>
      </c>
      <c r="Q15" s="4">
        <v>16.3</v>
      </c>
      <c r="AC15" s="4">
        <v>30.4</v>
      </c>
      <c r="AD15" s="4">
        <v>16.3</v>
      </c>
    </row>
    <row r="16" spans="1:31" ht="25.2" thickBot="1">
      <c r="A16" s="3">
        <v>24</v>
      </c>
      <c r="B16" s="3">
        <v>10.5</v>
      </c>
      <c r="C16" s="51">
        <f t="shared" si="0"/>
        <v>12.453548370783679</v>
      </c>
      <c r="D16" s="53">
        <f t="shared" si="1"/>
        <v>-1.9535483707836789</v>
      </c>
      <c r="P16" s="3">
        <v>24</v>
      </c>
      <c r="Q16" s="3">
        <v>10.5</v>
      </c>
      <c r="AC16" s="3">
        <v>24</v>
      </c>
      <c r="AD16" s="3">
        <v>10.5</v>
      </c>
    </row>
    <row r="17" spans="1:30" ht="25.8" thickTop="1" thickBot="1">
      <c r="A17" s="4">
        <v>39.5</v>
      </c>
      <c r="B17" s="4">
        <v>23.1</v>
      </c>
      <c r="C17" s="39">
        <f t="shared" si="0"/>
        <v>20.865113025302165</v>
      </c>
      <c r="D17" s="52">
        <f t="shared" si="1"/>
        <v>2.2348869746978366</v>
      </c>
      <c r="P17" s="4">
        <v>39.5</v>
      </c>
      <c r="Q17" s="4">
        <v>23.1</v>
      </c>
      <c r="AC17" s="4">
        <v>39.5</v>
      </c>
      <c r="AD17" s="4">
        <v>23.1</v>
      </c>
    </row>
    <row r="18" spans="1:30" ht="25.2" thickBot="1">
      <c r="A18" s="55">
        <v>24.2</v>
      </c>
      <c r="B18" s="55">
        <v>12.4</v>
      </c>
      <c r="C18" s="51">
        <f t="shared" si="0"/>
        <v>12.562084688906497</v>
      </c>
      <c r="D18" s="53">
        <f t="shared" si="1"/>
        <v>-0.16208468890649641</v>
      </c>
      <c r="P18" s="3">
        <v>24.2</v>
      </c>
      <c r="Q18" s="3">
        <v>12.4</v>
      </c>
      <c r="AC18" s="4">
        <v>52.5</v>
      </c>
      <c r="AD18" s="4">
        <v>24.9</v>
      </c>
    </row>
    <row r="19" spans="1:30" ht="25.8" thickTop="1" thickBot="1">
      <c r="A19" s="56">
        <v>52.5</v>
      </c>
      <c r="B19" s="56">
        <v>24.9</v>
      </c>
      <c r="C19" s="39">
        <f t="shared" si="0"/>
        <v>27.919973703285411</v>
      </c>
      <c r="D19" s="52">
        <f t="shared" si="1"/>
        <v>-3.0199737032854124</v>
      </c>
      <c r="E19" s="54"/>
      <c r="P19" s="3">
        <v>37.9</v>
      </c>
      <c r="Q19" s="3">
        <v>22.8</v>
      </c>
      <c r="AC19" s="3">
        <v>37.9</v>
      </c>
      <c r="AD19" s="3">
        <v>22.8</v>
      </c>
    </row>
    <row r="20" spans="1:30" ht="25.8" thickTop="1" thickBot="1">
      <c r="A20" s="3">
        <v>37.9</v>
      </c>
      <c r="B20" s="3">
        <v>22.8</v>
      </c>
      <c r="C20" s="51">
        <f t="shared" si="0"/>
        <v>19.996822480319612</v>
      </c>
      <c r="D20" s="53">
        <f t="shared" si="1"/>
        <v>2.8031775196803892</v>
      </c>
      <c r="P20" s="48"/>
      <c r="Q20" s="48"/>
      <c r="AC20" s="48"/>
      <c r="AD20" s="4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2:J17"/>
  <sheetViews>
    <sheetView topLeftCell="B1" workbookViewId="0">
      <selection activeCell="K17" sqref="K17"/>
    </sheetView>
  </sheetViews>
  <sheetFormatPr defaultRowHeight="14.4"/>
  <cols>
    <col min="5" max="5" width="9.77734375" bestFit="1" customWidth="1"/>
  </cols>
  <sheetData>
    <row r="2" spans="1:10" ht="26.4">
      <c r="A2" s="12" t="s">
        <v>7</v>
      </c>
      <c r="E2" s="14">
        <f t="array" ref="E2:F6">LINEST(B9:B17,A9:A17,TRUE,TRUE)</f>
        <v>5.7020634279943017E-33</v>
      </c>
      <c r="F2" s="16">
        <v>6.666666666666667</v>
      </c>
      <c r="G2" s="8"/>
      <c r="H2" s="8"/>
      <c r="I2" s="8"/>
      <c r="J2" s="8"/>
    </row>
    <row r="3" spans="1:10" ht="21">
      <c r="B3" s="5"/>
      <c r="C3" s="5"/>
      <c r="E3" s="9">
        <v>0.85634883857767519</v>
      </c>
      <c r="F3" s="9">
        <v>2.2110831935702664</v>
      </c>
      <c r="G3" s="9"/>
      <c r="H3" s="8"/>
      <c r="I3" s="8"/>
      <c r="J3" s="8"/>
    </row>
    <row r="4" spans="1:10" ht="21">
      <c r="E4" s="13">
        <v>0</v>
      </c>
      <c r="F4" s="10">
        <v>6.6332495807107996</v>
      </c>
      <c r="G4" s="10"/>
      <c r="H4" s="8"/>
      <c r="I4" s="8"/>
      <c r="J4" s="8"/>
    </row>
    <row r="5" spans="1:10" ht="21">
      <c r="E5" s="9">
        <v>0</v>
      </c>
      <c r="F5" s="9">
        <v>7</v>
      </c>
      <c r="G5" s="8"/>
      <c r="H5" s="8"/>
      <c r="I5" s="8"/>
      <c r="J5" s="8"/>
    </row>
    <row r="6" spans="1:10" ht="21">
      <c r="E6" s="9">
        <v>0</v>
      </c>
      <c r="F6" s="9">
        <v>308</v>
      </c>
      <c r="G6" s="8"/>
      <c r="H6" s="8"/>
      <c r="I6" s="8"/>
      <c r="J6" s="8"/>
    </row>
    <row r="7" spans="1:10" ht="15" thickBot="1">
      <c r="E7" s="8"/>
      <c r="F7" s="8"/>
      <c r="G7" s="8"/>
      <c r="H7" s="8"/>
      <c r="I7" s="8"/>
      <c r="J7" s="8"/>
    </row>
    <row r="8" spans="1:10" ht="25.2" thickBot="1">
      <c r="A8" s="1" t="s">
        <v>1</v>
      </c>
      <c r="B8" s="1" t="s">
        <v>2</v>
      </c>
      <c r="F8" t="s">
        <v>0</v>
      </c>
    </row>
    <row r="9" spans="1:10" ht="25.8" thickTop="1" thickBot="1">
      <c r="A9" s="2">
        <v>-4</v>
      </c>
      <c r="B9" s="2">
        <f>A9*A9</f>
        <v>16</v>
      </c>
    </row>
    <row r="10" spans="1:10" ht="25.8" thickTop="1" thickBot="1">
      <c r="A10" s="3">
        <v>-3</v>
      </c>
      <c r="B10" s="2">
        <f t="shared" ref="B10:B17" si="0">A10*A10</f>
        <v>9</v>
      </c>
    </row>
    <row r="11" spans="1:10" ht="25.8" thickTop="1" thickBot="1">
      <c r="A11" s="2">
        <v>-2</v>
      </c>
      <c r="B11" s="2">
        <f t="shared" si="0"/>
        <v>4</v>
      </c>
    </row>
    <row r="12" spans="1:10" ht="25.8" thickTop="1" thickBot="1">
      <c r="A12" s="3">
        <v>-1</v>
      </c>
      <c r="B12" s="2">
        <f t="shared" si="0"/>
        <v>1</v>
      </c>
    </row>
    <row r="13" spans="1:10" ht="25.8" thickTop="1" thickBot="1">
      <c r="A13" s="2">
        <v>0</v>
      </c>
      <c r="B13" s="2">
        <f t="shared" si="0"/>
        <v>0</v>
      </c>
    </row>
    <row r="14" spans="1:10" ht="25.8" thickTop="1" thickBot="1">
      <c r="A14" s="3">
        <v>1</v>
      </c>
      <c r="B14" s="2">
        <f t="shared" si="0"/>
        <v>1</v>
      </c>
    </row>
    <row r="15" spans="1:10" ht="25.8" thickTop="1" thickBot="1">
      <c r="A15" s="2">
        <v>2</v>
      </c>
      <c r="B15" s="2">
        <f t="shared" si="0"/>
        <v>4</v>
      </c>
    </row>
    <row r="16" spans="1:10" ht="25.8" thickTop="1" thickBot="1">
      <c r="A16" s="3">
        <v>3</v>
      </c>
      <c r="B16" s="2">
        <f t="shared" si="0"/>
        <v>9</v>
      </c>
    </row>
    <row r="17" spans="1:2" ht="25.8" thickTop="1" thickBot="1">
      <c r="A17" s="2">
        <v>4</v>
      </c>
      <c r="B17" s="2">
        <f t="shared" si="0"/>
        <v>16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L105"/>
  <sheetViews>
    <sheetView topLeftCell="A19" workbookViewId="0">
      <selection activeCell="A16" sqref="A1:XFD1048576"/>
    </sheetView>
  </sheetViews>
  <sheetFormatPr defaultRowHeight="14.4"/>
  <cols>
    <col min="1" max="2" width="10.44140625" customWidth="1"/>
    <col min="3" max="3" width="17.33203125" customWidth="1"/>
    <col min="4" max="4" width="13.33203125" customWidth="1"/>
    <col min="5" max="5" width="11.44140625" customWidth="1"/>
  </cols>
  <sheetData>
    <row r="1" spans="1:12" ht="21">
      <c r="A1" s="6" t="s">
        <v>13</v>
      </c>
    </row>
    <row r="2" spans="1:12" ht="21">
      <c r="B2" s="9" t="s">
        <v>5</v>
      </c>
      <c r="C2" s="14">
        <f t="array" ref="C2:D6">LINEST(B12:B31,A12:A31,TRUE,TRUE)</f>
        <v>0.49615483519623832</v>
      </c>
      <c r="D2" s="15">
        <v>1.1382084403369381</v>
      </c>
      <c r="E2" s="9" t="s">
        <v>6</v>
      </c>
      <c r="K2" t="s">
        <v>0</v>
      </c>
    </row>
    <row r="3" spans="1:12" ht="21">
      <c r="A3" s="6"/>
      <c r="B3" s="9" t="s">
        <v>16</v>
      </c>
      <c r="C3" s="33">
        <v>4.981166201609645E-2</v>
      </c>
      <c r="D3" s="32">
        <v>0.57728035540715839</v>
      </c>
      <c r="E3" s="9" t="s">
        <v>16</v>
      </c>
      <c r="L3" t="s">
        <v>0</v>
      </c>
    </row>
    <row r="4" spans="1:12" ht="23.4">
      <c r="A4" s="6"/>
      <c r="B4" s="9" t="s">
        <v>17</v>
      </c>
      <c r="C4" s="36">
        <v>0.84643455605784435</v>
      </c>
      <c r="D4" s="35">
        <v>0.96742879606452115</v>
      </c>
      <c r="E4" s="9" t="s">
        <v>18</v>
      </c>
    </row>
    <row r="5" spans="1:12" ht="21">
      <c r="A5" s="6"/>
      <c r="B5" s="9" t="s">
        <v>19</v>
      </c>
      <c r="C5" s="32">
        <v>99.213870112472421</v>
      </c>
      <c r="D5" s="34">
        <v>18</v>
      </c>
      <c r="E5" s="9" t="s">
        <v>20</v>
      </c>
    </row>
    <row r="6" spans="1:12" ht="21">
      <c r="A6" s="6"/>
      <c r="B6" s="9" t="s">
        <v>23</v>
      </c>
      <c r="C6" s="37">
        <v>92.856094059640569</v>
      </c>
      <c r="D6" s="33">
        <v>16.846532558187278</v>
      </c>
      <c r="E6" s="9" t="s">
        <v>4</v>
      </c>
    </row>
    <row r="10" spans="1:12" ht="13.2" customHeight="1" thickBot="1">
      <c r="C10" s="17" t="s">
        <v>8</v>
      </c>
      <c r="D10" s="19" t="s">
        <v>9</v>
      </c>
    </row>
    <row r="11" spans="1:12" ht="32.4" customHeight="1" thickBot="1">
      <c r="A11" s="1" t="s">
        <v>1</v>
      </c>
      <c r="B11" s="1" t="s">
        <v>2</v>
      </c>
      <c r="C11" s="18"/>
      <c r="D11" s="20"/>
    </row>
    <row r="12" spans="1:12" ht="25.8" thickTop="1" thickBot="1">
      <c r="A12" s="24">
        <f>A40</f>
        <v>5.8478818185139758</v>
      </c>
      <c r="B12" s="24">
        <f>B40</f>
        <v>5.7406884578535005</v>
      </c>
      <c r="C12" s="25">
        <f>$D$2+$C$2*A12</f>
        <v>4.0396632802488188</v>
      </c>
      <c r="D12" s="26">
        <f>B12-C12</f>
        <v>1.7010251776046816</v>
      </c>
    </row>
    <row r="13" spans="1:12" ht="25.8" thickTop="1" thickBot="1">
      <c r="A13" s="27">
        <f>A41</f>
        <v>3.4147021206467798</v>
      </c>
      <c r="B13" s="27">
        <f>B41</f>
        <v>2.4906279506299445</v>
      </c>
      <c r="C13" s="38">
        <f>$D$2+$C$2*A13</f>
        <v>2.8324294082506869</v>
      </c>
      <c r="D13" s="28">
        <f>B13-C13</f>
        <v>-0.34180145762074243</v>
      </c>
    </row>
    <row r="14" spans="1:12" ht="25.8" thickTop="1" thickBot="1">
      <c r="A14" s="24">
        <f t="shared" ref="A14:B29" si="0">A42</f>
        <v>9.4111091096080379</v>
      </c>
      <c r="B14" s="24">
        <f t="shared" si="0"/>
        <v>4.8302664380861451</v>
      </c>
      <c r="C14" s="25">
        <f t="shared" ref="C14:C31" si="1">$D$2+$C$2*A14</f>
        <v>5.807575729628331</v>
      </c>
      <c r="D14" s="26">
        <f t="shared" ref="D14:D21" si="2">B14-C14</f>
        <v>-0.97730929154218593</v>
      </c>
    </row>
    <row r="15" spans="1:12" ht="25.8" thickTop="1" thickBot="1">
      <c r="A15" s="27">
        <f t="shared" si="0"/>
        <v>9.9053974151704871</v>
      </c>
      <c r="B15" s="27">
        <f t="shared" si="0"/>
        <v>5.3428920819521206</v>
      </c>
      <c r="C15" s="38">
        <f t="shared" si="1"/>
        <v>6.0528192624140962</v>
      </c>
      <c r="D15" s="28">
        <f t="shared" si="2"/>
        <v>-0.70992718046197556</v>
      </c>
    </row>
    <row r="16" spans="1:12" ht="25.8" thickTop="1" thickBot="1">
      <c r="A16" s="24">
        <f t="shared" si="0"/>
        <v>16.262935508932372</v>
      </c>
      <c r="B16" s="24">
        <f t="shared" si="0"/>
        <v>8.1416240121351553</v>
      </c>
      <c r="C16" s="25">
        <f t="shared" si="1"/>
        <v>9.2071425275783305</v>
      </c>
      <c r="D16" s="26">
        <f t="shared" si="2"/>
        <v>-1.0655185154431752</v>
      </c>
    </row>
    <row r="17" spans="1:4" ht="25.8" thickTop="1" thickBot="1">
      <c r="A17" s="27">
        <f t="shared" si="0"/>
        <v>15.509788052734667</v>
      </c>
      <c r="B17" s="27">
        <f t="shared" si="0"/>
        <v>9.2055941059818043</v>
      </c>
      <c r="C17" s="38">
        <f t="shared" si="1"/>
        <v>8.8334647755700928</v>
      </c>
      <c r="D17" s="28">
        <f t="shared" si="2"/>
        <v>0.37212933041171148</v>
      </c>
    </row>
    <row r="18" spans="1:4" ht="25.8" thickTop="1" thickBot="1">
      <c r="A18" s="24">
        <f t="shared" si="0"/>
        <v>10.143924162085654</v>
      </c>
      <c r="B18" s="24">
        <f t="shared" si="0"/>
        <v>6.2865602719685176</v>
      </c>
      <c r="C18" s="25">
        <f t="shared" si="1"/>
        <v>6.1711654612196858</v>
      </c>
      <c r="D18" s="26">
        <f t="shared" si="2"/>
        <v>0.11539481074883184</v>
      </c>
    </row>
    <row r="19" spans="1:4" ht="25.8" thickTop="1" thickBot="1">
      <c r="A19" s="27">
        <f t="shared" si="0"/>
        <v>8.7550560616115458</v>
      </c>
      <c r="B19" s="27">
        <f t="shared" si="0"/>
        <v>5.3910687536514628</v>
      </c>
      <c r="C19" s="38">
        <f t="shared" si="1"/>
        <v>5.4820718377196416</v>
      </c>
      <c r="D19" s="28">
        <f t="shared" si="2"/>
        <v>-9.1003084068178808E-2</v>
      </c>
    </row>
    <row r="20" spans="1:4" ht="25.8" thickTop="1" thickBot="1">
      <c r="A20" s="24">
        <f t="shared" si="0"/>
        <v>8.5640263771515368</v>
      </c>
      <c r="B20" s="24">
        <f t="shared" si="0"/>
        <v>4.7724913650438845</v>
      </c>
      <c r="C20" s="25">
        <f t="shared" si="1"/>
        <v>5.3872915361087967</v>
      </c>
      <c r="D20" s="26">
        <f t="shared" si="2"/>
        <v>-0.61480017106491225</v>
      </c>
    </row>
    <row r="21" spans="1:4" ht="25.8" thickTop="1" thickBot="1">
      <c r="A21" s="27">
        <f t="shared" si="0"/>
        <v>13.053546498756852</v>
      </c>
      <c r="B21" s="27">
        <f t="shared" si="0"/>
        <v>8.3893775660254626</v>
      </c>
      <c r="C21" s="38">
        <f t="shared" si="1"/>
        <v>7.6147886521540773</v>
      </c>
      <c r="D21" s="28">
        <f t="shared" si="2"/>
        <v>0.77458891387138529</v>
      </c>
    </row>
    <row r="22" spans="1:4" ht="25.8" thickTop="1" thickBot="1">
      <c r="A22" s="24">
        <f t="shared" si="0"/>
        <v>18.041202454378777</v>
      </c>
      <c r="B22" s="24">
        <f t="shared" si="0"/>
        <v>10.332905838235439</v>
      </c>
      <c r="C22" s="25">
        <f t="shared" si="1"/>
        <v>10.089438270831209</v>
      </c>
      <c r="D22" s="26">
        <f>B22-C22</f>
        <v>0.24346756740422926</v>
      </c>
    </row>
    <row r="23" spans="1:4" ht="25.8" thickTop="1" thickBot="1">
      <c r="A23" s="27">
        <f t="shared" si="0"/>
        <v>10.347542791656785</v>
      </c>
      <c r="B23" s="27">
        <f t="shared" si="0"/>
        <v>6.1678651180246344</v>
      </c>
      <c r="C23" s="38">
        <f t="shared" si="1"/>
        <v>6.2721918288174345</v>
      </c>
      <c r="D23" s="28">
        <f>B23-C23</f>
        <v>-0.10432671079280009</v>
      </c>
    </row>
    <row r="24" spans="1:4" ht="25.8" thickTop="1" thickBot="1">
      <c r="A24" s="24">
        <f t="shared" si="0"/>
        <v>13.251981064712325</v>
      </c>
      <c r="B24" s="24">
        <f t="shared" si="0"/>
        <v>7.8006369355802763</v>
      </c>
      <c r="C24" s="25">
        <f t="shared" si="1"/>
        <v>7.7132429215229523</v>
      </c>
      <c r="D24" s="26">
        <f t="shared" ref="D24:D31" si="3">B24-C24</f>
        <v>8.7394014057323943E-2</v>
      </c>
    </row>
    <row r="25" spans="1:4" ht="25.8" thickTop="1" thickBot="1">
      <c r="A25" s="27">
        <f t="shared" si="0"/>
        <v>9.9090127489000057</v>
      </c>
      <c r="B25" s="27">
        <f t="shared" si="0"/>
        <v>6.5365246487318238</v>
      </c>
      <c r="C25" s="38">
        <f t="shared" si="1"/>
        <v>6.0546130277248453</v>
      </c>
      <c r="D25" s="28">
        <f t="shared" si="3"/>
        <v>0.48191162100697849</v>
      </c>
    </row>
    <row r="26" spans="1:4" ht="25.8" thickTop="1" thickBot="1">
      <c r="A26" s="24">
        <f t="shared" si="0"/>
        <v>13.763844593744654</v>
      </c>
      <c r="B26" s="24">
        <f t="shared" si="0"/>
        <v>5.8875575360782868</v>
      </c>
      <c r="C26" s="25">
        <f t="shared" si="1"/>
        <v>7.9672064864129526</v>
      </c>
      <c r="D26" s="26">
        <f t="shared" si="3"/>
        <v>-2.0796489503346658</v>
      </c>
    </row>
    <row r="27" spans="1:4" ht="25.8" thickTop="1" thickBot="1">
      <c r="A27" s="27">
        <f t="shared" si="0"/>
        <v>19.23843131921581</v>
      </c>
      <c r="B27" s="27">
        <f t="shared" si="0"/>
        <v>12.424694093272544</v>
      </c>
      <c r="C27" s="38">
        <f t="shared" si="1"/>
        <v>10.683449160956609</v>
      </c>
      <c r="D27" s="28">
        <f t="shared" si="3"/>
        <v>1.7412449323159347</v>
      </c>
    </row>
    <row r="28" spans="1:4" ht="25.8" thickTop="1" thickBot="1">
      <c r="A28" s="24">
        <f t="shared" si="0"/>
        <v>2.8814356636363847</v>
      </c>
      <c r="B28" s="24">
        <f t="shared" si="0"/>
        <v>2.7196160708082471</v>
      </c>
      <c r="C28" s="25">
        <f t="shared" si="1"/>
        <v>2.5678466771570121</v>
      </c>
      <c r="D28" s="26">
        <f t="shared" si="3"/>
        <v>0.15176939365123499</v>
      </c>
    </row>
    <row r="29" spans="1:4" ht="25.8" thickTop="1" thickBot="1">
      <c r="A29" s="27">
        <f t="shared" si="0"/>
        <v>6.9053026762591907</v>
      </c>
      <c r="B29" s="27">
        <f t="shared" si="0"/>
        <v>5.9287461497469804</v>
      </c>
      <c r="C29" s="38">
        <f t="shared" si="1"/>
        <v>4.564307751656461</v>
      </c>
      <c r="D29" s="28">
        <f t="shared" si="3"/>
        <v>1.3644383980905195</v>
      </c>
    </row>
    <row r="30" spans="1:4" ht="25.8" thickTop="1" thickBot="1">
      <c r="A30" s="24">
        <f t="shared" ref="A30:B31" si="4">A58</f>
        <v>12.037348456020055</v>
      </c>
      <c r="B30" s="24">
        <f t="shared" si="4"/>
        <v>6.6164586152357288</v>
      </c>
      <c r="C30" s="25">
        <f t="shared" si="1"/>
        <v>7.110597079733262</v>
      </c>
      <c r="D30" s="26">
        <f t="shared" si="3"/>
        <v>-0.49413846449753329</v>
      </c>
    </row>
    <row r="31" spans="1:4" ht="25.8" thickTop="1" thickBot="1">
      <c r="A31" s="27">
        <f t="shared" si="4"/>
        <v>7.6515865855849796</v>
      </c>
      <c r="B31" s="27">
        <f t="shared" si="4"/>
        <v>4.379689788360972</v>
      </c>
      <c r="C31" s="38">
        <f t="shared" si="1"/>
        <v>4.9345801216976017</v>
      </c>
      <c r="D31" s="28">
        <f t="shared" si="3"/>
        <v>-0.55489033333662974</v>
      </c>
    </row>
    <row r="39" spans="1:4" ht="18">
      <c r="A39" s="11" t="s">
        <v>10</v>
      </c>
      <c r="B39" s="11" t="s">
        <v>11</v>
      </c>
      <c r="C39" s="11"/>
      <c r="D39" s="11"/>
    </row>
    <row r="40" spans="1:4" ht="18">
      <c r="A40" s="23">
        <v>5.8478818185139758</v>
      </c>
      <c r="B40" s="23">
        <v>5.7406884578535005</v>
      </c>
      <c r="C40" s="11"/>
      <c r="D40" s="11"/>
    </row>
    <row r="41" spans="1:4" ht="18">
      <c r="A41" s="23">
        <v>3.4147021206467798</v>
      </c>
      <c r="B41" s="23">
        <v>2.4906279506299445</v>
      </c>
      <c r="C41" s="11"/>
      <c r="D41" s="11"/>
    </row>
    <row r="42" spans="1:4" ht="18">
      <c r="A42" s="23">
        <v>9.4111091096080379</v>
      </c>
      <c r="B42" s="23">
        <v>4.8302664380861451</v>
      </c>
      <c r="C42" s="11"/>
      <c r="D42" s="11"/>
    </row>
    <row r="43" spans="1:4" ht="18">
      <c r="A43" s="23">
        <v>9.9053974151704871</v>
      </c>
      <c r="B43" s="23">
        <v>5.3428920819521206</v>
      </c>
      <c r="C43" s="11"/>
      <c r="D43" s="11"/>
    </row>
    <row r="44" spans="1:4" ht="18">
      <c r="A44" s="23">
        <v>16.262935508932372</v>
      </c>
      <c r="B44" s="23">
        <v>8.1416240121351553</v>
      </c>
      <c r="C44" s="11"/>
      <c r="D44" s="11"/>
    </row>
    <row r="45" spans="1:4" ht="18">
      <c r="A45" s="23">
        <v>15.509788052734667</v>
      </c>
      <c r="B45" s="23">
        <v>9.2055941059818043</v>
      </c>
      <c r="C45" s="11"/>
      <c r="D45" s="11"/>
    </row>
    <row r="46" spans="1:4" ht="18">
      <c r="A46" s="23">
        <v>10.143924162085654</v>
      </c>
      <c r="B46" s="23">
        <v>6.2865602719685176</v>
      </c>
      <c r="C46" s="11"/>
      <c r="D46" s="11"/>
    </row>
    <row r="47" spans="1:4" ht="18">
      <c r="A47" s="23">
        <v>8.7550560616115458</v>
      </c>
      <c r="B47" s="23">
        <v>5.3910687536514628</v>
      </c>
      <c r="C47" s="11"/>
      <c r="D47" s="11"/>
    </row>
    <row r="48" spans="1:4" ht="18">
      <c r="A48" s="23">
        <v>8.5640263771515368</v>
      </c>
      <c r="B48" s="23">
        <v>4.7724913650438845</v>
      </c>
      <c r="C48" s="11"/>
      <c r="D48" s="11"/>
    </row>
    <row r="49" spans="1:4" ht="18">
      <c r="A49" s="23">
        <v>13.053546498756852</v>
      </c>
      <c r="B49" s="23">
        <v>8.3893775660254626</v>
      </c>
      <c r="C49" s="11"/>
      <c r="D49" s="11"/>
    </row>
    <row r="50" spans="1:4" ht="18">
      <c r="A50" s="23">
        <v>18.041202454378777</v>
      </c>
      <c r="B50" s="23">
        <v>10.332905838235439</v>
      </c>
      <c r="C50" s="11"/>
      <c r="D50" s="11"/>
    </row>
    <row r="51" spans="1:4" ht="18">
      <c r="A51" s="23">
        <v>10.347542791656785</v>
      </c>
      <c r="B51" s="23">
        <v>6.1678651180246344</v>
      </c>
      <c r="C51" s="11"/>
      <c r="D51" s="11"/>
    </row>
    <row r="52" spans="1:4" ht="18">
      <c r="A52" s="23">
        <v>13.251981064712325</v>
      </c>
      <c r="B52" s="23">
        <v>7.8006369355802763</v>
      </c>
      <c r="C52" s="11"/>
      <c r="D52" s="11"/>
    </row>
    <row r="53" spans="1:4" ht="18">
      <c r="A53" s="23">
        <v>9.9090127489000057</v>
      </c>
      <c r="B53" s="23">
        <v>6.5365246487318238</v>
      </c>
      <c r="C53" s="11"/>
      <c r="D53" s="11"/>
    </row>
    <row r="54" spans="1:4" ht="18">
      <c r="A54" s="23">
        <v>13.763844593744654</v>
      </c>
      <c r="B54" s="23">
        <v>5.8875575360782868</v>
      </c>
      <c r="C54" s="11"/>
      <c r="D54" s="11"/>
    </row>
    <row r="55" spans="1:4" ht="18">
      <c r="A55" s="23">
        <v>19.23843131921581</v>
      </c>
      <c r="B55" s="23">
        <v>12.424694093272544</v>
      </c>
      <c r="C55" s="11"/>
      <c r="D55" s="11"/>
    </row>
    <row r="56" spans="1:4" ht="18">
      <c r="A56" s="23">
        <v>2.8814356636363847</v>
      </c>
      <c r="B56" s="23">
        <v>2.7196160708082471</v>
      </c>
      <c r="C56" s="11"/>
      <c r="D56" s="11"/>
    </row>
    <row r="57" spans="1:4" ht="18">
      <c r="A57" s="23">
        <v>6.9053026762591907</v>
      </c>
      <c r="B57" s="23">
        <v>5.9287461497469804</v>
      </c>
      <c r="C57" s="11"/>
      <c r="D57" s="11"/>
    </row>
    <row r="58" spans="1:4" ht="18">
      <c r="A58" s="23">
        <v>12.037348456020055</v>
      </c>
      <c r="B58" s="23">
        <v>6.6164586152357288</v>
      </c>
      <c r="C58" s="11"/>
      <c r="D58" s="11"/>
    </row>
    <row r="59" spans="1:4" ht="18">
      <c r="A59" s="23">
        <v>7.6515865855849796</v>
      </c>
      <c r="B59" s="23">
        <v>4.379689788360972</v>
      </c>
      <c r="C59" s="11"/>
      <c r="D59" s="11"/>
    </row>
    <row r="60" spans="1:4" ht="18">
      <c r="A60" s="11"/>
      <c r="B60" s="11"/>
      <c r="C60" s="11"/>
      <c r="D60" s="11"/>
    </row>
    <row r="61" spans="1:4" ht="18">
      <c r="A61" s="11" t="s">
        <v>14</v>
      </c>
      <c r="B61" s="11" t="s">
        <v>6</v>
      </c>
      <c r="C61" s="11">
        <v>1</v>
      </c>
      <c r="D61" s="11"/>
    </row>
    <row r="62" spans="1:4" ht="18">
      <c r="A62" s="11" t="s">
        <v>15</v>
      </c>
      <c r="B62" s="11" t="s">
        <v>5</v>
      </c>
      <c r="C62" s="11">
        <v>0.5</v>
      </c>
      <c r="D62" s="11"/>
    </row>
    <row r="63" spans="1:4" ht="18">
      <c r="A63" s="11" t="s">
        <v>10</v>
      </c>
      <c r="B63" s="11" t="s">
        <v>11</v>
      </c>
      <c r="C63" s="11" t="s">
        <v>12</v>
      </c>
      <c r="D63" s="11"/>
    </row>
    <row r="64" spans="1:4" ht="18">
      <c r="A64" s="23">
        <v>5.8478818185139758</v>
      </c>
      <c r="B64" s="23">
        <f ca="1">$C$61+$C$62*A64 +NORMSINV(RAND())</f>
        <v>2.9608666553497986</v>
      </c>
      <c r="C64" s="11">
        <f>1</f>
        <v>1</v>
      </c>
      <c r="D64" s="11"/>
    </row>
    <row r="65" spans="1:4" ht="18">
      <c r="A65" s="23">
        <v>3.4147021206467798</v>
      </c>
      <c r="B65" s="23">
        <f t="shared" ref="B65:B83" ca="1" si="5">$C$61+$C$62*A65 +NORMSINV(RAND())</f>
        <v>2.6055769802387849</v>
      </c>
      <c r="C65" s="11">
        <f>1</f>
        <v>1</v>
      </c>
      <c r="D65" s="11"/>
    </row>
    <row r="66" spans="1:4" ht="18">
      <c r="A66" s="23">
        <v>9.4111091096080379</v>
      </c>
      <c r="B66" s="23">
        <f t="shared" ca="1" si="5"/>
        <v>6.4960042312669444</v>
      </c>
      <c r="C66" s="11">
        <f>1</f>
        <v>1</v>
      </c>
      <c r="D66" s="11"/>
    </row>
    <row r="67" spans="1:4" ht="18">
      <c r="A67" s="23">
        <v>9.9053974151704871</v>
      </c>
      <c r="B67" s="23">
        <f t="shared" ca="1" si="5"/>
        <v>4.8209842636911482</v>
      </c>
      <c r="C67" s="11">
        <f>1</f>
        <v>1</v>
      </c>
      <c r="D67" s="11"/>
    </row>
    <row r="68" spans="1:4" ht="18">
      <c r="A68" s="23">
        <v>16.262935508932372</v>
      </c>
      <c r="B68" s="23">
        <f t="shared" ca="1" si="5"/>
        <v>8.6481110320195995</v>
      </c>
      <c r="C68" s="11">
        <f>1</f>
        <v>1</v>
      </c>
      <c r="D68" s="11"/>
    </row>
    <row r="69" spans="1:4" ht="18">
      <c r="A69" s="23">
        <v>15.509788052734667</v>
      </c>
      <c r="B69" s="23">
        <f t="shared" ca="1" si="5"/>
        <v>10.152934324267148</v>
      </c>
      <c r="C69" s="11">
        <f>1</f>
        <v>1</v>
      </c>
      <c r="D69" s="11"/>
    </row>
    <row r="70" spans="1:4" ht="18">
      <c r="A70" s="23">
        <v>10.143924162085654</v>
      </c>
      <c r="B70" s="23">
        <f t="shared" ca="1" si="5"/>
        <v>7.2511183879764829</v>
      </c>
      <c r="C70" s="11">
        <f>1</f>
        <v>1</v>
      </c>
      <c r="D70" s="11"/>
    </row>
    <row r="71" spans="1:4" ht="18">
      <c r="A71" s="23">
        <v>8.7550560616115458</v>
      </c>
      <c r="B71" s="23">
        <f t="shared" ca="1" si="5"/>
        <v>7.1107978935393721</v>
      </c>
      <c r="C71" s="11">
        <f>1</f>
        <v>1</v>
      </c>
      <c r="D71" s="11"/>
    </row>
    <row r="72" spans="1:4" ht="18">
      <c r="A72" s="23">
        <v>8.5640263771515368</v>
      </c>
      <c r="B72" s="23">
        <f t="shared" ca="1" si="5"/>
        <v>4.4557056161236481</v>
      </c>
      <c r="C72" s="11">
        <f>1</f>
        <v>1</v>
      </c>
      <c r="D72" s="11"/>
    </row>
    <row r="73" spans="1:4" ht="18">
      <c r="A73" s="23">
        <v>13.053546498756852</v>
      </c>
      <c r="B73" s="23">
        <f t="shared" ca="1" si="5"/>
        <v>6.4359892681519817</v>
      </c>
      <c r="C73" s="11">
        <f>1</f>
        <v>1</v>
      </c>
    </row>
    <row r="74" spans="1:4" ht="18">
      <c r="A74" s="23">
        <v>18.041202454378777</v>
      </c>
      <c r="B74" s="23">
        <f t="shared" ca="1" si="5"/>
        <v>10.424744808327352</v>
      </c>
      <c r="C74" s="11">
        <f>1</f>
        <v>1</v>
      </c>
    </row>
    <row r="75" spans="1:4" ht="18">
      <c r="A75" s="23">
        <v>10.347542791656785</v>
      </c>
      <c r="B75" s="23">
        <f t="shared" ca="1" si="5"/>
        <v>6.1412313364043571</v>
      </c>
      <c r="C75" s="11">
        <f>1</f>
        <v>1</v>
      </c>
    </row>
    <row r="76" spans="1:4" ht="18">
      <c r="A76" s="23">
        <v>13.251981064712325</v>
      </c>
      <c r="B76" s="23">
        <f t="shared" ca="1" si="5"/>
        <v>6.4736247736613359</v>
      </c>
      <c r="C76" s="11">
        <f>1</f>
        <v>1</v>
      </c>
    </row>
    <row r="77" spans="1:4" ht="18">
      <c r="A77" s="23">
        <v>9.9090127489000057</v>
      </c>
      <c r="B77" s="23">
        <f t="shared" ca="1" si="5"/>
        <v>4.9873989774165111</v>
      </c>
      <c r="C77" s="11">
        <f>1</f>
        <v>1</v>
      </c>
    </row>
    <row r="78" spans="1:4" ht="18">
      <c r="A78" s="23">
        <v>13.763844593744654</v>
      </c>
      <c r="B78" s="23">
        <f t="shared" ca="1" si="5"/>
        <v>7.4492195767031282</v>
      </c>
      <c r="C78" s="11">
        <f>1</f>
        <v>1</v>
      </c>
    </row>
    <row r="79" spans="1:4" ht="18">
      <c r="A79" s="23">
        <v>19.23843131921581</v>
      </c>
      <c r="B79" s="23">
        <f t="shared" ca="1" si="5"/>
        <v>9.8506288239242252</v>
      </c>
      <c r="C79" s="11">
        <f>1</f>
        <v>1</v>
      </c>
    </row>
    <row r="80" spans="1:4" ht="18">
      <c r="A80" s="23">
        <v>2.8814356636363847</v>
      </c>
      <c r="B80" s="23">
        <f t="shared" ca="1" si="5"/>
        <v>3.7120027707368743</v>
      </c>
      <c r="C80" s="11">
        <f>1</f>
        <v>1</v>
      </c>
    </row>
    <row r="81" spans="1:3" ht="18">
      <c r="A81" s="23">
        <v>6.9053026762591907</v>
      </c>
      <c r="B81" s="23">
        <f t="shared" ca="1" si="5"/>
        <v>4.1804113687869355</v>
      </c>
      <c r="C81" s="11">
        <f>1</f>
        <v>1</v>
      </c>
    </row>
    <row r="82" spans="1:3" ht="18">
      <c r="A82" s="23">
        <v>12.037348456020055</v>
      </c>
      <c r="B82" s="23">
        <f t="shared" ca="1" si="5"/>
        <v>6.763217538843314</v>
      </c>
      <c r="C82" s="11">
        <f>1</f>
        <v>1</v>
      </c>
    </row>
    <row r="83" spans="1:3" ht="18">
      <c r="A83" s="23">
        <v>7.6515865855849796</v>
      </c>
      <c r="B83" s="23">
        <f t="shared" ca="1" si="5"/>
        <v>5.3064296755549583</v>
      </c>
      <c r="C83" s="11">
        <f>1</f>
        <v>1</v>
      </c>
    </row>
    <row r="86" spans="1:3" ht="18">
      <c r="A86" s="23">
        <f ca="1">20*RAND()</f>
        <v>0.99054213761119669</v>
      </c>
    </row>
    <row r="87" spans="1:3" ht="18">
      <c r="A87" s="23">
        <f t="shared" ref="A87:A105" ca="1" si="6">20*RAND()</f>
        <v>6.6452864913954235</v>
      </c>
    </row>
    <row r="88" spans="1:3" ht="18">
      <c r="A88" s="23">
        <f t="shared" ca="1" si="6"/>
        <v>7.9426835242543881</v>
      </c>
    </row>
    <row r="89" spans="1:3" ht="18">
      <c r="A89" s="23">
        <f t="shared" ca="1" si="6"/>
        <v>14.550645586529027</v>
      </c>
    </row>
    <row r="90" spans="1:3" ht="18">
      <c r="A90" s="23">
        <f t="shared" ca="1" si="6"/>
        <v>3.8746414379624383</v>
      </c>
    </row>
    <row r="91" spans="1:3" ht="18">
      <c r="A91" s="23">
        <f t="shared" ca="1" si="6"/>
        <v>1.0224932923913643</v>
      </c>
    </row>
    <row r="92" spans="1:3" ht="18">
      <c r="A92" s="23">
        <f t="shared" ca="1" si="6"/>
        <v>1.9478111114730723</v>
      </c>
    </row>
    <row r="93" spans="1:3" ht="18">
      <c r="A93" s="23">
        <f t="shared" ca="1" si="6"/>
        <v>10.143768806923092</v>
      </c>
    </row>
    <row r="94" spans="1:3" ht="18">
      <c r="A94" s="23">
        <f t="shared" ca="1" si="6"/>
        <v>3.425523887933597</v>
      </c>
    </row>
    <row r="95" spans="1:3" ht="18">
      <c r="A95" s="23">
        <f t="shared" ca="1" si="6"/>
        <v>17.818809505546742</v>
      </c>
    </row>
    <row r="96" spans="1:3" ht="18">
      <c r="A96" s="23">
        <f t="shared" ca="1" si="6"/>
        <v>12.361495886033271</v>
      </c>
    </row>
    <row r="97" spans="1:1" ht="18">
      <c r="A97" s="23">
        <f t="shared" ca="1" si="6"/>
        <v>14.244462214616291</v>
      </c>
    </row>
    <row r="98" spans="1:1" ht="18">
      <c r="A98" s="23">
        <f t="shared" ca="1" si="6"/>
        <v>4.0267397902856228</v>
      </c>
    </row>
    <row r="99" spans="1:1" ht="18">
      <c r="A99" s="23">
        <f t="shared" ca="1" si="6"/>
        <v>0.6688347130587502</v>
      </c>
    </row>
    <row r="100" spans="1:1" ht="18">
      <c r="A100" s="23">
        <f t="shared" ca="1" si="6"/>
        <v>6.2863128912591648</v>
      </c>
    </row>
    <row r="101" spans="1:1" ht="18">
      <c r="A101" s="23">
        <f t="shared" ca="1" si="6"/>
        <v>12.265265723692895</v>
      </c>
    </row>
    <row r="102" spans="1:1" ht="18">
      <c r="A102" s="23">
        <f t="shared" ca="1" si="6"/>
        <v>5.454080392829348</v>
      </c>
    </row>
    <row r="103" spans="1:1" ht="18">
      <c r="A103" s="23">
        <f t="shared" ca="1" si="6"/>
        <v>9.9878945150726928</v>
      </c>
    </row>
    <row r="104" spans="1:1" ht="18">
      <c r="A104" s="23">
        <f t="shared" ca="1" si="6"/>
        <v>17.234465234687644</v>
      </c>
    </row>
    <row r="105" spans="1:1" ht="18">
      <c r="A105" s="23">
        <f t="shared" ca="1" si="6"/>
        <v>14.635295035346957</v>
      </c>
    </row>
  </sheetData>
  <mergeCells count="2">
    <mergeCell ref="C10:C11"/>
    <mergeCell ref="D10:D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>
      <selection activeCell="D2" sqref="D2"/>
    </sheetView>
  </sheetViews>
  <sheetFormatPr defaultRowHeight="14.4"/>
  <cols>
    <col min="2" max="2" width="9" bestFit="1" customWidth="1"/>
    <col min="3" max="3" width="14.33203125" customWidth="1"/>
    <col min="4" max="4" width="18" customWidth="1"/>
  </cols>
  <sheetData>
    <row r="1" spans="2:4" ht="23.4">
      <c r="B1" s="21">
        <v>1</v>
      </c>
      <c r="C1" s="41">
        <f>FDIST(B1,3,16)</f>
        <v>0.41823758358047225</v>
      </c>
      <c r="D1" s="41">
        <f>TDIST(B1,10,1)</f>
        <v>0.17044656619653176</v>
      </c>
    </row>
    <row r="2" spans="2:4" ht="23.4">
      <c r="B2" s="59">
        <v>0.02</v>
      </c>
      <c r="C2" s="21">
        <f>FINV(B2,2,8)</f>
        <v>6.6365917939496892</v>
      </c>
      <c r="D2" s="21">
        <f>TINV(2.5%,18)</f>
        <v>2.4450056143263428</v>
      </c>
    </row>
    <row r="3" spans="2:4" ht="23.4">
      <c r="B3" s="21"/>
      <c r="C3" s="21"/>
      <c r="D3" s="21"/>
    </row>
    <row r="4" spans="2:4" ht="23.4">
      <c r="B4" s="21"/>
      <c r="C4" s="21"/>
      <c r="D4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Residual</vt:lpstr>
      <vt:lpstr>Resid.Var</vt:lpstr>
      <vt:lpstr>Resid.NonLinear</vt:lpstr>
      <vt:lpstr>No.Intercept</vt:lpstr>
      <vt:lpstr>Standardized</vt:lpstr>
      <vt:lpstr>Zero.Corr</vt:lpstr>
      <vt:lpstr>Influence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2017-01-18T11:27:25Z</dcterms:created>
  <dcterms:modified xsi:type="dcterms:W3CDTF">2017-02-08T00:29:54Z</dcterms:modified>
</cp:coreProperties>
</file>