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radjadhwibowo/Documents/Papa's Files/BMC Medicine/"/>
    </mc:Choice>
  </mc:AlternateContent>
  <xr:revisionPtr revIDLastSave="0" documentId="13_ncr:1_{21FAC822-9F41-F04F-A683-F77FE0F1284E}" xr6:coauthVersionLast="45" xr6:coauthVersionMax="45" xr10:uidLastSave="{00000000-0000-0000-0000-000000000000}"/>
  <bookViews>
    <workbookView xWindow="0" yWindow="460" windowWidth="25600" windowHeight="14820" tabRatio="500" xr2:uid="{00000000-000D-0000-FFFF-FFFF00000000}"/>
  </bookViews>
  <sheets>
    <sheet name="USACov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4" i="1" l="1"/>
  <c r="E134" i="1"/>
  <c r="D133" i="1"/>
  <c r="E133" i="1"/>
  <c r="D132" i="1"/>
  <c r="E132" i="1"/>
  <c r="D131" i="1"/>
  <c r="E131" i="1"/>
  <c r="D130" i="1"/>
  <c r="E130" i="1"/>
  <c r="D129" i="1"/>
  <c r="E129" i="1"/>
  <c r="D128" i="1"/>
  <c r="E128" i="1"/>
  <c r="D103" i="1"/>
  <c r="E103" i="1"/>
  <c r="D104" i="1"/>
  <c r="C140" i="1"/>
  <c r="D127" i="1"/>
  <c r="E127" i="1"/>
  <c r="D126" i="1"/>
  <c r="E126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08" i="1"/>
  <c r="D107" i="1"/>
  <c r="E108" i="1"/>
  <c r="E107" i="1"/>
  <c r="D106" i="1"/>
  <c r="D105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7" i="1"/>
  <c r="D8" i="1"/>
  <c r="D9" i="1"/>
  <c r="G11" i="1" s="1"/>
  <c r="D10" i="1"/>
  <c r="D11" i="1"/>
  <c r="F11" i="1"/>
  <c r="F12" i="1" s="1"/>
  <c r="E106" i="1"/>
  <c r="E105" i="1"/>
  <c r="E104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7" i="1"/>
  <c r="E8" i="1"/>
  <c r="E9" i="1"/>
  <c r="E10" i="1"/>
  <c r="E11" i="1"/>
  <c r="H11" i="1"/>
  <c r="I11" i="1"/>
  <c r="J12" i="1" l="1"/>
  <c r="F13" i="1"/>
  <c r="E141" i="1"/>
  <c r="E142" i="1"/>
  <c r="E143" i="1" s="1"/>
  <c r="H12" i="1"/>
  <c r="G12" i="1"/>
  <c r="G13" i="1" s="1"/>
  <c r="H13" i="1"/>
  <c r="D141" i="1"/>
  <c r="D142" i="1"/>
  <c r="D143" i="1" s="1"/>
  <c r="I13" i="1" l="1"/>
  <c r="K13" i="1"/>
  <c r="G14" i="1"/>
  <c r="J13" i="1"/>
  <c r="F14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I12" i="1"/>
  <c r="K12" i="1"/>
  <c r="J14" i="1" l="1"/>
  <c r="F15" i="1"/>
  <c r="I14" i="1"/>
  <c r="K14" i="1"/>
  <c r="G15" i="1"/>
  <c r="H142" i="1"/>
  <c r="H141" i="1"/>
  <c r="J15" i="1" l="1"/>
  <c r="F16" i="1"/>
  <c r="H143" i="1"/>
  <c r="I15" i="1"/>
  <c r="K15" i="1"/>
  <c r="G16" i="1"/>
  <c r="I16" i="1" l="1"/>
  <c r="K16" i="1"/>
  <c r="G17" i="1"/>
  <c r="J16" i="1"/>
  <c r="F17" i="1"/>
  <c r="J17" i="1" l="1"/>
  <c r="F18" i="1"/>
  <c r="I17" i="1"/>
  <c r="K17" i="1"/>
  <c r="G18" i="1"/>
  <c r="J18" i="1" l="1"/>
  <c r="F19" i="1"/>
  <c r="I18" i="1"/>
  <c r="K18" i="1"/>
  <c r="G19" i="1"/>
  <c r="J19" i="1" l="1"/>
  <c r="F20" i="1"/>
  <c r="I19" i="1"/>
  <c r="K19" i="1"/>
  <c r="G20" i="1"/>
  <c r="J20" i="1" l="1"/>
  <c r="F21" i="1"/>
  <c r="I20" i="1"/>
  <c r="K20" i="1"/>
  <c r="G21" i="1"/>
  <c r="I21" i="1" l="1"/>
  <c r="K21" i="1"/>
  <c r="G22" i="1"/>
  <c r="J21" i="1"/>
  <c r="F22" i="1"/>
  <c r="I22" i="1" l="1"/>
  <c r="K22" i="1"/>
  <c r="G23" i="1"/>
  <c r="J22" i="1"/>
  <c r="F23" i="1"/>
  <c r="I23" i="1" l="1"/>
  <c r="K23" i="1"/>
  <c r="G24" i="1"/>
  <c r="J23" i="1"/>
  <c r="F24" i="1"/>
  <c r="J24" i="1" l="1"/>
  <c r="F25" i="1"/>
  <c r="I24" i="1"/>
  <c r="K24" i="1"/>
  <c r="G25" i="1"/>
  <c r="I25" i="1" l="1"/>
  <c r="K25" i="1"/>
  <c r="G26" i="1"/>
  <c r="J25" i="1"/>
  <c r="F26" i="1"/>
  <c r="I26" i="1" l="1"/>
  <c r="K26" i="1"/>
  <c r="G27" i="1"/>
  <c r="J26" i="1"/>
  <c r="F27" i="1"/>
  <c r="I27" i="1" l="1"/>
  <c r="K27" i="1"/>
  <c r="G28" i="1"/>
  <c r="J27" i="1"/>
  <c r="F28" i="1"/>
  <c r="I28" i="1" l="1"/>
  <c r="K28" i="1"/>
  <c r="G29" i="1"/>
  <c r="J28" i="1"/>
  <c r="F29" i="1"/>
  <c r="I29" i="1" l="1"/>
  <c r="K29" i="1"/>
  <c r="G30" i="1"/>
  <c r="J29" i="1"/>
  <c r="F30" i="1"/>
  <c r="J30" i="1" l="1"/>
  <c r="F31" i="1"/>
  <c r="I30" i="1"/>
  <c r="K30" i="1"/>
  <c r="G31" i="1"/>
  <c r="J31" i="1" l="1"/>
  <c r="F32" i="1"/>
  <c r="I31" i="1"/>
  <c r="K31" i="1"/>
  <c r="G32" i="1"/>
  <c r="J32" i="1" l="1"/>
  <c r="F33" i="1"/>
  <c r="I32" i="1"/>
  <c r="K32" i="1"/>
  <c r="G33" i="1"/>
  <c r="I33" i="1" l="1"/>
  <c r="K33" i="1"/>
  <c r="G34" i="1"/>
  <c r="J33" i="1"/>
  <c r="F34" i="1"/>
  <c r="J34" i="1" l="1"/>
  <c r="F35" i="1"/>
  <c r="I34" i="1"/>
  <c r="K34" i="1"/>
  <c r="G35" i="1"/>
  <c r="I35" i="1" l="1"/>
  <c r="K35" i="1"/>
  <c r="G36" i="1"/>
  <c r="J35" i="1"/>
  <c r="F36" i="1"/>
  <c r="I36" i="1" l="1"/>
  <c r="K36" i="1"/>
  <c r="G37" i="1"/>
  <c r="J36" i="1"/>
  <c r="F37" i="1"/>
  <c r="J37" i="1" l="1"/>
  <c r="F38" i="1"/>
  <c r="I37" i="1"/>
  <c r="K37" i="1"/>
  <c r="G38" i="1"/>
  <c r="I38" i="1" l="1"/>
  <c r="K38" i="1"/>
  <c r="G39" i="1"/>
  <c r="J38" i="1"/>
  <c r="F39" i="1"/>
  <c r="I39" i="1" l="1"/>
  <c r="K39" i="1"/>
  <c r="G40" i="1"/>
  <c r="J39" i="1"/>
  <c r="F40" i="1"/>
  <c r="I40" i="1" l="1"/>
  <c r="K40" i="1"/>
  <c r="G41" i="1"/>
  <c r="J40" i="1"/>
  <c r="F41" i="1"/>
  <c r="I41" i="1" l="1"/>
  <c r="K41" i="1"/>
  <c r="G42" i="1"/>
  <c r="J41" i="1"/>
  <c r="F42" i="1"/>
  <c r="I42" i="1" l="1"/>
  <c r="K42" i="1"/>
  <c r="G43" i="1"/>
  <c r="J42" i="1"/>
  <c r="F43" i="1"/>
  <c r="I43" i="1" l="1"/>
  <c r="K43" i="1"/>
  <c r="G44" i="1"/>
  <c r="J43" i="1"/>
  <c r="F44" i="1"/>
  <c r="I44" i="1" l="1"/>
  <c r="K44" i="1"/>
  <c r="G45" i="1"/>
  <c r="J44" i="1"/>
  <c r="F45" i="1"/>
  <c r="I45" i="1" l="1"/>
  <c r="K45" i="1"/>
  <c r="G46" i="1"/>
  <c r="J45" i="1"/>
  <c r="F46" i="1"/>
  <c r="I46" i="1" l="1"/>
  <c r="K46" i="1"/>
  <c r="G47" i="1"/>
  <c r="J46" i="1"/>
  <c r="F47" i="1"/>
  <c r="J47" i="1" l="1"/>
  <c r="F48" i="1"/>
  <c r="I47" i="1"/>
  <c r="K47" i="1"/>
  <c r="G48" i="1"/>
  <c r="J48" i="1" l="1"/>
  <c r="F49" i="1"/>
  <c r="I48" i="1"/>
  <c r="K48" i="1"/>
  <c r="G49" i="1"/>
  <c r="J49" i="1" l="1"/>
  <c r="F50" i="1"/>
  <c r="I49" i="1"/>
  <c r="K49" i="1"/>
  <c r="G50" i="1"/>
  <c r="J50" i="1" l="1"/>
  <c r="F51" i="1"/>
  <c r="I50" i="1"/>
  <c r="K50" i="1"/>
  <c r="G51" i="1"/>
  <c r="I51" i="1" l="1"/>
  <c r="K51" i="1"/>
  <c r="G52" i="1"/>
  <c r="J51" i="1"/>
  <c r="F52" i="1"/>
  <c r="I52" i="1" l="1"/>
  <c r="K52" i="1"/>
  <c r="G53" i="1"/>
  <c r="J52" i="1"/>
  <c r="F53" i="1"/>
  <c r="J53" i="1" l="1"/>
  <c r="F54" i="1"/>
  <c r="I53" i="1"/>
  <c r="K53" i="1"/>
  <c r="G54" i="1"/>
  <c r="J54" i="1" l="1"/>
  <c r="F55" i="1"/>
  <c r="I54" i="1"/>
  <c r="K54" i="1"/>
  <c r="G55" i="1"/>
  <c r="J55" i="1" l="1"/>
  <c r="F56" i="1"/>
  <c r="I55" i="1"/>
  <c r="K55" i="1"/>
  <c r="G56" i="1"/>
  <c r="J56" i="1" l="1"/>
  <c r="F57" i="1"/>
  <c r="I56" i="1"/>
  <c r="K56" i="1"/>
  <c r="G57" i="1"/>
  <c r="I57" i="1" l="1"/>
  <c r="K57" i="1"/>
  <c r="G58" i="1"/>
  <c r="J57" i="1"/>
  <c r="F58" i="1"/>
  <c r="J58" i="1" l="1"/>
  <c r="F59" i="1"/>
  <c r="I58" i="1"/>
  <c r="K58" i="1"/>
  <c r="G59" i="1"/>
  <c r="J59" i="1" l="1"/>
  <c r="F60" i="1"/>
  <c r="I59" i="1"/>
  <c r="K59" i="1"/>
  <c r="G60" i="1"/>
  <c r="J60" i="1" l="1"/>
  <c r="F61" i="1"/>
  <c r="I60" i="1"/>
  <c r="K60" i="1"/>
  <c r="G61" i="1"/>
  <c r="J61" i="1" l="1"/>
  <c r="F62" i="1"/>
  <c r="I61" i="1"/>
  <c r="K61" i="1"/>
  <c r="G62" i="1"/>
  <c r="J62" i="1" l="1"/>
  <c r="F63" i="1"/>
  <c r="I62" i="1"/>
  <c r="K62" i="1"/>
  <c r="G63" i="1"/>
  <c r="J63" i="1" l="1"/>
  <c r="F64" i="1"/>
  <c r="I63" i="1"/>
  <c r="K63" i="1"/>
  <c r="G64" i="1"/>
  <c r="J64" i="1" l="1"/>
  <c r="F65" i="1"/>
  <c r="I64" i="1"/>
  <c r="K64" i="1"/>
  <c r="G65" i="1"/>
  <c r="I65" i="1" l="1"/>
  <c r="K65" i="1"/>
  <c r="G66" i="1"/>
  <c r="J65" i="1"/>
  <c r="F66" i="1"/>
  <c r="I66" i="1" l="1"/>
  <c r="K66" i="1"/>
  <c r="G67" i="1"/>
  <c r="J66" i="1"/>
  <c r="F67" i="1"/>
  <c r="I67" i="1" l="1"/>
  <c r="K67" i="1"/>
  <c r="G68" i="1"/>
  <c r="J67" i="1"/>
  <c r="F68" i="1"/>
  <c r="I68" i="1" l="1"/>
  <c r="K68" i="1"/>
  <c r="G69" i="1"/>
  <c r="J68" i="1"/>
  <c r="F69" i="1"/>
  <c r="I69" i="1" l="1"/>
  <c r="K69" i="1"/>
  <c r="G70" i="1"/>
  <c r="J69" i="1"/>
  <c r="F70" i="1"/>
  <c r="I70" i="1" l="1"/>
  <c r="K70" i="1"/>
  <c r="G71" i="1"/>
  <c r="J70" i="1"/>
  <c r="F71" i="1"/>
  <c r="I71" i="1" l="1"/>
  <c r="K71" i="1"/>
  <c r="G72" i="1"/>
  <c r="J71" i="1"/>
  <c r="F72" i="1"/>
  <c r="I72" i="1" l="1"/>
  <c r="K72" i="1"/>
  <c r="G73" i="1"/>
  <c r="J72" i="1"/>
  <c r="F73" i="1"/>
  <c r="J73" i="1" l="1"/>
  <c r="F74" i="1"/>
  <c r="I73" i="1"/>
  <c r="K73" i="1"/>
  <c r="G74" i="1"/>
  <c r="J74" i="1" l="1"/>
  <c r="F75" i="1"/>
  <c r="I74" i="1"/>
  <c r="K74" i="1"/>
  <c r="G75" i="1"/>
  <c r="J75" i="1" l="1"/>
  <c r="F76" i="1"/>
  <c r="I75" i="1"/>
  <c r="K75" i="1"/>
  <c r="G76" i="1"/>
  <c r="J76" i="1" l="1"/>
  <c r="F77" i="1"/>
  <c r="I76" i="1"/>
  <c r="K76" i="1"/>
  <c r="G77" i="1"/>
  <c r="J77" i="1" l="1"/>
  <c r="F78" i="1"/>
  <c r="I77" i="1"/>
  <c r="K77" i="1"/>
  <c r="G78" i="1"/>
  <c r="J78" i="1" l="1"/>
  <c r="F79" i="1"/>
  <c r="I78" i="1"/>
  <c r="K78" i="1"/>
  <c r="G79" i="1"/>
  <c r="J79" i="1" l="1"/>
  <c r="F80" i="1"/>
  <c r="I79" i="1"/>
  <c r="K79" i="1"/>
  <c r="G80" i="1"/>
  <c r="I80" i="1" l="1"/>
  <c r="K80" i="1"/>
  <c r="G81" i="1"/>
  <c r="J80" i="1"/>
  <c r="F81" i="1"/>
  <c r="I81" i="1" l="1"/>
  <c r="K81" i="1"/>
  <c r="G82" i="1"/>
  <c r="J81" i="1"/>
  <c r="F82" i="1"/>
  <c r="I82" i="1" l="1"/>
  <c r="K82" i="1"/>
  <c r="G83" i="1"/>
  <c r="J82" i="1"/>
  <c r="F83" i="1"/>
  <c r="I83" i="1" l="1"/>
  <c r="K83" i="1"/>
  <c r="G84" i="1"/>
  <c r="J83" i="1"/>
  <c r="F84" i="1"/>
  <c r="J84" i="1" l="1"/>
  <c r="F85" i="1"/>
  <c r="I84" i="1"/>
  <c r="K84" i="1"/>
  <c r="G85" i="1"/>
  <c r="J85" i="1" l="1"/>
  <c r="F86" i="1"/>
  <c r="I85" i="1"/>
  <c r="K85" i="1"/>
  <c r="G86" i="1"/>
  <c r="J86" i="1" l="1"/>
  <c r="F87" i="1"/>
  <c r="I86" i="1"/>
  <c r="K86" i="1"/>
  <c r="G87" i="1"/>
  <c r="J87" i="1" l="1"/>
  <c r="F88" i="1"/>
  <c r="I87" i="1"/>
  <c r="K87" i="1"/>
  <c r="G88" i="1"/>
  <c r="J88" i="1" l="1"/>
  <c r="F89" i="1"/>
  <c r="I88" i="1"/>
  <c r="K88" i="1"/>
  <c r="G89" i="1"/>
  <c r="J89" i="1" l="1"/>
  <c r="F90" i="1"/>
  <c r="I89" i="1"/>
  <c r="K89" i="1"/>
  <c r="G90" i="1"/>
  <c r="J90" i="1" l="1"/>
  <c r="F91" i="1"/>
  <c r="I90" i="1"/>
  <c r="K90" i="1"/>
  <c r="G91" i="1"/>
  <c r="J91" i="1" l="1"/>
  <c r="F92" i="1"/>
  <c r="I91" i="1"/>
  <c r="K91" i="1"/>
  <c r="G92" i="1"/>
  <c r="J92" i="1" l="1"/>
  <c r="F93" i="1"/>
  <c r="I92" i="1"/>
  <c r="K92" i="1"/>
  <c r="G93" i="1"/>
  <c r="J93" i="1" l="1"/>
  <c r="F94" i="1"/>
  <c r="I93" i="1"/>
  <c r="K93" i="1"/>
  <c r="G94" i="1"/>
  <c r="J94" i="1" l="1"/>
  <c r="F95" i="1"/>
  <c r="I94" i="1"/>
  <c r="K94" i="1"/>
  <c r="G95" i="1"/>
  <c r="F96" i="1" l="1"/>
  <c r="J95" i="1"/>
  <c r="I95" i="1"/>
  <c r="K95" i="1"/>
  <c r="G96" i="1"/>
  <c r="I96" i="1" l="1"/>
  <c r="K96" i="1"/>
  <c r="G97" i="1"/>
  <c r="J96" i="1"/>
  <c r="F97" i="1"/>
  <c r="I97" i="1" l="1"/>
  <c r="K97" i="1"/>
  <c r="G98" i="1"/>
  <c r="J97" i="1"/>
  <c r="F98" i="1"/>
  <c r="I98" i="1" l="1"/>
  <c r="K98" i="1"/>
  <c r="G99" i="1"/>
  <c r="J98" i="1"/>
  <c r="F99" i="1"/>
  <c r="I99" i="1" l="1"/>
  <c r="K99" i="1"/>
  <c r="G100" i="1"/>
  <c r="F100" i="1"/>
  <c r="J99" i="1"/>
  <c r="J100" i="1" l="1"/>
  <c r="F101" i="1"/>
  <c r="I100" i="1"/>
  <c r="K100" i="1"/>
  <c r="G101" i="1"/>
  <c r="J101" i="1" l="1"/>
  <c r="F102" i="1"/>
  <c r="I101" i="1"/>
  <c r="K101" i="1"/>
  <c r="G102" i="1"/>
  <c r="J102" i="1" l="1"/>
  <c r="F103" i="1"/>
  <c r="I102" i="1"/>
  <c r="G103" i="1"/>
  <c r="K102" i="1"/>
  <c r="I103" i="1" l="1"/>
  <c r="G104" i="1"/>
  <c r="K103" i="1"/>
  <c r="F104" i="1"/>
  <c r="J103" i="1"/>
  <c r="I104" i="1" l="1"/>
  <c r="K104" i="1"/>
  <c r="G105" i="1"/>
  <c r="J104" i="1"/>
  <c r="F105" i="1"/>
  <c r="I105" i="1" l="1"/>
  <c r="K105" i="1"/>
  <c r="G106" i="1"/>
  <c r="J105" i="1"/>
  <c r="F106" i="1"/>
  <c r="I106" i="1" l="1"/>
  <c r="K106" i="1"/>
  <c r="G107" i="1"/>
  <c r="J106" i="1"/>
  <c r="F107" i="1"/>
  <c r="I107" i="1" l="1"/>
  <c r="K107" i="1"/>
  <c r="G108" i="1"/>
  <c r="F108" i="1"/>
  <c r="J107" i="1"/>
  <c r="J108" i="1" l="1"/>
  <c r="F109" i="1"/>
  <c r="I108" i="1"/>
  <c r="K108" i="1"/>
  <c r="G109" i="1"/>
  <c r="J109" i="1" l="1"/>
  <c r="F110" i="1"/>
  <c r="K109" i="1"/>
  <c r="I109" i="1"/>
  <c r="G110" i="1"/>
  <c r="J110" i="1" l="1"/>
  <c r="F111" i="1"/>
  <c r="I110" i="1"/>
  <c r="K110" i="1"/>
  <c r="G111" i="1"/>
  <c r="F112" i="1" l="1"/>
  <c r="J111" i="1"/>
  <c r="I111" i="1"/>
  <c r="K111" i="1"/>
  <c r="G112" i="1"/>
  <c r="I112" i="1" l="1"/>
  <c r="K112" i="1"/>
  <c r="G113" i="1"/>
  <c r="J112" i="1"/>
  <c r="F113" i="1"/>
  <c r="K113" i="1" l="1"/>
  <c r="I113" i="1"/>
  <c r="G114" i="1"/>
  <c r="J113" i="1"/>
  <c r="F114" i="1"/>
  <c r="K114" i="1" l="1"/>
  <c r="I114" i="1"/>
  <c r="G115" i="1"/>
  <c r="J114" i="1"/>
  <c r="F115" i="1"/>
  <c r="I115" i="1" l="1"/>
  <c r="K115" i="1"/>
  <c r="G116" i="1"/>
  <c r="F116" i="1"/>
  <c r="J115" i="1"/>
  <c r="J116" i="1" l="1"/>
  <c r="F117" i="1"/>
  <c r="I116" i="1"/>
  <c r="K116" i="1"/>
  <c r="G117" i="1"/>
  <c r="K117" i="1" l="1"/>
  <c r="I117" i="1"/>
  <c r="G118" i="1"/>
  <c r="J117" i="1"/>
  <c r="F118" i="1"/>
  <c r="I118" i="1" l="1"/>
  <c r="K118" i="1"/>
  <c r="G119" i="1"/>
  <c r="J118" i="1"/>
  <c r="F119" i="1"/>
  <c r="I119" i="1" l="1"/>
  <c r="K119" i="1"/>
  <c r="G120" i="1"/>
  <c r="F120" i="1"/>
  <c r="J119" i="1"/>
  <c r="J120" i="1" l="1"/>
  <c r="F121" i="1"/>
  <c r="I120" i="1"/>
  <c r="K120" i="1"/>
  <c r="G121" i="1"/>
  <c r="J121" i="1" l="1"/>
  <c r="F122" i="1"/>
  <c r="I121" i="1"/>
  <c r="K121" i="1"/>
  <c r="G122" i="1"/>
  <c r="I122" i="1" l="1"/>
  <c r="K122" i="1"/>
  <c r="G123" i="1"/>
  <c r="J122" i="1"/>
  <c r="F123" i="1"/>
  <c r="I123" i="1" l="1"/>
  <c r="K123" i="1"/>
  <c r="G124" i="1"/>
  <c r="F124" i="1"/>
  <c r="J123" i="1"/>
  <c r="I124" i="1" l="1"/>
  <c r="K124" i="1"/>
  <c r="G125" i="1"/>
  <c r="J124" i="1"/>
  <c r="F125" i="1"/>
  <c r="K125" i="1" l="1"/>
  <c r="I125" i="1"/>
  <c r="G126" i="1"/>
  <c r="J125" i="1"/>
  <c r="F126" i="1"/>
  <c r="K126" i="1" l="1"/>
  <c r="I126" i="1"/>
  <c r="G127" i="1"/>
  <c r="J126" i="1"/>
  <c r="F127" i="1"/>
  <c r="K127" i="1" l="1"/>
  <c r="I127" i="1"/>
  <c r="G128" i="1"/>
  <c r="F128" i="1"/>
  <c r="J127" i="1"/>
  <c r="J128" i="1" l="1"/>
  <c r="F129" i="1"/>
  <c r="I128" i="1"/>
  <c r="K128" i="1"/>
  <c r="G129" i="1"/>
  <c r="J129" i="1" l="1"/>
  <c r="F130" i="1"/>
  <c r="K129" i="1"/>
  <c r="I129" i="1"/>
  <c r="G130" i="1"/>
  <c r="K130" i="1" l="1"/>
  <c r="I130" i="1"/>
  <c r="G131" i="1"/>
  <c r="F131" i="1"/>
  <c r="J130" i="1"/>
  <c r="J131" i="1" l="1"/>
  <c r="F132" i="1"/>
  <c r="I131" i="1"/>
  <c r="K131" i="1"/>
  <c r="G132" i="1"/>
  <c r="F133" i="1" l="1"/>
  <c r="J132" i="1"/>
  <c r="I132" i="1"/>
  <c r="K132" i="1"/>
  <c r="G133" i="1"/>
  <c r="K133" i="1" l="1"/>
  <c r="I133" i="1"/>
  <c r="G134" i="1"/>
  <c r="J133" i="1"/>
  <c r="F134" i="1"/>
  <c r="J134" i="1" s="1"/>
  <c r="I134" i="1" l="1"/>
  <c r="K134" i="1"/>
  <c r="G141" i="1"/>
  <c r="G142" i="1"/>
  <c r="G143" i="1" s="1"/>
  <c r="J141" i="1"/>
  <c r="J142" i="1"/>
  <c r="J143" i="1" s="1"/>
  <c r="I142" i="1" l="1"/>
  <c r="I141" i="1"/>
  <c r="I143" i="1" l="1"/>
</calcChain>
</file>

<file path=xl/sharedStrings.xml><?xml version="1.0" encoding="utf-8"?>
<sst xmlns="http://schemas.openxmlformats.org/spreadsheetml/2006/main" count="104" uniqueCount="40">
  <si>
    <t>Date</t>
  </si>
  <si>
    <t>P(A)</t>
  </si>
  <si>
    <t>sum</t>
  </si>
  <si>
    <t>P(B)</t>
  </si>
  <si>
    <t>P(B|A)</t>
  </si>
  <si>
    <t>P(A|B)</t>
  </si>
  <si>
    <t>Arc Elasticity</t>
  </si>
  <si>
    <t>NonA</t>
  </si>
  <si>
    <t>AY = Y/t</t>
  </si>
  <si>
    <t>No. of days</t>
  </si>
  <si>
    <t>t</t>
  </si>
  <si>
    <t>Cumulative</t>
  </si>
  <si>
    <t>Y(t)</t>
  </si>
  <si>
    <t>Daily</t>
  </si>
  <si>
    <t>MY = I(t)</t>
  </si>
  <si>
    <t>Point Elasticity</t>
  </si>
  <si>
    <t>I(t+1)-I(t)</t>
  </si>
  <si>
    <t>B (Et&gt;1)</t>
  </si>
  <si>
    <t>A (I(t+1)&lt;=500)</t>
  </si>
  <si>
    <t>Et&lt;=1</t>
  </si>
  <si>
    <t>B (Et&lt;=1)</t>
  </si>
  <si>
    <t>Et&gt;0.5</t>
  </si>
  <si>
    <t>Et&gt;1</t>
  </si>
  <si>
    <t>B (Et&lt;= 0.5)</t>
  </si>
  <si>
    <t xml:space="preserve">        Exponential Moving Average (EMA) of</t>
  </si>
  <si>
    <t xml:space="preserve">               Estimations based on EMA</t>
  </si>
  <si>
    <t>Mean</t>
  </si>
  <si>
    <t>Standard Deviation</t>
  </si>
  <si>
    <t>The omega of EMA</t>
  </si>
  <si>
    <t>Coefficent of Variation % (=STDev/Mean)</t>
  </si>
  <si>
    <t>USA - COVID-19</t>
  </si>
  <si>
    <t>BAYESIAN, POLICY TARGET W/OUT A TREND</t>
  </si>
  <si>
    <t>BAYESIAN, POLICY TARGET W/ A TREND</t>
  </si>
  <si>
    <t>A (I(t+1)-I(t)&lt;=0, I(t+1)&lt;=500)</t>
  </si>
  <si>
    <t>B (Et&lt;=0.5)</t>
  </si>
  <si>
    <t>B (Et&lt;=0.2)</t>
  </si>
  <si>
    <t>Et&gt;0.2</t>
  </si>
  <si>
    <t>B (Et&lt;= 0.20)</t>
  </si>
  <si>
    <t>Et&gt;0.20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</si>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</sst>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.000_);_(* \(#,##0.000\);_(* &quot;-&quot;??_);_(@_)"/>
    <numFmt numFmtId="167" formatCode="0.000"/>
    <numFmt numFmtId="168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33812"/>
        <bgColor indexed="64"/>
      </patternFill>
    </fill>
  </fills>
  <borders count="1">
    <border>
      <left/>
      <right/>
      <top/>
      <bottom/>
      <diagonal/>
    </border>
  </borders>
  <cellStyleXfs count="41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43" fontId="0" fillId="0" borderId="0" xfId="1" applyNumberFormat="1" applyFont="1"/>
    <xf numFmtId="43" fontId="0" fillId="0" borderId="0" xfId="0" applyNumberFormat="1"/>
    <xf numFmtId="43" fontId="0" fillId="0" borderId="0" xfId="1" applyFont="1"/>
    <xf numFmtId="0" fontId="0" fillId="2" borderId="0" xfId="0" applyFill="1"/>
    <xf numFmtId="0" fontId="6" fillId="2" borderId="0" xfId="0" applyFont="1" applyFill="1"/>
    <xf numFmtId="2" fontId="0" fillId="2" borderId="0" xfId="1" applyNumberFormat="1" applyFont="1" applyFill="1"/>
    <xf numFmtId="0" fontId="0" fillId="2" borderId="0" xfId="0" quotePrefix="1" applyFill="1"/>
    <xf numFmtId="0" fontId="7" fillId="0" borderId="0" xfId="0" applyFont="1" applyFill="1"/>
    <xf numFmtId="166" fontId="7" fillId="0" borderId="0" xfId="1" applyNumberFormat="1" applyFont="1" applyFill="1"/>
    <xf numFmtId="167" fontId="7" fillId="0" borderId="0" xfId="1" applyNumberFormat="1" applyFont="1" applyFill="1"/>
    <xf numFmtId="0" fontId="6" fillId="3" borderId="0" xfId="0" applyFont="1" applyFill="1"/>
    <xf numFmtId="0" fontId="0" fillId="4" borderId="0" xfId="0" applyFill="1"/>
    <xf numFmtId="2" fontId="0" fillId="4" borderId="0" xfId="1" applyNumberFormat="1" applyFont="1" applyFill="1"/>
    <xf numFmtId="0" fontId="0" fillId="5" borderId="0" xfId="0" applyFill="1"/>
    <xf numFmtId="2" fontId="0" fillId="5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9" fontId="0" fillId="5" borderId="0" xfId="268" applyFont="1" applyFill="1"/>
    <xf numFmtId="168" fontId="0" fillId="5" borderId="0" xfId="1" applyNumberFormat="1" applyFont="1" applyFill="1"/>
    <xf numFmtId="43" fontId="0" fillId="5" borderId="0" xfId="1" applyNumberFormat="1" applyFont="1" applyFill="1"/>
    <xf numFmtId="0" fontId="8" fillId="6" borderId="0" xfId="0" applyFont="1" applyFill="1"/>
    <xf numFmtId="0" fontId="0" fillId="6" borderId="0" xfId="0" applyFill="1"/>
    <xf numFmtId="0" fontId="0" fillId="0" borderId="0" xfId="0" applyFill="1"/>
    <xf numFmtId="43" fontId="0" fillId="0" borderId="0" xfId="1" applyNumberFormat="1" applyFont="1" applyFill="1"/>
    <xf numFmtId="164" fontId="0" fillId="0" borderId="0" xfId="1" applyNumberFormat="1" applyFont="1" applyFill="1"/>
    <xf numFmtId="9" fontId="0" fillId="0" borderId="0" xfId="268" applyFont="1" applyFill="1"/>
  </cellXfs>
  <cellStyles count="41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Normal" xfId="0" builtinId="0"/>
    <cellStyle name="Per cent" xfId="268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/>
          </c:spPr>
          <c:marker>
            <c:symbol val="none"/>
          </c:marker>
          <c:cat>
            <c:numRef>
              <c:f>USACovid!$A$7:$A$134</c:f>
              <c:numCache>
                <c:formatCode>d\-mmm</c:formatCode>
                <c:ptCount val="12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</c:numCache>
            </c:numRef>
          </c:cat>
          <c:val>
            <c:numRef>
              <c:f>USACovid!$C$7:$C$134</c:f>
              <c:numCache>
                <c:formatCode>General</c:formatCode>
                <c:ptCount val="128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19</c:v>
                </c:pt>
                <c:pt idx="5">
                  <c:v>24</c:v>
                </c:pt>
                <c:pt idx="6">
                  <c:v>42</c:v>
                </c:pt>
                <c:pt idx="7">
                  <c:v>57</c:v>
                </c:pt>
                <c:pt idx="8">
                  <c:v>85</c:v>
                </c:pt>
                <c:pt idx="9">
                  <c:v>111</c:v>
                </c:pt>
                <c:pt idx="10">
                  <c:v>175</c:v>
                </c:pt>
                <c:pt idx="11">
                  <c:v>252</c:v>
                </c:pt>
                <c:pt idx="12">
                  <c:v>352</c:v>
                </c:pt>
                <c:pt idx="13">
                  <c:v>495</c:v>
                </c:pt>
                <c:pt idx="14">
                  <c:v>643</c:v>
                </c:pt>
                <c:pt idx="15">
                  <c:v>932</c:v>
                </c:pt>
                <c:pt idx="16">
                  <c:v>1200</c:v>
                </c:pt>
                <c:pt idx="17">
                  <c:v>1561</c:v>
                </c:pt>
                <c:pt idx="18">
                  <c:v>2161</c:v>
                </c:pt>
                <c:pt idx="19">
                  <c:v>2794</c:v>
                </c:pt>
                <c:pt idx="20">
                  <c:v>3466</c:v>
                </c:pt>
                <c:pt idx="21">
                  <c:v>4353</c:v>
                </c:pt>
                <c:pt idx="22">
                  <c:v>5637</c:v>
                </c:pt>
                <c:pt idx="23">
                  <c:v>8054</c:v>
                </c:pt>
                <c:pt idx="24">
                  <c:v>11913</c:v>
                </c:pt>
                <c:pt idx="25">
                  <c:v>17235</c:v>
                </c:pt>
                <c:pt idx="26">
                  <c:v>23623</c:v>
                </c:pt>
                <c:pt idx="27">
                  <c:v>32761</c:v>
                </c:pt>
                <c:pt idx="28">
                  <c:v>42752</c:v>
                </c:pt>
                <c:pt idx="29">
                  <c:v>51825</c:v>
                </c:pt>
                <c:pt idx="30">
                  <c:v>64661</c:v>
                </c:pt>
                <c:pt idx="31">
                  <c:v>81781</c:v>
                </c:pt>
                <c:pt idx="32">
                  <c:v>100292</c:v>
                </c:pt>
                <c:pt idx="33">
                  <c:v>121099</c:v>
                </c:pt>
                <c:pt idx="34">
                  <c:v>141701</c:v>
                </c:pt>
                <c:pt idx="35">
                  <c:v>162126</c:v>
                </c:pt>
                <c:pt idx="36">
                  <c:v>185791</c:v>
                </c:pt>
                <c:pt idx="37">
                  <c:v>213372</c:v>
                </c:pt>
                <c:pt idx="38">
                  <c:v>243762</c:v>
                </c:pt>
                <c:pt idx="39">
                  <c:v>275586</c:v>
                </c:pt>
                <c:pt idx="40">
                  <c:v>308853</c:v>
                </c:pt>
                <c:pt idx="41">
                  <c:v>337072</c:v>
                </c:pt>
                <c:pt idx="42">
                  <c:v>366667</c:v>
                </c:pt>
                <c:pt idx="43">
                  <c:v>397505</c:v>
                </c:pt>
                <c:pt idx="44">
                  <c:v>429052</c:v>
                </c:pt>
                <c:pt idx="45">
                  <c:v>462780</c:v>
                </c:pt>
                <c:pt idx="46">
                  <c:v>496535</c:v>
                </c:pt>
                <c:pt idx="47">
                  <c:v>526396</c:v>
                </c:pt>
                <c:pt idx="48">
                  <c:v>555313</c:v>
                </c:pt>
                <c:pt idx="49">
                  <c:v>580619</c:v>
                </c:pt>
                <c:pt idx="50">
                  <c:v>607670</c:v>
                </c:pt>
                <c:pt idx="51">
                  <c:v>636350</c:v>
                </c:pt>
                <c:pt idx="52">
                  <c:v>667592</c:v>
                </c:pt>
                <c:pt idx="53">
                  <c:v>699706</c:v>
                </c:pt>
                <c:pt idx="54">
                  <c:v>732197</c:v>
                </c:pt>
                <c:pt idx="55">
                  <c:v>759086</c:v>
                </c:pt>
                <c:pt idx="56">
                  <c:v>784326</c:v>
                </c:pt>
                <c:pt idx="57">
                  <c:v>825183</c:v>
                </c:pt>
                <c:pt idx="58">
                  <c:v>842629</c:v>
                </c:pt>
                <c:pt idx="59">
                  <c:v>869172</c:v>
                </c:pt>
                <c:pt idx="60">
                  <c:v>890524</c:v>
                </c:pt>
                <c:pt idx="61">
                  <c:v>939235</c:v>
                </c:pt>
                <c:pt idx="62">
                  <c:v>965910</c:v>
                </c:pt>
                <c:pt idx="63">
                  <c:v>988451</c:v>
                </c:pt>
                <c:pt idx="64">
                  <c:v>1012585</c:v>
                </c:pt>
                <c:pt idx="65">
                  <c:v>1039909</c:v>
                </c:pt>
                <c:pt idx="66">
                  <c:v>1069826</c:v>
                </c:pt>
                <c:pt idx="67">
                  <c:v>1103781</c:v>
                </c:pt>
                <c:pt idx="68">
                  <c:v>1133069</c:v>
                </c:pt>
                <c:pt idx="69">
                  <c:v>1158041</c:v>
                </c:pt>
                <c:pt idx="70">
                  <c:v>1180634</c:v>
                </c:pt>
                <c:pt idx="71">
                  <c:v>1204475</c:v>
                </c:pt>
                <c:pt idx="72">
                  <c:v>1228603</c:v>
                </c:pt>
                <c:pt idx="73">
                  <c:v>1256972</c:v>
                </c:pt>
                <c:pt idx="74">
                  <c:v>1283929</c:v>
                </c:pt>
                <c:pt idx="75">
                  <c:v>1309541</c:v>
                </c:pt>
                <c:pt idx="76">
                  <c:v>1329799</c:v>
                </c:pt>
                <c:pt idx="77">
                  <c:v>1347916</c:v>
                </c:pt>
                <c:pt idx="78">
                  <c:v>1370460</c:v>
                </c:pt>
                <c:pt idx="79">
                  <c:v>1390764</c:v>
                </c:pt>
                <c:pt idx="80">
                  <c:v>1417889</c:v>
                </c:pt>
                <c:pt idx="81">
                  <c:v>1443947</c:v>
                </c:pt>
                <c:pt idx="82">
                  <c:v>1467884</c:v>
                </c:pt>
                <c:pt idx="83">
                  <c:v>1486742</c:v>
                </c:pt>
                <c:pt idx="84">
                  <c:v>1508957</c:v>
                </c:pt>
                <c:pt idx="85">
                  <c:v>1528661</c:v>
                </c:pt>
                <c:pt idx="86">
                  <c:v>1551853</c:v>
                </c:pt>
                <c:pt idx="87">
                  <c:v>1557758</c:v>
                </c:pt>
                <c:pt idx="88">
                  <c:v>1601434</c:v>
                </c:pt>
                <c:pt idx="89">
                  <c:v>1622670</c:v>
                </c:pt>
                <c:pt idx="90">
                  <c:v>1643499</c:v>
                </c:pt>
                <c:pt idx="91">
                  <c:v>1662768</c:v>
                </c:pt>
                <c:pt idx="92">
                  <c:v>1681418</c:v>
                </c:pt>
                <c:pt idx="93">
                  <c:v>1699933</c:v>
                </c:pt>
                <c:pt idx="94">
                  <c:v>1721750</c:v>
                </c:pt>
                <c:pt idx="95">
                  <c:v>1747087</c:v>
                </c:pt>
                <c:pt idx="96">
                  <c:v>1770384</c:v>
                </c:pt>
                <c:pt idx="97">
                  <c:v>1790191</c:v>
                </c:pt>
                <c:pt idx="98">
                  <c:v>1811277</c:v>
                </c:pt>
                <c:pt idx="99">
                  <c:v>1831821</c:v>
                </c:pt>
                <c:pt idx="100">
                  <c:v>1851520</c:v>
                </c:pt>
                <c:pt idx="101">
                  <c:v>1872660</c:v>
                </c:pt>
                <c:pt idx="102">
                  <c:v>1897838</c:v>
                </c:pt>
                <c:pt idx="103">
                  <c:v>1920061</c:v>
                </c:pt>
                <c:pt idx="104">
                  <c:v>1942363</c:v>
                </c:pt>
                <c:pt idx="105">
                  <c:v>1961185</c:v>
                </c:pt>
                <c:pt idx="106">
                  <c:v>1979893</c:v>
                </c:pt>
                <c:pt idx="107">
                  <c:v>2000464</c:v>
                </c:pt>
                <c:pt idx="108">
                  <c:v>2023437</c:v>
                </c:pt>
                <c:pt idx="109">
                  <c:v>2048986</c:v>
                </c:pt>
                <c:pt idx="110">
                  <c:v>2074526</c:v>
                </c:pt>
                <c:pt idx="111">
                  <c:v>2094069</c:v>
                </c:pt>
                <c:pt idx="112">
                  <c:v>2114026</c:v>
                </c:pt>
                <c:pt idx="113">
                  <c:v>2137731</c:v>
                </c:pt>
                <c:pt idx="114">
                  <c:v>2163290</c:v>
                </c:pt>
                <c:pt idx="115">
                  <c:v>2191200</c:v>
                </c:pt>
                <c:pt idx="116">
                  <c:v>2222576</c:v>
                </c:pt>
                <c:pt idx="117">
                  <c:v>2255119</c:v>
                </c:pt>
                <c:pt idx="118">
                  <c:v>2280969</c:v>
                </c:pt>
                <c:pt idx="119">
                  <c:v>2312302</c:v>
                </c:pt>
                <c:pt idx="120">
                  <c:v>2347022</c:v>
                </c:pt>
                <c:pt idx="121">
                  <c:v>2381369</c:v>
                </c:pt>
                <c:pt idx="122">
                  <c:v>2423121</c:v>
                </c:pt>
                <c:pt idx="123">
                  <c:v>2467837</c:v>
                </c:pt>
                <c:pt idx="124">
                  <c:v>2510323</c:v>
                </c:pt>
                <c:pt idx="125">
                  <c:v>2549028</c:v>
                </c:pt>
                <c:pt idx="126">
                  <c:v>2590582</c:v>
                </c:pt>
                <c:pt idx="127">
                  <c:v>2634432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2-2543-B97C-465009E8B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4526696"/>
        <c:axId val="-2049104696"/>
      </c:lineChart>
      <c:dateAx>
        <c:axId val="-20545266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-2049104696"/>
        <c:crosses val="autoZero"/>
        <c:auto val="1"/>
        <c:lblOffset val="100"/>
        <c:baseTimeUnit val="days"/>
      </c:dateAx>
      <c:valAx>
        <c:axId val="-2049104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 Cumulative number of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545266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MY=I(t)</c:v>
          </c:tx>
          <c:spPr>
            <a:ln w="19050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USACovid!$A$7:$A$134</c:f>
              <c:numCache>
                <c:formatCode>d\-mmm</c:formatCode>
                <c:ptCount val="12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</c:numCache>
            </c:numRef>
          </c:cat>
          <c:val>
            <c:numRef>
              <c:f>USACovid!$D$7:$D$134</c:f>
              <c:numCache>
                <c:formatCode>General</c:formatCode>
                <c:ptCount val="128"/>
                <c:pt idx="0">
                  <c:v>14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18</c:v>
                </c:pt>
                <c:pt idx="7">
                  <c:v>15</c:v>
                </c:pt>
                <c:pt idx="8">
                  <c:v>28</c:v>
                </c:pt>
                <c:pt idx="9">
                  <c:v>26</c:v>
                </c:pt>
                <c:pt idx="10">
                  <c:v>64</c:v>
                </c:pt>
                <c:pt idx="11">
                  <c:v>77</c:v>
                </c:pt>
                <c:pt idx="12">
                  <c:v>100</c:v>
                </c:pt>
                <c:pt idx="13">
                  <c:v>143</c:v>
                </c:pt>
                <c:pt idx="14">
                  <c:v>148</c:v>
                </c:pt>
                <c:pt idx="15">
                  <c:v>289</c:v>
                </c:pt>
                <c:pt idx="16">
                  <c:v>268</c:v>
                </c:pt>
                <c:pt idx="17">
                  <c:v>361</c:v>
                </c:pt>
                <c:pt idx="18">
                  <c:v>600</c:v>
                </c:pt>
                <c:pt idx="19">
                  <c:v>633</c:v>
                </c:pt>
                <c:pt idx="20">
                  <c:v>672</c:v>
                </c:pt>
                <c:pt idx="21">
                  <c:v>887</c:v>
                </c:pt>
                <c:pt idx="22">
                  <c:v>1284</c:v>
                </c:pt>
                <c:pt idx="23">
                  <c:v>2417</c:v>
                </c:pt>
                <c:pt idx="24">
                  <c:v>3859</c:v>
                </c:pt>
                <c:pt idx="25">
                  <c:v>5322</c:v>
                </c:pt>
                <c:pt idx="26">
                  <c:v>6388</c:v>
                </c:pt>
                <c:pt idx="27">
                  <c:v>9138</c:v>
                </c:pt>
                <c:pt idx="28">
                  <c:v>9991</c:v>
                </c:pt>
                <c:pt idx="29">
                  <c:v>9073</c:v>
                </c:pt>
                <c:pt idx="30">
                  <c:v>12836</c:v>
                </c:pt>
                <c:pt idx="31">
                  <c:v>17120</c:v>
                </c:pt>
                <c:pt idx="32">
                  <c:v>18511</c:v>
                </c:pt>
                <c:pt idx="33">
                  <c:v>20807</c:v>
                </c:pt>
                <c:pt idx="34">
                  <c:v>20602</c:v>
                </c:pt>
                <c:pt idx="35">
                  <c:v>20425</c:v>
                </c:pt>
                <c:pt idx="36">
                  <c:v>23665</c:v>
                </c:pt>
                <c:pt idx="37">
                  <c:v>27581</c:v>
                </c:pt>
                <c:pt idx="38">
                  <c:v>30390</c:v>
                </c:pt>
                <c:pt idx="39">
                  <c:v>31824</c:v>
                </c:pt>
                <c:pt idx="40">
                  <c:v>33267</c:v>
                </c:pt>
                <c:pt idx="41">
                  <c:v>28219</c:v>
                </c:pt>
                <c:pt idx="42">
                  <c:v>29595</c:v>
                </c:pt>
                <c:pt idx="43">
                  <c:v>30838</c:v>
                </c:pt>
                <c:pt idx="44">
                  <c:v>31547</c:v>
                </c:pt>
                <c:pt idx="45">
                  <c:v>33728</c:v>
                </c:pt>
                <c:pt idx="46">
                  <c:v>33755</c:v>
                </c:pt>
                <c:pt idx="47">
                  <c:v>29861</c:v>
                </c:pt>
                <c:pt idx="48">
                  <c:v>28917</c:v>
                </c:pt>
                <c:pt idx="49">
                  <c:v>25306</c:v>
                </c:pt>
                <c:pt idx="50">
                  <c:v>27051</c:v>
                </c:pt>
                <c:pt idx="51">
                  <c:v>28680</c:v>
                </c:pt>
                <c:pt idx="52">
                  <c:v>31242</c:v>
                </c:pt>
                <c:pt idx="53">
                  <c:v>32114</c:v>
                </c:pt>
                <c:pt idx="54">
                  <c:v>32491</c:v>
                </c:pt>
                <c:pt idx="55">
                  <c:v>26889</c:v>
                </c:pt>
                <c:pt idx="56">
                  <c:v>25240</c:v>
                </c:pt>
                <c:pt idx="57">
                  <c:v>40857</c:v>
                </c:pt>
                <c:pt idx="58">
                  <c:v>17446</c:v>
                </c:pt>
                <c:pt idx="59">
                  <c:v>26543</c:v>
                </c:pt>
                <c:pt idx="60">
                  <c:v>21352</c:v>
                </c:pt>
                <c:pt idx="61">
                  <c:v>48711</c:v>
                </c:pt>
                <c:pt idx="62">
                  <c:v>26675</c:v>
                </c:pt>
                <c:pt idx="63">
                  <c:v>22541</c:v>
                </c:pt>
                <c:pt idx="64">
                  <c:v>24134</c:v>
                </c:pt>
                <c:pt idx="65">
                  <c:v>27324</c:v>
                </c:pt>
                <c:pt idx="66">
                  <c:v>29917</c:v>
                </c:pt>
                <c:pt idx="67">
                  <c:v>33955</c:v>
                </c:pt>
                <c:pt idx="68">
                  <c:v>29288</c:v>
                </c:pt>
                <c:pt idx="69">
                  <c:v>24972</c:v>
                </c:pt>
                <c:pt idx="70">
                  <c:v>22593</c:v>
                </c:pt>
                <c:pt idx="71">
                  <c:v>23841</c:v>
                </c:pt>
                <c:pt idx="72">
                  <c:v>24128</c:v>
                </c:pt>
                <c:pt idx="73">
                  <c:v>28369</c:v>
                </c:pt>
                <c:pt idx="74">
                  <c:v>26957</c:v>
                </c:pt>
                <c:pt idx="75">
                  <c:v>25612</c:v>
                </c:pt>
                <c:pt idx="76">
                  <c:v>20258</c:v>
                </c:pt>
                <c:pt idx="77">
                  <c:v>18117</c:v>
                </c:pt>
                <c:pt idx="78">
                  <c:v>22544</c:v>
                </c:pt>
                <c:pt idx="79">
                  <c:v>20304</c:v>
                </c:pt>
                <c:pt idx="80">
                  <c:v>27125</c:v>
                </c:pt>
                <c:pt idx="81">
                  <c:v>26058</c:v>
                </c:pt>
                <c:pt idx="82">
                  <c:v>23937</c:v>
                </c:pt>
                <c:pt idx="83">
                  <c:v>18858</c:v>
                </c:pt>
                <c:pt idx="84">
                  <c:v>22215</c:v>
                </c:pt>
                <c:pt idx="85">
                  <c:v>19704</c:v>
                </c:pt>
                <c:pt idx="86">
                  <c:v>23192</c:v>
                </c:pt>
                <c:pt idx="87">
                  <c:v>5905</c:v>
                </c:pt>
                <c:pt idx="88">
                  <c:v>43676</c:v>
                </c:pt>
                <c:pt idx="89">
                  <c:v>21236</c:v>
                </c:pt>
                <c:pt idx="90">
                  <c:v>20829</c:v>
                </c:pt>
                <c:pt idx="91">
                  <c:v>19269</c:v>
                </c:pt>
                <c:pt idx="92">
                  <c:v>18650</c:v>
                </c:pt>
                <c:pt idx="93">
                  <c:v>18515</c:v>
                </c:pt>
                <c:pt idx="94">
                  <c:v>21817</c:v>
                </c:pt>
                <c:pt idx="95">
                  <c:v>25337</c:v>
                </c:pt>
                <c:pt idx="96">
                  <c:v>23297</c:v>
                </c:pt>
                <c:pt idx="97">
                  <c:v>19807</c:v>
                </c:pt>
                <c:pt idx="98">
                  <c:v>21086</c:v>
                </c:pt>
                <c:pt idx="99">
                  <c:v>20544</c:v>
                </c:pt>
                <c:pt idx="100">
                  <c:v>19699</c:v>
                </c:pt>
                <c:pt idx="101">
                  <c:v>21140</c:v>
                </c:pt>
                <c:pt idx="102">
                  <c:v>25178</c:v>
                </c:pt>
                <c:pt idx="103">
                  <c:v>22223</c:v>
                </c:pt>
                <c:pt idx="104">
                  <c:v>22302</c:v>
                </c:pt>
                <c:pt idx="105">
                  <c:v>18822</c:v>
                </c:pt>
                <c:pt idx="106">
                  <c:v>18708</c:v>
                </c:pt>
                <c:pt idx="107">
                  <c:v>20571</c:v>
                </c:pt>
                <c:pt idx="108">
                  <c:v>22973</c:v>
                </c:pt>
                <c:pt idx="109">
                  <c:v>25549</c:v>
                </c:pt>
                <c:pt idx="110">
                  <c:v>25540</c:v>
                </c:pt>
                <c:pt idx="111">
                  <c:v>19543</c:v>
                </c:pt>
                <c:pt idx="112">
                  <c:v>19957</c:v>
                </c:pt>
                <c:pt idx="113">
                  <c:v>23705</c:v>
                </c:pt>
                <c:pt idx="114">
                  <c:v>25559</c:v>
                </c:pt>
                <c:pt idx="115">
                  <c:v>27910</c:v>
                </c:pt>
                <c:pt idx="116">
                  <c:v>31376</c:v>
                </c:pt>
                <c:pt idx="117">
                  <c:v>32543</c:v>
                </c:pt>
                <c:pt idx="118">
                  <c:v>25850</c:v>
                </c:pt>
                <c:pt idx="119">
                  <c:v>31333</c:v>
                </c:pt>
                <c:pt idx="120">
                  <c:v>34720</c:v>
                </c:pt>
                <c:pt idx="121">
                  <c:v>34347</c:v>
                </c:pt>
                <c:pt idx="122">
                  <c:v>41752</c:v>
                </c:pt>
                <c:pt idx="123">
                  <c:v>44716</c:v>
                </c:pt>
                <c:pt idx="124">
                  <c:v>42486</c:v>
                </c:pt>
                <c:pt idx="125">
                  <c:v>38705</c:v>
                </c:pt>
                <c:pt idx="126">
                  <c:v>41554</c:v>
                </c:pt>
                <c:pt idx="127">
                  <c:v>43850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E-9543-9AA1-83F329F8F00C}"/>
            </c:ext>
          </c:extLst>
        </c:ser>
        <c:ser>
          <c:idx val="1"/>
          <c:order val="1"/>
          <c:tx>
            <c:v>AY</c:v>
          </c:tx>
          <c:spPr>
            <a:ln w="19050" cmpd="sng"/>
          </c:spPr>
          <c:marker>
            <c:symbol val="none"/>
          </c:marker>
          <c:cat>
            <c:numRef>
              <c:f>USACovid!$A$7:$A$134</c:f>
              <c:numCache>
                <c:formatCode>d\-mmm</c:formatCode>
                <c:ptCount val="12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</c:numCache>
            </c:numRef>
          </c:cat>
          <c:val>
            <c:numRef>
              <c:f>USACovid!$E$7:$E$134</c:f>
              <c:numCache>
                <c:formatCode>0.0</c:formatCode>
                <c:ptCount val="128"/>
                <c:pt idx="0">
                  <c:v>14</c:v>
                </c:pt>
                <c:pt idx="1">
                  <c:v>7</c:v>
                </c:pt>
                <c:pt idx="2">
                  <c:v>5</c:v>
                </c:pt>
                <c:pt idx="3">
                  <c:v>3.75</c:v>
                </c:pt>
                <c:pt idx="4">
                  <c:v>3.8</c:v>
                </c:pt>
                <c:pt idx="5">
                  <c:v>4</c:v>
                </c:pt>
                <c:pt idx="6">
                  <c:v>6</c:v>
                </c:pt>
                <c:pt idx="7">
                  <c:v>7.125</c:v>
                </c:pt>
                <c:pt idx="8">
                  <c:v>9.4444444444444446</c:v>
                </c:pt>
                <c:pt idx="9">
                  <c:v>11.1</c:v>
                </c:pt>
                <c:pt idx="10">
                  <c:v>15.909090909090908</c:v>
                </c:pt>
                <c:pt idx="11">
                  <c:v>21</c:v>
                </c:pt>
                <c:pt idx="12">
                  <c:v>27.076923076923077</c:v>
                </c:pt>
                <c:pt idx="13">
                  <c:v>35.357142857142854</c:v>
                </c:pt>
                <c:pt idx="14">
                  <c:v>42.866666666666667</c:v>
                </c:pt>
                <c:pt idx="15">
                  <c:v>58.25</c:v>
                </c:pt>
                <c:pt idx="16">
                  <c:v>70.588235294117652</c:v>
                </c:pt>
                <c:pt idx="17">
                  <c:v>86.722222222222229</c:v>
                </c:pt>
                <c:pt idx="18">
                  <c:v>113.73684210526316</c:v>
                </c:pt>
                <c:pt idx="19">
                  <c:v>139.69999999999999</c:v>
                </c:pt>
                <c:pt idx="20">
                  <c:v>165.04761904761904</c:v>
                </c:pt>
                <c:pt idx="21">
                  <c:v>197.86363636363637</c:v>
                </c:pt>
                <c:pt idx="22">
                  <c:v>245.08695652173913</c:v>
                </c:pt>
                <c:pt idx="23">
                  <c:v>335.58333333333331</c:v>
                </c:pt>
                <c:pt idx="24">
                  <c:v>476.52</c:v>
                </c:pt>
                <c:pt idx="25">
                  <c:v>662.88461538461536</c:v>
                </c:pt>
                <c:pt idx="26">
                  <c:v>874.92592592592598</c:v>
                </c:pt>
                <c:pt idx="27">
                  <c:v>1170.0357142857142</c:v>
                </c:pt>
                <c:pt idx="28">
                  <c:v>1474.2068965517242</c:v>
                </c:pt>
                <c:pt idx="29">
                  <c:v>1727.5</c:v>
                </c:pt>
                <c:pt idx="30">
                  <c:v>2085.8387096774195</c:v>
                </c:pt>
                <c:pt idx="31">
                  <c:v>2555.65625</c:v>
                </c:pt>
                <c:pt idx="32">
                  <c:v>3039.151515151515</c:v>
                </c:pt>
                <c:pt idx="33">
                  <c:v>3561.7352941176468</c:v>
                </c:pt>
                <c:pt idx="34">
                  <c:v>4048.6</c:v>
                </c:pt>
                <c:pt idx="35">
                  <c:v>4503.5</c:v>
                </c:pt>
                <c:pt idx="36">
                  <c:v>5021.3783783783783</c:v>
                </c:pt>
                <c:pt idx="37">
                  <c:v>5615.0526315789475</c:v>
                </c:pt>
                <c:pt idx="38">
                  <c:v>6250.3076923076924</c:v>
                </c:pt>
                <c:pt idx="39">
                  <c:v>6889.65</c:v>
                </c:pt>
                <c:pt idx="40">
                  <c:v>7533</c:v>
                </c:pt>
                <c:pt idx="41">
                  <c:v>8025.5238095238092</c:v>
                </c:pt>
                <c:pt idx="42">
                  <c:v>8527.1395348837214</c:v>
                </c:pt>
                <c:pt idx="43">
                  <c:v>9034.204545454546</c:v>
                </c:pt>
                <c:pt idx="44">
                  <c:v>9534.4888888888891</c:v>
                </c:pt>
                <c:pt idx="45">
                  <c:v>10060.434782608696</c:v>
                </c:pt>
                <c:pt idx="46">
                  <c:v>10564.574468085106</c:v>
                </c:pt>
                <c:pt idx="47">
                  <c:v>10966.583333333334</c:v>
                </c:pt>
                <c:pt idx="48">
                  <c:v>11332.918367346938</c:v>
                </c:pt>
                <c:pt idx="49">
                  <c:v>11612.38</c:v>
                </c:pt>
                <c:pt idx="50">
                  <c:v>11915.098039215687</c:v>
                </c:pt>
                <c:pt idx="51">
                  <c:v>12237.5</c:v>
                </c:pt>
                <c:pt idx="52">
                  <c:v>12596.075471698114</c:v>
                </c:pt>
                <c:pt idx="53">
                  <c:v>12957.518518518518</c:v>
                </c:pt>
                <c:pt idx="54">
                  <c:v>13312.672727272728</c:v>
                </c:pt>
                <c:pt idx="55">
                  <c:v>13555.107142857143</c:v>
                </c:pt>
                <c:pt idx="56">
                  <c:v>13760.105263157895</c:v>
                </c:pt>
                <c:pt idx="57">
                  <c:v>14227.293103448275</c:v>
                </c:pt>
                <c:pt idx="58">
                  <c:v>14281.847457627118</c:v>
                </c:pt>
                <c:pt idx="59">
                  <c:v>14486.2</c:v>
                </c:pt>
                <c:pt idx="60">
                  <c:v>14598.754098360656</c:v>
                </c:pt>
                <c:pt idx="61">
                  <c:v>15148.951612903225</c:v>
                </c:pt>
                <c:pt idx="62">
                  <c:v>15331.904761904761</c:v>
                </c:pt>
                <c:pt idx="63">
                  <c:v>15444.546875</c:v>
                </c:pt>
                <c:pt idx="64">
                  <c:v>15578.23076923077</c:v>
                </c:pt>
                <c:pt idx="65">
                  <c:v>15756.19696969697</c:v>
                </c:pt>
                <c:pt idx="66">
                  <c:v>15967.552238805971</c:v>
                </c:pt>
                <c:pt idx="67">
                  <c:v>16232.073529411764</c:v>
                </c:pt>
                <c:pt idx="68">
                  <c:v>16421.289855072464</c:v>
                </c:pt>
                <c:pt idx="69">
                  <c:v>16543.442857142858</c:v>
                </c:pt>
                <c:pt idx="70">
                  <c:v>16628.647887323943</c:v>
                </c:pt>
                <c:pt idx="71">
                  <c:v>16728.819444444445</c:v>
                </c:pt>
                <c:pt idx="72">
                  <c:v>16830.178082191782</c:v>
                </c:pt>
                <c:pt idx="73">
                  <c:v>16986.108108108107</c:v>
                </c:pt>
                <c:pt idx="74">
                  <c:v>17119.053333333333</c:v>
                </c:pt>
                <c:pt idx="75">
                  <c:v>17230.802631578947</c:v>
                </c:pt>
                <c:pt idx="76">
                  <c:v>17270.116883116883</c:v>
                </c:pt>
                <c:pt idx="77">
                  <c:v>17280.974358974359</c:v>
                </c:pt>
                <c:pt idx="78">
                  <c:v>17347.594936708861</c:v>
                </c:pt>
                <c:pt idx="79">
                  <c:v>17384.55</c:v>
                </c:pt>
                <c:pt idx="80">
                  <c:v>17504.802469135804</c:v>
                </c:pt>
                <c:pt idx="81">
                  <c:v>17609.109756097561</c:v>
                </c:pt>
                <c:pt idx="82">
                  <c:v>17685.349397590362</c:v>
                </c:pt>
                <c:pt idx="83">
                  <c:v>17699.309523809523</c:v>
                </c:pt>
                <c:pt idx="84">
                  <c:v>17752.435294117648</c:v>
                </c:pt>
                <c:pt idx="85">
                  <c:v>17775.127906976744</c:v>
                </c:pt>
                <c:pt idx="86">
                  <c:v>17837.3908045977</c:v>
                </c:pt>
                <c:pt idx="87">
                  <c:v>17701.795454545456</c:v>
                </c:pt>
                <c:pt idx="88">
                  <c:v>17993.6404494382</c:v>
                </c:pt>
                <c:pt idx="89">
                  <c:v>18029.666666666668</c:v>
                </c:pt>
                <c:pt idx="90">
                  <c:v>18060.428571428572</c:v>
                </c:pt>
                <c:pt idx="91">
                  <c:v>18073.565217391304</c:v>
                </c:pt>
                <c:pt idx="92">
                  <c:v>18079.763440860213</c:v>
                </c:pt>
                <c:pt idx="93">
                  <c:v>18084.393617021276</c:v>
                </c:pt>
                <c:pt idx="94">
                  <c:v>18123.684210526317</c:v>
                </c:pt>
                <c:pt idx="95">
                  <c:v>18198.822916666668</c:v>
                </c:pt>
                <c:pt idx="96">
                  <c:v>18251.381443298967</c:v>
                </c:pt>
                <c:pt idx="97">
                  <c:v>18267.255102040817</c:v>
                </c:pt>
                <c:pt idx="98">
                  <c:v>18295.727272727272</c:v>
                </c:pt>
                <c:pt idx="99">
                  <c:v>18318.21</c:v>
                </c:pt>
                <c:pt idx="100">
                  <c:v>18331.881188118812</c:v>
                </c:pt>
                <c:pt idx="101">
                  <c:v>18359.411764705881</c:v>
                </c:pt>
                <c:pt idx="102">
                  <c:v>18425.611650485436</c:v>
                </c:pt>
                <c:pt idx="103">
                  <c:v>18462.125</c:v>
                </c:pt>
                <c:pt idx="104">
                  <c:v>18498.695238095239</c:v>
                </c:pt>
                <c:pt idx="105">
                  <c:v>18501.745283018867</c:v>
                </c:pt>
                <c:pt idx="106">
                  <c:v>18503.672897196262</c:v>
                </c:pt>
                <c:pt idx="107">
                  <c:v>18522.814814814814</c:v>
                </c:pt>
                <c:pt idx="108">
                  <c:v>18563.642201834864</c:v>
                </c:pt>
                <c:pt idx="109">
                  <c:v>18627.145454545454</c:v>
                </c:pt>
                <c:pt idx="110">
                  <c:v>18689.423423423425</c:v>
                </c:pt>
                <c:pt idx="111">
                  <c:v>18697.044642857141</c:v>
                </c:pt>
                <c:pt idx="112">
                  <c:v>18708.194690265485</c:v>
                </c:pt>
                <c:pt idx="113">
                  <c:v>18752.026315789473</c:v>
                </c:pt>
                <c:pt idx="114">
                  <c:v>18811.217391304348</c:v>
                </c:pt>
                <c:pt idx="115">
                  <c:v>18889.655172413793</c:v>
                </c:pt>
                <c:pt idx="116">
                  <c:v>18996.37606837607</c:v>
                </c:pt>
                <c:pt idx="117">
                  <c:v>19111.177966101695</c:v>
                </c:pt>
                <c:pt idx="118">
                  <c:v>19167.806722689074</c:v>
                </c:pt>
                <c:pt idx="119">
                  <c:v>19269.183333333334</c:v>
                </c:pt>
                <c:pt idx="120">
                  <c:v>19396.876033057852</c:v>
                </c:pt>
                <c:pt idx="121">
                  <c:v>19519.418032786885</c:v>
                </c:pt>
                <c:pt idx="122">
                  <c:v>19700.170731707316</c:v>
                </c:pt>
                <c:pt idx="123">
                  <c:v>19901.91129032258</c:v>
                </c:pt>
                <c:pt idx="124">
                  <c:v>20082.583999999999</c:v>
                </c:pt>
                <c:pt idx="125">
                  <c:v>20230.380952380954</c:v>
                </c:pt>
                <c:pt idx="126">
                  <c:v>20398.283464566928</c:v>
                </c:pt>
                <c:pt idx="127">
                  <c:v>20581.5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E-9543-9AA1-83F329F8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0339480"/>
        <c:axId val="-2057758264"/>
      </c:lineChart>
      <c:dateAx>
        <c:axId val="-2050339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-2057758264"/>
        <c:crosses val="autoZero"/>
        <c:auto val="1"/>
        <c:lblOffset val="100"/>
        <c:baseTimeUnit val="days"/>
      </c:dateAx>
      <c:valAx>
        <c:axId val="-2057758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50339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MY=I(t)</c:v>
          </c:tx>
          <c:spPr>
            <a:ln w="28575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USACovid!$A$7:$A$134</c:f>
              <c:numCache>
                <c:formatCode>d\-mmm</c:formatCode>
                <c:ptCount val="12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</c:numCache>
            </c:numRef>
          </c:cat>
          <c:val>
            <c:numRef>
              <c:f>USACovid!$G$7:$G$134</c:f>
              <c:numCache>
                <c:formatCode>General</c:formatCode>
                <c:ptCount val="128"/>
                <c:pt idx="4" formatCode="_(* #,##0.0_);_(* \(#,##0.0\);_(* &quot;-&quot;??_);_(@_)">
                  <c:v>3.8</c:v>
                </c:pt>
                <c:pt idx="5" formatCode="_(* #,##0.0_);_(* \(#,##0.0\);_(* &quot;-&quot;??_);_(@_)">
                  <c:v>4.2</c:v>
                </c:pt>
                <c:pt idx="6" formatCode="_(* #,##0.0_);_(* \(#,##0.0\);_(* &quot;-&quot;??_);_(@_)">
                  <c:v>8.8000000000000007</c:v>
                </c:pt>
                <c:pt idx="7" formatCode="_(* #,##0.0_);_(* \(#,##0.0\);_(* &quot;-&quot;??_);_(@_)">
                  <c:v>10.866666666666667</c:v>
                </c:pt>
                <c:pt idx="8" formatCode="_(* #,##0.0_);_(* \(#,##0.0\);_(* &quot;-&quot;??_);_(@_)">
                  <c:v>16.577777777777776</c:v>
                </c:pt>
                <c:pt idx="9" formatCode="_(* #,##0.0_);_(* \(#,##0.0\);_(* &quot;-&quot;??_);_(@_)">
                  <c:v>19.718518518518518</c:v>
                </c:pt>
                <c:pt idx="10" formatCode="_(* #,##0.0_);_(* \(#,##0.0\);_(* &quot;-&quot;??_);_(@_)">
                  <c:v>34.47901234567901</c:v>
                </c:pt>
                <c:pt idx="11" formatCode="_(* #,##0.0_);_(* \(#,##0.0\);_(* &quot;-&quot;??_);_(@_)">
                  <c:v>48.65267489711934</c:v>
                </c:pt>
                <c:pt idx="12" formatCode="_(* #,##0.0_);_(* \(#,##0.0\);_(* &quot;-&quot;??_);_(@_)">
                  <c:v>65.768449931412889</c:v>
                </c:pt>
                <c:pt idx="13" formatCode="_(* #,##0.0_);_(* \(#,##0.0\);_(* &quot;-&quot;??_);_(@_)">
                  <c:v>91.51229995427525</c:v>
                </c:pt>
                <c:pt idx="14" formatCode="_(* #,##0.0_);_(* \(#,##0.0\);_(* &quot;-&quot;??_);_(@_)">
                  <c:v>110.34153330285017</c:v>
                </c:pt>
                <c:pt idx="15" formatCode="_(* #,##0.0_);_(* \(#,##0.0\);_(* &quot;-&quot;??_);_(@_)">
                  <c:v>169.89435553523344</c:v>
                </c:pt>
                <c:pt idx="16" formatCode="_(* #,##0.0_);_(* \(#,##0.0\);_(* &quot;-&quot;??_);_(@_)">
                  <c:v>202.59623702348895</c:v>
                </c:pt>
                <c:pt idx="17" formatCode="_(* #,##0.0_);_(* \(#,##0.0\);_(* &quot;-&quot;??_);_(@_)">
                  <c:v>255.39749134899262</c:v>
                </c:pt>
                <c:pt idx="18" formatCode="_(* #,##0.0_);_(* \(#,##0.0\);_(* &quot;-&quot;??_);_(@_)">
                  <c:v>370.26499423266171</c:v>
                </c:pt>
                <c:pt idx="19" formatCode="_(* #,##0.0_);_(* \(#,##0.0\);_(* &quot;-&quot;??_);_(@_)">
                  <c:v>457.8433294884411</c:v>
                </c:pt>
                <c:pt idx="20" formatCode="_(* #,##0.0_);_(* \(#,##0.0\);_(* &quot;-&quot;??_);_(@_)">
                  <c:v>529.2288863256274</c:v>
                </c:pt>
                <c:pt idx="21" formatCode="_(* #,##0.0_);_(* \(#,##0.0\);_(* &quot;-&quot;??_);_(@_)">
                  <c:v>648.48592421708497</c:v>
                </c:pt>
                <c:pt idx="22" formatCode="_(* #,##0.0_);_(* \(#,##0.0\);_(* &quot;-&quot;??_);_(@_)">
                  <c:v>860.32394947805665</c:v>
                </c:pt>
                <c:pt idx="23" formatCode="_(* #,##0.0_);_(* \(#,##0.0\);_(* &quot;-&quot;??_);_(@_)">
                  <c:v>1379.2159663187044</c:v>
                </c:pt>
                <c:pt idx="24" formatCode="_(* #,##0.0_);_(* \(#,##0.0\);_(* &quot;-&quot;??_);_(@_)">
                  <c:v>2205.8106442124695</c:v>
                </c:pt>
                <c:pt idx="25" formatCode="_(* #,##0.0_);_(* \(#,##0.0\);_(* &quot;-&quot;??_);_(@_)">
                  <c:v>3244.5404294749796</c:v>
                </c:pt>
                <c:pt idx="26" formatCode="_(* #,##0.0_);_(* \(#,##0.0\);_(* &quot;-&quot;??_);_(@_)">
                  <c:v>4292.3602863166525</c:v>
                </c:pt>
                <c:pt idx="27" formatCode="_(* #,##0.0_);_(* \(#,##0.0\);_(* &quot;-&quot;??_);_(@_)">
                  <c:v>5907.5735242111014</c:v>
                </c:pt>
                <c:pt idx="28" formatCode="_(* #,##0.0_);_(* \(#,##0.0\);_(* &quot;-&quot;??_);_(@_)">
                  <c:v>7268.7156828074003</c:v>
                </c:pt>
                <c:pt idx="29" formatCode="_(* #,##0.0_);_(* \(#,##0.0\);_(* &quot;-&quot;??_);_(@_)">
                  <c:v>7870.1437885382666</c:v>
                </c:pt>
                <c:pt idx="30" formatCode="_(* #,##0.0_);_(* \(#,##0.0\);_(* &quot;-&quot;??_);_(@_)">
                  <c:v>9525.4291923588444</c:v>
                </c:pt>
                <c:pt idx="31" formatCode="_(* #,##0.0_);_(* \(#,##0.0\);_(* &quot;-&quot;??_);_(@_)">
                  <c:v>12056.952794905896</c:v>
                </c:pt>
                <c:pt idx="32" formatCode="_(* #,##0.0_);_(* \(#,##0.0\);_(* &quot;-&quot;??_);_(@_)">
                  <c:v>14208.301863270597</c:v>
                </c:pt>
                <c:pt idx="33" formatCode="_(* #,##0.0_);_(* \(#,##0.0\);_(* &quot;-&quot;??_);_(@_)">
                  <c:v>16407.867908847064</c:v>
                </c:pt>
                <c:pt idx="34" formatCode="_(* #,##0.0_);_(* \(#,##0.0\);_(* &quot;-&quot;??_);_(@_)">
                  <c:v>17805.911939231377</c:v>
                </c:pt>
                <c:pt idx="35" formatCode="_(* #,##0.0_);_(* \(#,##0.0\);_(* &quot;-&quot;??_);_(@_)">
                  <c:v>18678.941292820917</c:v>
                </c:pt>
                <c:pt idx="36" formatCode="_(* #,##0.0_);_(* \(#,##0.0\);_(* &quot;-&quot;??_);_(@_)">
                  <c:v>20340.960861880612</c:v>
                </c:pt>
                <c:pt idx="37" formatCode="_(* #,##0.0_);_(* \(#,##0.0\);_(* &quot;-&quot;??_);_(@_)">
                  <c:v>22754.30724125374</c:v>
                </c:pt>
                <c:pt idx="38" formatCode="_(* #,##0.0_);_(* \(#,##0.0\);_(* &quot;-&quot;??_);_(@_)">
                  <c:v>25299.538160835826</c:v>
                </c:pt>
                <c:pt idx="39" formatCode="_(* #,##0.0_);_(* \(#,##0.0\);_(* &quot;-&quot;??_);_(@_)">
                  <c:v>27474.358773890552</c:v>
                </c:pt>
                <c:pt idx="40" formatCode="_(* #,##0.0_);_(* \(#,##0.0\);_(* &quot;-&quot;??_);_(@_)">
                  <c:v>29405.239182593701</c:v>
                </c:pt>
                <c:pt idx="41" formatCode="_(* #,##0.0_);_(* \(#,##0.0\);_(* &quot;-&quot;??_);_(@_)">
                  <c:v>29009.826121729133</c:v>
                </c:pt>
                <c:pt idx="42" formatCode="_(* #,##0.0_);_(* \(#,##0.0\);_(* &quot;-&quot;??_);_(@_)">
                  <c:v>29204.884081152755</c:v>
                </c:pt>
                <c:pt idx="43" formatCode="_(* #,##0.0_);_(* \(#,##0.0\);_(* &quot;-&quot;??_);_(@_)">
                  <c:v>29749.256054101836</c:v>
                </c:pt>
                <c:pt idx="44" formatCode="_(* #,##0.0_);_(* \(#,##0.0\);_(* &quot;-&quot;??_);_(@_)">
                  <c:v>30348.50403606789</c:v>
                </c:pt>
                <c:pt idx="45" formatCode="_(* #,##0.0_);_(* \(#,##0.0\);_(* &quot;-&quot;??_);_(@_)">
                  <c:v>31475.002690711928</c:v>
                </c:pt>
                <c:pt idx="46" formatCode="_(* #,##0.0_);_(* \(#,##0.0\);_(* &quot;-&quot;??_);_(@_)">
                  <c:v>32235.001793807951</c:v>
                </c:pt>
                <c:pt idx="47" formatCode="_(* #,##0.0_);_(* \(#,##0.0\);_(* &quot;-&quot;??_);_(@_)">
                  <c:v>31443.667862538634</c:v>
                </c:pt>
                <c:pt idx="48" formatCode="_(* #,##0.0_);_(* \(#,##0.0\);_(* &quot;-&quot;??_);_(@_)">
                  <c:v>30601.445241692421</c:v>
                </c:pt>
                <c:pt idx="49" formatCode="_(* #,##0.0_);_(* \(#,##0.0\);_(* &quot;-&quot;??_);_(@_)">
                  <c:v>28836.296827794948</c:v>
                </c:pt>
                <c:pt idx="50" formatCode="_(* #,##0.0_);_(* \(#,##0.0\);_(* &quot;-&quot;??_);_(@_)">
                  <c:v>28241.197885196631</c:v>
                </c:pt>
                <c:pt idx="51" formatCode="_(* #,##0.0_);_(* \(#,##0.0\);_(* &quot;-&quot;??_);_(@_)">
                  <c:v>28387.465256797754</c:v>
                </c:pt>
                <c:pt idx="52" formatCode="_(* #,##0.0_);_(* \(#,##0.0\);_(* &quot;-&quot;??_);_(@_)">
                  <c:v>29338.976837865168</c:v>
                </c:pt>
                <c:pt idx="53" formatCode="_(* #,##0.0_);_(* \(#,##0.0\);_(* &quot;-&quot;??_);_(@_)">
                  <c:v>30263.98455857678</c:v>
                </c:pt>
                <c:pt idx="54" formatCode="_(* #,##0.0_);_(* \(#,##0.0\);_(* &quot;-&quot;??_);_(@_)">
                  <c:v>31006.323039051185</c:v>
                </c:pt>
                <c:pt idx="55" formatCode="_(* #,##0.0_);_(* \(#,##0.0\);_(* &quot;-&quot;??_);_(@_)">
                  <c:v>29633.882026034124</c:v>
                </c:pt>
                <c:pt idx="56" formatCode="_(* #,##0.0_);_(* \(#,##0.0\);_(* &quot;-&quot;??_);_(@_)">
                  <c:v>28169.254684022748</c:v>
                </c:pt>
                <c:pt idx="57" formatCode="_(* #,##0.0_);_(* \(#,##0.0\);_(* &quot;-&quot;??_);_(@_)">
                  <c:v>32398.503122681832</c:v>
                </c:pt>
                <c:pt idx="58" formatCode="_(* #,##0.0_);_(* \(#,##0.0\);_(* &quot;-&quot;??_);_(@_)">
                  <c:v>27414.335415121222</c:v>
                </c:pt>
                <c:pt idx="59" formatCode="_(* #,##0.0_);_(* \(#,##0.0\);_(* &quot;-&quot;??_);_(@_)">
                  <c:v>27123.890276747483</c:v>
                </c:pt>
                <c:pt idx="60" formatCode="_(* #,##0.0_);_(* \(#,##0.0\);_(* &quot;-&quot;??_);_(@_)">
                  <c:v>25199.92685116499</c:v>
                </c:pt>
                <c:pt idx="61" formatCode="_(* #,##0.0_);_(* \(#,##0.0\);_(* &quot;-&quot;??_);_(@_)">
                  <c:v>33036.951234109991</c:v>
                </c:pt>
                <c:pt idx="62" formatCode="_(* #,##0.0_);_(* \(#,##0.0\);_(* &quot;-&quot;??_);_(@_)">
                  <c:v>30916.300822739995</c:v>
                </c:pt>
                <c:pt idx="63" formatCode="_(* #,##0.0_);_(* \(#,##0.0\);_(* &quot;-&quot;??_);_(@_)">
                  <c:v>28124.533881826665</c:v>
                </c:pt>
                <c:pt idx="64" formatCode="_(* #,##0.0_);_(* \(#,##0.0\);_(* &quot;-&quot;??_);_(@_)">
                  <c:v>26794.355921217775</c:v>
                </c:pt>
                <c:pt idx="65" formatCode="_(* #,##0.0_);_(* \(#,##0.0\);_(* &quot;-&quot;??_);_(@_)">
                  <c:v>26970.903947478517</c:v>
                </c:pt>
                <c:pt idx="66" formatCode="_(* #,##0.0_);_(* \(#,##0.0\);_(* &quot;-&quot;??_);_(@_)">
                  <c:v>27952.935964985678</c:v>
                </c:pt>
                <c:pt idx="67" formatCode="_(* #,##0.0_);_(* \(#,##0.0\);_(* &quot;-&quot;??_);_(@_)">
                  <c:v>29953.62397665712</c:v>
                </c:pt>
                <c:pt idx="68" formatCode="_(* #,##0.0_);_(* \(#,##0.0\);_(* &quot;-&quot;??_);_(@_)">
                  <c:v>29731.749317771413</c:v>
                </c:pt>
                <c:pt idx="69" formatCode="_(* #,##0.0_);_(* \(#,##0.0\);_(* &quot;-&quot;??_);_(@_)">
                  <c:v>28145.166211847609</c:v>
                </c:pt>
                <c:pt idx="70" formatCode="_(* #,##0.0_);_(* \(#,##0.0\);_(* &quot;-&quot;??_);_(@_)">
                  <c:v>26294.444141231739</c:v>
                </c:pt>
                <c:pt idx="71" formatCode="_(* #,##0.0_);_(* \(#,##0.0\);_(* &quot;-&quot;??_);_(@_)">
                  <c:v>25476.629427487827</c:v>
                </c:pt>
                <c:pt idx="72" formatCode="_(* #,##0.0_);_(* \(#,##0.0\);_(* &quot;-&quot;??_);_(@_)">
                  <c:v>25027.086284991885</c:v>
                </c:pt>
                <c:pt idx="73" formatCode="_(* #,##0.0_);_(* \(#,##0.0\);_(* &quot;-&quot;??_);_(@_)">
                  <c:v>26141.057523327923</c:v>
                </c:pt>
                <c:pt idx="74" formatCode="_(* #,##0.0_);_(* \(#,##0.0\);_(* &quot;-&quot;??_);_(@_)">
                  <c:v>26413.038348885282</c:v>
                </c:pt>
                <c:pt idx="75" formatCode="_(* #,##0.0_);_(* \(#,##0.0\);_(* &quot;-&quot;??_);_(@_)">
                  <c:v>26146.025565923523</c:v>
                </c:pt>
                <c:pt idx="76" formatCode="_(* #,##0.0_);_(* \(#,##0.0\);_(* &quot;-&quot;??_);_(@_)">
                  <c:v>24183.35037728235</c:v>
                </c:pt>
                <c:pt idx="77" formatCode="_(* #,##0.0_);_(* \(#,##0.0\);_(* &quot;-&quot;??_);_(@_)">
                  <c:v>22161.233584854901</c:v>
                </c:pt>
                <c:pt idx="78" formatCode="_(* #,##0.0_);_(* \(#,##0.0\);_(* &quot;-&quot;??_);_(@_)">
                  <c:v>22288.822389903267</c:v>
                </c:pt>
                <c:pt idx="79" formatCode="_(* #,##0.0_);_(* \(#,##0.0\);_(* &quot;-&quot;??_);_(@_)">
                  <c:v>21627.214926602177</c:v>
                </c:pt>
                <c:pt idx="80" formatCode="_(* #,##0.0_);_(* \(#,##0.0\);_(* &quot;-&quot;??_);_(@_)">
                  <c:v>23459.809951068117</c:v>
                </c:pt>
                <c:pt idx="81" formatCode="_(* #,##0.0_);_(* \(#,##0.0\);_(* &quot;-&quot;??_);_(@_)">
                  <c:v>24325.873300712079</c:v>
                </c:pt>
                <c:pt idx="82" formatCode="_(* #,##0.0_);_(* \(#,##0.0\);_(* &quot;-&quot;??_);_(@_)">
                  <c:v>24196.248867141385</c:v>
                </c:pt>
                <c:pt idx="83" formatCode="_(* #,##0.0_);_(* \(#,##0.0\);_(* &quot;-&quot;??_);_(@_)">
                  <c:v>22416.832578094258</c:v>
                </c:pt>
                <c:pt idx="84" formatCode="_(* #,##0.0_);_(* \(#,##0.0\);_(* &quot;-&quot;??_);_(@_)">
                  <c:v>22349.555052062839</c:v>
                </c:pt>
                <c:pt idx="85" formatCode="_(* #,##0.0_);_(* \(#,##0.0\);_(* &quot;-&quot;??_);_(@_)">
                  <c:v>21467.703368041894</c:v>
                </c:pt>
                <c:pt idx="86" formatCode="_(* #,##0.0_);_(* \(#,##0.0\);_(* &quot;-&quot;??_);_(@_)">
                  <c:v>22042.468912027929</c:v>
                </c:pt>
                <c:pt idx="87" formatCode="_(* #,##0.0_);_(* \(#,##0.0\);_(* &quot;-&quot;??_);_(@_)">
                  <c:v>16663.312608018619</c:v>
                </c:pt>
                <c:pt idx="88" formatCode="_(* #,##0.0_);_(* \(#,##0.0\);_(* &quot;-&quot;??_);_(@_)">
                  <c:v>25667.54173867908</c:v>
                </c:pt>
                <c:pt idx="89" formatCode="_(* #,##0.0_);_(* \(#,##0.0\);_(* &quot;-&quot;??_);_(@_)">
                  <c:v>24190.361159119388</c:v>
                </c:pt>
                <c:pt idx="90" formatCode="_(* #,##0.0_);_(* \(#,##0.0\);_(* &quot;-&quot;??_);_(@_)">
                  <c:v>23069.907439412924</c:v>
                </c:pt>
                <c:pt idx="91" formatCode="_(* #,##0.0_);_(* \(#,##0.0\);_(* &quot;-&quot;??_);_(@_)">
                  <c:v>21802.938292941948</c:v>
                </c:pt>
                <c:pt idx="92" formatCode="_(* #,##0.0_);_(* \(#,##0.0\);_(* &quot;-&quot;??_);_(@_)">
                  <c:v>20751.958861961299</c:v>
                </c:pt>
                <c:pt idx="93" formatCode="_(* #,##0.0_);_(* \(#,##0.0\);_(* &quot;-&quot;??_);_(@_)">
                  <c:v>20006.305907974198</c:v>
                </c:pt>
                <c:pt idx="94" formatCode="_(* #,##0.0_);_(* \(#,##0.0\);_(* &quot;-&quot;??_);_(@_)">
                  <c:v>20609.870605316133</c:v>
                </c:pt>
                <c:pt idx="95" formatCode="_(* #,##0.0_);_(* \(#,##0.0\);_(* &quot;-&quot;??_);_(@_)">
                  <c:v>22185.580403544089</c:v>
                </c:pt>
                <c:pt idx="96" formatCode="_(* #,##0.0_);_(* \(#,##0.0\);_(* &quot;-&quot;??_);_(@_)">
                  <c:v>22556.053602362725</c:v>
                </c:pt>
                <c:pt idx="97" formatCode="_(* #,##0.0_);_(* \(#,##0.0\);_(* &quot;-&quot;??_);_(@_)">
                  <c:v>21639.702401575149</c:v>
                </c:pt>
                <c:pt idx="98" formatCode="_(* #,##0.0_);_(* \(#,##0.0\);_(* &quot;-&quot;??_);_(@_)">
                  <c:v>21455.134934383434</c:v>
                </c:pt>
                <c:pt idx="99" formatCode="_(* #,##0.0_);_(* \(#,##0.0\);_(* &quot;-&quot;??_);_(@_)">
                  <c:v>21151.423289588955</c:v>
                </c:pt>
                <c:pt idx="100" formatCode="_(* #,##0.0_);_(* \(#,##0.0\);_(* &quot;-&quot;??_);_(@_)">
                  <c:v>20667.282193059302</c:v>
                </c:pt>
                <c:pt idx="101" formatCode="_(* #,##0.0_);_(* \(#,##0.0\);_(* &quot;-&quot;??_);_(@_)">
                  <c:v>20824.854795372867</c:v>
                </c:pt>
                <c:pt idx="102" formatCode="_(* #,##0.0_);_(* \(#,##0.0\);_(* &quot;-&quot;??_);_(@_)">
                  <c:v>22275.903196915246</c:v>
                </c:pt>
                <c:pt idx="103" formatCode="_(* #,##0.0_);_(* \(#,##0.0\);_(* &quot;-&quot;??_);_(@_)">
                  <c:v>22258.268797943496</c:v>
                </c:pt>
                <c:pt idx="104" formatCode="_(* #,##0.0_);_(* \(#,##0.0\);_(* &quot;-&quot;??_);_(@_)">
                  <c:v>22272.845865295665</c:v>
                </c:pt>
                <c:pt idx="105" formatCode="_(* #,##0.0_);_(* \(#,##0.0\);_(* &quot;-&quot;??_);_(@_)">
                  <c:v>21122.56391019711</c:v>
                </c:pt>
                <c:pt idx="106" formatCode="_(* #,##0.0_);_(* \(#,##0.0\);_(* &quot;-&quot;??_);_(@_)">
                  <c:v>20317.709273464741</c:v>
                </c:pt>
                <c:pt idx="107" formatCode="_(* #,##0.0_);_(* \(#,##0.0\);_(* &quot;-&quot;??_);_(@_)">
                  <c:v>20402.139515643161</c:v>
                </c:pt>
                <c:pt idx="108" formatCode="_(* #,##0.0_);_(* \(#,##0.0\);_(* &quot;-&quot;??_);_(@_)">
                  <c:v>21259.093010428773</c:v>
                </c:pt>
                <c:pt idx="109" formatCode="_(* #,##0.0_);_(* \(#,##0.0\);_(* &quot;-&quot;??_);_(@_)">
                  <c:v>22689.062006952514</c:v>
                </c:pt>
                <c:pt idx="110" formatCode="_(* #,##0.0_);_(* \(#,##0.0\);_(* &quot;-&quot;??_);_(@_)">
                  <c:v>23639.374671301677</c:v>
                </c:pt>
                <c:pt idx="111" formatCode="_(* #,##0.0_);_(* \(#,##0.0\);_(* &quot;-&quot;??_);_(@_)">
                  <c:v>22273.916447534451</c:v>
                </c:pt>
                <c:pt idx="112" formatCode="_(* #,##0.0_);_(* \(#,##0.0\);_(* &quot;-&quot;??_);_(@_)">
                  <c:v>21501.610965022966</c:v>
                </c:pt>
                <c:pt idx="113" formatCode="_(* #,##0.0_);_(* \(#,##0.0\);_(* &quot;-&quot;??_);_(@_)">
                  <c:v>22236.073976681979</c:v>
                </c:pt>
                <c:pt idx="114" formatCode="_(* #,##0.0_);_(* \(#,##0.0\);_(* &quot;-&quot;??_);_(@_)">
                  <c:v>23343.715984454651</c:v>
                </c:pt>
                <c:pt idx="115" formatCode="_(* #,##0.0_);_(* \(#,##0.0\);_(* &quot;-&quot;??_);_(@_)">
                  <c:v>24865.8106563031</c:v>
                </c:pt>
                <c:pt idx="116" formatCode="_(* #,##0.0_);_(* \(#,##0.0\);_(* &quot;-&quot;??_);_(@_)">
                  <c:v>27035.873770868733</c:v>
                </c:pt>
                <c:pt idx="117" formatCode="_(* #,##0.0_);_(* \(#,##0.0\);_(* &quot;-&quot;??_);_(@_)">
                  <c:v>28871.58251391249</c:v>
                </c:pt>
                <c:pt idx="118" formatCode="_(* #,##0.0_);_(* \(#,##0.0\);_(* &quot;-&quot;??_);_(@_)">
                  <c:v>27864.388342608327</c:v>
                </c:pt>
                <c:pt idx="119" formatCode="_(* #,##0.0_);_(* \(#,##0.0\);_(* &quot;-&quot;??_);_(@_)">
                  <c:v>29020.592228405552</c:v>
                </c:pt>
                <c:pt idx="120" formatCode="_(* #,##0.0_);_(* \(#,##0.0\);_(* &quot;-&quot;??_);_(@_)">
                  <c:v>30920.394818937035</c:v>
                </c:pt>
                <c:pt idx="121" formatCode="_(* #,##0.0_);_(* \(#,##0.0\);_(* &quot;-&quot;??_);_(@_)">
                  <c:v>32062.596545958022</c:v>
                </c:pt>
                <c:pt idx="122" formatCode="_(* #,##0.0_);_(* \(#,##0.0\);_(* &quot;-&quot;??_);_(@_)">
                  <c:v>35292.39769730535</c:v>
                </c:pt>
                <c:pt idx="123" formatCode="_(* #,##0.0_);_(* \(#,##0.0\);_(* &quot;-&quot;??_);_(@_)">
                  <c:v>38433.598464870236</c:v>
                </c:pt>
                <c:pt idx="124" formatCode="_(* #,##0.0_);_(* \(#,##0.0\);_(* &quot;-&quot;??_);_(@_)">
                  <c:v>39784.39897658016</c:v>
                </c:pt>
                <c:pt idx="125" formatCode="_(* #,##0.0_);_(* \(#,##0.0\);_(* &quot;-&quot;??_);_(@_)">
                  <c:v>39424.599317720109</c:v>
                </c:pt>
                <c:pt idx="126" formatCode="_(* #,##0.0_);_(* \(#,##0.0\);_(* &quot;-&quot;??_);_(@_)">
                  <c:v>40134.399545146742</c:v>
                </c:pt>
                <c:pt idx="127" formatCode="_(* #,##0.0_);_(* \(#,##0.0\);_(* &quot;-&quot;??_);_(@_)">
                  <c:v>41372.933030097825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5-3347-8C3F-8442BC9544A2}"/>
            </c:ext>
          </c:extLst>
        </c:ser>
        <c:ser>
          <c:idx val="1"/>
          <c:order val="1"/>
          <c:tx>
            <c:v>AY</c:v>
          </c:tx>
          <c:spPr>
            <a:ln w="28575" cmpd="sng"/>
          </c:spPr>
          <c:marker>
            <c:symbol val="none"/>
          </c:marker>
          <c:cat>
            <c:numRef>
              <c:f>USACovid!$A$7:$A$134</c:f>
              <c:numCache>
                <c:formatCode>d\-mmm</c:formatCode>
                <c:ptCount val="12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</c:numCache>
            </c:numRef>
          </c:cat>
          <c:val>
            <c:numRef>
              <c:f>USACovid!$H$7:$H$134</c:f>
              <c:numCache>
                <c:formatCode>General</c:formatCode>
                <c:ptCount val="128"/>
                <c:pt idx="4" formatCode="_(* #,##0.0_);_(* \(#,##0.0\);_(* &quot;-&quot;??_);_(@_)">
                  <c:v>6.7099999999999991</c:v>
                </c:pt>
                <c:pt idx="5" formatCode="_(* #,##0.0_);_(* \(#,##0.0\);_(* &quot;-&quot;??_);_(@_)">
                  <c:v>5.8066666666666658</c:v>
                </c:pt>
                <c:pt idx="6" formatCode="_(* #,##0.0_);_(* \(#,##0.0\);_(* &quot;-&quot;??_);_(@_)">
                  <c:v>5.8711111111111105</c:v>
                </c:pt>
                <c:pt idx="7" formatCode="_(* #,##0.0_);_(* \(#,##0.0\);_(* &quot;-&quot;??_);_(@_)">
                  <c:v>6.2890740740740734</c:v>
                </c:pt>
                <c:pt idx="8" formatCode="_(* #,##0.0_);_(* \(#,##0.0\);_(* &quot;-&quot;??_);_(@_)">
                  <c:v>7.3408641975308635</c:v>
                </c:pt>
                <c:pt idx="9" formatCode="_(* #,##0.0_);_(* \(#,##0.0\);_(* &quot;-&quot;??_);_(@_)">
                  <c:v>8.593909465020575</c:v>
                </c:pt>
                <c:pt idx="10" formatCode="_(* #,##0.0_);_(* \(#,##0.0\);_(* &quot;-&quot;??_);_(@_)">
                  <c:v>11.032303279710685</c:v>
                </c:pt>
                <c:pt idx="11" formatCode="_(* #,##0.0_);_(* \(#,##0.0\);_(* &quot;-&quot;??_);_(@_)">
                  <c:v>14.354868853140456</c:v>
                </c:pt>
                <c:pt idx="12" formatCode="_(* #,##0.0_);_(* \(#,##0.0\);_(* &quot;-&quot;??_);_(@_)">
                  <c:v>18.595553594401331</c:v>
                </c:pt>
                <c:pt idx="13" formatCode="_(* #,##0.0_);_(* \(#,##0.0\);_(* &quot;-&quot;??_);_(@_)">
                  <c:v>24.182750015315172</c:v>
                </c:pt>
                <c:pt idx="14" formatCode="_(* #,##0.0_);_(* \(#,##0.0\);_(* &quot;-&quot;??_);_(@_)">
                  <c:v>30.410722232432335</c:v>
                </c:pt>
                <c:pt idx="15" formatCode="_(* #,##0.0_);_(* \(#,##0.0\);_(* &quot;-&quot;??_);_(@_)">
                  <c:v>39.690481488288221</c:v>
                </c:pt>
                <c:pt idx="16" formatCode="_(* #,##0.0_);_(* \(#,##0.0\);_(* &quot;-&quot;??_);_(@_)">
                  <c:v>49.989732756898029</c:v>
                </c:pt>
                <c:pt idx="17" formatCode="_(* #,##0.0_);_(* \(#,##0.0\);_(* &quot;-&quot;??_);_(@_)">
                  <c:v>62.233895912006091</c:v>
                </c:pt>
                <c:pt idx="18" formatCode="_(* #,##0.0_);_(* \(#,##0.0\);_(* &quot;-&quot;??_);_(@_)">
                  <c:v>79.401544643091782</c:v>
                </c:pt>
                <c:pt idx="19" formatCode="_(* #,##0.0_);_(* \(#,##0.0\);_(* &quot;-&quot;??_);_(@_)">
                  <c:v>99.501029762061179</c:v>
                </c:pt>
                <c:pt idx="20" formatCode="_(* #,##0.0_);_(* \(#,##0.0\);_(* &quot;-&quot;??_);_(@_)">
                  <c:v>121.34989285724713</c:v>
                </c:pt>
                <c:pt idx="21" formatCode="_(* #,##0.0_);_(* \(#,##0.0\);_(* &quot;-&quot;??_);_(@_)">
                  <c:v>146.85447402604353</c:v>
                </c:pt>
                <c:pt idx="22" formatCode="_(* #,##0.0_);_(* \(#,##0.0\);_(* &quot;-&quot;??_);_(@_)">
                  <c:v>179.59863485794205</c:v>
                </c:pt>
                <c:pt idx="23" formatCode="_(* #,##0.0_);_(* \(#,##0.0\);_(* &quot;-&quot;??_);_(@_)">
                  <c:v>231.59353434973912</c:v>
                </c:pt>
                <c:pt idx="24" formatCode="_(* #,##0.0_);_(* \(#,##0.0\);_(* &quot;-&quot;??_);_(@_)">
                  <c:v>313.23568956649274</c:v>
                </c:pt>
                <c:pt idx="25" formatCode="_(* #,##0.0_);_(* \(#,##0.0\);_(* &quot;-&quot;??_);_(@_)">
                  <c:v>429.78533150586691</c:v>
                </c:pt>
                <c:pt idx="26" formatCode="_(* #,##0.0_);_(* \(#,##0.0\);_(* &quot;-&quot;??_);_(@_)">
                  <c:v>578.16552964588664</c:v>
                </c:pt>
                <c:pt idx="27" formatCode="_(* #,##0.0_);_(* \(#,##0.0\);_(* &quot;-&quot;??_);_(@_)">
                  <c:v>775.45559119249583</c:v>
                </c:pt>
                <c:pt idx="28" formatCode="_(* #,##0.0_);_(* \(#,##0.0\);_(* &quot;-&quot;??_);_(@_)">
                  <c:v>1008.3726929789052</c:v>
                </c:pt>
                <c:pt idx="29" formatCode="_(* #,##0.0_);_(* \(#,##0.0\);_(* &quot;-&quot;??_);_(@_)">
                  <c:v>1248.0817953192702</c:v>
                </c:pt>
                <c:pt idx="30" formatCode="_(* #,##0.0_);_(* \(#,##0.0\);_(* &quot;-&quot;??_);_(@_)">
                  <c:v>1527.33410010532</c:v>
                </c:pt>
                <c:pt idx="31" formatCode="_(* #,##0.0_);_(* \(#,##0.0\);_(* &quot;-&quot;??_);_(@_)">
                  <c:v>1870.1081500702132</c:v>
                </c:pt>
                <c:pt idx="32" formatCode="_(* #,##0.0_);_(* \(#,##0.0\);_(* &quot;-&quot;??_);_(@_)">
                  <c:v>2259.7892717639807</c:v>
                </c:pt>
                <c:pt idx="33" formatCode="_(* #,##0.0_);_(* \(#,##0.0\);_(* &quot;-&quot;??_);_(@_)">
                  <c:v>2693.7712792152029</c:v>
                </c:pt>
                <c:pt idx="34" formatCode="_(* #,##0.0_);_(* \(#,##0.0\);_(* &quot;-&quot;??_);_(@_)">
                  <c:v>3145.3808528101354</c:v>
                </c:pt>
                <c:pt idx="35" formatCode="_(* #,##0.0_);_(* \(#,##0.0\);_(* &quot;-&quot;??_);_(@_)">
                  <c:v>3598.0872352067568</c:v>
                </c:pt>
                <c:pt idx="36" formatCode="_(* #,##0.0_);_(* \(#,##0.0\);_(* &quot;-&quot;??_);_(@_)">
                  <c:v>4072.5176162639641</c:v>
                </c:pt>
                <c:pt idx="37" formatCode="_(* #,##0.0_);_(* \(#,##0.0\);_(* &quot;-&quot;??_);_(@_)">
                  <c:v>4586.6959547022916</c:v>
                </c:pt>
                <c:pt idx="38" formatCode="_(* #,##0.0_);_(* \(#,##0.0\);_(* &quot;-&quot;??_);_(@_)">
                  <c:v>5141.2332005707585</c:v>
                </c:pt>
                <c:pt idx="39" formatCode="_(* #,##0.0_);_(* \(#,##0.0\);_(* &quot;-&quot;??_);_(@_)">
                  <c:v>5724.0388003805056</c:v>
                </c:pt>
                <c:pt idx="40" formatCode="_(* #,##0.0_);_(* \(#,##0.0\);_(* &quot;-&quot;??_);_(@_)">
                  <c:v>6327.0258669203367</c:v>
                </c:pt>
                <c:pt idx="41" formatCode="_(* #,##0.0_);_(* \(#,##0.0\);_(* &quot;-&quot;??_);_(@_)">
                  <c:v>6893.1918477881609</c:v>
                </c:pt>
                <c:pt idx="42" formatCode="_(* #,##0.0_);_(* \(#,##0.0\);_(* &quot;-&quot;??_);_(@_)">
                  <c:v>7437.8410768200147</c:v>
                </c:pt>
                <c:pt idx="43" formatCode="_(* #,##0.0_);_(* \(#,##0.0\);_(* &quot;-&quot;??_);_(@_)">
                  <c:v>7969.9622330315251</c:v>
                </c:pt>
                <c:pt idx="44" formatCode="_(* #,##0.0_);_(* \(#,##0.0\);_(* &quot;-&quot;??_);_(@_)">
                  <c:v>8491.4711183173131</c:v>
                </c:pt>
                <c:pt idx="45" formatCode="_(* #,##0.0_);_(* \(#,##0.0\);_(* &quot;-&quot;??_);_(@_)">
                  <c:v>9014.4590064144413</c:v>
                </c:pt>
                <c:pt idx="46" formatCode="_(* #,##0.0_);_(* \(#,##0.0\);_(* &quot;-&quot;??_);_(@_)">
                  <c:v>9531.1641603046628</c:v>
                </c:pt>
                <c:pt idx="47" formatCode="_(* #,##0.0_);_(* \(#,##0.0\);_(* &quot;-&quot;??_);_(@_)">
                  <c:v>10009.637217980886</c:v>
                </c:pt>
                <c:pt idx="48" formatCode="_(* #,##0.0_);_(* \(#,##0.0\);_(* &quot;-&quot;??_);_(@_)">
                  <c:v>10450.730934436237</c:v>
                </c:pt>
                <c:pt idx="49" formatCode="_(* #,##0.0_);_(* \(#,##0.0\);_(* &quot;-&quot;??_);_(@_)">
                  <c:v>10837.947289624157</c:v>
                </c:pt>
                <c:pt idx="50" formatCode="_(* #,##0.0_);_(* \(#,##0.0\);_(* &quot;-&quot;??_);_(@_)">
                  <c:v>11196.997539488</c:v>
                </c:pt>
                <c:pt idx="51" formatCode="_(* #,##0.0_);_(* \(#,##0.0\);_(* &quot;-&quot;??_);_(@_)">
                  <c:v>11543.831692992</c:v>
                </c:pt>
                <c:pt idx="52" formatCode="_(* #,##0.0_);_(* \(#,##0.0\);_(* &quot;-&quot;??_);_(@_)">
                  <c:v>11894.579619227372</c:v>
                </c:pt>
                <c:pt idx="53" formatCode="_(* #,##0.0_);_(* \(#,##0.0\);_(* &quot;-&quot;??_);_(@_)">
                  <c:v>12248.892585657753</c:v>
                </c:pt>
                <c:pt idx="54" formatCode="_(* #,##0.0_);_(* \(#,##0.0\);_(* &quot;-&quot;??_);_(@_)">
                  <c:v>12603.485966196078</c:v>
                </c:pt>
                <c:pt idx="55" formatCode="_(* #,##0.0_);_(* \(#,##0.0\);_(* &quot;-&quot;??_);_(@_)">
                  <c:v>12920.693025083099</c:v>
                </c:pt>
                <c:pt idx="56" formatCode="_(* #,##0.0_);_(* \(#,##0.0\);_(* &quot;-&quot;??_);_(@_)">
                  <c:v>13200.497104441365</c:v>
                </c:pt>
                <c:pt idx="57" formatCode="_(* #,##0.0_);_(* \(#,##0.0\);_(* &quot;-&quot;??_);_(@_)">
                  <c:v>13542.762437443669</c:v>
                </c:pt>
                <c:pt idx="58" formatCode="_(* #,##0.0_);_(* \(#,##0.0\);_(* &quot;-&quot;??_);_(@_)">
                  <c:v>13789.124110838153</c:v>
                </c:pt>
                <c:pt idx="59" formatCode="_(* #,##0.0_);_(* \(#,##0.0\);_(* &quot;-&quot;??_);_(@_)">
                  <c:v>14021.482740558769</c:v>
                </c:pt>
                <c:pt idx="60" formatCode="_(* #,##0.0_);_(* \(#,##0.0\);_(* &quot;-&quot;??_);_(@_)">
                  <c:v>14213.906526492732</c:v>
                </c:pt>
                <c:pt idx="61" formatCode="_(* #,##0.0_);_(* \(#,##0.0\);_(* &quot;-&quot;??_);_(@_)">
                  <c:v>14525.588221962897</c:v>
                </c:pt>
                <c:pt idx="62" formatCode="_(* #,##0.0_);_(* \(#,##0.0\);_(* &quot;-&quot;??_);_(@_)">
                  <c:v>14794.360401943519</c:v>
                </c:pt>
                <c:pt idx="63" formatCode="_(* #,##0.0_);_(* \(#,##0.0\);_(* &quot;-&quot;??_);_(@_)">
                  <c:v>15011.089226295679</c:v>
                </c:pt>
                <c:pt idx="64" formatCode="_(* #,##0.0_);_(* \(#,##0.0\);_(* &quot;-&quot;??_);_(@_)">
                  <c:v>15200.136407274042</c:v>
                </c:pt>
                <c:pt idx="65" formatCode="_(* #,##0.0_);_(* \(#,##0.0\);_(* &quot;-&quot;??_);_(@_)">
                  <c:v>15385.489928081684</c:v>
                </c:pt>
                <c:pt idx="66" formatCode="_(* #,##0.0_);_(* \(#,##0.0\);_(* &quot;-&quot;??_);_(@_)">
                  <c:v>15579.510698323113</c:v>
                </c:pt>
                <c:pt idx="67" formatCode="_(* #,##0.0_);_(* \(#,##0.0\);_(* &quot;-&quot;??_);_(@_)">
                  <c:v>15797.03164201933</c:v>
                </c:pt>
                <c:pt idx="68" formatCode="_(* #,##0.0_);_(* \(#,##0.0\);_(* &quot;-&quot;??_);_(@_)">
                  <c:v>16005.117713037042</c:v>
                </c:pt>
                <c:pt idx="69" formatCode="_(* #,##0.0_);_(* \(#,##0.0\);_(* &quot;-&quot;??_);_(@_)">
                  <c:v>16184.559427738981</c:v>
                </c:pt>
                <c:pt idx="70" formatCode="_(* #,##0.0_);_(* \(#,##0.0\);_(* &quot;-&quot;??_);_(@_)">
                  <c:v>16332.588914267302</c:v>
                </c:pt>
                <c:pt idx="71" formatCode="_(* #,##0.0_);_(* \(#,##0.0\);_(* &quot;-&quot;??_);_(@_)">
                  <c:v>16464.665757659684</c:v>
                </c:pt>
                <c:pt idx="72" formatCode="_(* #,##0.0_);_(* \(#,##0.0\);_(* &quot;-&quot;??_);_(@_)">
                  <c:v>16586.503199170384</c:v>
                </c:pt>
                <c:pt idx="73" formatCode="_(* #,##0.0_);_(* \(#,##0.0\);_(* &quot;-&quot;??_);_(@_)">
                  <c:v>16719.704835482957</c:v>
                </c:pt>
                <c:pt idx="74" formatCode="_(* #,##0.0_);_(* \(#,##0.0\);_(* &quot;-&quot;??_);_(@_)">
                  <c:v>16852.821001433083</c:v>
                </c:pt>
                <c:pt idx="75" formatCode="_(* #,##0.0_);_(* \(#,##0.0\);_(* &quot;-&quot;??_);_(@_)">
                  <c:v>16978.814878148372</c:v>
                </c:pt>
                <c:pt idx="76" formatCode="_(* #,##0.0_);_(* \(#,##0.0\);_(* &quot;-&quot;??_);_(@_)">
                  <c:v>17075.915546471209</c:v>
                </c:pt>
                <c:pt idx="77" formatCode="_(* #,##0.0_);_(* \(#,##0.0\);_(* &quot;-&quot;??_);_(@_)">
                  <c:v>17144.268483972261</c:v>
                </c:pt>
                <c:pt idx="78" formatCode="_(* #,##0.0_);_(* \(#,##0.0\);_(* &quot;-&quot;??_);_(@_)">
                  <c:v>17212.043968217793</c:v>
                </c:pt>
                <c:pt idx="79" formatCode="_(* #,##0.0_);_(* \(#,##0.0\);_(* &quot;-&quot;??_);_(@_)">
                  <c:v>17269.545978811861</c:v>
                </c:pt>
                <c:pt idx="80" formatCode="_(* #,##0.0_);_(* \(#,##0.0\);_(* &quot;-&quot;??_);_(@_)">
                  <c:v>17347.964808919842</c:v>
                </c:pt>
                <c:pt idx="81" formatCode="_(* #,##0.0_);_(* \(#,##0.0\);_(* &quot;-&quot;??_);_(@_)">
                  <c:v>17435.013124645749</c:v>
                </c:pt>
                <c:pt idx="82" formatCode="_(* #,##0.0_);_(* \(#,##0.0\);_(* &quot;-&quot;??_);_(@_)">
                  <c:v>17518.458548960622</c:v>
                </c:pt>
                <c:pt idx="83" formatCode="_(* #,##0.0_);_(* \(#,##0.0\);_(* &quot;-&quot;??_);_(@_)">
                  <c:v>17578.742207243587</c:v>
                </c:pt>
                <c:pt idx="84" formatCode="_(* #,##0.0_);_(* \(#,##0.0\);_(* &quot;-&quot;??_);_(@_)">
                  <c:v>17636.639902868275</c:v>
                </c:pt>
                <c:pt idx="85" formatCode="_(* #,##0.0_);_(* \(#,##0.0\);_(* &quot;-&quot;??_);_(@_)">
                  <c:v>17682.80257090443</c:v>
                </c:pt>
                <c:pt idx="86" formatCode="_(* #,##0.0_);_(* \(#,##0.0\);_(* &quot;-&quot;??_);_(@_)">
                  <c:v>17734.331982135522</c:v>
                </c:pt>
                <c:pt idx="87" formatCode="_(* #,##0.0_);_(* \(#,##0.0\);_(* &quot;-&quot;??_);_(@_)">
                  <c:v>17723.486472938832</c:v>
                </c:pt>
                <c:pt idx="88" formatCode="_(* #,##0.0_);_(* \(#,##0.0\);_(* &quot;-&quot;??_);_(@_)">
                  <c:v>17813.537798438621</c:v>
                </c:pt>
                <c:pt idx="89" formatCode="_(* #,##0.0_);_(* \(#,##0.0\);_(* &quot;-&quot;??_);_(@_)">
                  <c:v>17885.580754514638</c:v>
                </c:pt>
                <c:pt idx="90" formatCode="_(* #,##0.0_);_(* \(#,##0.0\);_(* &quot;-&quot;??_);_(@_)">
                  <c:v>17943.863360152616</c:v>
                </c:pt>
                <c:pt idx="91" formatCode="_(* #,##0.0_);_(* \(#,##0.0\);_(* &quot;-&quot;??_);_(@_)">
                  <c:v>17987.097312565511</c:v>
                </c:pt>
                <c:pt idx="92" formatCode="_(* #,##0.0_);_(* \(#,##0.0\);_(* &quot;-&quot;??_);_(@_)">
                  <c:v>18017.98602199708</c:v>
                </c:pt>
                <c:pt idx="93" formatCode="_(* #,##0.0_);_(* \(#,##0.0\);_(* &quot;-&quot;??_);_(@_)">
                  <c:v>18040.121887005145</c:v>
                </c:pt>
                <c:pt idx="94" formatCode="_(* #,##0.0_);_(* \(#,##0.0\);_(* &quot;-&quot;??_);_(@_)">
                  <c:v>18067.975994845536</c:v>
                </c:pt>
                <c:pt idx="95" formatCode="_(* #,##0.0_);_(* \(#,##0.0\);_(* &quot;-&quot;??_);_(@_)">
                  <c:v>18111.59163545258</c:v>
                </c:pt>
                <c:pt idx="96" formatCode="_(* #,##0.0_);_(* \(#,##0.0\);_(* &quot;-&quot;??_);_(@_)">
                  <c:v>18158.188238068044</c:v>
                </c:pt>
                <c:pt idx="97" formatCode="_(* #,##0.0_);_(* \(#,##0.0\);_(* &quot;-&quot;??_);_(@_)">
                  <c:v>18194.543859392303</c:v>
                </c:pt>
                <c:pt idx="98" formatCode="_(* #,##0.0_);_(* \(#,##0.0\);_(* &quot;-&quot;??_);_(@_)">
                  <c:v>18228.271663837291</c:v>
                </c:pt>
                <c:pt idx="99" formatCode="_(* #,##0.0_);_(* \(#,##0.0\);_(* &quot;-&quot;??_);_(@_)">
                  <c:v>18258.251109224861</c:v>
                </c:pt>
                <c:pt idx="100" formatCode="_(* #,##0.0_);_(* \(#,##0.0\);_(* &quot;-&quot;??_);_(@_)">
                  <c:v>18282.794468856177</c:v>
                </c:pt>
                <c:pt idx="101" formatCode="_(* #,##0.0_);_(* \(#,##0.0\);_(* &quot;-&quot;??_);_(@_)">
                  <c:v>18308.333567472746</c:v>
                </c:pt>
                <c:pt idx="102" formatCode="_(* #,##0.0_);_(* \(#,##0.0\);_(* &quot;-&quot;??_);_(@_)">
                  <c:v>18347.426261810309</c:v>
                </c:pt>
                <c:pt idx="103" formatCode="_(* #,##0.0_);_(* \(#,##0.0\);_(* &quot;-&quot;??_);_(@_)">
                  <c:v>18385.659174540207</c:v>
                </c:pt>
                <c:pt idx="104" formatCode="_(* #,##0.0_);_(* \(#,##0.0\);_(* &quot;-&quot;??_);_(@_)">
                  <c:v>18423.337862391883</c:v>
                </c:pt>
                <c:pt idx="105" formatCode="_(* #,##0.0_);_(* \(#,##0.0\);_(* &quot;-&quot;??_);_(@_)">
                  <c:v>18449.473669267543</c:v>
                </c:pt>
                <c:pt idx="106" formatCode="_(* #,##0.0_);_(* \(#,##0.0\);_(* &quot;-&quot;??_);_(@_)">
                  <c:v>18467.540078577116</c:v>
                </c:pt>
                <c:pt idx="107" formatCode="_(* #,##0.0_);_(* \(#,##0.0\);_(* &quot;-&quot;??_);_(@_)">
                  <c:v>18485.96499065635</c:v>
                </c:pt>
                <c:pt idx="108" formatCode="_(* #,##0.0_);_(* \(#,##0.0\);_(* &quot;-&quot;??_);_(@_)">
                  <c:v>18511.857394382521</c:v>
                </c:pt>
                <c:pt idx="109" formatCode="_(* #,##0.0_);_(* \(#,##0.0\);_(* &quot;-&quot;??_);_(@_)">
                  <c:v>18550.286747770166</c:v>
                </c:pt>
                <c:pt idx="110" formatCode="_(* #,##0.0_);_(* \(#,##0.0\);_(* &quot;-&quot;??_);_(@_)">
                  <c:v>18596.665639654584</c:v>
                </c:pt>
                <c:pt idx="111" formatCode="_(* #,##0.0_);_(* \(#,##0.0\);_(* &quot;-&quot;??_);_(@_)">
                  <c:v>18630.125307388771</c:v>
                </c:pt>
                <c:pt idx="112" formatCode="_(* #,##0.0_);_(* \(#,##0.0\);_(* &quot;-&quot;??_);_(@_)">
                  <c:v>18656.148435014344</c:v>
                </c:pt>
                <c:pt idx="113" formatCode="_(* #,##0.0_);_(* \(#,##0.0\);_(* &quot;-&quot;??_);_(@_)">
                  <c:v>18688.107728606054</c:v>
                </c:pt>
                <c:pt idx="114" formatCode="_(* #,##0.0_);_(* \(#,##0.0\);_(* &quot;-&quot;??_);_(@_)">
                  <c:v>18729.144282838817</c:v>
                </c:pt>
                <c:pt idx="115" formatCode="_(* #,##0.0_);_(* \(#,##0.0\);_(* &quot;-&quot;??_);_(@_)">
                  <c:v>18782.647912697143</c:v>
                </c:pt>
                <c:pt idx="116" formatCode="_(* #,##0.0_);_(* \(#,##0.0\);_(* &quot;-&quot;??_);_(@_)">
                  <c:v>18853.890631256785</c:v>
                </c:pt>
                <c:pt idx="117" formatCode="_(* #,##0.0_);_(* \(#,##0.0\);_(* &quot;-&quot;??_);_(@_)">
                  <c:v>18939.65307620509</c:v>
                </c:pt>
                <c:pt idx="118" formatCode="_(* #,##0.0_);_(* \(#,##0.0\);_(* &quot;-&quot;??_);_(@_)">
                  <c:v>19015.704291699753</c:v>
                </c:pt>
                <c:pt idx="119" formatCode="_(* #,##0.0_);_(* \(#,##0.0\);_(* &quot;-&quot;??_);_(@_)">
                  <c:v>19100.197305577614</c:v>
                </c:pt>
                <c:pt idx="120" formatCode="_(* #,##0.0_);_(* \(#,##0.0\);_(* &quot;-&quot;??_);_(@_)">
                  <c:v>19199.090214737695</c:v>
                </c:pt>
                <c:pt idx="121" formatCode="_(* #,##0.0_);_(* \(#,##0.0\);_(* &quot;-&quot;??_);_(@_)">
                  <c:v>19305.866154087424</c:v>
                </c:pt>
                <c:pt idx="122" formatCode="_(* #,##0.0_);_(* \(#,##0.0\);_(* &quot;-&quot;??_);_(@_)">
                  <c:v>19437.301013294054</c:v>
                </c:pt>
                <c:pt idx="123" formatCode="_(* #,##0.0_);_(* \(#,##0.0\);_(* &quot;-&quot;??_);_(@_)">
                  <c:v>19592.171105636895</c:v>
                </c:pt>
                <c:pt idx="124" formatCode="_(* #,##0.0_);_(* \(#,##0.0\);_(* &quot;-&quot;??_);_(@_)">
                  <c:v>19755.642070424597</c:v>
                </c:pt>
                <c:pt idx="125" formatCode="_(* #,##0.0_);_(* \(#,##0.0\);_(* &quot;-&quot;??_);_(@_)">
                  <c:v>19913.88836441005</c:v>
                </c:pt>
                <c:pt idx="126" formatCode="_(* #,##0.0_);_(* \(#,##0.0\);_(* &quot;-&quot;??_);_(@_)">
                  <c:v>20075.353397795676</c:v>
                </c:pt>
                <c:pt idx="127" formatCode="_(* #,##0.0_);_(* \(#,##0.0\);_(* &quot;-&quot;??_);_(@_)">
                  <c:v>20244.068931863785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5-3347-8C3F-8442BC954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6289720"/>
        <c:axId val="-2049329784"/>
      </c:lineChart>
      <c:dateAx>
        <c:axId val="-20362897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-2049329784"/>
        <c:crosses val="autoZero"/>
        <c:auto val="1"/>
        <c:lblOffset val="100"/>
        <c:baseTimeUnit val="days"/>
      </c:dateAx>
      <c:valAx>
        <c:axId val="-2049329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36289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/>
          </c:spPr>
          <c:marker>
            <c:symbol val="none"/>
          </c:marker>
          <c:cat>
            <c:numRef>
              <c:f>USACovid!$A$7:$A$134</c:f>
              <c:numCache>
                <c:formatCode>d\-mmm</c:formatCode>
                <c:ptCount val="12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</c:numCache>
            </c:numRef>
          </c:cat>
          <c:val>
            <c:numRef>
              <c:f>USACovid!$F$7:$F$134</c:f>
              <c:numCache>
                <c:formatCode>General</c:formatCode>
                <c:ptCount val="128"/>
                <c:pt idx="4" formatCode="_(* #,##0.0_);_(* \(#,##0.0\);_(* &quot;-&quot;??_);_(@_)">
                  <c:v>15.4</c:v>
                </c:pt>
                <c:pt idx="5" formatCode="_(* #,##0.0_);_(* \(#,##0.0\);_(* &quot;-&quot;??_);_(@_)">
                  <c:v>18.266666666666666</c:v>
                </c:pt>
                <c:pt idx="6" formatCode="_(* #,##0.0_);_(* \(#,##0.0\);_(* &quot;-&quot;??_);_(@_)">
                  <c:v>26.177777777777777</c:v>
                </c:pt>
                <c:pt idx="7" formatCode="_(* #,##0.0_);_(* \(#,##0.0\);_(* &quot;-&quot;??_);_(@_)">
                  <c:v>36.451851851851849</c:v>
                </c:pt>
                <c:pt idx="8" formatCode="_(* #,##0.0_);_(* \(#,##0.0\);_(* &quot;-&quot;??_);_(@_)">
                  <c:v>52.634567901234561</c:v>
                </c:pt>
                <c:pt idx="9" formatCode="_(* #,##0.0_);_(* \(#,##0.0\);_(* &quot;-&quot;??_);_(@_)">
                  <c:v>72.089711934156369</c:v>
                </c:pt>
                <c:pt idx="10" formatCode="_(* #,##0.0_);_(* \(#,##0.0\);_(* &quot;-&quot;??_);_(@_)">
                  <c:v>106.39314128943758</c:v>
                </c:pt>
                <c:pt idx="11" formatCode="_(* #,##0.0_);_(* \(#,##0.0\);_(* &quot;-&quot;??_);_(@_)">
                  <c:v>154.92876085962504</c:v>
                </c:pt>
                <c:pt idx="12" formatCode="_(* #,##0.0_);_(* \(#,##0.0\);_(* &quot;-&quot;??_);_(@_)">
                  <c:v>220.61917390641668</c:v>
                </c:pt>
                <c:pt idx="13" formatCode="_(* #,##0.0_);_(* \(#,##0.0\);_(* &quot;-&quot;??_);_(@_)">
                  <c:v>312.07944927094445</c:v>
                </c:pt>
                <c:pt idx="14" formatCode="_(* #,##0.0_);_(* \(#,##0.0\);_(* &quot;-&quot;??_);_(@_)">
                  <c:v>422.38629951396297</c:v>
                </c:pt>
                <c:pt idx="15" formatCode="_(* #,##0.0_);_(* \(#,##0.0\);_(* &quot;-&quot;??_);_(@_)">
                  <c:v>592.25753300930864</c:v>
                </c:pt>
                <c:pt idx="16" formatCode="_(* #,##0.0_);_(* \(#,##0.0\);_(* &quot;-&quot;??_);_(@_)">
                  <c:v>794.83835533953902</c:v>
                </c:pt>
                <c:pt idx="17" formatCode="_(* #,##0.0_);_(* \(#,##0.0\);_(* &quot;-&quot;??_);_(@_)">
                  <c:v>1050.2255702263594</c:v>
                </c:pt>
                <c:pt idx="18" formatCode="_(* #,##0.0_);_(* \(#,##0.0\);_(* &quot;-&quot;??_);_(@_)">
                  <c:v>1420.4837134842396</c:v>
                </c:pt>
                <c:pt idx="19" formatCode="_(* #,##0.0_);_(* \(#,##0.0\);_(* &quot;-&quot;??_);_(@_)">
                  <c:v>1878.3224756561597</c:v>
                </c:pt>
                <c:pt idx="20" formatCode="_(* #,##0.0_);_(* \(#,##0.0\);_(* &quot;-&quot;??_);_(@_)">
                  <c:v>2407.5483171041064</c:v>
                </c:pt>
                <c:pt idx="21" formatCode="_(* #,##0.0_);_(* \(#,##0.0\);_(* &quot;-&quot;??_);_(@_)">
                  <c:v>3056.0322114027376</c:v>
                </c:pt>
                <c:pt idx="22" formatCode="_(* #,##0.0_);_(* \(#,##0.0\);_(* &quot;-&quot;??_);_(@_)">
                  <c:v>3916.3548076018251</c:v>
                </c:pt>
                <c:pt idx="23" formatCode="_(* #,##0.0_);_(* \(#,##0.0\);_(* &quot;-&quot;??_);_(@_)">
                  <c:v>5295.5698717345495</c:v>
                </c:pt>
                <c:pt idx="24" formatCode="_(* #,##0.0_);_(* \(#,##0.0\);_(* &quot;-&quot;??_);_(@_)">
                  <c:v>7501.3799144896993</c:v>
                </c:pt>
                <c:pt idx="25" formatCode="_(* #,##0.0_);_(* \(#,##0.0\);_(* &quot;-&quot;??_);_(@_)">
                  <c:v>10745.919942993132</c:v>
                </c:pt>
                <c:pt idx="26" formatCode="_(* #,##0.0_);_(* \(#,##0.0\);_(* &quot;-&quot;??_);_(@_)">
                  <c:v>15038.27996199542</c:v>
                </c:pt>
                <c:pt idx="27" formatCode="_(* #,##0.0_);_(* \(#,##0.0\);_(* &quot;-&quot;??_);_(@_)">
                  <c:v>20945.853307996946</c:v>
                </c:pt>
                <c:pt idx="28" formatCode="_(* #,##0.0_);_(* \(#,##0.0\);_(* &quot;-&quot;??_);_(@_)">
                  <c:v>28214.568871997963</c:v>
                </c:pt>
                <c:pt idx="29" formatCode="_(* #,##0.0_);_(* \(#,##0.0\);_(* &quot;-&quot;??_);_(@_)">
                  <c:v>36084.712581331973</c:v>
                </c:pt>
                <c:pt idx="30" formatCode="_(* #,##0.0_);_(* \(#,##0.0\);_(* &quot;-&quot;??_);_(@_)">
                  <c:v>45610.141720887979</c:v>
                </c:pt>
                <c:pt idx="31" formatCode="_(* #,##0.0_);_(* \(#,##0.0\);_(* &quot;-&quot;??_);_(@_)">
                  <c:v>57667.094480591986</c:v>
                </c:pt>
                <c:pt idx="32" formatCode="_(* #,##0.0_);_(* \(#,##0.0\);_(* &quot;-&quot;??_);_(@_)">
                  <c:v>71875.396320394662</c:v>
                </c:pt>
                <c:pt idx="33" formatCode="_(* #,##0.0_);_(* \(#,##0.0\);_(* &quot;-&quot;??_);_(@_)">
                  <c:v>88283.264213596442</c:v>
                </c:pt>
                <c:pt idx="34" formatCode="_(* #,##0.0_);_(* \(#,##0.0\);_(* &quot;-&quot;??_);_(@_)">
                  <c:v>106089.17614239763</c:v>
                </c:pt>
                <c:pt idx="35" formatCode="_(* #,##0.0_);_(* \(#,##0.0\);_(* &quot;-&quot;??_);_(@_)">
                  <c:v>124768.11742826508</c:v>
                </c:pt>
                <c:pt idx="36" formatCode="_(* #,##0.0_);_(* \(#,##0.0\);_(* &quot;-&quot;??_);_(@_)">
                  <c:v>145109.07828551004</c:v>
                </c:pt>
                <c:pt idx="37" formatCode="_(* #,##0.0_);_(* \(#,##0.0\);_(* &quot;-&quot;??_);_(@_)">
                  <c:v>167863.38552367335</c:v>
                </c:pt>
                <c:pt idx="38" formatCode="_(* #,##0.0_);_(* \(#,##0.0\);_(* &quot;-&quot;??_);_(@_)">
                  <c:v>193162.92368244889</c:v>
                </c:pt>
                <c:pt idx="39" formatCode="_(* #,##0.0_);_(* \(#,##0.0\);_(* &quot;-&quot;??_);_(@_)">
                  <c:v>220637.28245496593</c:v>
                </c:pt>
                <c:pt idx="40" formatCode="_(* #,##0.0_);_(* \(#,##0.0\);_(* &quot;-&quot;??_);_(@_)">
                  <c:v>250042.52163664394</c:v>
                </c:pt>
                <c:pt idx="41" formatCode="_(* #,##0.0_);_(* \(#,##0.0\);_(* &quot;-&quot;??_);_(@_)">
                  <c:v>279052.34775776265</c:v>
                </c:pt>
                <c:pt idx="42" formatCode="_(* #,##0.0_);_(* \(#,##0.0\);_(* &quot;-&quot;??_);_(@_)">
                  <c:v>308257.23183850845</c:v>
                </c:pt>
                <c:pt idx="43" formatCode="_(* #,##0.0_);_(* \(#,##0.0\);_(* &quot;-&quot;??_);_(@_)">
                  <c:v>338006.48789233895</c:v>
                </c:pt>
                <c:pt idx="44" formatCode="_(* #,##0.0_);_(* \(#,##0.0\);_(* &quot;-&quot;??_);_(@_)">
                  <c:v>368354.99192822597</c:v>
                </c:pt>
                <c:pt idx="45" formatCode="_(* #,##0.0_);_(* \(#,##0.0\);_(* &quot;-&quot;??_);_(@_)">
                  <c:v>399829.99461881729</c:v>
                </c:pt>
                <c:pt idx="46" formatCode="_(* #,##0.0_);_(* \(#,##0.0\);_(* &quot;-&quot;??_);_(@_)">
                  <c:v>432064.99641254486</c:v>
                </c:pt>
                <c:pt idx="47" formatCode="_(* #,##0.0_);_(* \(#,##0.0\);_(* &quot;-&quot;??_);_(@_)">
                  <c:v>463508.66427502991</c:v>
                </c:pt>
                <c:pt idx="48" formatCode="_(* #,##0.0_);_(* \(#,##0.0\);_(* &quot;-&quot;??_);_(@_)">
                  <c:v>494110.10951668659</c:v>
                </c:pt>
                <c:pt idx="49" formatCode="_(* #,##0.0_);_(* \(#,##0.0\);_(* &quot;-&quot;??_);_(@_)">
                  <c:v>522946.4063444577</c:v>
                </c:pt>
                <c:pt idx="50" formatCode="_(* #,##0.0_);_(* \(#,##0.0\);_(* &quot;-&quot;??_);_(@_)">
                  <c:v>551187.60422963847</c:v>
                </c:pt>
                <c:pt idx="51" formatCode="_(* #,##0.0_);_(* \(#,##0.0\);_(* &quot;-&quot;??_);_(@_)">
                  <c:v>579575.06948642561</c:v>
                </c:pt>
                <c:pt idx="52" formatCode="_(* #,##0.0_);_(* \(#,##0.0\);_(* &quot;-&quot;??_);_(@_)">
                  <c:v>608914.0463242837</c:v>
                </c:pt>
                <c:pt idx="53" formatCode="_(* #,##0.0_);_(* \(#,##0.0\);_(* &quot;-&quot;??_);_(@_)">
                  <c:v>639178.03088285576</c:v>
                </c:pt>
                <c:pt idx="54" formatCode="_(* #,##0.0_);_(* \(#,##0.0\);_(* &quot;-&quot;??_);_(@_)">
                  <c:v>670184.35392190388</c:v>
                </c:pt>
                <c:pt idx="55" formatCode="_(* #,##0.0_);_(* \(#,##0.0\);_(* &quot;-&quot;??_);_(@_)">
                  <c:v>699818.23594793596</c:v>
                </c:pt>
                <c:pt idx="56" formatCode="_(* #,##0.0_);_(* \(#,##0.0\);_(* &quot;-&quot;??_);_(@_)">
                  <c:v>727987.49063195731</c:v>
                </c:pt>
                <c:pt idx="57" formatCode="_(* #,##0.0_);_(* \(#,##0.0\);_(* &quot;-&quot;??_);_(@_)">
                  <c:v>760385.99375463824</c:v>
                </c:pt>
                <c:pt idx="58" formatCode="_(* #,##0.0_);_(* \(#,##0.0\);_(* &quot;-&quot;??_);_(@_)">
                  <c:v>787800.32916975883</c:v>
                </c:pt>
                <c:pt idx="59" formatCode="_(* #,##0.0_);_(* \(#,##0.0\);_(* &quot;-&quot;??_);_(@_)">
                  <c:v>814924.21944650589</c:v>
                </c:pt>
                <c:pt idx="60" formatCode="_(* #,##0.0_);_(* \(#,##0.0\);_(* &quot;-&quot;??_);_(@_)">
                  <c:v>840124.14629767055</c:v>
                </c:pt>
                <c:pt idx="61" formatCode="_(* #,##0.0_);_(* \(#,##0.0\);_(* &quot;-&quot;??_);_(@_)">
                  <c:v>873161.09753178037</c:v>
                </c:pt>
                <c:pt idx="62" formatCode="_(* #,##0.0_);_(* \(#,##0.0\);_(* &quot;-&quot;??_);_(@_)">
                  <c:v>904077.39835452021</c:v>
                </c:pt>
                <c:pt idx="63" formatCode="_(* #,##0.0_);_(* \(#,##0.0\);_(* &quot;-&quot;??_);_(@_)">
                  <c:v>932201.93223634677</c:v>
                </c:pt>
                <c:pt idx="64" formatCode="_(* #,##0.0_);_(* \(#,##0.0\);_(* &quot;-&quot;??_);_(@_)">
                  <c:v>958996.28815756447</c:v>
                </c:pt>
                <c:pt idx="65" formatCode="_(* #,##0.0_);_(* \(#,##0.0\);_(* &quot;-&quot;??_);_(@_)">
                  <c:v>985967.19210504298</c:v>
                </c:pt>
                <c:pt idx="66" formatCode="_(* #,##0.0_);_(* \(#,##0.0\);_(* &quot;-&quot;??_);_(@_)">
                  <c:v>1013920.1280700286</c:v>
                </c:pt>
                <c:pt idx="67" formatCode="_(* #,##0.0_);_(* \(#,##0.0\);_(* &quot;-&quot;??_);_(@_)">
                  <c:v>1043873.7520466858</c:v>
                </c:pt>
                <c:pt idx="68" formatCode="_(* #,##0.0_);_(* \(#,##0.0\);_(* &quot;-&quot;??_);_(@_)">
                  <c:v>1073605.5013644572</c:v>
                </c:pt>
                <c:pt idx="69" formatCode="_(* #,##0.0_);_(* \(#,##0.0\);_(* &quot;-&quot;??_);_(@_)">
                  <c:v>1101750.6675763049</c:v>
                </c:pt>
                <c:pt idx="70" formatCode="_(* #,##0.0_);_(* \(#,##0.0\);_(* &quot;-&quot;??_);_(@_)">
                  <c:v>1128045.1117175366</c:v>
                </c:pt>
                <c:pt idx="71" formatCode="_(* #,##0.0_);_(* \(#,##0.0\);_(* &quot;-&quot;??_);_(@_)">
                  <c:v>1153521.7411450243</c:v>
                </c:pt>
                <c:pt idx="72" formatCode="_(* #,##0.0_);_(* \(#,##0.0\);_(* &quot;-&quot;??_);_(@_)">
                  <c:v>1178548.8274300161</c:v>
                </c:pt>
                <c:pt idx="73" formatCode="_(* #,##0.0_);_(* \(#,##0.0\);_(* &quot;-&quot;??_);_(@_)">
                  <c:v>1204689.884953344</c:v>
                </c:pt>
                <c:pt idx="74" formatCode="_(* #,##0.0_);_(* \(#,##0.0\);_(* &quot;-&quot;??_);_(@_)">
                  <c:v>1231102.9233022293</c:v>
                </c:pt>
                <c:pt idx="75" formatCode="_(* #,##0.0_);_(* \(#,##0.0\);_(* &quot;-&quot;??_);_(@_)">
                  <c:v>1257248.9488681529</c:v>
                </c:pt>
                <c:pt idx="76" formatCode="_(* #,##0.0_);_(* \(#,##0.0\);_(* &quot;-&quot;??_);_(@_)">
                  <c:v>1281432.2992454353</c:v>
                </c:pt>
                <c:pt idx="77" formatCode="_(* #,##0.0_);_(* \(#,##0.0\);_(* &quot;-&quot;??_);_(@_)">
                  <c:v>1303593.5328302903</c:v>
                </c:pt>
                <c:pt idx="78" formatCode="_(* #,##0.0_);_(* \(#,##0.0\);_(* &quot;-&quot;??_);_(@_)">
                  <c:v>1325882.3552201935</c:v>
                </c:pt>
                <c:pt idx="79" formatCode="_(* #,##0.0_);_(* \(#,##0.0\);_(* &quot;-&quot;??_);_(@_)">
                  <c:v>1347509.5701467956</c:v>
                </c:pt>
                <c:pt idx="80" formatCode="_(* #,##0.0_);_(* \(#,##0.0\);_(* &quot;-&quot;??_);_(@_)">
                  <c:v>1370969.3800978637</c:v>
                </c:pt>
                <c:pt idx="81" formatCode="_(* #,##0.0_);_(* \(#,##0.0\);_(* &quot;-&quot;??_);_(@_)">
                  <c:v>1395295.2533985758</c:v>
                </c:pt>
                <c:pt idx="82" formatCode="_(* #,##0.0_);_(* \(#,##0.0\);_(* &quot;-&quot;??_);_(@_)">
                  <c:v>1419491.5022657171</c:v>
                </c:pt>
                <c:pt idx="83" formatCode="_(* #,##0.0_);_(* \(#,##0.0\);_(* &quot;-&quot;??_);_(@_)">
                  <c:v>1441908.3348438113</c:v>
                </c:pt>
                <c:pt idx="84" formatCode="_(* #,##0.0_);_(* \(#,##0.0\);_(* &quot;-&quot;??_);_(@_)">
                  <c:v>1464257.8898958743</c:v>
                </c:pt>
                <c:pt idx="85" formatCode="_(* #,##0.0_);_(* \(#,##0.0\);_(* &quot;-&quot;??_);_(@_)">
                  <c:v>1485725.5932639162</c:v>
                </c:pt>
                <c:pt idx="86" formatCode="_(* #,##0.0_);_(* \(#,##0.0\);_(* &quot;-&quot;??_);_(@_)">
                  <c:v>1507768.0621759442</c:v>
                </c:pt>
                <c:pt idx="87" formatCode="_(* #,##0.0_);_(* \(#,##0.0\);_(* &quot;-&quot;??_);_(@_)">
                  <c:v>1524431.3747839627</c:v>
                </c:pt>
                <c:pt idx="88" formatCode="_(* #,##0.0_);_(* \(#,##0.0\);_(* &quot;-&quot;??_);_(@_)">
                  <c:v>1550098.9165226419</c:v>
                </c:pt>
                <c:pt idx="89" formatCode="_(* #,##0.0_);_(* \(#,##0.0\);_(* &quot;-&quot;??_);_(@_)">
                  <c:v>1574289.2776817612</c:v>
                </c:pt>
                <c:pt idx="90" formatCode="_(* #,##0.0_);_(* \(#,##0.0\);_(* &quot;-&quot;??_);_(@_)">
                  <c:v>1597359.1851211742</c:v>
                </c:pt>
                <c:pt idx="91" formatCode="_(* #,##0.0_);_(* \(#,##0.0\);_(* &quot;-&quot;??_);_(@_)">
                  <c:v>1619162.1234141162</c:v>
                </c:pt>
                <c:pt idx="92" formatCode="_(* #,##0.0_);_(* \(#,##0.0\);_(* &quot;-&quot;??_);_(@_)">
                  <c:v>1639914.0822760775</c:v>
                </c:pt>
                <c:pt idx="93" formatCode="_(* #,##0.0_);_(* \(#,##0.0\);_(* &quot;-&quot;??_);_(@_)">
                  <c:v>1659920.3881840517</c:v>
                </c:pt>
                <c:pt idx="94" formatCode="_(* #,##0.0_);_(* \(#,##0.0\);_(* &quot;-&quot;??_);_(@_)">
                  <c:v>1680530.2587893677</c:v>
                </c:pt>
                <c:pt idx="95" formatCode="_(* #,##0.0_);_(* \(#,##0.0\);_(* &quot;-&quot;??_);_(@_)">
                  <c:v>1702715.8391929117</c:v>
                </c:pt>
                <c:pt idx="96" formatCode="_(* #,##0.0_);_(* \(#,##0.0\);_(* &quot;-&quot;??_);_(@_)">
                  <c:v>1725271.8927952745</c:v>
                </c:pt>
                <c:pt idx="97" formatCode="_(* #,##0.0_);_(* \(#,##0.0\);_(* &quot;-&quot;??_);_(@_)">
                  <c:v>1746911.5951968497</c:v>
                </c:pt>
                <c:pt idx="98" formatCode="_(* #,##0.0_);_(* \(#,##0.0\);_(* &quot;-&quot;??_);_(@_)">
                  <c:v>1768366.7301312331</c:v>
                </c:pt>
                <c:pt idx="99" formatCode="_(* #,##0.0_);_(* \(#,##0.0\);_(* &quot;-&quot;??_);_(@_)">
                  <c:v>1789518.153420822</c:v>
                </c:pt>
                <c:pt idx="100" formatCode="_(* #,##0.0_);_(* \(#,##0.0\);_(* &quot;-&quot;??_);_(@_)">
                  <c:v>1810185.4356138813</c:v>
                </c:pt>
                <c:pt idx="101" formatCode="_(* #,##0.0_);_(* \(#,##0.0\);_(* &quot;-&quot;??_);_(@_)">
                  <c:v>1831010.2904092541</c:v>
                </c:pt>
                <c:pt idx="102" formatCode="_(* #,##0.0_);_(* \(#,##0.0\);_(* &quot;-&quot;??_);_(@_)">
                  <c:v>1853286.1936061694</c:v>
                </c:pt>
                <c:pt idx="103" formatCode="_(* #,##0.0_);_(* \(#,##0.0\);_(* &quot;-&quot;??_);_(@_)">
                  <c:v>1875544.462404113</c:v>
                </c:pt>
                <c:pt idx="104" formatCode="_(* #,##0.0_);_(* \(#,##0.0\);_(* &quot;-&quot;??_);_(@_)">
                  <c:v>1897817.3082694088</c:v>
                </c:pt>
                <c:pt idx="105" formatCode="_(* #,##0.0_);_(* \(#,##0.0\);_(* &quot;-&quot;??_);_(@_)">
                  <c:v>1918939.8721796058</c:v>
                </c:pt>
                <c:pt idx="106" formatCode="_(* #,##0.0_);_(* \(#,##0.0\);_(* &quot;-&quot;??_);_(@_)">
                  <c:v>1939257.5814530705</c:v>
                </c:pt>
                <c:pt idx="107" formatCode="_(* #,##0.0_);_(* \(#,##0.0\);_(* &quot;-&quot;??_);_(@_)">
                  <c:v>1959659.7209687138</c:v>
                </c:pt>
                <c:pt idx="108" formatCode="_(* #,##0.0_);_(* \(#,##0.0\);_(* &quot;-&quot;??_);_(@_)">
                  <c:v>1980918.8139791426</c:v>
                </c:pt>
                <c:pt idx="109" formatCode="_(* #,##0.0_);_(* \(#,##0.0\);_(* &quot;-&quot;??_);_(@_)">
                  <c:v>2003607.8759860951</c:v>
                </c:pt>
                <c:pt idx="110" formatCode="_(* #,##0.0_);_(* \(#,##0.0\);_(* &quot;-&quot;??_);_(@_)">
                  <c:v>2027247.2506573966</c:v>
                </c:pt>
                <c:pt idx="111" formatCode="_(* #,##0.0_);_(* \(#,##0.0\);_(* &quot;-&quot;??_);_(@_)">
                  <c:v>2049521.1671049311</c:v>
                </c:pt>
                <c:pt idx="112" formatCode="_(* #,##0.0_);_(* \(#,##0.0\);_(* &quot;-&quot;??_);_(@_)">
                  <c:v>2071022.7780699541</c:v>
                </c:pt>
                <c:pt idx="113" formatCode="_(* #,##0.0_);_(* \(#,##0.0\);_(* &quot;-&quot;??_);_(@_)">
                  <c:v>2093258.8520466362</c:v>
                </c:pt>
                <c:pt idx="114" formatCode="_(* #,##0.0_);_(* \(#,##0.0\);_(* &quot;-&quot;??_);_(@_)">
                  <c:v>2116602.5680310908</c:v>
                </c:pt>
                <c:pt idx="115" formatCode="_(* #,##0.0_);_(* \(#,##0.0\);_(* &quot;-&quot;??_);_(@_)">
                  <c:v>2141468.3786873939</c:v>
                </c:pt>
                <c:pt idx="116" formatCode="_(* #,##0.0_);_(* \(#,##0.0\);_(* &quot;-&quot;??_);_(@_)">
                  <c:v>2168504.2524582627</c:v>
                </c:pt>
                <c:pt idx="117" formatCode="_(* #,##0.0_);_(* \(#,##0.0\);_(* &quot;-&quot;??_);_(@_)">
                  <c:v>2197375.8349721753</c:v>
                </c:pt>
                <c:pt idx="118" formatCode="_(* #,##0.0_);_(* \(#,##0.0\);_(* &quot;-&quot;??_);_(@_)">
                  <c:v>2225240.2233147835</c:v>
                </c:pt>
                <c:pt idx="119" formatCode="_(* #,##0.0_);_(* \(#,##0.0\);_(* &quot;-&quot;??_);_(@_)">
                  <c:v>2254260.8155431892</c:v>
                </c:pt>
                <c:pt idx="120" formatCode="_(* #,##0.0_);_(* \(#,##0.0\);_(* &quot;-&quot;??_);_(@_)">
                  <c:v>2285181.2103621261</c:v>
                </c:pt>
                <c:pt idx="121" formatCode="_(* #,##0.0_);_(* \(#,##0.0\);_(* &quot;-&quot;??_);_(@_)">
                  <c:v>2317243.8069080841</c:v>
                </c:pt>
                <c:pt idx="122" formatCode="_(* #,##0.0_);_(* \(#,##0.0\);_(* &quot;-&quot;??_);_(@_)">
                  <c:v>2352536.2046053894</c:v>
                </c:pt>
                <c:pt idx="123" formatCode="_(* #,##0.0_);_(* \(#,##0.0\);_(* &quot;-&quot;??_);_(@_)">
                  <c:v>2390969.8030702597</c:v>
                </c:pt>
                <c:pt idx="124" formatCode="_(* #,##0.0_);_(* \(#,##0.0\);_(* &quot;-&quot;??_);_(@_)">
                  <c:v>2430754.20204684</c:v>
                </c:pt>
                <c:pt idx="125" formatCode="_(* #,##0.0_);_(* \(#,##0.0\);_(* &quot;-&quot;??_);_(@_)">
                  <c:v>2470178.8013645601</c:v>
                </c:pt>
                <c:pt idx="126" formatCode="_(* #,##0.0_);_(* \(#,##0.0\);_(* &quot;-&quot;??_);_(@_)">
                  <c:v>2510313.2009097068</c:v>
                </c:pt>
                <c:pt idx="127" formatCode="_(* #,##0.0_);_(* \(#,##0.0\);_(* &quot;-&quot;??_);_(@_)">
                  <c:v>2551686.1339398045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2-FB41-9D09-552E1F3B7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407240"/>
        <c:axId val="-2057911048"/>
      </c:lineChart>
      <c:dateAx>
        <c:axId val="181540724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-2057911048"/>
        <c:crosses val="autoZero"/>
        <c:auto val="1"/>
        <c:lblOffset val="100"/>
        <c:baseTimeUnit val="days"/>
      </c:dateAx>
      <c:valAx>
        <c:axId val="-2057911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 Cumulative Number of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15407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145</xdr:row>
      <xdr:rowOff>127000</xdr:rowOff>
    </xdr:from>
    <xdr:to>
      <xdr:col>9</xdr:col>
      <xdr:colOff>63500</xdr:colOff>
      <xdr:row>169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173</xdr:row>
      <xdr:rowOff>127000</xdr:rowOff>
    </xdr:from>
    <xdr:to>
      <xdr:col>8</xdr:col>
      <xdr:colOff>977900</xdr:colOff>
      <xdr:row>193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546100</xdr:colOff>
      <xdr:row>173</xdr:row>
      <xdr:rowOff>139700</xdr:rowOff>
    </xdr:from>
    <xdr:to>
      <xdr:col>18</xdr:col>
      <xdr:colOff>215900</xdr:colOff>
      <xdr:row>194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927100</xdr:colOff>
      <xdr:row>145</xdr:row>
      <xdr:rowOff>76200</xdr:rowOff>
    </xdr:from>
    <xdr:to>
      <xdr:col>18</xdr:col>
      <xdr:colOff>546100</xdr:colOff>
      <xdr:row>169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3"/>
  <sheetViews>
    <sheetView tabSelected="1" workbookViewId="0"/>
  </sheetViews>
  <sheetFormatPr baseColWidth="10" defaultRowHeight="16" x14ac:dyDescent="0.2"/>
  <cols>
    <col min="2" max="2" width="13.1640625" customWidth="1"/>
    <col min="3" max="3" width="13.83203125" customWidth="1"/>
    <col min="4" max="4" width="12.5" customWidth="1"/>
    <col min="5" max="5" width="12.83203125" customWidth="1"/>
    <col min="6" max="6" width="13.83203125" customWidth="1"/>
    <col min="7" max="7" width="14.6640625" customWidth="1"/>
    <col min="8" max="8" width="12.33203125" bestFit="1" customWidth="1"/>
    <col min="9" max="9" width="13.1640625" customWidth="1"/>
    <col min="10" max="10" width="12.83203125" customWidth="1"/>
    <col min="11" max="11" width="13.1640625" customWidth="1"/>
    <col min="12" max="12" width="13" customWidth="1"/>
    <col min="13" max="13" width="12.6640625" customWidth="1"/>
    <col min="14" max="14" width="11.83203125" customWidth="1"/>
    <col min="15" max="15" width="14.1640625" customWidth="1"/>
    <col min="16" max="16" width="14.83203125" customWidth="1"/>
    <col min="17" max="17" width="13.1640625" customWidth="1"/>
    <col min="18" max="18" width="13" customWidth="1"/>
    <col min="19" max="19" width="13.6640625" customWidth="1"/>
    <col min="20" max="20" width="14.1640625" customWidth="1"/>
    <col min="21" max="21" width="12.6640625" customWidth="1"/>
    <col min="22" max="22" width="20.5" customWidth="1"/>
    <col min="23" max="23" width="12.83203125" customWidth="1"/>
    <col min="24" max="24" width="13.6640625" customWidth="1"/>
  </cols>
  <sheetData>
    <row r="1" spans="1:21" x14ac:dyDescent="0.2">
      <c r="A1" t="s">
        <v>30</v>
      </c>
      <c r="M1" s="25" t="s">
        <v>39</v>
      </c>
      <c r="N1" s="26"/>
      <c r="O1" s="26"/>
      <c r="P1" s="26"/>
      <c r="R1" s="25" t="s">
        <v>39</v>
      </c>
      <c r="S1" s="26"/>
      <c r="T1" s="26"/>
      <c r="U1" s="26"/>
    </row>
    <row r="2" spans="1:21" x14ac:dyDescent="0.2">
      <c r="M2" s="26"/>
      <c r="N2" s="26"/>
      <c r="O2" s="26"/>
      <c r="P2" s="26"/>
      <c r="R2" s="26"/>
      <c r="S2" s="26"/>
      <c r="T2" s="26"/>
      <c r="U2" s="26"/>
    </row>
    <row r="3" spans="1:21" x14ac:dyDescent="0.2">
      <c r="A3" t="s">
        <v>0</v>
      </c>
      <c r="B3" s="19" t="s">
        <v>9</v>
      </c>
      <c r="C3" s="19" t="s">
        <v>11</v>
      </c>
      <c r="D3" s="19" t="s">
        <v>13</v>
      </c>
      <c r="E3" s="19" t="s">
        <v>8</v>
      </c>
      <c r="F3" s="20" t="s">
        <v>24</v>
      </c>
      <c r="G3" s="19"/>
      <c r="H3" s="19"/>
      <c r="I3" s="20" t="s">
        <v>25</v>
      </c>
      <c r="L3" s="20"/>
      <c r="M3" s="26" t="s">
        <v>31</v>
      </c>
      <c r="N3" s="26"/>
      <c r="O3" s="26"/>
      <c r="P3" s="26"/>
      <c r="R3" s="26" t="s">
        <v>32</v>
      </c>
      <c r="S3" s="26"/>
      <c r="T3" s="26"/>
      <c r="U3" s="26"/>
    </row>
    <row r="4" spans="1:21" x14ac:dyDescent="0.2">
      <c r="B4" s="19" t="s">
        <v>10</v>
      </c>
      <c r="C4" s="19" t="s">
        <v>12</v>
      </c>
      <c r="D4" s="19" t="s">
        <v>14</v>
      </c>
      <c r="F4" s="19" t="s">
        <v>11</v>
      </c>
      <c r="G4" s="19" t="s">
        <v>13</v>
      </c>
      <c r="H4" s="19" t="s">
        <v>8</v>
      </c>
      <c r="I4" s="19" t="s">
        <v>15</v>
      </c>
      <c r="J4" s="19" t="s">
        <v>6</v>
      </c>
      <c r="K4" s="19" t="s">
        <v>16</v>
      </c>
      <c r="L4" s="19"/>
      <c r="M4" s="7"/>
      <c r="N4" s="7" t="s">
        <v>17</v>
      </c>
      <c r="O4" s="7" t="s">
        <v>19</v>
      </c>
      <c r="P4" s="7" t="s">
        <v>2</v>
      </c>
      <c r="R4" s="14"/>
      <c r="S4" s="14" t="s">
        <v>17</v>
      </c>
      <c r="T4" s="14" t="s">
        <v>19</v>
      </c>
      <c r="U4" s="14" t="s">
        <v>2</v>
      </c>
    </row>
    <row r="5" spans="1:21" x14ac:dyDescent="0.2">
      <c r="F5" s="19" t="s">
        <v>12</v>
      </c>
      <c r="G5" s="19" t="s">
        <v>14</v>
      </c>
      <c r="M5" s="7"/>
      <c r="N5" s="7"/>
      <c r="O5" s="7"/>
      <c r="P5" s="7"/>
      <c r="R5" s="14"/>
      <c r="S5" s="14"/>
      <c r="T5" s="14"/>
      <c r="U5" s="14"/>
    </row>
    <row r="6" spans="1:21" x14ac:dyDescent="0.2">
      <c r="M6" s="7" t="s">
        <v>18</v>
      </c>
      <c r="N6" s="7"/>
      <c r="O6" s="7"/>
      <c r="P6" s="7"/>
      <c r="R6" s="14" t="s">
        <v>33</v>
      </c>
      <c r="S6" s="15"/>
      <c r="T6" s="15"/>
      <c r="U6" s="15"/>
    </row>
    <row r="7" spans="1:21" x14ac:dyDescent="0.2">
      <c r="A7" s="1">
        <v>43885</v>
      </c>
      <c r="B7">
        <v>1</v>
      </c>
      <c r="C7">
        <v>14</v>
      </c>
      <c r="D7">
        <f>C7</f>
        <v>14</v>
      </c>
      <c r="E7" s="3">
        <f t="shared" ref="E7:E38" si="0">C7/B7</f>
        <v>14</v>
      </c>
      <c r="I7" s="19"/>
      <c r="K7" s="19"/>
      <c r="L7" s="6"/>
      <c r="M7" s="7" t="s">
        <v>7</v>
      </c>
      <c r="N7" s="7"/>
      <c r="O7" s="7"/>
      <c r="P7" s="7"/>
      <c r="R7" s="14" t="s">
        <v>7</v>
      </c>
      <c r="S7" s="15"/>
      <c r="T7" s="15"/>
      <c r="U7" s="15"/>
    </row>
    <row r="8" spans="1:21" x14ac:dyDescent="0.2">
      <c r="A8" s="1">
        <v>43886</v>
      </c>
      <c r="B8">
        <v>2</v>
      </c>
      <c r="C8">
        <v>14</v>
      </c>
      <c r="D8">
        <f>C8-C7</f>
        <v>0</v>
      </c>
      <c r="E8" s="3">
        <f t="shared" si="0"/>
        <v>7</v>
      </c>
      <c r="L8" s="6"/>
      <c r="M8" s="7" t="s">
        <v>2</v>
      </c>
      <c r="N8" s="7"/>
      <c r="O8" s="7"/>
      <c r="P8" s="7"/>
      <c r="R8" s="14" t="s">
        <v>2</v>
      </c>
      <c r="S8" s="15"/>
      <c r="T8" s="15"/>
      <c r="U8" s="15"/>
    </row>
    <row r="9" spans="1:21" x14ac:dyDescent="0.2">
      <c r="A9" s="1">
        <v>43887</v>
      </c>
      <c r="B9">
        <v>3</v>
      </c>
      <c r="C9">
        <v>15</v>
      </c>
      <c r="D9">
        <f t="shared" ref="D9:D72" si="1">C9-C8</f>
        <v>1</v>
      </c>
      <c r="E9" s="3">
        <f t="shared" si="0"/>
        <v>5</v>
      </c>
      <c r="L9" s="6"/>
      <c r="M9" s="7"/>
      <c r="N9" s="8"/>
      <c r="O9" s="7"/>
      <c r="P9" s="7"/>
      <c r="R9" s="14"/>
      <c r="S9" s="14"/>
      <c r="T9" s="14"/>
      <c r="U9" s="14"/>
    </row>
    <row r="10" spans="1:21" x14ac:dyDescent="0.2">
      <c r="A10" s="1">
        <v>43888</v>
      </c>
      <c r="B10">
        <v>4</v>
      </c>
      <c r="C10">
        <v>15</v>
      </c>
      <c r="D10">
        <f t="shared" si="1"/>
        <v>0</v>
      </c>
      <c r="E10" s="3">
        <f t="shared" si="0"/>
        <v>3.75</v>
      </c>
      <c r="L10" s="6"/>
      <c r="M10" s="7" t="s">
        <v>1</v>
      </c>
      <c r="N10" s="7"/>
      <c r="O10" s="9"/>
      <c r="P10" s="7"/>
      <c r="R10" s="14" t="s">
        <v>1</v>
      </c>
      <c r="S10" s="14"/>
      <c r="T10" s="16"/>
      <c r="U10" s="14"/>
    </row>
    <row r="11" spans="1:21" x14ac:dyDescent="0.2">
      <c r="A11" s="1">
        <v>43889</v>
      </c>
      <c r="B11">
        <v>5</v>
      </c>
      <c r="C11">
        <v>19</v>
      </c>
      <c r="D11">
        <f t="shared" si="1"/>
        <v>4</v>
      </c>
      <c r="E11" s="3">
        <f t="shared" si="0"/>
        <v>3.8</v>
      </c>
      <c r="F11" s="2">
        <f>AVERAGE(C7:C11)</f>
        <v>15.4</v>
      </c>
      <c r="G11" s="21">
        <f>AVERAGE(D7:D11)</f>
        <v>3.8</v>
      </c>
      <c r="H11" s="21">
        <f>AVERAGE(E7:E11)</f>
        <v>6.7099999999999991</v>
      </c>
      <c r="I11" s="5">
        <f t="shared" ref="I11:I42" si="2">+G11/H11</f>
        <v>0.56631892697466468</v>
      </c>
      <c r="L11" s="6"/>
      <c r="M11" s="7" t="s">
        <v>3</v>
      </c>
      <c r="N11" s="7"/>
      <c r="O11" s="9"/>
      <c r="P11" s="7"/>
      <c r="R11" s="14" t="s">
        <v>3</v>
      </c>
      <c r="S11" s="14"/>
      <c r="T11" s="16"/>
      <c r="U11" s="14"/>
    </row>
    <row r="12" spans="1:21" x14ac:dyDescent="0.2">
      <c r="A12" s="1">
        <v>43890</v>
      </c>
      <c r="B12">
        <v>6</v>
      </c>
      <c r="C12">
        <v>24</v>
      </c>
      <c r="D12">
        <f t="shared" si="1"/>
        <v>5</v>
      </c>
      <c r="E12" s="3">
        <f t="shared" si="0"/>
        <v>4</v>
      </c>
      <c r="F12" s="2">
        <f t="shared" ref="F12:F43" si="3">((C12-F11)*$C$140)+F11</f>
        <v>18.266666666666666</v>
      </c>
      <c r="G12" s="2">
        <f t="shared" ref="G12:G43" si="4">((D12-G11)*$C$140)+G11</f>
        <v>4.2</v>
      </c>
      <c r="H12" s="2">
        <f t="shared" ref="H12:H43" si="5">((E12-H11)*$C$140)+H11</f>
        <v>5.8066666666666658</v>
      </c>
      <c r="I12" s="4">
        <f t="shared" si="2"/>
        <v>0.72330654420206675</v>
      </c>
      <c r="J12" s="6">
        <f>((F12-F11)*(B12+B11))/((F12+F11)*(B12-B11))</f>
        <v>0.93663366336633624</v>
      </c>
      <c r="K12" s="5">
        <f t="shared" ref="K12:K43" si="6">+G12-G11</f>
        <v>0.40000000000000036</v>
      </c>
      <c r="L12" s="6"/>
      <c r="M12" s="7" t="s">
        <v>4</v>
      </c>
      <c r="N12" s="7"/>
      <c r="O12" s="9"/>
      <c r="P12" s="10"/>
      <c r="R12" s="14" t="s">
        <v>4</v>
      </c>
      <c r="S12" s="14"/>
      <c r="T12" s="16"/>
      <c r="U12" s="14"/>
    </row>
    <row r="13" spans="1:21" x14ac:dyDescent="0.2">
      <c r="A13" s="1">
        <v>43891</v>
      </c>
      <c r="B13">
        <v>7</v>
      </c>
      <c r="C13">
        <v>42</v>
      </c>
      <c r="D13">
        <f t="shared" si="1"/>
        <v>18</v>
      </c>
      <c r="E13" s="3">
        <f t="shared" si="0"/>
        <v>6</v>
      </c>
      <c r="F13" s="2">
        <f t="shared" si="3"/>
        <v>26.177777777777777</v>
      </c>
      <c r="G13" s="2">
        <f t="shared" si="4"/>
        <v>8.8000000000000007</v>
      </c>
      <c r="H13" s="2">
        <f t="shared" si="5"/>
        <v>5.8711111111111105</v>
      </c>
      <c r="I13" s="4">
        <f t="shared" si="2"/>
        <v>1.4988644965934901</v>
      </c>
      <c r="J13" s="6">
        <f t="shared" ref="J13:J76" si="7">((F13-F12)*(B13+B12))/((F13+F12)*(B13-B12))</f>
        <v>2.3140000000000001</v>
      </c>
      <c r="K13" s="5">
        <f t="shared" si="6"/>
        <v>4.6000000000000005</v>
      </c>
      <c r="L13" s="6"/>
      <c r="M13" s="7"/>
      <c r="N13" s="7"/>
      <c r="O13" s="9"/>
      <c r="P13" s="7"/>
      <c r="R13" s="14"/>
      <c r="S13" s="14"/>
      <c r="T13" s="16"/>
      <c r="U13" s="14"/>
    </row>
    <row r="14" spans="1:21" x14ac:dyDescent="0.2">
      <c r="A14" s="1">
        <v>43892</v>
      </c>
      <c r="B14">
        <v>8</v>
      </c>
      <c r="C14">
        <v>57</v>
      </c>
      <c r="D14">
        <f t="shared" si="1"/>
        <v>15</v>
      </c>
      <c r="E14" s="3">
        <f t="shared" si="0"/>
        <v>7.125</v>
      </c>
      <c r="F14" s="2">
        <f t="shared" si="3"/>
        <v>36.451851851851849</v>
      </c>
      <c r="G14" s="2">
        <f t="shared" si="4"/>
        <v>10.866666666666667</v>
      </c>
      <c r="H14" s="2">
        <f t="shared" si="5"/>
        <v>6.2890740740740734</v>
      </c>
      <c r="I14" s="4">
        <f t="shared" si="2"/>
        <v>1.7278643149495012</v>
      </c>
      <c r="J14" s="6">
        <f t="shared" si="7"/>
        <v>2.4606741573033704</v>
      </c>
      <c r="K14" s="5">
        <f t="shared" si="6"/>
        <v>2.0666666666666664</v>
      </c>
      <c r="L14" s="6"/>
      <c r="M14" s="7" t="s">
        <v>5</v>
      </c>
      <c r="N14" s="7"/>
      <c r="O14" s="9"/>
      <c r="P14" s="7"/>
      <c r="R14" s="14" t="s">
        <v>5</v>
      </c>
      <c r="S14" s="14"/>
      <c r="T14" s="16"/>
      <c r="U14" s="14"/>
    </row>
    <row r="15" spans="1:21" x14ac:dyDescent="0.2">
      <c r="A15" s="1">
        <v>43893</v>
      </c>
      <c r="B15">
        <v>9</v>
      </c>
      <c r="C15">
        <v>85</v>
      </c>
      <c r="D15">
        <f t="shared" si="1"/>
        <v>28</v>
      </c>
      <c r="E15" s="3">
        <f t="shared" si="0"/>
        <v>9.4444444444444446</v>
      </c>
      <c r="F15" s="2">
        <f t="shared" si="3"/>
        <v>52.634567901234561</v>
      </c>
      <c r="G15" s="2">
        <f t="shared" si="4"/>
        <v>16.577777777777776</v>
      </c>
      <c r="H15" s="2">
        <f t="shared" si="5"/>
        <v>7.3408641975308635</v>
      </c>
      <c r="I15" s="4">
        <f t="shared" si="2"/>
        <v>2.2582869443837135</v>
      </c>
      <c r="J15" s="6">
        <f t="shared" si="7"/>
        <v>3.088082039911308</v>
      </c>
      <c r="K15" s="5">
        <f t="shared" si="6"/>
        <v>5.7111111111111086</v>
      </c>
      <c r="L15" s="6"/>
      <c r="M15" s="7" t="s">
        <v>5</v>
      </c>
      <c r="N15" s="7"/>
      <c r="O15" s="9"/>
      <c r="P15" s="7"/>
      <c r="R15" s="14" t="s">
        <v>5</v>
      </c>
      <c r="S15" s="14"/>
      <c r="T15" s="16"/>
      <c r="U15" s="14"/>
    </row>
    <row r="16" spans="1:21" x14ac:dyDescent="0.2">
      <c r="A16" s="1">
        <v>43894</v>
      </c>
      <c r="B16">
        <v>10</v>
      </c>
      <c r="C16">
        <v>111</v>
      </c>
      <c r="D16">
        <f t="shared" si="1"/>
        <v>26</v>
      </c>
      <c r="E16" s="3">
        <f t="shared" si="0"/>
        <v>11.1</v>
      </c>
      <c r="F16" s="2">
        <f t="shared" si="3"/>
        <v>72.089711934156369</v>
      </c>
      <c r="G16" s="2">
        <f t="shared" si="4"/>
        <v>19.718518518518518</v>
      </c>
      <c r="H16" s="2">
        <f t="shared" si="5"/>
        <v>8.593909465020575</v>
      </c>
      <c r="I16" s="4">
        <f t="shared" si="2"/>
        <v>2.2944759423843091</v>
      </c>
      <c r="J16" s="6">
        <f t="shared" si="7"/>
        <v>2.9637191500593905</v>
      </c>
      <c r="K16" s="5">
        <f t="shared" si="6"/>
        <v>3.1407407407407426</v>
      </c>
      <c r="L16" s="6"/>
      <c r="M16" s="7"/>
      <c r="N16" s="7"/>
      <c r="O16" s="7"/>
      <c r="P16" s="7"/>
      <c r="R16" s="14"/>
      <c r="S16" s="14"/>
      <c r="T16" s="14"/>
      <c r="U16" s="14"/>
    </row>
    <row r="17" spans="1:21" x14ac:dyDescent="0.2">
      <c r="A17" s="1">
        <v>43895</v>
      </c>
      <c r="B17">
        <v>11</v>
      </c>
      <c r="C17">
        <v>175</v>
      </c>
      <c r="D17">
        <f t="shared" si="1"/>
        <v>64</v>
      </c>
      <c r="E17" s="3">
        <f t="shared" si="0"/>
        <v>15.909090909090908</v>
      </c>
      <c r="F17" s="2">
        <f t="shared" si="3"/>
        <v>106.39314128943758</v>
      </c>
      <c r="G17" s="2">
        <f t="shared" si="4"/>
        <v>34.47901234567901</v>
      </c>
      <c r="H17" s="2">
        <f t="shared" si="5"/>
        <v>11.032303279710685</v>
      </c>
      <c r="I17" s="4">
        <f t="shared" si="2"/>
        <v>3.125277783931915</v>
      </c>
      <c r="J17" s="6">
        <f t="shared" si="7"/>
        <v>4.0360852790629762</v>
      </c>
      <c r="K17" s="5">
        <f t="shared" si="6"/>
        <v>14.760493827160492</v>
      </c>
      <c r="L17" s="6"/>
      <c r="M17" s="7"/>
      <c r="N17" s="7"/>
      <c r="O17" s="7"/>
      <c r="P17" s="7"/>
      <c r="R17" s="14"/>
      <c r="S17" s="14"/>
      <c r="T17" s="14"/>
      <c r="U17" s="14"/>
    </row>
    <row r="18" spans="1:21" x14ac:dyDescent="0.2">
      <c r="A18" s="1">
        <v>43896</v>
      </c>
      <c r="B18">
        <v>12</v>
      </c>
      <c r="C18">
        <v>252</v>
      </c>
      <c r="D18">
        <f t="shared" si="1"/>
        <v>77</v>
      </c>
      <c r="E18" s="3">
        <f t="shared" si="0"/>
        <v>21</v>
      </c>
      <c r="F18" s="2">
        <f t="shared" si="3"/>
        <v>154.92876085962504</v>
      </c>
      <c r="G18" s="2">
        <f t="shared" si="4"/>
        <v>48.65267489711934</v>
      </c>
      <c r="H18" s="2">
        <f t="shared" si="5"/>
        <v>14.354868853140456</v>
      </c>
      <c r="I18" s="4">
        <f t="shared" si="2"/>
        <v>3.3892803476553848</v>
      </c>
      <c r="J18" s="6">
        <f t="shared" si="7"/>
        <v>4.2718166404496145</v>
      </c>
      <c r="K18" s="5">
        <f t="shared" si="6"/>
        <v>14.17366255144033</v>
      </c>
      <c r="L18" s="6"/>
      <c r="M18" s="7"/>
      <c r="N18" s="7" t="s">
        <v>20</v>
      </c>
      <c r="O18" s="7" t="s">
        <v>22</v>
      </c>
      <c r="P18" s="7" t="s">
        <v>2</v>
      </c>
      <c r="R18" s="14"/>
      <c r="S18" s="14" t="s">
        <v>34</v>
      </c>
      <c r="T18" s="14" t="s">
        <v>21</v>
      </c>
      <c r="U18" s="14" t="s">
        <v>2</v>
      </c>
    </row>
    <row r="19" spans="1:21" x14ac:dyDescent="0.2">
      <c r="A19" s="1">
        <v>43897</v>
      </c>
      <c r="B19">
        <v>13</v>
      </c>
      <c r="C19">
        <v>352</v>
      </c>
      <c r="D19">
        <f t="shared" si="1"/>
        <v>100</v>
      </c>
      <c r="E19" s="3">
        <f t="shared" si="0"/>
        <v>27.076923076923077</v>
      </c>
      <c r="F19" s="2">
        <f t="shared" si="3"/>
        <v>220.61917390641668</v>
      </c>
      <c r="G19" s="2">
        <f t="shared" si="4"/>
        <v>65.768449931412889</v>
      </c>
      <c r="H19" s="2">
        <f t="shared" si="5"/>
        <v>18.595553594401331</v>
      </c>
      <c r="I19" s="4">
        <f t="shared" si="2"/>
        <v>3.5367836508623314</v>
      </c>
      <c r="J19" s="6">
        <f t="shared" si="7"/>
        <v>4.3729712618254277</v>
      </c>
      <c r="K19" s="5">
        <f t="shared" si="6"/>
        <v>17.115775034293549</v>
      </c>
      <c r="L19" s="6"/>
      <c r="M19" s="7"/>
      <c r="N19" s="7"/>
      <c r="O19" s="7"/>
      <c r="P19" s="7"/>
      <c r="R19" s="14"/>
      <c r="S19" s="14"/>
      <c r="T19" s="14"/>
      <c r="U19" s="14"/>
    </row>
    <row r="20" spans="1:21" x14ac:dyDescent="0.2">
      <c r="A20" s="1">
        <v>43898</v>
      </c>
      <c r="B20">
        <v>14</v>
      </c>
      <c r="C20">
        <v>495</v>
      </c>
      <c r="D20">
        <f t="shared" si="1"/>
        <v>143</v>
      </c>
      <c r="E20" s="3">
        <f t="shared" si="0"/>
        <v>35.357142857142854</v>
      </c>
      <c r="F20" s="2">
        <f t="shared" si="3"/>
        <v>312.07944927094445</v>
      </c>
      <c r="G20" s="2">
        <f t="shared" si="4"/>
        <v>91.51229995427525</v>
      </c>
      <c r="H20" s="2">
        <f t="shared" si="5"/>
        <v>24.182750015315172</v>
      </c>
      <c r="I20" s="4">
        <f t="shared" si="2"/>
        <v>3.7841974091581649</v>
      </c>
      <c r="J20" s="6">
        <f t="shared" si="7"/>
        <v>4.6356932933540893</v>
      </c>
      <c r="K20" s="5">
        <f t="shared" si="6"/>
        <v>25.743850022862361</v>
      </c>
      <c r="L20" s="6"/>
      <c r="M20" s="7" t="s">
        <v>18</v>
      </c>
      <c r="N20" s="7"/>
      <c r="O20" s="7"/>
      <c r="P20" s="7"/>
      <c r="R20" s="14" t="s">
        <v>33</v>
      </c>
      <c r="S20" s="15"/>
      <c r="T20" s="15"/>
      <c r="U20" s="15"/>
    </row>
    <row r="21" spans="1:21" x14ac:dyDescent="0.2">
      <c r="A21" s="1">
        <v>43899</v>
      </c>
      <c r="B21">
        <v>15</v>
      </c>
      <c r="C21">
        <v>643</v>
      </c>
      <c r="D21">
        <f t="shared" si="1"/>
        <v>148</v>
      </c>
      <c r="E21" s="3">
        <f t="shared" si="0"/>
        <v>42.866666666666667</v>
      </c>
      <c r="F21" s="2">
        <f t="shared" si="3"/>
        <v>422.38629951396297</v>
      </c>
      <c r="G21" s="2">
        <f t="shared" si="4"/>
        <v>110.34153330285017</v>
      </c>
      <c r="H21" s="2">
        <f t="shared" si="5"/>
        <v>30.410722232432335</v>
      </c>
      <c r="I21" s="4">
        <f t="shared" si="2"/>
        <v>3.628375954359067</v>
      </c>
      <c r="J21" s="6">
        <f t="shared" si="7"/>
        <v>4.3554088973376395</v>
      </c>
      <c r="K21" s="5">
        <f t="shared" si="6"/>
        <v>18.829233348574917</v>
      </c>
      <c r="L21" s="6"/>
      <c r="M21" s="7" t="s">
        <v>7</v>
      </c>
      <c r="N21" s="7"/>
      <c r="O21" s="7"/>
      <c r="P21" s="7"/>
      <c r="R21" s="14" t="s">
        <v>7</v>
      </c>
      <c r="S21" s="15"/>
      <c r="T21" s="15"/>
      <c r="U21" s="15"/>
    </row>
    <row r="22" spans="1:21" x14ac:dyDescent="0.2">
      <c r="A22" s="1">
        <v>43900</v>
      </c>
      <c r="B22">
        <v>16</v>
      </c>
      <c r="C22">
        <v>932</v>
      </c>
      <c r="D22">
        <f t="shared" si="1"/>
        <v>289</v>
      </c>
      <c r="E22" s="3">
        <f t="shared" si="0"/>
        <v>58.25</v>
      </c>
      <c r="F22" s="2">
        <f t="shared" si="3"/>
        <v>592.25753300930864</v>
      </c>
      <c r="G22" s="2">
        <f t="shared" si="4"/>
        <v>169.89435553523344</v>
      </c>
      <c r="H22" s="2">
        <f t="shared" si="5"/>
        <v>39.690481488288221</v>
      </c>
      <c r="I22" s="4">
        <f t="shared" si="2"/>
        <v>4.2804810918044796</v>
      </c>
      <c r="J22" s="6">
        <f t="shared" si="7"/>
        <v>5.1900066501758753</v>
      </c>
      <c r="K22" s="5">
        <f t="shared" si="6"/>
        <v>59.552822232383278</v>
      </c>
      <c r="L22" s="6"/>
      <c r="M22" s="7" t="s">
        <v>2</v>
      </c>
      <c r="N22" s="7"/>
      <c r="O22" s="7"/>
      <c r="P22" s="7"/>
      <c r="R22" s="14" t="s">
        <v>2</v>
      </c>
      <c r="S22" s="15"/>
      <c r="T22" s="15"/>
      <c r="U22" s="15"/>
    </row>
    <row r="23" spans="1:21" x14ac:dyDescent="0.2">
      <c r="A23" s="1">
        <v>43901</v>
      </c>
      <c r="B23">
        <v>17</v>
      </c>
      <c r="C23">
        <v>1200</v>
      </c>
      <c r="D23">
        <f t="shared" si="1"/>
        <v>268</v>
      </c>
      <c r="E23" s="3">
        <f t="shared" si="0"/>
        <v>70.588235294117652</v>
      </c>
      <c r="F23" s="2">
        <f t="shared" si="3"/>
        <v>794.83835533953902</v>
      </c>
      <c r="G23" s="2">
        <f t="shared" si="4"/>
        <v>202.59623702348895</v>
      </c>
      <c r="H23" s="2">
        <f t="shared" si="5"/>
        <v>49.989732756898029</v>
      </c>
      <c r="I23" s="4">
        <f t="shared" si="2"/>
        <v>4.052756953287231</v>
      </c>
      <c r="J23" s="6">
        <f t="shared" si="7"/>
        <v>4.8195421766085689</v>
      </c>
      <c r="K23" s="5">
        <f t="shared" si="6"/>
        <v>32.701881488255509</v>
      </c>
      <c r="L23" s="6"/>
      <c r="M23" s="7"/>
      <c r="N23" s="8"/>
      <c r="O23" s="7"/>
      <c r="P23" s="7"/>
      <c r="R23" s="14"/>
      <c r="S23" s="14"/>
      <c r="T23" s="14"/>
      <c r="U23" s="14"/>
    </row>
    <row r="24" spans="1:21" x14ac:dyDescent="0.2">
      <c r="A24" s="1">
        <v>43902</v>
      </c>
      <c r="B24">
        <v>18</v>
      </c>
      <c r="C24">
        <v>1561</v>
      </c>
      <c r="D24">
        <f t="shared" si="1"/>
        <v>361</v>
      </c>
      <c r="E24" s="3">
        <f t="shared" si="0"/>
        <v>86.722222222222229</v>
      </c>
      <c r="F24" s="2">
        <f t="shared" si="3"/>
        <v>1050.2255702263594</v>
      </c>
      <c r="G24" s="2">
        <f t="shared" si="4"/>
        <v>255.39749134899262</v>
      </c>
      <c r="H24" s="2">
        <f t="shared" si="5"/>
        <v>62.233895912006091</v>
      </c>
      <c r="I24" s="4">
        <f t="shared" si="2"/>
        <v>4.1038326077175835</v>
      </c>
      <c r="J24" s="6">
        <f t="shared" si="7"/>
        <v>4.8445760589553419</v>
      </c>
      <c r="K24" s="5">
        <f t="shared" si="6"/>
        <v>52.801254325503663</v>
      </c>
      <c r="L24" s="6"/>
      <c r="M24" s="7" t="s">
        <v>1</v>
      </c>
      <c r="N24" s="7"/>
      <c r="O24" s="9"/>
      <c r="P24" s="7"/>
      <c r="R24" s="14" t="s">
        <v>1</v>
      </c>
      <c r="S24" s="14"/>
      <c r="T24" s="16"/>
      <c r="U24" s="14"/>
    </row>
    <row r="25" spans="1:21" x14ac:dyDescent="0.2">
      <c r="A25" s="1">
        <v>43903</v>
      </c>
      <c r="B25">
        <v>19</v>
      </c>
      <c r="C25">
        <v>2161</v>
      </c>
      <c r="D25">
        <f t="shared" si="1"/>
        <v>600</v>
      </c>
      <c r="E25" s="3">
        <f t="shared" si="0"/>
        <v>113.73684210526316</v>
      </c>
      <c r="F25" s="2">
        <f t="shared" si="3"/>
        <v>1420.4837134842396</v>
      </c>
      <c r="G25" s="2">
        <f t="shared" si="4"/>
        <v>370.26499423266171</v>
      </c>
      <c r="H25" s="2">
        <f t="shared" si="5"/>
        <v>79.401544643091782</v>
      </c>
      <c r="I25" s="4">
        <f t="shared" si="2"/>
        <v>4.6631963634586056</v>
      </c>
      <c r="J25" s="6">
        <f t="shared" si="7"/>
        <v>5.5447848076917783</v>
      </c>
      <c r="K25" s="5">
        <f t="shared" si="6"/>
        <v>114.86750288366909</v>
      </c>
      <c r="L25" s="6"/>
      <c r="M25" s="7" t="s">
        <v>3</v>
      </c>
      <c r="N25" s="7"/>
      <c r="O25" s="9"/>
      <c r="P25" s="7"/>
      <c r="R25" s="14" t="s">
        <v>3</v>
      </c>
      <c r="S25" s="14"/>
      <c r="T25" s="16"/>
      <c r="U25" s="14"/>
    </row>
    <row r="26" spans="1:21" x14ac:dyDescent="0.2">
      <c r="A26" s="1">
        <v>43904</v>
      </c>
      <c r="B26">
        <v>20</v>
      </c>
      <c r="C26">
        <v>2794</v>
      </c>
      <c r="D26">
        <f t="shared" si="1"/>
        <v>633</v>
      </c>
      <c r="E26" s="3">
        <f t="shared" si="0"/>
        <v>139.69999999999999</v>
      </c>
      <c r="F26" s="2">
        <f t="shared" si="3"/>
        <v>1878.3224756561597</v>
      </c>
      <c r="G26" s="2">
        <f t="shared" si="4"/>
        <v>457.8433294884411</v>
      </c>
      <c r="H26" s="2">
        <f t="shared" si="5"/>
        <v>99.501029762061179</v>
      </c>
      <c r="I26" s="4">
        <f t="shared" si="2"/>
        <v>4.601392875865618</v>
      </c>
      <c r="J26" s="6">
        <f t="shared" si="7"/>
        <v>5.4127798666940503</v>
      </c>
      <c r="K26" s="5">
        <f t="shared" si="6"/>
        <v>87.578335255779393</v>
      </c>
      <c r="L26" s="6"/>
      <c r="M26" s="7" t="s">
        <v>4</v>
      </c>
      <c r="N26" s="7"/>
      <c r="O26" s="9"/>
      <c r="P26" s="10"/>
      <c r="R26" s="14" t="s">
        <v>4</v>
      </c>
      <c r="S26" s="14"/>
      <c r="T26" s="16"/>
      <c r="U26" s="14"/>
    </row>
    <row r="27" spans="1:21" x14ac:dyDescent="0.2">
      <c r="A27" s="1">
        <v>43905</v>
      </c>
      <c r="B27">
        <v>21</v>
      </c>
      <c r="C27">
        <v>3466</v>
      </c>
      <c r="D27">
        <f t="shared" si="1"/>
        <v>672</v>
      </c>
      <c r="E27" s="3">
        <f t="shared" si="0"/>
        <v>165.04761904761904</v>
      </c>
      <c r="F27" s="2">
        <f t="shared" si="3"/>
        <v>2407.5483171041064</v>
      </c>
      <c r="G27" s="2">
        <f t="shared" si="4"/>
        <v>529.2288863256274</v>
      </c>
      <c r="H27" s="2">
        <f t="shared" si="5"/>
        <v>121.34989285724713</v>
      </c>
      <c r="I27" s="4">
        <f t="shared" si="2"/>
        <v>4.3611813234000838</v>
      </c>
      <c r="J27" s="6">
        <f t="shared" si="7"/>
        <v>5.0627423337210082</v>
      </c>
      <c r="K27" s="5">
        <f t="shared" si="6"/>
        <v>71.3855568371863</v>
      </c>
      <c r="L27" s="6"/>
      <c r="M27" s="7"/>
      <c r="N27" s="7"/>
      <c r="O27" s="9"/>
      <c r="P27" s="7"/>
      <c r="R27" s="14"/>
      <c r="S27" s="14"/>
      <c r="T27" s="16"/>
      <c r="U27" s="14"/>
    </row>
    <row r="28" spans="1:21" x14ac:dyDescent="0.2">
      <c r="A28" s="1">
        <v>43906</v>
      </c>
      <c r="B28">
        <v>22</v>
      </c>
      <c r="C28">
        <v>4353</v>
      </c>
      <c r="D28">
        <f t="shared" si="1"/>
        <v>887</v>
      </c>
      <c r="E28" s="3">
        <f t="shared" si="0"/>
        <v>197.86363636363637</v>
      </c>
      <c r="F28" s="2">
        <f t="shared" si="3"/>
        <v>3056.0322114027376</v>
      </c>
      <c r="G28" s="2">
        <f t="shared" si="4"/>
        <v>648.48592421708497</v>
      </c>
      <c r="H28" s="2">
        <f t="shared" si="5"/>
        <v>146.85447402604353</v>
      </c>
      <c r="I28" s="4">
        <f t="shared" si="2"/>
        <v>4.4158404333127832</v>
      </c>
      <c r="J28" s="6">
        <f t="shared" si="7"/>
        <v>5.1037606766019161</v>
      </c>
      <c r="K28" s="5">
        <f t="shared" si="6"/>
        <v>119.25703789145757</v>
      </c>
      <c r="L28" s="6"/>
      <c r="M28" s="7" t="s">
        <v>5</v>
      </c>
      <c r="N28" s="7"/>
      <c r="O28" s="9"/>
      <c r="P28" s="7"/>
      <c r="R28" s="14" t="s">
        <v>5</v>
      </c>
      <c r="S28" s="14"/>
      <c r="T28" s="16"/>
      <c r="U28" s="14"/>
    </row>
    <row r="29" spans="1:21" x14ac:dyDescent="0.2">
      <c r="A29" s="1">
        <v>43907</v>
      </c>
      <c r="B29">
        <v>23</v>
      </c>
      <c r="C29">
        <v>5637</v>
      </c>
      <c r="D29">
        <f t="shared" si="1"/>
        <v>1284</v>
      </c>
      <c r="E29" s="3">
        <f t="shared" si="0"/>
        <v>245.08695652173913</v>
      </c>
      <c r="F29" s="2">
        <f t="shared" si="3"/>
        <v>3916.3548076018251</v>
      </c>
      <c r="G29" s="2">
        <f t="shared" si="4"/>
        <v>860.32394947805665</v>
      </c>
      <c r="H29" s="2">
        <f t="shared" si="5"/>
        <v>179.59863485794205</v>
      </c>
      <c r="I29" s="4">
        <f t="shared" si="2"/>
        <v>4.7902588466696923</v>
      </c>
      <c r="J29" s="6">
        <f t="shared" si="7"/>
        <v>5.552548463450921</v>
      </c>
      <c r="K29" s="5">
        <f t="shared" si="6"/>
        <v>211.83802526097168</v>
      </c>
      <c r="L29" s="6"/>
      <c r="M29" s="7" t="s">
        <v>5</v>
      </c>
      <c r="N29" s="7"/>
      <c r="O29" s="9"/>
      <c r="P29" s="7"/>
      <c r="R29" s="14" t="s">
        <v>5</v>
      </c>
      <c r="S29" s="14"/>
      <c r="T29" s="16"/>
      <c r="U29" s="14"/>
    </row>
    <row r="30" spans="1:21" x14ac:dyDescent="0.2">
      <c r="A30" s="1">
        <v>43908</v>
      </c>
      <c r="B30">
        <v>24</v>
      </c>
      <c r="C30">
        <v>8054</v>
      </c>
      <c r="D30">
        <f t="shared" si="1"/>
        <v>2417</v>
      </c>
      <c r="E30" s="3">
        <f t="shared" si="0"/>
        <v>335.58333333333331</v>
      </c>
      <c r="F30" s="2">
        <f t="shared" si="3"/>
        <v>5295.5698717345495</v>
      </c>
      <c r="G30" s="2">
        <f t="shared" si="4"/>
        <v>1379.2159663187044</v>
      </c>
      <c r="H30" s="2">
        <f t="shared" si="5"/>
        <v>231.59353434973912</v>
      </c>
      <c r="I30" s="4">
        <f t="shared" si="2"/>
        <v>5.9553301873958731</v>
      </c>
      <c r="J30" s="6">
        <f t="shared" si="7"/>
        <v>7.0368690876994764</v>
      </c>
      <c r="K30" s="5">
        <f t="shared" si="6"/>
        <v>518.89201684064778</v>
      </c>
      <c r="L30" s="6"/>
      <c r="M30" s="7"/>
      <c r="N30" s="7"/>
      <c r="O30" s="7"/>
      <c r="P30" s="7"/>
      <c r="R30" s="14"/>
      <c r="S30" s="14"/>
      <c r="T30" s="14"/>
      <c r="U30" s="14"/>
    </row>
    <row r="31" spans="1:21" x14ac:dyDescent="0.2">
      <c r="A31" s="1">
        <v>43909</v>
      </c>
      <c r="B31">
        <v>25</v>
      </c>
      <c r="C31">
        <v>11913</v>
      </c>
      <c r="D31">
        <f t="shared" si="1"/>
        <v>3859</v>
      </c>
      <c r="E31" s="3">
        <f t="shared" si="0"/>
        <v>476.52</v>
      </c>
      <c r="F31" s="2">
        <f t="shared" si="3"/>
        <v>7501.3799144896993</v>
      </c>
      <c r="G31" s="2">
        <f t="shared" si="4"/>
        <v>2205.8106442124695</v>
      </c>
      <c r="H31" s="2">
        <f t="shared" si="5"/>
        <v>313.23568956649274</v>
      </c>
      <c r="I31" s="4">
        <f t="shared" si="2"/>
        <v>7.0420157015480402</v>
      </c>
      <c r="J31" s="6">
        <f t="shared" si="7"/>
        <v>8.4461292652217885</v>
      </c>
      <c r="K31" s="5">
        <f t="shared" si="6"/>
        <v>826.59467789376504</v>
      </c>
      <c r="L31" s="6"/>
      <c r="M31" s="7"/>
      <c r="N31" s="7"/>
      <c r="O31" s="7"/>
      <c r="P31" s="7"/>
      <c r="R31" s="14"/>
      <c r="S31" s="14"/>
      <c r="T31" s="14"/>
      <c r="U31" s="14"/>
    </row>
    <row r="32" spans="1:21" x14ac:dyDescent="0.2">
      <c r="A32" s="1">
        <v>43910</v>
      </c>
      <c r="B32">
        <v>26</v>
      </c>
      <c r="C32">
        <v>17235</v>
      </c>
      <c r="D32">
        <f t="shared" si="1"/>
        <v>5322</v>
      </c>
      <c r="E32" s="3">
        <f t="shared" si="0"/>
        <v>662.88461538461536</v>
      </c>
      <c r="F32" s="2">
        <f t="shared" si="3"/>
        <v>10745.919942993132</v>
      </c>
      <c r="G32" s="2">
        <f t="shared" si="4"/>
        <v>3244.5404294749796</v>
      </c>
      <c r="H32" s="2">
        <f t="shared" si="5"/>
        <v>429.78533150586691</v>
      </c>
      <c r="I32" s="4">
        <f t="shared" si="2"/>
        <v>7.5492116450481728</v>
      </c>
      <c r="J32" s="6">
        <f t="shared" si="7"/>
        <v>9.0682754569750053</v>
      </c>
      <c r="K32" s="5">
        <f t="shared" si="6"/>
        <v>1038.7297852625102</v>
      </c>
      <c r="L32" s="6"/>
      <c r="M32" s="7"/>
      <c r="N32" s="7" t="s">
        <v>23</v>
      </c>
      <c r="O32" s="7" t="s">
        <v>21</v>
      </c>
      <c r="P32" s="7" t="s">
        <v>2</v>
      </c>
      <c r="R32" s="14"/>
      <c r="S32" s="14" t="s">
        <v>35</v>
      </c>
      <c r="T32" s="14" t="s">
        <v>36</v>
      </c>
      <c r="U32" s="14" t="s">
        <v>2</v>
      </c>
    </row>
    <row r="33" spans="1:21" x14ac:dyDescent="0.2">
      <c r="A33" s="1">
        <v>43911</v>
      </c>
      <c r="B33">
        <v>27</v>
      </c>
      <c r="C33">
        <v>23623</v>
      </c>
      <c r="D33">
        <f t="shared" si="1"/>
        <v>6388</v>
      </c>
      <c r="E33" s="3">
        <f t="shared" si="0"/>
        <v>874.92592592592598</v>
      </c>
      <c r="F33" s="2">
        <f t="shared" si="3"/>
        <v>15038.27996199542</v>
      </c>
      <c r="G33" s="2">
        <f t="shared" si="4"/>
        <v>4292.3602863166525</v>
      </c>
      <c r="H33" s="2">
        <f t="shared" si="5"/>
        <v>578.16552964588664</v>
      </c>
      <c r="I33" s="4">
        <f t="shared" si="2"/>
        <v>7.424102728755944</v>
      </c>
      <c r="J33" s="6">
        <f t="shared" si="7"/>
        <v>8.8230420895514019</v>
      </c>
      <c r="K33" s="5">
        <f t="shared" si="6"/>
        <v>1047.8198568416728</v>
      </c>
      <c r="L33" s="6"/>
      <c r="M33" s="7"/>
      <c r="N33" s="7"/>
      <c r="O33" s="7"/>
      <c r="P33" s="7"/>
      <c r="R33" s="14"/>
      <c r="S33" s="14"/>
      <c r="T33" s="14"/>
      <c r="U33" s="14"/>
    </row>
    <row r="34" spans="1:21" x14ac:dyDescent="0.2">
      <c r="A34" s="1">
        <v>43912</v>
      </c>
      <c r="B34">
        <v>28</v>
      </c>
      <c r="C34">
        <v>32761</v>
      </c>
      <c r="D34">
        <f t="shared" si="1"/>
        <v>9138</v>
      </c>
      <c r="E34" s="3">
        <f t="shared" si="0"/>
        <v>1170.0357142857142</v>
      </c>
      <c r="F34" s="2">
        <f t="shared" si="3"/>
        <v>20945.853307996946</v>
      </c>
      <c r="G34" s="2">
        <f t="shared" si="4"/>
        <v>5907.5735242111014</v>
      </c>
      <c r="H34" s="2">
        <f t="shared" si="5"/>
        <v>775.45559119249583</v>
      </c>
      <c r="I34" s="4">
        <f t="shared" si="2"/>
        <v>7.6181970847955753</v>
      </c>
      <c r="J34" s="6">
        <f t="shared" si="7"/>
        <v>9.0294389361056542</v>
      </c>
      <c r="K34" s="5">
        <f t="shared" si="6"/>
        <v>1615.2132378944489</v>
      </c>
      <c r="L34" s="6"/>
      <c r="M34" s="7" t="s">
        <v>18</v>
      </c>
      <c r="N34" s="7"/>
      <c r="O34" s="7"/>
      <c r="P34" s="7"/>
      <c r="R34" s="14" t="s">
        <v>33</v>
      </c>
      <c r="S34" s="15"/>
      <c r="T34" s="15"/>
      <c r="U34" s="15"/>
    </row>
    <row r="35" spans="1:21" x14ac:dyDescent="0.2">
      <c r="A35" s="1">
        <v>43913</v>
      </c>
      <c r="B35">
        <v>29</v>
      </c>
      <c r="C35">
        <v>42752</v>
      </c>
      <c r="D35">
        <f t="shared" si="1"/>
        <v>9991</v>
      </c>
      <c r="E35" s="3">
        <f t="shared" si="0"/>
        <v>1474.2068965517242</v>
      </c>
      <c r="F35" s="2">
        <f t="shared" si="3"/>
        <v>28214.568871997963</v>
      </c>
      <c r="G35" s="2">
        <f t="shared" si="4"/>
        <v>7268.7156828074003</v>
      </c>
      <c r="H35" s="2">
        <f t="shared" si="5"/>
        <v>1008.3726929789052</v>
      </c>
      <c r="I35" s="4">
        <f t="shared" si="2"/>
        <v>7.2083622785682273</v>
      </c>
      <c r="J35" s="6">
        <f t="shared" si="7"/>
        <v>8.4278525036072196</v>
      </c>
      <c r="K35" s="5">
        <f t="shared" si="6"/>
        <v>1361.1421585962989</v>
      </c>
      <c r="L35" s="6"/>
      <c r="M35" s="7" t="s">
        <v>7</v>
      </c>
      <c r="N35" s="7"/>
      <c r="O35" s="7"/>
      <c r="P35" s="7"/>
      <c r="R35" s="14" t="s">
        <v>7</v>
      </c>
      <c r="S35" s="15"/>
      <c r="T35" s="15"/>
      <c r="U35" s="15"/>
    </row>
    <row r="36" spans="1:21" x14ac:dyDescent="0.2">
      <c r="A36" s="1">
        <v>43914</v>
      </c>
      <c r="B36">
        <v>30</v>
      </c>
      <c r="C36">
        <v>51825</v>
      </c>
      <c r="D36">
        <f t="shared" si="1"/>
        <v>9073</v>
      </c>
      <c r="E36" s="3">
        <f t="shared" si="0"/>
        <v>1727.5</v>
      </c>
      <c r="F36" s="2">
        <f t="shared" si="3"/>
        <v>36084.712581331973</v>
      </c>
      <c r="G36" s="2">
        <f t="shared" si="4"/>
        <v>7870.1437885382666</v>
      </c>
      <c r="H36" s="2">
        <f t="shared" si="5"/>
        <v>1248.0817953192702</v>
      </c>
      <c r="I36" s="4">
        <f t="shared" si="2"/>
        <v>6.3057916701084604</v>
      </c>
      <c r="J36" s="6">
        <f t="shared" si="7"/>
        <v>7.2215189401103235</v>
      </c>
      <c r="K36" s="5">
        <f t="shared" si="6"/>
        <v>601.42810573086626</v>
      </c>
      <c r="L36" s="6"/>
      <c r="M36" s="7" t="s">
        <v>2</v>
      </c>
      <c r="N36" s="7"/>
      <c r="O36" s="7"/>
      <c r="P36" s="7"/>
      <c r="R36" s="14" t="s">
        <v>2</v>
      </c>
      <c r="S36" s="15"/>
      <c r="T36" s="15"/>
      <c r="U36" s="15"/>
    </row>
    <row r="37" spans="1:21" x14ac:dyDescent="0.2">
      <c r="A37" s="1">
        <v>43915</v>
      </c>
      <c r="B37">
        <v>31</v>
      </c>
      <c r="C37">
        <v>64661</v>
      </c>
      <c r="D37">
        <f t="shared" si="1"/>
        <v>12836</v>
      </c>
      <c r="E37" s="3">
        <f t="shared" si="0"/>
        <v>2085.8387096774195</v>
      </c>
      <c r="F37" s="2">
        <f t="shared" si="3"/>
        <v>45610.141720887979</v>
      </c>
      <c r="G37" s="2">
        <f t="shared" si="4"/>
        <v>9525.4291923588444</v>
      </c>
      <c r="H37" s="2">
        <f t="shared" si="5"/>
        <v>1527.33410010532</v>
      </c>
      <c r="I37" s="4">
        <f t="shared" si="2"/>
        <v>6.2366375449235383</v>
      </c>
      <c r="J37" s="6">
        <f t="shared" si="7"/>
        <v>7.1124574794318107</v>
      </c>
      <c r="K37" s="5">
        <f t="shared" si="6"/>
        <v>1655.2854038205778</v>
      </c>
      <c r="L37" s="6"/>
      <c r="M37" s="7"/>
      <c r="N37" s="8"/>
      <c r="O37" s="7"/>
      <c r="P37" s="7"/>
      <c r="R37" s="14"/>
      <c r="S37" s="14"/>
      <c r="T37" s="14"/>
      <c r="U37" s="14"/>
    </row>
    <row r="38" spans="1:21" x14ac:dyDescent="0.2">
      <c r="A38" s="1">
        <v>43916</v>
      </c>
      <c r="B38">
        <v>32</v>
      </c>
      <c r="C38">
        <v>81781</v>
      </c>
      <c r="D38">
        <f t="shared" si="1"/>
        <v>17120</v>
      </c>
      <c r="E38" s="3">
        <f t="shared" si="0"/>
        <v>2555.65625</v>
      </c>
      <c r="F38" s="2">
        <f t="shared" si="3"/>
        <v>57667.094480591986</v>
      </c>
      <c r="G38" s="2">
        <f t="shared" si="4"/>
        <v>12056.952794905896</v>
      </c>
      <c r="H38" s="2">
        <f t="shared" si="5"/>
        <v>1870.1081500702132</v>
      </c>
      <c r="I38" s="4">
        <f t="shared" si="2"/>
        <v>6.4471954707289081</v>
      </c>
      <c r="J38" s="6">
        <f t="shared" si="7"/>
        <v>7.3548446085398584</v>
      </c>
      <c r="K38" s="5">
        <f t="shared" si="6"/>
        <v>2531.5236025470513</v>
      </c>
      <c r="L38" s="6"/>
      <c r="M38" s="7" t="s">
        <v>1</v>
      </c>
      <c r="N38" s="7"/>
      <c r="O38" s="9"/>
      <c r="P38" s="7"/>
      <c r="R38" s="14" t="s">
        <v>1</v>
      </c>
      <c r="S38" s="14"/>
      <c r="T38" s="16"/>
      <c r="U38" s="14"/>
    </row>
    <row r="39" spans="1:21" x14ac:dyDescent="0.2">
      <c r="A39" s="1">
        <v>43917</v>
      </c>
      <c r="B39">
        <v>33</v>
      </c>
      <c r="C39">
        <v>100292</v>
      </c>
      <c r="D39">
        <f t="shared" si="1"/>
        <v>18511</v>
      </c>
      <c r="E39" s="3">
        <f t="shared" ref="E39:E70" si="8">C39/B39</f>
        <v>3039.151515151515</v>
      </c>
      <c r="F39" s="2">
        <f t="shared" si="3"/>
        <v>71875.396320394662</v>
      </c>
      <c r="G39" s="2">
        <f t="shared" si="4"/>
        <v>14208.301863270597</v>
      </c>
      <c r="H39" s="2">
        <f t="shared" si="5"/>
        <v>2259.7892717639807</v>
      </c>
      <c r="I39" s="4">
        <f t="shared" si="2"/>
        <v>6.2874454891892047</v>
      </c>
      <c r="J39" s="6">
        <f t="shared" si="7"/>
        <v>7.1292408682027588</v>
      </c>
      <c r="K39" s="5">
        <f t="shared" si="6"/>
        <v>2151.3490683647015</v>
      </c>
      <c r="L39" s="6"/>
      <c r="M39" s="7" t="s">
        <v>3</v>
      </c>
      <c r="N39" s="7"/>
      <c r="O39" s="9"/>
      <c r="P39" s="7"/>
      <c r="R39" s="14" t="s">
        <v>3</v>
      </c>
      <c r="S39" s="14"/>
      <c r="T39" s="16"/>
      <c r="U39" s="14"/>
    </row>
    <row r="40" spans="1:21" x14ac:dyDescent="0.2">
      <c r="A40" s="1">
        <v>43918</v>
      </c>
      <c r="B40">
        <v>34</v>
      </c>
      <c r="C40">
        <v>121099</v>
      </c>
      <c r="D40">
        <f t="shared" si="1"/>
        <v>20807</v>
      </c>
      <c r="E40" s="3">
        <f t="shared" si="8"/>
        <v>3561.7352941176468</v>
      </c>
      <c r="F40" s="2">
        <f t="shared" si="3"/>
        <v>88283.264213596442</v>
      </c>
      <c r="G40" s="2">
        <f t="shared" si="4"/>
        <v>16407.867908847064</v>
      </c>
      <c r="H40" s="2">
        <f t="shared" si="5"/>
        <v>2693.7712792152029</v>
      </c>
      <c r="I40" s="4">
        <f t="shared" si="2"/>
        <v>6.0910397387662751</v>
      </c>
      <c r="J40" s="6">
        <f t="shared" si="7"/>
        <v>6.8639881551157487</v>
      </c>
      <c r="K40" s="5">
        <f t="shared" si="6"/>
        <v>2199.5660455764664</v>
      </c>
      <c r="L40" s="6"/>
      <c r="M40" s="7" t="s">
        <v>4</v>
      </c>
      <c r="N40" s="7"/>
      <c r="O40" s="9"/>
      <c r="P40" s="7"/>
      <c r="R40" s="14" t="s">
        <v>4</v>
      </c>
      <c r="S40" s="14"/>
      <c r="T40" s="16"/>
      <c r="U40" s="14"/>
    </row>
    <row r="41" spans="1:21" x14ac:dyDescent="0.2">
      <c r="A41" s="1">
        <v>43919</v>
      </c>
      <c r="B41">
        <v>35</v>
      </c>
      <c r="C41">
        <v>141701</v>
      </c>
      <c r="D41">
        <f t="shared" si="1"/>
        <v>20602</v>
      </c>
      <c r="E41" s="3">
        <f t="shared" si="8"/>
        <v>4048.6</v>
      </c>
      <c r="F41" s="2">
        <f t="shared" si="3"/>
        <v>106089.17614239763</v>
      </c>
      <c r="G41" s="2">
        <f t="shared" si="4"/>
        <v>17805.911939231377</v>
      </c>
      <c r="H41" s="2">
        <f t="shared" si="5"/>
        <v>3145.3808528101354</v>
      </c>
      <c r="I41" s="4">
        <f t="shared" si="2"/>
        <v>5.6609716827529102</v>
      </c>
      <c r="J41" s="6">
        <f t="shared" si="7"/>
        <v>6.320895703305883</v>
      </c>
      <c r="K41" s="5">
        <f t="shared" si="6"/>
        <v>1398.0440303843134</v>
      </c>
      <c r="L41" s="6"/>
      <c r="M41" s="7"/>
      <c r="N41" s="7"/>
      <c r="O41" s="9"/>
      <c r="P41" s="7"/>
      <c r="R41" s="14"/>
      <c r="S41" s="14"/>
      <c r="T41" s="16"/>
      <c r="U41" s="14"/>
    </row>
    <row r="42" spans="1:21" x14ac:dyDescent="0.2">
      <c r="A42" s="1">
        <v>43920</v>
      </c>
      <c r="B42">
        <v>36</v>
      </c>
      <c r="C42">
        <v>162126</v>
      </c>
      <c r="D42">
        <f t="shared" si="1"/>
        <v>20425</v>
      </c>
      <c r="E42" s="3">
        <f t="shared" si="8"/>
        <v>4503.5</v>
      </c>
      <c r="F42" s="2">
        <f t="shared" si="3"/>
        <v>124768.11742826508</v>
      </c>
      <c r="G42" s="2">
        <f t="shared" si="4"/>
        <v>18678.941292820917</v>
      </c>
      <c r="H42" s="2">
        <f t="shared" si="5"/>
        <v>3598.0872352067568</v>
      </c>
      <c r="I42" s="4">
        <f t="shared" si="2"/>
        <v>5.1913530917344666</v>
      </c>
      <c r="J42" s="6">
        <f t="shared" si="7"/>
        <v>5.7446953950824735</v>
      </c>
      <c r="K42" s="5">
        <f t="shared" si="6"/>
        <v>873.02935358953982</v>
      </c>
      <c r="L42" s="6"/>
      <c r="M42" s="7" t="s">
        <v>5</v>
      </c>
      <c r="N42" s="7"/>
      <c r="O42" s="9"/>
      <c r="P42" s="7"/>
      <c r="R42" s="14" t="s">
        <v>5</v>
      </c>
      <c r="S42" s="14"/>
      <c r="T42" s="16"/>
      <c r="U42" s="14"/>
    </row>
    <row r="43" spans="1:21" x14ac:dyDescent="0.2">
      <c r="A43" s="1">
        <v>43921</v>
      </c>
      <c r="B43">
        <v>37</v>
      </c>
      <c r="C43">
        <v>185791</v>
      </c>
      <c r="D43">
        <f t="shared" si="1"/>
        <v>23665</v>
      </c>
      <c r="E43" s="3">
        <f t="shared" si="8"/>
        <v>5021.3783783783783</v>
      </c>
      <c r="F43" s="2">
        <f t="shared" si="3"/>
        <v>145109.07828551004</v>
      </c>
      <c r="G43" s="2">
        <f t="shared" si="4"/>
        <v>20340.960861880612</v>
      </c>
      <c r="H43" s="2">
        <f t="shared" si="5"/>
        <v>4072.5176162639641</v>
      </c>
      <c r="I43" s="4">
        <f t="shared" ref="I43:I74" si="9">+G43/H43</f>
        <v>4.9946894718508181</v>
      </c>
      <c r="J43" s="6">
        <f t="shared" si="7"/>
        <v>5.502095642618575</v>
      </c>
      <c r="K43" s="5">
        <f t="shared" si="6"/>
        <v>1662.0195690596956</v>
      </c>
      <c r="L43" s="6"/>
      <c r="M43" s="7" t="s">
        <v>5</v>
      </c>
      <c r="N43" s="7"/>
      <c r="O43" s="9"/>
      <c r="P43" s="7"/>
      <c r="R43" s="14" t="s">
        <v>5</v>
      </c>
      <c r="S43" s="14"/>
      <c r="T43" s="16"/>
      <c r="U43" s="14"/>
    </row>
    <row r="44" spans="1:21" x14ac:dyDescent="0.2">
      <c r="A44" s="1">
        <v>43922</v>
      </c>
      <c r="B44">
        <v>38</v>
      </c>
      <c r="C44">
        <v>213372</v>
      </c>
      <c r="D44">
        <f t="shared" si="1"/>
        <v>27581</v>
      </c>
      <c r="E44" s="3">
        <f t="shared" si="8"/>
        <v>5615.0526315789475</v>
      </c>
      <c r="F44" s="2">
        <f t="shared" ref="F44:F75" si="10">((C44-F43)*$C$140)+F43</f>
        <v>167863.38552367335</v>
      </c>
      <c r="G44" s="2">
        <f t="shared" ref="G44:G75" si="11">((D44-G43)*$C$140)+G43</f>
        <v>22754.30724125374</v>
      </c>
      <c r="H44" s="2">
        <f t="shared" ref="H44:H75" si="12">((E44-H43)*$C$140)+H43</f>
        <v>4586.6959547022916</v>
      </c>
      <c r="I44" s="4">
        <f t="shared" si="9"/>
        <v>4.9609364706038495</v>
      </c>
      <c r="J44" s="6">
        <f t="shared" si="7"/>
        <v>5.4527897505472911</v>
      </c>
      <c r="K44" s="5">
        <f t="shared" ref="K44:K75" si="13">+G44-G43</f>
        <v>2413.346379373128</v>
      </c>
      <c r="L44" s="6"/>
      <c r="M44" s="7"/>
      <c r="N44" s="7"/>
      <c r="O44" s="7"/>
      <c r="P44" s="7"/>
      <c r="R44" s="14"/>
      <c r="S44" s="14"/>
      <c r="T44" s="14"/>
      <c r="U44" s="14"/>
    </row>
    <row r="45" spans="1:21" x14ac:dyDescent="0.2">
      <c r="A45" s="1">
        <v>43923</v>
      </c>
      <c r="B45">
        <v>39</v>
      </c>
      <c r="C45">
        <v>243762</v>
      </c>
      <c r="D45">
        <f t="shared" si="1"/>
        <v>30390</v>
      </c>
      <c r="E45" s="3">
        <f t="shared" si="8"/>
        <v>6250.3076923076924</v>
      </c>
      <c r="F45" s="2">
        <f t="shared" si="10"/>
        <v>193162.92368244889</v>
      </c>
      <c r="G45" s="2">
        <f t="shared" si="11"/>
        <v>25299.538160835826</v>
      </c>
      <c r="H45" s="2">
        <f t="shared" si="12"/>
        <v>5141.2332005707585</v>
      </c>
      <c r="I45" s="4">
        <f t="shared" si="9"/>
        <v>4.9209085007128595</v>
      </c>
      <c r="J45" s="6">
        <f t="shared" si="7"/>
        <v>5.3959071362677342</v>
      </c>
      <c r="K45" s="5">
        <f t="shared" si="13"/>
        <v>2545.2309195820853</v>
      </c>
      <c r="L45" s="6"/>
      <c r="M45" s="7"/>
      <c r="N45" s="7"/>
      <c r="O45" s="7"/>
      <c r="P45" s="7"/>
    </row>
    <row r="46" spans="1:21" x14ac:dyDescent="0.2">
      <c r="A46" s="1">
        <v>43924</v>
      </c>
      <c r="B46">
        <v>40</v>
      </c>
      <c r="C46">
        <v>275586</v>
      </c>
      <c r="D46">
        <f t="shared" si="1"/>
        <v>31824</v>
      </c>
      <c r="E46" s="3">
        <f t="shared" si="8"/>
        <v>6889.65</v>
      </c>
      <c r="F46" s="2">
        <f t="shared" si="10"/>
        <v>220637.28245496593</v>
      </c>
      <c r="G46" s="2">
        <f t="shared" si="11"/>
        <v>27474.358773890552</v>
      </c>
      <c r="H46" s="2">
        <f t="shared" si="12"/>
        <v>5724.0388003805056</v>
      </c>
      <c r="I46" s="4">
        <f t="shared" si="9"/>
        <v>4.7998204994809246</v>
      </c>
      <c r="J46" s="6">
        <f t="shared" si="7"/>
        <v>5.2452229622816438</v>
      </c>
      <c r="K46" s="5">
        <f t="shared" si="13"/>
        <v>2174.820613054726</v>
      </c>
      <c r="L46" s="6"/>
      <c r="M46" s="7"/>
      <c r="N46" s="7" t="s">
        <v>37</v>
      </c>
      <c r="O46" s="7" t="s">
        <v>38</v>
      </c>
      <c r="P46" s="7" t="s">
        <v>2</v>
      </c>
    </row>
    <row r="47" spans="1:21" x14ac:dyDescent="0.2">
      <c r="A47" s="1">
        <v>43925</v>
      </c>
      <c r="B47">
        <v>41</v>
      </c>
      <c r="C47">
        <v>308853</v>
      </c>
      <c r="D47">
        <f t="shared" si="1"/>
        <v>33267</v>
      </c>
      <c r="E47" s="3">
        <f t="shared" si="8"/>
        <v>7533</v>
      </c>
      <c r="F47" s="2">
        <f t="shared" si="10"/>
        <v>250042.52163664394</v>
      </c>
      <c r="G47" s="2">
        <f t="shared" si="11"/>
        <v>29405.239182593701</v>
      </c>
      <c r="H47" s="2">
        <f t="shared" si="12"/>
        <v>6327.0258669203367</v>
      </c>
      <c r="I47" s="4">
        <f t="shared" si="9"/>
        <v>4.6475610817925457</v>
      </c>
      <c r="J47" s="6">
        <f t="shared" si="7"/>
        <v>5.0603921243502876</v>
      </c>
      <c r="K47" s="5">
        <f t="shared" si="13"/>
        <v>1930.8804087031494</v>
      </c>
      <c r="L47" s="6"/>
      <c r="M47" s="7"/>
      <c r="N47" s="7"/>
      <c r="O47" s="7"/>
      <c r="P47" s="7"/>
    </row>
    <row r="48" spans="1:21" x14ac:dyDescent="0.2">
      <c r="A48" s="1">
        <v>43926</v>
      </c>
      <c r="B48">
        <v>42</v>
      </c>
      <c r="C48">
        <v>337072</v>
      </c>
      <c r="D48">
        <f t="shared" si="1"/>
        <v>28219</v>
      </c>
      <c r="E48" s="3">
        <f t="shared" si="8"/>
        <v>8025.5238095238092</v>
      </c>
      <c r="F48" s="2">
        <f t="shared" si="10"/>
        <v>279052.34775776265</v>
      </c>
      <c r="G48" s="2">
        <f t="shared" si="11"/>
        <v>29009.826121729133</v>
      </c>
      <c r="H48" s="2">
        <f t="shared" si="12"/>
        <v>6893.1918477881609</v>
      </c>
      <c r="I48" s="4">
        <f t="shared" si="9"/>
        <v>4.2084750812553695</v>
      </c>
      <c r="J48" s="6">
        <f t="shared" si="7"/>
        <v>4.5508201030352069</v>
      </c>
      <c r="K48" s="5">
        <f t="shared" si="13"/>
        <v>-395.41306086456825</v>
      </c>
      <c r="L48" s="6"/>
      <c r="M48" s="7" t="s">
        <v>18</v>
      </c>
      <c r="N48" s="7"/>
      <c r="O48" s="7"/>
      <c r="P48" s="7"/>
    </row>
    <row r="49" spans="1:16" x14ac:dyDescent="0.2">
      <c r="A49" s="1">
        <v>43927</v>
      </c>
      <c r="B49">
        <v>43</v>
      </c>
      <c r="C49">
        <v>366667</v>
      </c>
      <c r="D49">
        <f t="shared" si="1"/>
        <v>29595</v>
      </c>
      <c r="E49" s="3">
        <f t="shared" si="8"/>
        <v>8527.1395348837214</v>
      </c>
      <c r="F49" s="2">
        <f t="shared" si="10"/>
        <v>308257.23183850845</v>
      </c>
      <c r="G49" s="2">
        <f t="shared" si="11"/>
        <v>29204.884081152755</v>
      </c>
      <c r="H49" s="2">
        <f t="shared" si="12"/>
        <v>7437.8410768200147</v>
      </c>
      <c r="I49" s="4">
        <f t="shared" si="9"/>
        <v>3.9265270364769682</v>
      </c>
      <c r="J49" s="6">
        <f t="shared" si="7"/>
        <v>4.2267574599580993</v>
      </c>
      <c r="K49" s="5">
        <f t="shared" si="13"/>
        <v>195.05795942362238</v>
      </c>
      <c r="L49" s="6"/>
      <c r="M49" s="7" t="s">
        <v>7</v>
      </c>
      <c r="N49" s="7"/>
      <c r="O49" s="7"/>
      <c r="P49" s="7"/>
    </row>
    <row r="50" spans="1:16" x14ac:dyDescent="0.2">
      <c r="A50" s="1">
        <v>43928</v>
      </c>
      <c r="B50">
        <v>44</v>
      </c>
      <c r="C50">
        <v>397505</v>
      </c>
      <c r="D50">
        <f t="shared" si="1"/>
        <v>30838</v>
      </c>
      <c r="E50" s="3">
        <f t="shared" si="8"/>
        <v>9034.204545454546</v>
      </c>
      <c r="F50" s="2">
        <f t="shared" si="10"/>
        <v>338006.48789233895</v>
      </c>
      <c r="G50" s="2">
        <f t="shared" si="11"/>
        <v>29749.256054101836</v>
      </c>
      <c r="H50" s="2">
        <f t="shared" si="12"/>
        <v>7969.9622330315251</v>
      </c>
      <c r="I50" s="4">
        <f t="shared" si="9"/>
        <v>3.7326721487845931</v>
      </c>
      <c r="J50" s="6">
        <f t="shared" si="7"/>
        <v>4.0048438395414916</v>
      </c>
      <c r="K50" s="5">
        <f t="shared" si="13"/>
        <v>544.37197294908037</v>
      </c>
      <c r="L50" s="6"/>
      <c r="M50" s="7" t="s">
        <v>2</v>
      </c>
      <c r="N50" s="7"/>
      <c r="O50" s="7"/>
      <c r="P50" s="7"/>
    </row>
    <row r="51" spans="1:16" x14ac:dyDescent="0.2">
      <c r="A51" s="1">
        <v>43929</v>
      </c>
      <c r="B51">
        <v>45</v>
      </c>
      <c r="C51">
        <v>429052</v>
      </c>
      <c r="D51">
        <f t="shared" si="1"/>
        <v>31547</v>
      </c>
      <c r="E51" s="3">
        <f t="shared" si="8"/>
        <v>9534.4888888888891</v>
      </c>
      <c r="F51" s="2">
        <f t="shared" si="10"/>
        <v>368354.99192822597</v>
      </c>
      <c r="G51" s="2">
        <f t="shared" si="11"/>
        <v>30348.50403606789</v>
      </c>
      <c r="H51" s="2">
        <f t="shared" si="12"/>
        <v>8491.4711183173131</v>
      </c>
      <c r="I51" s="4">
        <f t="shared" si="9"/>
        <v>3.5739983818118208</v>
      </c>
      <c r="J51" s="6">
        <f t="shared" si="7"/>
        <v>3.8238450656738481</v>
      </c>
      <c r="K51" s="5">
        <f t="shared" si="13"/>
        <v>599.24798196605479</v>
      </c>
      <c r="L51" s="6"/>
      <c r="M51" s="7"/>
      <c r="N51" s="8"/>
      <c r="O51" s="7"/>
      <c r="P51" s="7"/>
    </row>
    <row r="52" spans="1:16" x14ac:dyDescent="0.2">
      <c r="A52" s="1">
        <v>43930</v>
      </c>
      <c r="B52">
        <v>46</v>
      </c>
      <c r="C52">
        <v>462780</v>
      </c>
      <c r="D52">
        <f t="shared" si="1"/>
        <v>33728</v>
      </c>
      <c r="E52" s="3">
        <f t="shared" si="8"/>
        <v>10060.434782608696</v>
      </c>
      <c r="F52" s="2">
        <f t="shared" si="10"/>
        <v>399829.99461881729</v>
      </c>
      <c r="G52" s="2">
        <f t="shared" si="11"/>
        <v>31475.002690711928</v>
      </c>
      <c r="H52" s="2">
        <f t="shared" si="12"/>
        <v>9014.4590064144413</v>
      </c>
      <c r="I52" s="4">
        <f t="shared" si="9"/>
        <v>3.4916130483609922</v>
      </c>
      <c r="J52" s="6">
        <f t="shared" si="7"/>
        <v>3.7285618633584257</v>
      </c>
      <c r="K52" s="5">
        <f t="shared" si="13"/>
        <v>1126.4986546440377</v>
      </c>
      <c r="L52" s="6"/>
      <c r="M52" s="7" t="s">
        <v>1</v>
      </c>
      <c r="N52" s="7"/>
      <c r="O52" s="9"/>
      <c r="P52" s="7"/>
    </row>
    <row r="53" spans="1:16" x14ac:dyDescent="0.2">
      <c r="A53" s="1">
        <v>43931</v>
      </c>
      <c r="B53">
        <v>47</v>
      </c>
      <c r="C53">
        <v>496535</v>
      </c>
      <c r="D53">
        <f t="shared" si="1"/>
        <v>33755</v>
      </c>
      <c r="E53" s="3">
        <f t="shared" si="8"/>
        <v>10564.574468085106</v>
      </c>
      <c r="F53" s="2">
        <f t="shared" si="10"/>
        <v>432064.99641254486</v>
      </c>
      <c r="G53" s="2">
        <f t="shared" si="11"/>
        <v>32235.001793807951</v>
      </c>
      <c r="H53" s="2">
        <f t="shared" si="12"/>
        <v>9531.1641603046628</v>
      </c>
      <c r="I53" s="4">
        <f t="shared" si="9"/>
        <v>3.3820634343976677</v>
      </c>
      <c r="J53" s="6">
        <f t="shared" si="7"/>
        <v>3.6036461321879094</v>
      </c>
      <c r="K53" s="5">
        <f t="shared" si="13"/>
        <v>759.99910309602274</v>
      </c>
      <c r="L53" s="6"/>
      <c r="M53" s="7" t="s">
        <v>3</v>
      </c>
      <c r="N53" s="7"/>
      <c r="O53" s="9"/>
      <c r="P53" s="7"/>
    </row>
    <row r="54" spans="1:16" x14ac:dyDescent="0.2">
      <c r="A54" s="1">
        <v>43932</v>
      </c>
      <c r="B54">
        <v>48</v>
      </c>
      <c r="C54">
        <v>526396</v>
      </c>
      <c r="D54">
        <f t="shared" si="1"/>
        <v>29861</v>
      </c>
      <c r="E54" s="3">
        <f t="shared" si="8"/>
        <v>10966.583333333334</v>
      </c>
      <c r="F54" s="2">
        <f t="shared" si="10"/>
        <v>463508.66427502991</v>
      </c>
      <c r="G54" s="2">
        <f t="shared" si="11"/>
        <v>31443.667862538634</v>
      </c>
      <c r="H54" s="2">
        <f t="shared" si="12"/>
        <v>10009.637217980886</v>
      </c>
      <c r="I54" s="4">
        <f t="shared" si="9"/>
        <v>3.1413394089902247</v>
      </c>
      <c r="J54" s="6">
        <f t="shared" si="7"/>
        <v>3.3354581293097683</v>
      </c>
      <c r="K54" s="5">
        <f t="shared" si="13"/>
        <v>-791.33393126931696</v>
      </c>
      <c r="L54" s="6"/>
      <c r="M54" s="7" t="s">
        <v>4</v>
      </c>
      <c r="N54" s="7"/>
      <c r="O54" s="9"/>
      <c r="P54" s="7"/>
    </row>
    <row r="55" spans="1:16" x14ac:dyDescent="0.2">
      <c r="A55" s="1">
        <v>43933</v>
      </c>
      <c r="B55">
        <v>49</v>
      </c>
      <c r="C55">
        <v>555313</v>
      </c>
      <c r="D55">
        <f t="shared" si="1"/>
        <v>28917</v>
      </c>
      <c r="E55" s="3">
        <f t="shared" si="8"/>
        <v>11332.918367346938</v>
      </c>
      <c r="F55" s="2">
        <f t="shared" si="10"/>
        <v>494110.10951668659</v>
      </c>
      <c r="G55" s="2">
        <f t="shared" si="11"/>
        <v>30601.445241692421</v>
      </c>
      <c r="H55" s="2">
        <f t="shared" si="12"/>
        <v>10450.730934436237</v>
      </c>
      <c r="I55" s="4">
        <f t="shared" si="9"/>
        <v>2.9281631527664254</v>
      </c>
      <c r="J55" s="6">
        <f t="shared" si="7"/>
        <v>3.0997096858152409</v>
      </c>
      <c r="K55" s="5">
        <f t="shared" si="13"/>
        <v>-842.22262084621252</v>
      </c>
      <c r="L55" s="6"/>
      <c r="M55" s="7"/>
      <c r="N55" s="7"/>
      <c r="O55" s="9"/>
      <c r="P55" s="7"/>
    </row>
    <row r="56" spans="1:16" x14ac:dyDescent="0.2">
      <c r="A56" s="1">
        <v>43934</v>
      </c>
      <c r="B56">
        <v>50</v>
      </c>
      <c r="C56">
        <v>580619</v>
      </c>
      <c r="D56">
        <f t="shared" si="1"/>
        <v>25306</v>
      </c>
      <c r="E56" s="3">
        <f t="shared" si="8"/>
        <v>11612.38</v>
      </c>
      <c r="F56" s="2">
        <f t="shared" si="10"/>
        <v>522946.4063444577</v>
      </c>
      <c r="G56" s="2">
        <f t="shared" si="11"/>
        <v>28836.296827794948</v>
      </c>
      <c r="H56" s="2">
        <f t="shared" si="12"/>
        <v>10837.947289624157</v>
      </c>
      <c r="I56" s="4">
        <f t="shared" si="9"/>
        <v>2.6606788220313393</v>
      </c>
      <c r="J56" s="6">
        <f t="shared" si="7"/>
        <v>2.8069171589075164</v>
      </c>
      <c r="K56" s="5">
        <f t="shared" si="13"/>
        <v>-1765.1484138974738</v>
      </c>
      <c r="L56" s="6"/>
      <c r="M56" s="7" t="s">
        <v>5</v>
      </c>
      <c r="N56" s="7"/>
      <c r="O56" s="9"/>
      <c r="P56" s="7"/>
    </row>
    <row r="57" spans="1:16" x14ac:dyDescent="0.2">
      <c r="A57" s="1">
        <v>43935</v>
      </c>
      <c r="B57">
        <v>51</v>
      </c>
      <c r="C57">
        <v>607670</v>
      </c>
      <c r="D57">
        <f t="shared" si="1"/>
        <v>27051</v>
      </c>
      <c r="E57" s="3">
        <f t="shared" si="8"/>
        <v>11915.098039215687</v>
      </c>
      <c r="F57" s="2">
        <f t="shared" si="10"/>
        <v>551187.60422963847</v>
      </c>
      <c r="G57" s="2">
        <f t="shared" si="11"/>
        <v>28241.197885196631</v>
      </c>
      <c r="H57" s="2">
        <f t="shared" si="12"/>
        <v>11196.997539488</v>
      </c>
      <c r="I57" s="4">
        <f t="shared" si="9"/>
        <v>2.5222116719772005</v>
      </c>
      <c r="J57" s="6">
        <f t="shared" si="7"/>
        <v>2.6554982509852247</v>
      </c>
      <c r="K57" s="5">
        <f t="shared" si="13"/>
        <v>-595.09894259831708</v>
      </c>
      <c r="L57" s="6"/>
      <c r="M57" s="7" t="s">
        <v>5</v>
      </c>
      <c r="N57" s="7"/>
      <c r="O57" s="9"/>
      <c r="P57" s="7"/>
    </row>
    <row r="58" spans="1:16" x14ac:dyDescent="0.2">
      <c r="A58" s="1">
        <v>43936</v>
      </c>
      <c r="B58">
        <v>52</v>
      </c>
      <c r="C58">
        <v>636350</v>
      </c>
      <c r="D58">
        <f t="shared" si="1"/>
        <v>28680</v>
      </c>
      <c r="E58" s="3">
        <f t="shared" si="8"/>
        <v>12237.5</v>
      </c>
      <c r="F58" s="2">
        <f t="shared" si="10"/>
        <v>579575.06948642561</v>
      </c>
      <c r="G58" s="2">
        <f t="shared" si="11"/>
        <v>28387.465256797754</v>
      </c>
      <c r="H58" s="2">
        <f t="shared" si="12"/>
        <v>11543.831692992</v>
      </c>
      <c r="I58" s="4">
        <f t="shared" si="9"/>
        <v>2.4591024896898959</v>
      </c>
      <c r="J58" s="6">
        <f t="shared" si="7"/>
        <v>2.5857847888099572</v>
      </c>
      <c r="K58" s="5">
        <f t="shared" si="13"/>
        <v>146.26737160112316</v>
      </c>
      <c r="L58" s="6"/>
      <c r="M58" s="7"/>
      <c r="N58" s="7"/>
      <c r="O58" s="7"/>
      <c r="P58" s="7"/>
    </row>
    <row r="59" spans="1:16" x14ac:dyDescent="0.2">
      <c r="A59" s="1">
        <v>43937</v>
      </c>
      <c r="B59">
        <v>53</v>
      </c>
      <c r="C59">
        <v>667592</v>
      </c>
      <c r="D59">
        <f t="shared" si="1"/>
        <v>31242</v>
      </c>
      <c r="E59" s="3">
        <f t="shared" si="8"/>
        <v>12596.075471698114</v>
      </c>
      <c r="F59" s="2">
        <f t="shared" si="10"/>
        <v>608914.0463242837</v>
      </c>
      <c r="G59" s="2">
        <f t="shared" si="11"/>
        <v>29338.976837865168</v>
      </c>
      <c r="H59" s="2">
        <f t="shared" si="12"/>
        <v>11894.579619227372</v>
      </c>
      <c r="I59" s="4">
        <f t="shared" si="9"/>
        <v>2.466583753026399</v>
      </c>
      <c r="J59" s="6">
        <f t="shared" si="7"/>
        <v>2.5920242154457775</v>
      </c>
      <c r="K59" s="5">
        <f t="shared" si="13"/>
        <v>951.51158106741423</v>
      </c>
      <c r="L59" s="6"/>
      <c r="M59" s="6"/>
    </row>
    <row r="60" spans="1:16" x14ac:dyDescent="0.2">
      <c r="A60" s="1">
        <v>43938</v>
      </c>
      <c r="B60">
        <v>54</v>
      </c>
      <c r="C60">
        <v>699706</v>
      </c>
      <c r="D60">
        <f t="shared" si="1"/>
        <v>32114</v>
      </c>
      <c r="E60" s="3">
        <f t="shared" si="8"/>
        <v>12957.518518518518</v>
      </c>
      <c r="F60" s="2">
        <f t="shared" si="10"/>
        <v>639178.03088285576</v>
      </c>
      <c r="G60" s="2">
        <f t="shared" si="11"/>
        <v>30263.98455857678</v>
      </c>
      <c r="H60" s="2">
        <f t="shared" si="12"/>
        <v>12248.892585657753</v>
      </c>
      <c r="I60" s="4">
        <f t="shared" si="9"/>
        <v>2.4707527106583433</v>
      </c>
      <c r="J60" s="6">
        <f t="shared" si="7"/>
        <v>2.5945572501457161</v>
      </c>
      <c r="K60" s="5">
        <f t="shared" si="13"/>
        <v>925.00772071161191</v>
      </c>
      <c r="L60" s="6"/>
      <c r="M60" s="6"/>
    </row>
    <row r="61" spans="1:16" x14ac:dyDescent="0.2">
      <c r="A61" s="1">
        <v>43939</v>
      </c>
      <c r="B61">
        <v>55</v>
      </c>
      <c r="C61">
        <v>732197</v>
      </c>
      <c r="D61">
        <f t="shared" si="1"/>
        <v>32491</v>
      </c>
      <c r="E61" s="3">
        <f t="shared" si="8"/>
        <v>13312.672727272728</v>
      </c>
      <c r="F61" s="2">
        <f t="shared" si="10"/>
        <v>670184.35392190388</v>
      </c>
      <c r="G61" s="2">
        <f t="shared" si="11"/>
        <v>31006.323039051185</v>
      </c>
      <c r="H61" s="2">
        <f t="shared" si="12"/>
        <v>12603.485966196078</v>
      </c>
      <c r="I61" s="4">
        <f t="shared" si="9"/>
        <v>2.4601386570519872</v>
      </c>
      <c r="J61" s="6">
        <f t="shared" si="7"/>
        <v>2.5811717599938491</v>
      </c>
      <c r="K61" s="5">
        <f t="shared" si="13"/>
        <v>742.33848047440551</v>
      </c>
      <c r="L61" s="6"/>
      <c r="M61" s="6"/>
    </row>
    <row r="62" spans="1:16" x14ac:dyDescent="0.2">
      <c r="A62" s="1">
        <v>43940</v>
      </c>
      <c r="B62">
        <v>56</v>
      </c>
      <c r="C62">
        <v>759086</v>
      </c>
      <c r="D62">
        <f t="shared" si="1"/>
        <v>26889</v>
      </c>
      <c r="E62" s="3">
        <f t="shared" si="8"/>
        <v>13555.107142857143</v>
      </c>
      <c r="F62" s="2">
        <f t="shared" si="10"/>
        <v>699818.23594793596</v>
      </c>
      <c r="G62" s="2">
        <f t="shared" si="11"/>
        <v>29633.882026034124</v>
      </c>
      <c r="H62" s="2">
        <f t="shared" si="12"/>
        <v>12920.693025083099</v>
      </c>
      <c r="I62" s="4">
        <f t="shared" si="9"/>
        <v>2.2935210958503158</v>
      </c>
      <c r="J62" s="6">
        <f t="shared" si="7"/>
        <v>2.400988822365711</v>
      </c>
      <c r="K62" s="5">
        <f t="shared" si="13"/>
        <v>-1372.4410130170618</v>
      </c>
      <c r="L62" s="6"/>
      <c r="M62" s="6"/>
    </row>
    <row r="63" spans="1:16" x14ac:dyDescent="0.2">
      <c r="A63" s="1">
        <v>43941</v>
      </c>
      <c r="B63">
        <v>57</v>
      </c>
      <c r="C63">
        <v>784326</v>
      </c>
      <c r="D63">
        <f t="shared" si="1"/>
        <v>25240</v>
      </c>
      <c r="E63" s="3">
        <f t="shared" si="8"/>
        <v>13760.105263157895</v>
      </c>
      <c r="F63" s="2">
        <f t="shared" si="10"/>
        <v>727987.49063195731</v>
      </c>
      <c r="G63" s="2">
        <f t="shared" si="11"/>
        <v>28169.254684022748</v>
      </c>
      <c r="H63" s="2">
        <f t="shared" si="12"/>
        <v>13200.497104441365</v>
      </c>
      <c r="I63" s="4">
        <f t="shared" si="9"/>
        <v>2.1339540822705136</v>
      </c>
      <c r="J63" s="6">
        <f t="shared" si="7"/>
        <v>2.229382975595104</v>
      </c>
      <c r="K63" s="5">
        <f t="shared" si="13"/>
        <v>-1464.6273420113757</v>
      </c>
      <c r="L63" s="6"/>
      <c r="M63" s="6"/>
    </row>
    <row r="64" spans="1:16" x14ac:dyDescent="0.2">
      <c r="A64" s="1">
        <v>43942</v>
      </c>
      <c r="B64">
        <v>58</v>
      </c>
      <c r="C64">
        <v>825183</v>
      </c>
      <c r="D64">
        <f t="shared" si="1"/>
        <v>40857</v>
      </c>
      <c r="E64" s="3">
        <f t="shared" si="8"/>
        <v>14227.293103448275</v>
      </c>
      <c r="F64" s="2">
        <f t="shared" si="10"/>
        <v>760385.99375463824</v>
      </c>
      <c r="G64" s="2">
        <f t="shared" si="11"/>
        <v>32398.503122681832</v>
      </c>
      <c r="H64" s="2">
        <f t="shared" si="12"/>
        <v>13542.762437443669</v>
      </c>
      <c r="I64" s="4">
        <f t="shared" si="9"/>
        <v>2.3923112638456185</v>
      </c>
      <c r="J64" s="6">
        <f t="shared" si="7"/>
        <v>2.5032882527088529</v>
      </c>
      <c r="K64" s="5">
        <f t="shared" si="13"/>
        <v>4229.2484386590841</v>
      </c>
      <c r="L64" s="6"/>
      <c r="M64" s="6"/>
    </row>
    <row r="65" spans="1:13" x14ac:dyDescent="0.2">
      <c r="A65" s="1">
        <v>43943</v>
      </c>
      <c r="B65">
        <v>59</v>
      </c>
      <c r="C65">
        <v>842629</v>
      </c>
      <c r="D65">
        <f t="shared" si="1"/>
        <v>17446</v>
      </c>
      <c r="E65" s="3">
        <f t="shared" si="8"/>
        <v>14281.847457627118</v>
      </c>
      <c r="F65" s="2">
        <f t="shared" si="10"/>
        <v>787800.32916975883</v>
      </c>
      <c r="G65" s="2">
        <f t="shared" si="11"/>
        <v>27414.335415121222</v>
      </c>
      <c r="H65" s="2">
        <f t="shared" si="12"/>
        <v>13789.124110838153</v>
      </c>
      <c r="I65" s="4">
        <f t="shared" si="9"/>
        <v>1.9881128920707698</v>
      </c>
      <c r="J65" s="6">
        <f t="shared" si="7"/>
        <v>2.071764358123541</v>
      </c>
      <c r="K65" s="5">
        <f t="shared" si="13"/>
        <v>-4984.1677075606094</v>
      </c>
      <c r="L65" s="6"/>
      <c r="M65" s="6"/>
    </row>
    <row r="66" spans="1:13" x14ac:dyDescent="0.2">
      <c r="A66" s="1">
        <v>43944</v>
      </c>
      <c r="B66">
        <v>60</v>
      </c>
      <c r="C66">
        <v>869172</v>
      </c>
      <c r="D66">
        <f t="shared" si="1"/>
        <v>26543</v>
      </c>
      <c r="E66" s="3">
        <f t="shared" si="8"/>
        <v>14486.2</v>
      </c>
      <c r="F66" s="2">
        <f t="shared" si="10"/>
        <v>814924.21944650589</v>
      </c>
      <c r="G66" s="2">
        <f t="shared" si="11"/>
        <v>27123.890276747483</v>
      </c>
      <c r="H66" s="2">
        <f t="shared" si="12"/>
        <v>14021.482740558769</v>
      </c>
      <c r="I66" s="4">
        <f t="shared" si="9"/>
        <v>1.9344523527664073</v>
      </c>
      <c r="J66" s="6">
        <f t="shared" si="7"/>
        <v>2.0139099670742664</v>
      </c>
      <c r="K66" s="5">
        <f t="shared" si="13"/>
        <v>-290.44513837373961</v>
      </c>
      <c r="L66" s="6"/>
      <c r="M66" s="6"/>
    </row>
    <row r="67" spans="1:13" x14ac:dyDescent="0.2">
      <c r="A67" s="1">
        <v>43945</v>
      </c>
      <c r="B67">
        <v>61</v>
      </c>
      <c r="C67">
        <v>890524</v>
      </c>
      <c r="D67">
        <f t="shared" si="1"/>
        <v>21352</v>
      </c>
      <c r="E67" s="3">
        <f t="shared" si="8"/>
        <v>14598.754098360656</v>
      </c>
      <c r="F67" s="2">
        <f t="shared" si="10"/>
        <v>840124.14629767055</v>
      </c>
      <c r="G67" s="2">
        <f t="shared" si="11"/>
        <v>25199.92685116499</v>
      </c>
      <c r="H67" s="2">
        <f t="shared" si="12"/>
        <v>14213.906526492732</v>
      </c>
      <c r="I67" s="4">
        <f t="shared" si="9"/>
        <v>1.7729064704482089</v>
      </c>
      <c r="J67" s="6">
        <f t="shared" si="7"/>
        <v>1.8423577292980713</v>
      </c>
      <c r="K67" s="5">
        <f t="shared" si="13"/>
        <v>-1923.9634255824931</v>
      </c>
      <c r="L67" s="6"/>
      <c r="M67" s="6"/>
    </row>
    <row r="68" spans="1:13" x14ac:dyDescent="0.2">
      <c r="A68" s="1">
        <v>43946</v>
      </c>
      <c r="B68">
        <v>62</v>
      </c>
      <c r="C68">
        <v>939235</v>
      </c>
      <c r="D68">
        <f t="shared" si="1"/>
        <v>48711</v>
      </c>
      <c r="E68" s="3">
        <f t="shared" si="8"/>
        <v>15148.951612903225</v>
      </c>
      <c r="F68" s="2">
        <f t="shared" si="10"/>
        <v>873161.09753178037</v>
      </c>
      <c r="G68" s="2">
        <f t="shared" si="11"/>
        <v>33036.951234109991</v>
      </c>
      <c r="H68" s="2">
        <f t="shared" si="12"/>
        <v>14525.588221962897</v>
      </c>
      <c r="I68" s="4">
        <f t="shared" si="9"/>
        <v>2.2743967906344507</v>
      </c>
      <c r="J68" s="6">
        <f t="shared" si="7"/>
        <v>2.3717854434518277</v>
      </c>
      <c r="K68" s="5">
        <f t="shared" si="13"/>
        <v>7837.024382945001</v>
      </c>
      <c r="L68" s="6"/>
      <c r="M68" s="6"/>
    </row>
    <row r="69" spans="1:13" x14ac:dyDescent="0.2">
      <c r="A69" s="1">
        <v>43947</v>
      </c>
      <c r="B69">
        <v>63</v>
      </c>
      <c r="C69">
        <v>965910</v>
      </c>
      <c r="D69">
        <f t="shared" si="1"/>
        <v>26675</v>
      </c>
      <c r="E69" s="3">
        <f t="shared" si="8"/>
        <v>15331.904761904761</v>
      </c>
      <c r="F69" s="2">
        <f t="shared" si="10"/>
        <v>904077.39835452021</v>
      </c>
      <c r="G69" s="2">
        <f t="shared" si="11"/>
        <v>30916.300822739995</v>
      </c>
      <c r="H69" s="2">
        <f t="shared" si="12"/>
        <v>14794.360401943519</v>
      </c>
      <c r="I69" s="4">
        <f t="shared" si="9"/>
        <v>2.0897355467072813</v>
      </c>
      <c r="J69" s="6">
        <f t="shared" si="7"/>
        <v>2.1744620160926984</v>
      </c>
      <c r="K69" s="5">
        <f t="shared" si="13"/>
        <v>-2120.6504113699957</v>
      </c>
      <c r="L69" s="6"/>
      <c r="M69" s="6"/>
    </row>
    <row r="70" spans="1:13" x14ac:dyDescent="0.2">
      <c r="A70" s="1">
        <v>43948</v>
      </c>
      <c r="B70">
        <v>64</v>
      </c>
      <c r="C70">
        <v>988451</v>
      </c>
      <c r="D70">
        <f t="shared" si="1"/>
        <v>22541</v>
      </c>
      <c r="E70" s="3">
        <f t="shared" si="8"/>
        <v>15444.546875</v>
      </c>
      <c r="F70" s="2">
        <f t="shared" si="10"/>
        <v>932201.93223634677</v>
      </c>
      <c r="G70" s="2">
        <f t="shared" si="11"/>
        <v>28124.533881826665</v>
      </c>
      <c r="H70" s="2">
        <f t="shared" si="12"/>
        <v>15011.089226295679</v>
      </c>
      <c r="I70" s="4">
        <f t="shared" si="9"/>
        <v>1.8735838191248311</v>
      </c>
      <c r="J70" s="6">
        <f t="shared" si="7"/>
        <v>1.9451375090317309</v>
      </c>
      <c r="K70" s="5">
        <f t="shared" si="13"/>
        <v>-2791.7669409133305</v>
      </c>
      <c r="L70" s="6"/>
      <c r="M70" s="6"/>
    </row>
    <row r="71" spans="1:13" x14ac:dyDescent="0.2">
      <c r="A71" s="1">
        <v>43949</v>
      </c>
      <c r="B71">
        <v>65</v>
      </c>
      <c r="C71">
        <v>1012585</v>
      </c>
      <c r="D71">
        <f t="shared" si="1"/>
        <v>24134</v>
      </c>
      <c r="E71" s="3">
        <f t="shared" ref="E71:E102" si="14">C71/B71</f>
        <v>15578.23076923077</v>
      </c>
      <c r="F71" s="2">
        <f t="shared" si="10"/>
        <v>958996.28815756447</v>
      </c>
      <c r="G71" s="2">
        <f t="shared" si="11"/>
        <v>26794.355921217775</v>
      </c>
      <c r="H71" s="2">
        <f t="shared" si="12"/>
        <v>15200.136407274042</v>
      </c>
      <c r="I71" s="4">
        <f t="shared" si="9"/>
        <v>1.7627707543726585</v>
      </c>
      <c r="J71" s="6">
        <f t="shared" si="7"/>
        <v>1.8276624187585939</v>
      </c>
      <c r="K71" s="5">
        <f t="shared" si="13"/>
        <v>-1330.1779606088894</v>
      </c>
      <c r="L71" s="6"/>
      <c r="M71" s="6"/>
    </row>
    <row r="72" spans="1:13" x14ac:dyDescent="0.2">
      <c r="A72" s="1">
        <v>43950</v>
      </c>
      <c r="B72">
        <v>66</v>
      </c>
      <c r="C72">
        <v>1039909</v>
      </c>
      <c r="D72">
        <f t="shared" si="1"/>
        <v>27324</v>
      </c>
      <c r="E72" s="3">
        <f t="shared" si="14"/>
        <v>15756.19696969697</v>
      </c>
      <c r="F72" s="2">
        <f t="shared" si="10"/>
        <v>985967.19210504298</v>
      </c>
      <c r="G72" s="2">
        <f t="shared" si="11"/>
        <v>26970.903947478517</v>
      </c>
      <c r="H72" s="2">
        <f t="shared" si="12"/>
        <v>15385.489928081684</v>
      </c>
      <c r="I72" s="4">
        <f t="shared" si="9"/>
        <v>1.7530091062131905</v>
      </c>
      <c r="J72" s="6">
        <f t="shared" si="7"/>
        <v>1.8165834232746809</v>
      </c>
      <c r="K72" s="5">
        <f t="shared" si="13"/>
        <v>176.54802626074161</v>
      </c>
      <c r="L72" s="6"/>
      <c r="M72" s="6"/>
    </row>
    <row r="73" spans="1:13" x14ac:dyDescent="0.2">
      <c r="A73" s="1">
        <v>43951</v>
      </c>
      <c r="B73">
        <v>67</v>
      </c>
      <c r="C73">
        <v>1069826</v>
      </c>
      <c r="D73">
        <f t="shared" ref="D73:D106" si="15">C73-C72</f>
        <v>29917</v>
      </c>
      <c r="E73" s="3">
        <f t="shared" si="14"/>
        <v>15967.552238805971</v>
      </c>
      <c r="F73" s="2">
        <f t="shared" si="10"/>
        <v>1013920.1280700286</v>
      </c>
      <c r="G73" s="2">
        <f t="shared" si="11"/>
        <v>27952.935964985678</v>
      </c>
      <c r="H73" s="2">
        <f t="shared" si="12"/>
        <v>15579.510698323113</v>
      </c>
      <c r="I73" s="4">
        <f t="shared" si="9"/>
        <v>1.7942114169217374</v>
      </c>
      <c r="J73" s="6">
        <f t="shared" si="7"/>
        <v>1.8589749761589747</v>
      </c>
      <c r="K73" s="5">
        <f t="shared" si="13"/>
        <v>982.03201750716107</v>
      </c>
      <c r="L73" s="6"/>
      <c r="M73" s="6"/>
    </row>
    <row r="74" spans="1:13" x14ac:dyDescent="0.2">
      <c r="A74" s="1">
        <v>43952</v>
      </c>
      <c r="B74">
        <v>68</v>
      </c>
      <c r="C74">
        <v>1103781</v>
      </c>
      <c r="D74">
        <f t="shared" si="15"/>
        <v>33955</v>
      </c>
      <c r="E74" s="3">
        <f t="shared" si="14"/>
        <v>16232.073529411764</v>
      </c>
      <c r="F74" s="2">
        <f t="shared" si="10"/>
        <v>1043873.7520466858</v>
      </c>
      <c r="G74" s="2">
        <f t="shared" si="11"/>
        <v>29953.62397665712</v>
      </c>
      <c r="H74" s="2">
        <f t="shared" si="12"/>
        <v>15797.03164201933</v>
      </c>
      <c r="I74" s="4">
        <f t="shared" si="9"/>
        <v>1.8961552179829753</v>
      </c>
      <c r="J74" s="6">
        <f t="shared" si="7"/>
        <v>1.9650846840983722</v>
      </c>
      <c r="K74" s="5">
        <f t="shared" si="13"/>
        <v>2000.6880116714419</v>
      </c>
      <c r="L74" s="6"/>
      <c r="M74" s="6"/>
    </row>
    <row r="75" spans="1:13" x14ac:dyDescent="0.2">
      <c r="A75" s="1">
        <v>43953</v>
      </c>
      <c r="B75">
        <v>69</v>
      </c>
      <c r="C75">
        <v>1133069</v>
      </c>
      <c r="D75">
        <f t="shared" si="15"/>
        <v>29288</v>
      </c>
      <c r="E75" s="3">
        <f t="shared" si="14"/>
        <v>16421.289855072464</v>
      </c>
      <c r="F75" s="2">
        <f t="shared" si="10"/>
        <v>1073605.5013644572</v>
      </c>
      <c r="G75" s="2">
        <f t="shared" si="11"/>
        <v>29731.749317771413</v>
      </c>
      <c r="H75" s="2">
        <f t="shared" si="12"/>
        <v>16005.117713037042</v>
      </c>
      <c r="I75" s="4">
        <f t="shared" ref="I75:I106" si="16">+G75/H75</f>
        <v>1.8576401530338813</v>
      </c>
      <c r="J75" s="6">
        <f t="shared" si="7"/>
        <v>1.923631435808828</v>
      </c>
      <c r="K75" s="5">
        <f t="shared" si="13"/>
        <v>-221.87465888570659</v>
      </c>
      <c r="L75" s="6"/>
      <c r="M75" s="6"/>
    </row>
    <row r="76" spans="1:13" x14ac:dyDescent="0.2">
      <c r="A76" s="1">
        <v>43954</v>
      </c>
      <c r="B76">
        <v>70</v>
      </c>
      <c r="C76">
        <v>1158041</v>
      </c>
      <c r="D76">
        <f t="shared" si="15"/>
        <v>24972</v>
      </c>
      <c r="E76" s="3">
        <f t="shared" si="14"/>
        <v>16543.442857142858</v>
      </c>
      <c r="F76" s="2">
        <f t="shared" ref="F76:F106" si="17">((C76-F75)*$C$140)+F75</f>
        <v>1101750.6675763049</v>
      </c>
      <c r="G76" s="2">
        <f t="shared" ref="G76:G106" si="18">((D76-G75)*$C$140)+G75</f>
        <v>28145.166211847609</v>
      </c>
      <c r="H76" s="2">
        <f t="shared" ref="H76:H106" si="19">((E76-H75)*$C$140)+H75</f>
        <v>16184.559427738981</v>
      </c>
      <c r="I76" s="4">
        <f t="shared" si="16"/>
        <v>1.7390134305175555</v>
      </c>
      <c r="J76" s="6">
        <f t="shared" si="7"/>
        <v>1.7984080764814572</v>
      </c>
      <c r="K76" s="5">
        <f t="shared" ref="K76:K106" si="20">+G76-G75</f>
        <v>-1586.5831059238044</v>
      </c>
      <c r="L76" s="6"/>
      <c r="M76" s="6"/>
    </row>
    <row r="77" spans="1:13" x14ac:dyDescent="0.2">
      <c r="A77" s="1">
        <v>43955</v>
      </c>
      <c r="B77">
        <v>71</v>
      </c>
      <c r="C77">
        <v>1180634</v>
      </c>
      <c r="D77">
        <f t="shared" si="15"/>
        <v>22593</v>
      </c>
      <c r="E77" s="3">
        <f t="shared" si="14"/>
        <v>16628.647887323943</v>
      </c>
      <c r="F77" s="2">
        <f t="shared" si="17"/>
        <v>1128045.1117175366</v>
      </c>
      <c r="G77" s="2">
        <f t="shared" si="18"/>
        <v>26294.444141231739</v>
      </c>
      <c r="H77" s="2">
        <f t="shared" si="19"/>
        <v>16332.588914267302</v>
      </c>
      <c r="I77" s="4">
        <f t="shared" si="16"/>
        <v>1.6099373026074437</v>
      </c>
      <c r="J77" s="6">
        <f t="shared" ref="J77:J106" si="21">((F77-F76)*(B77+B76))/((F77+F76)*(B77-B76))</f>
        <v>1.6627157779838526</v>
      </c>
      <c r="K77" s="5">
        <f t="shared" si="20"/>
        <v>-1850.7220706158696</v>
      </c>
      <c r="L77" s="6"/>
      <c r="M77" s="6"/>
    </row>
    <row r="78" spans="1:13" x14ac:dyDescent="0.2">
      <c r="A78" s="1">
        <v>43956</v>
      </c>
      <c r="B78">
        <v>72</v>
      </c>
      <c r="C78">
        <v>1204475</v>
      </c>
      <c r="D78">
        <f t="shared" si="15"/>
        <v>23841</v>
      </c>
      <c r="E78" s="3">
        <f t="shared" si="14"/>
        <v>16728.819444444445</v>
      </c>
      <c r="F78" s="2">
        <f t="shared" si="17"/>
        <v>1153521.7411450243</v>
      </c>
      <c r="G78" s="2">
        <f t="shared" si="18"/>
        <v>25476.629427487827</v>
      </c>
      <c r="H78" s="2">
        <f t="shared" si="19"/>
        <v>16464.665757659684</v>
      </c>
      <c r="I78" s="4">
        <f t="shared" si="16"/>
        <v>1.5473517532923862</v>
      </c>
      <c r="J78" s="6">
        <f t="shared" si="21"/>
        <v>1.596778987019323</v>
      </c>
      <c r="K78" s="5">
        <f t="shared" si="20"/>
        <v>-817.81471374391185</v>
      </c>
      <c r="L78" s="6"/>
      <c r="M78" s="6"/>
    </row>
    <row r="79" spans="1:13" x14ac:dyDescent="0.2">
      <c r="A79" s="1">
        <v>43957</v>
      </c>
      <c r="B79">
        <v>73</v>
      </c>
      <c r="C79">
        <v>1228603</v>
      </c>
      <c r="D79">
        <f t="shared" si="15"/>
        <v>24128</v>
      </c>
      <c r="E79" s="3">
        <f t="shared" si="14"/>
        <v>16830.178082191782</v>
      </c>
      <c r="F79" s="2">
        <f t="shared" si="17"/>
        <v>1178548.8274300161</v>
      </c>
      <c r="G79" s="2">
        <f t="shared" si="18"/>
        <v>25027.086284991885</v>
      </c>
      <c r="H79" s="2">
        <f t="shared" si="19"/>
        <v>16586.503199170384</v>
      </c>
      <c r="I79" s="4">
        <f t="shared" si="16"/>
        <v>1.5088826128369046</v>
      </c>
      <c r="J79" s="6">
        <f t="shared" si="21"/>
        <v>1.5560967837869455</v>
      </c>
      <c r="K79" s="5">
        <f t="shared" si="20"/>
        <v>-449.54314249594245</v>
      </c>
      <c r="L79" s="6"/>
      <c r="M79" s="6"/>
    </row>
    <row r="80" spans="1:13" x14ac:dyDescent="0.2">
      <c r="A80" s="1">
        <v>43958</v>
      </c>
      <c r="B80">
        <v>74</v>
      </c>
      <c r="C80">
        <v>1256972</v>
      </c>
      <c r="D80">
        <f t="shared" si="15"/>
        <v>28369</v>
      </c>
      <c r="E80" s="3">
        <f t="shared" si="14"/>
        <v>16986.108108108107</v>
      </c>
      <c r="F80" s="2">
        <f t="shared" si="17"/>
        <v>1204689.884953344</v>
      </c>
      <c r="G80" s="2">
        <f t="shared" si="18"/>
        <v>26141.057523327923</v>
      </c>
      <c r="H80" s="2">
        <f t="shared" si="19"/>
        <v>16719.704835482957</v>
      </c>
      <c r="I80" s="4">
        <f t="shared" si="16"/>
        <v>1.5634879790372105</v>
      </c>
      <c r="J80" s="6">
        <f t="shared" si="21"/>
        <v>1.6124005690081573</v>
      </c>
      <c r="K80" s="5">
        <f t="shared" si="20"/>
        <v>1113.9712383360384</v>
      </c>
      <c r="L80" s="6"/>
      <c r="M80" s="6"/>
    </row>
    <row r="81" spans="1:18" x14ac:dyDescent="0.2">
      <c r="A81" s="1">
        <v>43959</v>
      </c>
      <c r="B81">
        <v>75</v>
      </c>
      <c r="C81">
        <v>1283929</v>
      </c>
      <c r="D81">
        <f t="shared" si="15"/>
        <v>26957</v>
      </c>
      <c r="E81" s="3">
        <f t="shared" si="14"/>
        <v>17119.053333333333</v>
      </c>
      <c r="F81" s="2">
        <f t="shared" si="17"/>
        <v>1231102.9233022293</v>
      </c>
      <c r="G81" s="2">
        <f t="shared" si="18"/>
        <v>26413.038348885282</v>
      </c>
      <c r="H81" s="2">
        <f t="shared" si="19"/>
        <v>16852.821001433083</v>
      </c>
      <c r="I81" s="4">
        <f t="shared" si="16"/>
        <v>1.5672769767529866</v>
      </c>
      <c r="J81" s="6">
        <f t="shared" si="21"/>
        <v>1.6157132497662623</v>
      </c>
      <c r="K81" s="5">
        <f t="shared" si="20"/>
        <v>271.98082555735891</v>
      </c>
      <c r="L81" s="6"/>
      <c r="M81" s="6"/>
    </row>
    <row r="82" spans="1:18" x14ac:dyDescent="0.2">
      <c r="A82" s="1">
        <v>43960</v>
      </c>
      <c r="B82">
        <v>76</v>
      </c>
      <c r="C82">
        <v>1309541</v>
      </c>
      <c r="D82">
        <f t="shared" si="15"/>
        <v>25612</v>
      </c>
      <c r="E82" s="3">
        <f t="shared" si="14"/>
        <v>17230.802631578947</v>
      </c>
      <c r="F82" s="2">
        <f t="shared" si="17"/>
        <v>1257248.9488681529</v>
      </c>
      <c r="G82" s="2">
        <f t="shared" si="18"/>
        <v>26146.025565923523</v>
      </c>
      <c r="H82" s="2">
        <f t="shared" si="19"/>
        <v>16978.814878148372</v>
      </c>
      <c r="I82" s="4">
        <f t="shared" si="16"/>
        <v>1.539920527643734</v>
      </c>
      <c r="J82" s="6">
        <f t="shared" si="21"/>
        <v>1.5866123696609342</v>
      </c>
      <c r="K82" s="5">
        <f t="shared" si="20"/>
        <v>-267.01278296175951</v>
      </c>
      <c r="L82" s="6"/>
      <c r="M82" s="6"/>
    </row>
    <row r="83" spans="1:18" x14ac:dyDescent="0.2">
      <c r="A83" s="1">
        <v>43961</v>
      </c>
      <c r="B83">
        <v>77</v>
      </c>
      <c r="C83">
        <v>1329799</v>
      </c>
      <c r="D83">
        <f t="shared" si="15"/>
        <v>20258</v>
      </c>
      <c r="E83" s="3">
        <f t="shared" si="14"/>
        <v>17270.116883116883</v>
      </c>
      <c r="F83" s="2">
        <f t="shared" si="17"/>
        <v>1281432.2992454353</v>
      </c>
      <c r="G83" s="2">
        <f t="shared" si="18"/>
        <v>24183.35037728235</v>
      </c>
      <c r="H83" s="2">
        <f t="shared" si="19"/>
        <v>17075.915546471209</v>
      </c>
      <c r="I83" s="4">
        <f t="shared" si="16"/>
        <v>1.4162256958620245</v>
      </c>
      <c r="J83" s="6">
        <f t="shared" si="21"/>
        <v>1.4574703344398159</v>
      </c>
      <c r="K83" s="5">
        <f t="shared" si="20"/>
        <v>-1962.675188641173</v>
      </c>
      <c r="L83" s="6"/>
      <c r="M83" s="6"/>
    </row>
    <row r="84" spans="1:18" x14ac:dyDescent="0.2">
      <c r="A84" s="1">
        <v>43962</v>
      </c>
      <c r="B84">
        <v>78</v>
      </c>
      <c r="C84">
        <v>1347916</v>
      </c>
      <c r="D84">
        <f t="shared" si="15"/>
        <v>18117</v>
      </c>
      <c r="E84" s="3">
        <f t="shared" si="14"/>
        <v>17280.974358974359</v>
      </c>
      <c r="F84" s="2">
        <f t="shared" si="17"/>
        <v>1303593.5328302903</v>
      </c>
      <c r="G84" s="2">
        <f t="shared" si="18"/>
        <v>22161.233584854901</v>
      </c>
      <c r="H84" s="2">
        <f t="shared" si="19"/>
        <v>17144.268483972261</v>
      </c>
      <c r="I84" s="4">
        <f t="shared" si="16"/>
        <v>1.2926322056594526</v>
      </c>
      <c r="J84" s="6">
        <f t="shared" si="21"/>
        <v>1.3288034351650142</v>
      </c>
      <c r="K84" s="5">
        <f t="shared" si="20"/>
        <v>-2022.1167924274487</v>
      </c>
      <c r="L84" s="6"/>
      <c r="M84" s="6"/>
    </row>
    <row r="85" spans="1:18" x14ac:dyDescent="0.2">
      <c r="A85" s="1">
        <v>43963</v>
      </c>
      <c r="B85">
        <v>79</v>
      </c>
      <c r="C85">
        <v>1370460</v>
      </c>
      <c r="D85">
        <f t="shared" si="15"/>
        <v>22544</v>
      </c>
      <c r="E85" s="3">
        <f t="shared" si="14"/>
        <v>17347.594936708861</v>
      </c>
      <c r="F85" s="2">
        <f t="shared" si="17"/>
        <v>1325882.3552201935</v>
      </c>
      <c r="G85" s="2">
        <f t="shared" si="18"/>
        <v>22288.822389903267</v>
      </c>
      <c r="H85" s="2">
        <f t="shared" si="19"/>
        <v>17212.043968217793</v>
      </c>
      <c r="I85" s="4">
        <f t="shared" si="16"/>
        <v>1.29495499959562</v>
      </c>
      <c r="J85" s="6">
        <f t="shared" si="21"/>
        <v>1.33081468102347</v>
      </c>
      <c r="K85" s="5">
        <f t="shared" si="20"/>
        <v>127.58880504836634</v>
      </c>
      <c r="L85" s="6"/>
      <c r="M85" s="6"/>
    </row>
    <row r="86" spans="1:18" x14ac:dyDescent="0.2">
      <c r="A86" s="1">
        <v>43964</v>
      </c>
      <c r="B86">
        <v>80</v>
      </c>
      <c r="C86">
        <v>1390764</v>
      </c>
      <c r="D86">
        <f t="shared" si="15"/>
        <v>20304</v>
      </c>
      <c r="E86" s="3">
        <f t="shared" si="14"/>
        <v>17384.55</v>
      </c>
      <c r="F86" s="2">
        <f t="shared" si="17"/>
        <v>1347509.5701467956</v>
      </c>
      <c r="G86" s="2">
        <f t="shared" si="18"/>
        <v>21627.214926602177</v>
      </c>
      <c r="H86" s="2">
        <f t="shared" si="19"/>
        <v>17269.545978811861</v>
      </c>
      <c r="I86" s="4">
        <f t="shared" si="16"/>
        <v>1.2523325716342963</v>
      </c>
      <c r="J86" s="6">
        <f t="shared" si="21"/>
        <v>1.2862787310385404</v>
      </c>
      <c r="K86" s="5">
        <f t="shared" si="20"/>
        <v>-661.60746330109032</v>
      </c>
      <c r="L86" s="6"/>
      <c r="M86" s="6"/>
    </row>
    <row r="87" spans="1:18" x14ac:dyDescent="0.2">
      <c r="A87" s="1">
        <v>43965</v>
      </c>
      <c r="B87">
        <v>81</v>
      </c>
      <c r="C87">
        <v>1417889</v>
      </c>
      <c r="D87">
        <f t="shared" si="15"/>
        <v>27125</v>
      </c>
      <c r="E87" s="3">
        <f t="shared" si="14"/>
        <v>17504.802469135804</v>
      </c>
      <c r="F87" s="2">
        <f t="shared" si="17"/>
        <v>1370969.3800978637</v>
      </c>
      <c r="G87" s="2">
        <f t="shared" si="18"/>
        <v>23459.809951068117</v>
      </c>
      <c r="H87" s="2">
        <f t="shared" si="19"/>
        <v>17347.964808919842</v>
      </c>
      <c r="I87" s="4">
        <f t="shared" si="16"/>
        <v>1.3523090581210848</v>
      </c>
      <c r="J87" s="6">
        <f t="shared" si="21"/>
        <v>1.3893907112218182</v>
      </c>
      <c r="K87" s="5">
        <f t="shared" si="20"/>
        <v>1832.5950244659398</v>
      </c>
      <c r="L87" s="6"/>
      <c r="M87" s="6"/>
    </row>
    <row r="88" spans="1:18" x14ac:dyDescent="0.2">
      <c r="A88" s="1">
        <v>43966</v>
      </c>
      <c r="B88">
        <v>82</v>
      </c>
      <c r="C88">
        <v>1443947</v>
      </c>
      <c r="D88">
        <f t="shared" si="15"/>
        <v>26058</v>
      </c>
      <c r="E88" s="3">
        <f t="shared" si="14"/>
        <v>17609.109756097561</v>
      </c>
      <c r="F88" s="2">
        <f t="shared" si="17"/>
        <v>1395295.2533985758</v>
      </c>
      <c r="G88" s="2">
        <f t="shared" si="18"/>
        <v>24325.873300712079</v>
      </c>
      <c r="H88" s="2">
        <f t="shared" si="19"/>
        <v>17435.013124645749</v>
      </c>
      <c r="I88" s="4">
        <f t="shared" si="16"/>
        <v>1.3952311436075469</v>
      </c>
      <c r="J88" s="6">
        <f t="shared" si="21"/>
        <v>1.4333832345621731</v>
      </c>
      <c r="K88" s="5">
        <f t="shared" si="20"/>
        <v>866.06334964396228</v>
      </c>
      <c r="L88" s="6"/>
      <c r="M88" s="6"/>
    </row>
    <row r="89" spans="1:18" x14ac:dyDescent="0.2">
      <c r="A89" s="1">
        <v>43967</v>
      </c>
      <c r="B89">
        <v>83</v>
      </c>
      <c r="C89">
        <v>1467884</v>
      </c>
      <c r="D89">
        <f t="shared" si="15"/>
        <v>23937</v>
      </c>
      <c r="E89" s="3">
        <f t="shared" si="14"/>
        <v>17685.349397590362</v>
      </c>
      <c r="F89" s="2">
        <f t="shared" si="17"/>
        <v>1419491.5022657171</v>
      </c>
      <c r="G89" s="2">
        <f t="shared" si="18"/>
        <v>24196.248867141385</v>
      </c>
      <c r="H89" s="2">
        <f t="shared" si="19"/>
        <v>17518.458548960622</v>
      </c>
      <c r="I89" s="4">
        <f t="shared" si="16"/>
        <v>1.3811859530630313</v>
      </c>
      <c r="J89" s="6">
        <f t="shared" si="21"/>
        <v>1.418360042743668</v>
      </c>
      <c r="K89" s="5">
        <f t="shared" si="20"/>
        <v>-129.62443357069424</v>
      </c>
      <c r="L89" s="6"/>
      <c r="M89" s="6"/>
    </row>
    <row r="90" spans="1:18" x14ac:dyDescent="0.2">
      <c r="A90" s="1">
        <v>43968</v>
      </c>
      <c r="B90">
        <v>84</v>
      </c>
      <c r="C90">
        <v>1486742</v>
      </c>
      <c r="D90">
        <f t="shared" si="15"/>
        <v>18858</v>
      </c>
      <c r="E90" s="3">
        <f t="shared" si="14"/>
        <v>17699.309523809523</v>
      </c>
      <c r="F90" s="2">
        <f t="shared" si="17"/>
        <v>1441908.3348438113</v>
      </c>
      <c r="G90" s="2">
        <f t="shared" si="18"/>
        <v>22416.832578094258</v>
      </c>
      <c r="H90" s="2">
        <f t="shared" si="19"/>
        <v>17578.742207243587</v>
      </c>
      <c r="I90" s="4">
        <f t="shared" si="16"/>
        <v>1.2752239218148989</v>
      </c>
      <c r="J90" s="6">
        <f t="shared" si="21"/>
        <v>1.3083145500991498</v>
      </c>
      <c r="K90" s="5">
        <f t="shared" si="20"/>
        <v>-1779.4162890471271</v>
      </c>
      <c r="L90" s="6"/>
      <c r="M90" s="6"/>
    </row>
    <row r="91" spans="1:18" x14ac:dyDescent="0.2">
      <c r="A91" s="1">
        <v>43969</v>
      </c>
      <c r="B91">
        <v>85</v>
      </c>
      <c r="C91">
        <v>1508957</v>
      </c>
      <c r="D91">
        <f t="shared" si="15"/>
        <v>22215</v>
      </c>
      <c r="E91" s="3">
        <f t="shared" si="14"/>
        <v>17752.435294117648</v>
      </c>
      <c r="F91" s="2">
        <f t="shared" si="17"/>
        <v>1464257.8898958743</v>
      </c>
      <c r="G91" s="2">
        <f t="shared" si="18"/>
        <v>22349.555052062839</v>
      </c>
      <c r="H91" s="2">
        <f t="shared" si="19"/>
        <v>17636.639902868275</v>
      </c>
      <c r="I91" s="4">
        <f t="shared" si="16"/>
        <v>1.267222961695107</v>
      </c>
      <c r="J91" s="6">
        <f t="shared" si="21"/>
        <v>1.2996761064955824</v>
      </c>
      <c r="K91" s="5">
        <f t="shared" si="20"/>
        <v>-67.277526031419256</v>
      </c>
      <c r="L91" s="6"/>
      <c r="M91" s="6"/>
      <c r="Q91" s="12"/>
      <c r="R91" s="11"/>
    </row>
    <row r="92" spans="1:18" x14ac:dyDescent="0.2">
      <c r="A92" s="1">
        <v>43970</v>
      </c>
      <c r="B92">
        <v>86</v>
      </c>
      <c r="C92">
        <v>1528661</v>
      </c>
      <c r="D92">
        <f t="shared" si="15"/>
        <v>19704</v>
      </c>
      <c r="E92" s="3">
        <f t="shared" si="14"/>
        <v>17775.127906976744</v>
      </c>
      <c r="F92" s="2">
        <f t="shared" si="17"/>
        <v>1485725.5932639162</v>
      </c>
      <c r="G92" s="2">
        <f t="shared" si="18"/>
        <v>21467.703368041894</v>
      </c>
      <c r="H92" s="2">
        <f t="shared" si="19"/>
        <v>17682.80257090443</v>
      </c>
      <c r="I92" s="4">
        <f t="shared" si="16"/>
        <v>1.2140441698628248</v>
      </c>
      <c r="J92" s="6">
        <f t="shared" si="21"/>
        <v>1.2444060439291349</v>
      </c>
      <c r="K92" s="5">
        <f t="shared" si="20"/>
        <v>-881.85168402094496</v>
      </c>
      <c r="L92" s="6"/>
      <c r="M92" s="6"/>
      <c r="Q92" s="12"/>
      <c r="R92" s="11"/>
    </row>
    <row r="93" spans="1:18" x14ac:dyDescent="0.2">
      <c r="A93" s="1">
        <v>43971</v>
      </c>
      <c r="B93">
        <v>87</v>
      </c>
      <c r="C93">
        <v>1551853</v>
      </c>
      <c r="D93">
        <f t="shared" si="15"/>
        <v>23192</v>
      </c>
      <c r="E93" s="3">
        <f t="shared" si="14"/>
        <v>17837.3908045977</v>
      </c>
      <c r="F93" s="2">
        <f t="shared" si="17"/>
        <v>1507768.0621759442</v>
      </c>
      <c r="G93" s="2">
        <f t="shared" si="18"/>
        <v>22042.468912027929</v>
      </c>
      <c r="H93" s="2">
        <f t="shared" si="19"/>
        <v>17734.331982135522</v>
      </c>
      <c r="I93" s="4">
        <f t="shared" si="16"/>
        <v>1.2429263720918364</v>
      </c>
      <c r="J93" s="6">
        <f t="shared" si="21"/>
        <v>1.273878471347726</v>
      </c>
      <c r="K93" s="5">
        <f t="shared" si="20"/>
        <v>574.76554398603548</v>
      </c>
      <c r="L93" s="6"/>
      <c r="M93" s="6"/>
      <c r="Q93" s="12"/>
      <c r="R93" s="11"/>
    </row>
    <row r="94" spans="1:18" x14ac:dyDescent="0.2">
      <c r="A94" s="1">
        <v>43972</v>
      </c>
      <c r="B94">
        <v>88</v>
      </c>
      <c r="C94">
        <v>1557758</v>
      </c>
      <c r="D94">
        <f t="shared" si="15"/>
        <v>5905</v>
      </c>
      <c r="E94" s="3">
        <f t="shared" si="14"/>
        <v>17701.795454545456</v>
      </c>
      <c r="F94" s="2">
        <f t="shared" si="17"/>
        <v>1524431.3747839627</v>
      </c>
      <c r="G94" s="2">
        <f t="shared" si="18"/>
        <v>16663.312608018619</v>
      </c>
      <c r="H94" s="2">
        <f t="shared" si="19"/>
        <v>17723.486472938832</v>
      </c>
      <c r="I94" s="4">
        <f t="shared" si="16"/>
        <v>0.94018254441421878</v>
      </c>
      <c r="J94" s="6">
        <f t="shared" si="21"/>
        <v>0.96170445481215172</v>
      </c>
      <c r="K94" s="5">
        <f t="shared" si="20"/>
        <v>-5379.1563040093097</v>
      </c>
      <c r="L94" s="6"/>
      <c r="M94" s="6"/>
      <c r="Q94" s="12"/>
      <c r="R94" s="11"/>
    </row>
    <row r="95" spans="1:18" x14ac:dyDescent="0.2">
      <c r="A95" s="1">
        <v>43973</v>
      </c>
      <c r="B95">
        <v>89</v>
      </c>
      <c r="C95">
        <v>1601434</v>
      </c>
      <c r="D95">
        <f t="shared" si="15"/>
        <v>43676</v>
      </c>
      <c r="E95" s="3">
        <f t="shared" si="14"/>
        <v>17993.6404494382</v>
      </c>
      <c r="F95" s="2">
        <f t="shared" si="17"/>
        <v>1550098.9165226419</v>
      </c>
      <c r="G95" s="2">
        <f t="shared" si="18"/>
        <v>25667.54173867908</v>
      </c>
      <c r="H95" s="2">
        <f t="shared" si="19"/>
        <v>17813.537798438621</v>
      </c>
      <c r="I95" s="4">
        <f t="shared" si="16"/>
        <v>1.4409008490682222</v>
      </c>
      <c r="J95" s="6">
        <f t="shared" si="21"/>
        <v>1.477674459930423</v>
      </c>
      <c r="K95" s="5">
        <f t="shared" si="20"/>
        <v>9004.2291306604602</v>
      </c>
      <c r="L95" s="6"/>
      <c r="M95" s="6"/>
      <c r="Q95" s="12"/>
      <c r="R95" s="11"/>
    </row>
    <row r="96" spans="1:18" x14ac:dyDescent="0.2">
      <c r="A96" s="1">
        <v>43974</v>
      </c>
      <c r="B96">
        <v>90</v>
      </c>
      <c r="C96">
        <v>1622670</v>
      </c>
      <c r="D96">
        <f t="shared" si="15"/>
        <v>21236</v>
      </c>
      <c r="E96" s="3">
        <f t="shared" si="14"/>
        <v>18029.666666666668</v>
      </c>
      <c r="F96" s="2">
        <f t="shared" si="17"/>
        <v>1574289.2776817612</v>
      </c>
      <c r="G96" s="2">
        <f t="shared" si="18"/>
        <v>24190.361159119388</v>
      </c>
      <c r="H96" s="2">
        <f t="shared" si="19"/>
        <v>17885.580754514638</v>
      </c>
      <c r="I96" s="4">
        <f t="shared" si="16"/>
        <v>1.352506328485493</v>
      </c>
      <c r="J96" s="6">
        <f t="shared" si="21"/>
        <v>1.3858952147861916</v>
      </c>
      <c r="K96" s="5">
        <f t="shared" si="20"/>
        <v>-1477.180579559692</v>
      </c>
      <c r="L96" s="6"/>
      <c r="M96" s="6"/>
      <c r="Q96" s="11"/>
      <c r="R96" s="11"/>
    </row>
    <row r="97" spans="1:18" x14ac:dyDescent="0.2">
      <c r="A97" s="1">
        <v>43975</v>
      </c>
      <c r="B97">
        <v>91</v>
      </c>
      <c r="C97">
        <v>1643499</v>
      </c>
      <c r="D97">
        <f t="shared" si="15"/>
        <v>20829</v>
      </c>
      <c r="E97" s="3">
        <f t="shared" si="14"/>
        <v>18060.428571428572</v>
      </c>
      <c r="F97" s="2">
        <f t="shared" si="17"/>
        <v>1597359.1851211742</v>
      </c>
      <c r="G97" s="2">
        <f t="shared" si="18"/>
        <v>23069.907439412924</v>
      </c>
      <c r="H97" s="2">
        <f t="shared" si="19"/>
        <v>17943.863360152616</v>
      </c>
      <c r="I97" s="4">
        <f t="shared" si="16"/>
        <v>1.2856711498730844</v>
      </c>
      <c r="J97" s="6">
        <f t="shared" si="21"/>
        <v>1.3165561365030769</v>
      </c>
      <c r="K97" s="5">
        <f t="shared" si="20"/>
        <v>-1120.4537197064637</v>
      </c>
      <c r="L97" s="6"/>
      <c r="M97" s="6"/>
      <c r="Q97" s="11"/>
      <c r="R97" s="11"/>
    </row>
    <row r="98" spans="1:18" x14ac:dyDescent="0.2">
      <c r="A98" s="1">
        <v>43976</v>
      </c>
      <c r="B98">
        <v>92</v>
      </c>
      <c r="C98">
        <v>1662768</v>
      </c>
      <c r="D98">
        <f t="shared" si="15"/>
        <v>19269</v>
      </c>
      <c r="E98" s="3">
        <f t="shared" si="14"/>
        <v>18073.565217391304</v>
      </c>
      <c r="F98" s="2">
        <f t="shared" si="17"/>
        <v>1619162.1234141162</v>
      </c>
      <c r="G98" s="2">
        <f t="shared" si="18"/>
        <v>21802.938292941948</v>
      </c>
      <c r="H98" s="2">
        <f t="shared" si="19"/>
        <v>17987.097312565511</v>
      </c>
      <c r="I98" s="4">
        <f t="shared" si="16"/>
        <v>1.2121432332336775</v>
      </c>
      <c r="J98" s="6">
        <f t="shared" si="21"/>
        <v>1.2404511970807643</v>
      </c>
      <c r="K98" s="5">
        <f t="shared" si="20"/>
        <v>-1266.9691464709758</v>
      </c>
      <c r="L98" s="6"/>
      <c r="M98" s="6"/>
      <c r="Q98" s="11"/>
      <c r="R98" s="11"/>
    </row>
    <row r="99" spans="1:18" x14ac:dyDescent="0.2">
      <c r="A99" s="1">
        <v>43977</v>
      </c>
      <c r="B99">
        <v>93</v>
      </c>
      <c r="C99">
        <v>1681418</v>
      </c>
      <c r="D99">
        <f t="shared" si="15"/>
        <v>18650</v>
      </c>
      <c r="E99" s="3">
        <f t="shared" si="14"/>
        <v>18079.763440860213</v>
      </c>
      <c r="F99" s="2">
        <f t="shared" si="17"/>
        <v>1639914.0822760775</v>
      </c>
      <c r="G99" s="2">
        <f t="shared" si="18"/>
        <v>20751.958861961299</v>
      </c>
      <c r="H99" s="2">
        <f t="shared" si="19"/>
        <v>18017.98602199708</v>
      </c>
      <c r="I99" s="4">
        <f t="shared" si="16"/>
        <v>1.1517357620672186</v>
      </c>
      <c r="J99" s="6">
        <f t="shared" si="21"/>
        <v>1.1779756431469517</v>
      </c>
      <c r="K99" s="5">
        <f t="shared" si="20"/>
        <v>-1050.9794309806493</v>
      </c>
      <c r="L99" s="6"/>
      <c r="M99" s="6"/>
      <c r="Q99" s="11"/>
      <c r="R99" s="11"/>
    </row>
    <row r="100" spans="1:18" x14ac:dyDescent="0.2">
      <c r="A100" s="1">
        <v>43978</v>
      </c>
      <c r="B100">
        <v>94</v>
      </c>
      <c r="C100">
        <v>1699933</v>
      </c>
      <c r="D100">
        <f t="shared" si="15"/>
        <v>18515</v>
      </c>
      <c r="E100" s="3">
        <f t="shared" si="14"/>
        <v>18084.393617021276</v>
      </c>
      <c r="F100" s="2">
        <f t="shared" si="17"/>
        <v>1659920.3881840517</v>
      </c>
      <c r="G100" s="2">
        <f t="shared" si="18"/>
        <v>20006.305907974198</v>
      </c>
      <c r="H100" s="2">
        <f t="shared" si="19"/>
        <v>18040.121887005145</v>
      </c>
      <c r="I100" s="4">
        <f t="shared" si="16"/>
        <v>1.1089895086787276</v>
      </c>
      <c r="J100" s="6">
        <f t="shared" si="21"/>
        <v>1.1337475374240562</v>
      </c>
      <c r="K100" s="5">
        <f t="shared" si="20"/>
        <v>-745.65295398710077</v>
      </c>
      <c r="L100" s="6"/>
      <c r="M100" s="6"/>
      <c r="Q100" s="11"/>
      <c r="R100" s="11"/>
    </row>
    <row r="101" spans="1:18" x14ac:dyDescent="0.2">
      <c r="A101" s="1">
        <v>43979</v>
      </c>
      <c r="B101">
        <v>95</v>
      </c>
      <c r="C101">
        <v>1721750</v>
      </c>
      <c r="D101">
        <f t="shared" si="15"/>
        <v>21817</v>
      </c>
      <c r="E101" s="3">
        <f t="shared" si="14"/>
        <v>18123.684210526317</v>
      </c>
      <c r="F101" s="2">
        <f t="shared" si="17"/>
        <v>1680530.2587893677</v>
      </c>
      <c r="G101" s="2">
        <f t="shared" si="18"/>
        <v>20609.870605316133</v>
      </c>
      <c r="H101" s="2">
        <f t="shared" si="19"/>
        <v>18067.975994845536</v>
      </c>
      <c r="I101" s="4">
        <f t="shared" si="16"/>
        <v>1.140685077907772</v>
      </c>
      <c r="J101" s="6">
        <f t="shared" si="21"/>
        <v>1.1660898351945392</v>
      </c>
      <c r="K101" s="5">
        <f t="shared" si="20"/>
        <v>603.56469734193524</v>
      </c>
      <c r="L101" s="6"/>
      <c r="M101" s="6"/>
      <c r="Q101" s="11"/>
      <c r="R101" s="11"/>
    </row>
    <row r="102" spans="1:18" x14ac:dyDescent="0.2">
      <c r="A102" s="1">
        <v>43980</v>
      </c>
      <c r="B102">
        <v>96</v>
      </c>
      <c r="C102">
        <v>1747087</v>
      </c>
      <c r="D102">
        <f t="shared" si="15"/>
        <v>25337</v>
      </c>
      <c r="E102" s="3">
        <f t="shared" si="14"/>
        <v>18198.822916666668</v>
      </c>
      <c r="F102" s="2">
        <f t="shared" si="17"/>
        <v>1702715.8391929117</v>
      </c>
      <c r="G102" s="2">
        <f t="shared" si="18"/>
        <v>22185.580403544089</v>
      </c>
      <c r="H102" s="2">
        <f t="shared" si="19"/>
        <v>18111.59163545258</v>
      </c>
      <c r="I102" s="4">
        <f t="shared" si="16"/>
        <v>1.2249381970448621</v>
      </c>
      <c r="J102" s="6">
        <f t="shared" si="21"/>
        <v>1.2524793450893386</v>
      </c>
      <c r="K102" s="5">
        <f t="shared" si="20"/>
        <v>1575.7097982279556</v>
      </c>
      <c r="L102" s="6"/>
      <c r="M102" s="6"/>
      <c r="Q102" s="11"/>
      <c r="R102" s="11"/>
    </row>
    <row r="103" spans="1:18" x14ac:dyDescent="0.2">
      <c r="A103" s="1">
        <v>43981</v>
      </c>
      <c r="B103">
        <v>97</v>
      </c>
      <c r="C103">
        <v>1770384</v>
      </c>
      <c r="D103">
        <f t="shared" si="15"/>
        <v>23297</v>
      </c>
      <c r="E103" s="3">
        <f t="shared" ref="E103:E106" si="22">C103/B103</f>
        <v>18251.381443298967</v>
      </c>
      <c r="F103" s="2">
        <f t="shared" si="17"/>
        <v>1725271.8927952745</v>
      </c>
      <c r="G103" s="2">
        <f t="shared" si="18"/>
        <v>22556.053602362725</v>
      </c>
      <c r="H103" s="2">
        <f t="shared" si="19"/>
        <v>18158.188238068044</v>
      </c>
      <c r="I103" s="4">
        <f t="shared" si="16"/>
        <v>1.2421973660937549</v>
      </c>
      <c r="J103" s="6">
        <f t="shared" si="21"/>
        <v>1.2699340504148029</v>
      </c>
      <c r="K103" s="5">
        <f t="shared" si="20"/>
        <v>370.47319881863586</v>
      </c>
      <c r="L103" s="6"/>
      <c r="M103" s="6"/>
      <c r="Q103" s="11"/>
      <c r="R103" s="11"/>
    </row>
    <row r="104" spans="1:18" x14ac:dyDescent="0.2">
      <c r="A104" s="1">
        <v>43982</v>
      </c>
      <c r="B104">
        <v>98</v>
      </c>
      <c r="C104">
        <v>1790191</v>
      </c>
      <c r="D104">
        <f t="shared" si="15"/>
        <v>19807</v>
      </c>
      <c r="E104" s="3">
        <f t="shared" si="22"/>
        <v>18267.255102040817</v>
      </c>
      <c r="F104" s="2">
        <f t="shared" si="17"/>
        <v>1746911.5951968497</v>
      </c>
      <c r="G104" s="2">
        <f t="shared" si="18"/>
        <v>21639.702401575149</v>
      </c>
      <c r="H104" s="2">
        <f t="shared" si="19"/>
        <v>18194.543859392303</v>
      </c>
      <c r="I104" s="4">
        <f t="shared" si="16"/>
        <v>1.1893511905990652</v>
      </c>
      <c r="J104" s="6">
        <f t="shared" si="21"/>
        <v>1.2152992440924624</v>
      </c>
      <c r="K104" s="5">
        <f t="shared" si="20"/>
        <v>-916.35120078757609</v>
      </c>
      <c r="L104" s="6"/>
      <c r="M104" s="6"/>
      <c r="Q104" s="13"/>
      <c r="R104" s="11"/>
    </row>
    <row r="105" spans="1:18" x14ac:dyDescent="0.2">
      <c r="A105" s="1">
        <v>43983</v>
      </c>
      <c r="B105">
        <v>99</v>
      </c>
      <c r="C105">
        <v>1811277</v>
      </c>
      <c r="D105">
        <f t="shared" si="15"/>
        <v>21086</v>
      </c>
      <c r="E105" s="3">
        <f t="shared" si="22"/>
        <v>18295.727272727272</v>
      </c>
      <c r="F105" s="2">
        <f t="shared" si="17"/>
        <v>1768366.7301312331</v>
      </c>
      <c r="G105" s="2">
        <f t="shared" si="18"/>
        <v>21455.134934383434</v>
      </c>
      <c r="H105" s="2">
        <f t="shared" si="19"/>
        <v>18228.271663837291</v>
      </c>
      <c r="I105" s="4">
        <f t="shared" si="16"/>
        <v>1.1770251908713789</v>
      </c>
      <c r="J105" s="6">
        <f t="shared" si="21"/>
        <v>1.2023689707923944</v>
      </c>
      <c r="K105" s="5">
        <f t="shared" si="20"/>
        <v>-184.56746719171497</v>
      </c>
      <c r="L105" s="6"/>
      <c r="M105" s="6"/>
      <c r="Q105" s="13"/>
      <c r="R105" s="11"/>
    </row>
    <row r="106" spans="1:18" x14ac:dyDescent="0.2">
      <c r="A106" s="1">
        <v>43984</v>
      </c>
      <c r="B106">
        <v>100</v>
      </c>
      <c r="C106">
        <v>1831821</v>
      </c>
      <c r="D106">
        <f t="shared" si="15"/>
        <v>20544</v>
      </c>
      <c r="E106" s="3">
        <f t="shared" si="22"/>
        <v>18318.21</v>
      </c>
      <c r="F106" s="2">
        <f t="shared" si="17"/>
        <v>1789518.153420822</v>
      </c>
      <c r="G106" s="2">
        <f t="shared" si="18"/>
        <v>21151.423289588955</v>
      </c>
      <c r="H106" s="2">
        <f t="shared" si="19"/>
        <v>18258.251109224861</v>
      </c>
      <c r="I106" s="4">
        <f t="shared" si="16"/>
        <v>1.1584583410019123</v>
      </c>
      <c r="J106" s="6">
        <f t="shared" si="21"/>
        <v>1.1830436825223958</v>
      </c>
      <c r="K106" s="5">
        <f t="shared" si="20"/>
        <v>-303.71164479447907</v>
      </c>
      <c r="L106" s="6"/>
      <c r="M106" s="6"/>
      <c r="Q106" s="13"/>
      <c r="R106" s="11"/>
    </row>
    <row r="107" spans="1:18" x14ac:dyDescent="0.2">
      <c r="A107" s="1">
        <v>43985</v>
      </c>
      <c r="B107">
        <v>101</v>
      </c>
      <c r="C107">
        <v>1851520</v>
      </c>
      <c r="D107">
        <f t="shared" ref="D107:D108" si="23">C107-C106</f>
        <v>19699</v>
      </c>
      <c r="E107" s="3">
        <f t="shared" ref="E107:E108" si="24">C107/B107</f>
        <v>18331.881188118812</v>
      </c>
      <c r="F107" s="2">
        <f t="shared" ref="F107:F108" si="25">((C107-F106)*$C$140)+F106</f>
        <v>1810185.4356138813</v>
      </c>
      <c r="G107" s="2">
        <f t="shared" ref="G107:G108" si="26">((D107-G106)*$C$140)+G106</f>
        <v>20667.282193059302</v>
      </c>
      <c r="H107" s="2">
        <f t="shared" ref="H107:H108" si="27">((E107-H106)*$C$140)+H106</f>
        <v>18282.794468856177</v>
      </c>
      <c r="I107" s="4">
        <f t="shared" ref="I107:I108" si="28">+G107/H107</f>
        <v>1.1304224979537445</v>
      </c>
      <c r="J107" s="6">
        <f t="shared" ref="J107:J108" si="29">((F107-F106)*(B107+B106))/((F107+F106)*(B107-B106))</f>
        <v>1.1540182734653703</v>
      </c>
      <c r="K107" s="5">
        <f t="shared" ref="K107:K108" si="30">+G107-G106</f>
        <v>-484.14109652965271</v>
      </c>
      <c r="L107" s="6"/>
      <c r="M107" s="6"/>
      <c r="O107" s="11"/>
      <c r="P107" s="11"/>
      <c r="Q107" s="11"/>
      <c r="R107" s="11"/>
    </row>
    <row r="108" spans="1:18" x14ac:dyDescent="0.2">
      <c r="A108" s="1">
        <v>43986</v>
      </c>
      <c r="B108">
        <v>102</v>
      </c>
      <c r="C108">
        <v>1872660</v>
      </c>
      <c r="D108">
        <f t="shared" si="23"/>
        <v>21140</v>
      </c>
      <c r="E108" s="3">
        <f t="shared" si="24"/>
        <v>18359.411764705881</v>
      </c>
      <c r="F108" s="2">
        <f t="shared" si="25"/>
        <v>1831010.2904092541</v>
      </c>
      <c r="G108" s="2">
        <f t="shared" si="26"/>
        <v>20824.854795372867</v>
      </c>
      <c r="H108" s="2">
        <f t="shared" si="27"/>
        <v>18308.333567472746</v>
      </c>
      <c r="I108" s="4">
        <f t="shared" si="28"/>
        <v>1.1374522273491381</v>
      </c>
      <c r="J108" s="6">
        <f t="shared" si="29"/>
        <v>1.161004747217431</v>
      </c>
      <c r="K108" s="5">
        <f t="shared" si="30"/>
        <v>157.57260231356486</v>
      </c>
      <c r="L108" s="6"/>
      <c r="M108" s="6"/>
      <c r="O108" s="11"/>
      <c r="P108" s="11"/>
      <c r="Q108" s="11"/>
      <c r="R108" s="11"/>
    </row>
    <row r="109" spans="1:18" x14ac:dyDescent="0.2">
      <c r="A109" s="1">
        <v>43987</v>
      </c>
      <c r="B109">
        <v>103</v>
      </c>
      <c r="C109">
        <v>1897838</v>
      </c>
      <c r="D109">
        <f t="shared" ref="D109:D126" si="31">C109-C108</f>
        <v>25178</v>
      </c>
      <c r="E109" s="3">
        <f t="shared" ref="E109:E126" si="32">C109/B109</f>
        <v>18425.611650485436</v>
      </c>
      <c r="F109" s="2">
        <f t="shared" ref="F109:F125" si="33">((C109-F108)*$C$140)+F108</f>
        <v>1853286.1936061694</v>
      </c>
      <c r="G109" s="2">
        <f t="shared" ref="G109:G125" si="34">((D109-G108)*$C$140)+G108</f>
        <v>22275.903196915246</v>
      </c>
      <c r="H109" s="2">
        <f t="shared" ref="H109:H125" si="35">((E109-H108)*$C$140)+H108</f>
        <v>18347.426261810309</v>
      </c>
      <c r="I109" s="4">
        <f t="shared" ref="I109:I125" si="36">+G109/H109</f>
        <v>1.2141159680408122</v>
      </c>
      <c r="J109" s="6">
        <f t="shared" ref="J109:J125" si="37">((F109-F108)*(B109+B108))/((F109+F108)*(B109-B108))</f>
        <v>1.2394659808677102</v>
      </c>
      <c r="K109" s="5">
        <f t="shared" ref="K109:K125" si="38">+G109-G108</f>
        <v>1451.048401542379</v>
      </c>
      <c r="L109" s="6"/>
      <c r="M109" s="6"/>
    </row>
    <row r="110" spans="1:18" x14ac:dyDescent="0.2">
      <c r="A110" s="1">
        <v>43988</v>
      </c>
      <c r="B110">
        <v>104</v>
      </c>
      <c r="C110">
        <v>1920061</v>
      </c>
      <c r="D110">
        <f t="shared" si="31"/>
        <v>22223</v>
      </c>
      <c r="E110" s="3">
        <f t="shared" si="32"/>
        <v>18462.125</v>
      </c>
      <c r="F110" s="2">
        <f t="shared" si="33"/>
        <v>1875544.462404113</v>
      </c>
      <c r="G110" s="2">
        <f t="shared" si="34"/>
        <v>22258.268797943496</v>
      </c>
      <c r="H110" s="2">
        <f t="shared" si="35"/>
        <v>18385.659174540207</v>
      </c>
      <c r="I110" s="4">
        <f t="shared" si="36"/>
        <v>1.2106320794179595</v>
      </c>
      <c r="J110" s="6">
        <f t="shared" si="37"/>
        <v>1.2356317747355541</v>
      </c>
      <c r="K110" s="5">
        <f t="shared" si="38"/>
        <v>-17.634398971749761</v>
      </c>
      <c r="L110" s="6"/>
      <c r="M110" s="6"/>
    </row>
    <row r="111" spans="1:18" x14ac:dyDescent="0.2">
      <c r="A111" s="1">
        <v>43989</v>
      </c>
      <c r="B111">
        <v>105</v>
      </c>
      <c r="C111">
        <v>1942363</v>
      </c>
      <c r="D111">
        <f t="shared" si="31"/>
        <v>22302</v>
      </c>
      <c r="E111" s="3">
        <f t="shared" si="32"/>
        <v>18498.695238095239</v>
      </c>
      <c r="F111" s="2">
        <f t="shared" si="33"/>
        <v>1897817.3082694088</v>
      </c>
      <c r="G111" s="2">
        <f t="shared" si="34"/>
        <v>22272.845865295665</v>
      </c>
      <c r="H111" s="2">
        <f t="shared" si="35"/>
        <v>18423.337862391883</v>
      </c>
      <c r="I111" s="4">
        <f t="shared" si="36"/>
        <v>1.208947370539293</v>
      </c>
      <c r="J111" s="6">
        <f t="shared" si="37"/>
        <v>1.2336545151926728</v>
      </c>
      <c r="K111" s="5">
        <f t="shared" si="38"/>
        <v>14.577067352169252</v>
      </c>
      <c r="L111" s="6"/>
      <c r="M111" s="6"/>
    </row>
    <row r="112" spans="1:18" x14ac:dyDescent="0.2">
      <c r="A112" s="1">
        <v>43990</v>
      </c>
      <c r="B112">
        <v>106</v>
      </c>
      <c r="C112">
        <v>1961185</v>
      </c>
      <c r="D112">
        <f t="shared" si="31"/>
        <v>18822</v>
      </c>
      <c r="E112" s="3">
        <f t="shared" si="32"/>
        <v>18501.745283018867</v>
      </c>
      <c r="F112" s="2">
        <f t="shared" si="33"/>
        <v>1918939.8721796058</v>
      </c>
      <c r="G112" s="2">
        <f t="shared" si="34"/>
        <v>21122.56391019711</v>
      </c>
      <c r="H112" s="2">
        <f t="shared" si="35"/>
        <v>18449.473669267543</v>
      </c>
      <c r="I112" s="4">
        <f t="shared" si="36"/>
        <v>1.1448870731408616</v>
      </c>
      <c r="J112" s="6">
        <f t="shared" si="37"/>
        <v>1.1677088099503485</v>
      </c>
      <c r="K112" s="5">
        <f t="shared" si="38"/>
        <v>-1150.281955098555</v>
      </c>
      <c r="L112" s="6"/>
      <c r="M112" s="6"/>
    </row>
    <row r="113" spans="1:13" x14ac:dyDescent="0.2">
      <c r="A113" s="1">
        <v>43991</v>
      </c>
      <c r="B113">
        <v>107</v>
      </c>
      <c r="C113">
        <v>1979893</v>
      </c>
      <c r="D113">
        <f t="shared" si="31"/>
        <v>18708</v>
      </c>
      <c r="E113" s="3">
        <f t="shared" si="32"/>
        <v>18503.672897196262</v>
      </c>
      <c r="F113" s="2">
        <f t="shared" si="33"/>
        <v>1939257.5814530705</v>
      </c>
      <c r="G113" s="2">
        <f t="shared" si="34"/>
        <v>20317.709273464741</v>
      </c>
      <c r="H113" s="2">
        <f t="shared" si="35"/>
        <v>18467.540078577116</v>
      </c>
      <c r="I113" s="4">
        <f t="shared" si="36"/>
        <v>1.1001849291792725</v>
      </c>
      <c r="J113" s="6">
        <f t="shared" si="37"/>
        <v>1.1216823729882675</v>
      </c>
      <c r="K113" s="5">
        <f t="shared" si="38"/>
        <v>-804.85463673236882</v>
      </c>
      <c r="L113" s="6"/>
      <c r="M113" s="6"/>
    </row>
    <row r="114" spans="1:13" x14ac:dyDescent="0.2">
      <c r="A114" s="1">
        <v>43992</v>
      </c>
      <c r="B114">
        <v>108</v>
      </c>
      <c r="C114">
        <v>2000464</v>
      </c>
      <c r="D114">
        <f t="shared" si="31"/>
        <v>20571</v>
      </c>
      <c r="E114" s="3">
        <f t="shared" si="32"/>
        <v>18522.814814814814</v>
      </c>
      <c r="F114" s="2">
        <f t="shared" si="33"/>
        <v>1959659.7209687138</v>
      </c>
      <c r="G114" s="2">
        <f t="shared" si="34"/>
        <v>20402.139515643161</v>
      </c>
      <c r="H114" s="2">
        <f t="shared" si="35"/>
        <v>18485.96499065635</v>
      </c>
      <c r="I114" s="4">
        <f t="shared" si="36"/>
        <v>1.1036556396139088</v>
      </c>
      <c r="J114" s="6">
        <f t="shared" si="37"/>
        <v>1.1250456615580637</v>
      </c>
      <c r="K114" s="5">
        <f t="shared" si="38"/>
        <v>84.430242178419576</v>
      </c>
      <c r="L114" s="6"/>
      <c r="M114" s="6"/>
    </row>
    <row r="115" spans="1:13" x14ac:dyDescent="0.2">
      <c r="A115" s="1">
        <v>43993</v>
      </c>
      <c r="B115">
        <v>109</v>
      </c>
      <c r="C115">
        <v>2023437</v>
      </c>
      <c r="D115">
        <f t="shared" si="31"/>
        <v>22973</v>
      </c>
      <c r="E115" s="3">
        <f t="shared" si="32"/>
        <v>18563.642201834864</v>
      </c>
      <c r="F115" s="2">
        <f t="shared" si="33"/>
        <v>1980918.8139791426</v>
      </c>
      <c r="G115" s="2">
        <f t="shared" si="34"/>
        <v>21259.093010428773</v>
      </c>
      <c r="H115" s="2">
        <f t="shared" si="35"/>
        <v>18511.857394382521</v>
      </c>
      <c r="I115" s="4">
        <f t="shared" si="36"/>
        <v>1.1484041043272031</v>
      </c>
      <c r="J115" s="6">
        <f t="shared" si="37"/>
        <v>1.1706969274561356</v>
      </c>
      <c r="K115" s="5">
        <f t="shared" si="38"/>
        <v>856.95349478561184</v>
      </c>
      <c r="L115" s="6"/>
      <c r="M115" s="6"/>
    </row>
    <row r="116" spans="1:13" x14ac:dyDescent="0.2">
      <c r="A116" s="1">
        <v>43994</v>
      </c>
      <c r="B116">
        <v>110</v>
      </c>
      <c r="C116">
        <v>2048986</v>
      </c>
      <c r="D116">
        <f t="shared" si="31"/>
        <v>25549</v>
      </c>
      <c r="E116" s="3">
        <f t="shared" si="32"/>
        <v>18627.145454545454</v>
      </c>
      <c r="F116" s="2">
        <f t="shared" si="33"/>
        <v>2003607.8759860951</v>
      </c>
      <c r="G116" s="2">
        <f t="shared" si="34"/>
        <v>22689.062006952514</v>
      </c>
      <c r="H116" s="2">
        <f t="shared" si="35"/>
        <v>18550.286747770166</v>
      </c>
      <c r="I116" s="4">
        <f t="shared" si="36"/>
        <v>1.2231111203539671</v>
      </c>
      <c r="J116" s="6">
        <f t="shared" si="37"/>
        <v>1.247050143254516</v>
      </c>
      <c r="K116" s="5">
        <f t="shared" si="38"/>
        <v>1429.9689965237412</v>
      </c>
      <c r="L116" s="6"/>
      <c r="M116" s="6"/>
    </row>
    <row r="117" spans="1:13" x14ac:dyDescent="0.2">
      <c r="A117" s="1">
        <v>43995</v>
      </c>
      <c r="B117">
        <v>111</v>
      </c>
      <c r="C117">
        <v>2074526</v>
      </c>
      <c r="D117">
        <f t="shared" si="31"/>
        <v>25540</v>
      </c>
      <c r="E117" s="3">
        <f t="shared" si="32"/>
        <v>18689.423423423425</v>
      </c>
      <c r="F117" s="2">
        <f t="shared" si="33"/>
        <v>2027247.2506573966</v>
      </c>
      <c r="G117" s="2">
        <f t="shared" si="34"/>
        <v>23639.374671301677</v>
      </c>
      <c r="H117" s="2">
        <f t="shared" si="35"/>
        <v>18596.665639654584</v>
      </c>
      <c r="I117" s="4">
        <f t="shared" si="36"/>
        <v>1.2711619991109737</v>
      </c>
      <c r="J117" s="6">
        <f t="shared" si="37"/>
        <v>1.2960777895056583</v>
      </c>
      <c r="K117" s="5">
        <f t="shared" si="38"/>
        <v>950.31266434916324</v>
      </c>
      <c r="L117" s="6"/>
      <c r="M117" s="6"/>
    </row>
    <row r="118" spans="1:13" x14ac:dyDescent="0.2">
      <c r="A118" s="1">
        <v>43996</v>
      </c>
      <c r="B118">
        <v>112</v>
      </c>
      <c r="C118">
        <v>2094069</v>
      </c>
      <c r="D118">
        <f t="shared" si="31"/>
        <v>19543</v>
      </c>
      <c r="E118" s="3">
        <f t="shared" si="32"/>
        <v>18697.044642857141</v>
      </c>
      <c r="F118" s="2">
        <f t="shared" si="33"/>
        <v>2049521.1671049311</v>
      </c>
      <c r="G118" s="2">
        <f t="shared" si="34"/>
        <v>22273.916447534451</v>
      </c>
      <c r="H118" s="2">
        <f t="shared" si="35"/>
        <v>18630.125307388771</v>
      </c>
      <c r="I118" s="4">
        <f t="shared" si="36"/>
        <v>1.1955859705731846</v>
      </c>
      <c r="J118" s="6">
        <f t="shared" si="37"/>
        <v>1.2183874232734897</v>
      </c>
      <c r="K118" s="5">
        <f t="shared" si="38"/>
        <v>-1365.4582237672257</v>
      </c>
      <c r="L118" s="6"/>
      <c r="M118" s="6"/>
    </row>
    <row r="119" spans="1:13" x14ac:dyDescent="0.2">
      <c r="A119" s="1">
        <v>43997</v>
      </c>
      <c r="B119">
        <v>113</v>
      </c>
      <c r="C119">
        <v>2114026</v>
      </c>
      <c r="D119">
        <f t="shared" si="31"/>
        <v>19957</v>
      </c>
      <c r="E119" s="3">
        <f t="shared" si="32"/>
        <v>18708.194690265485</v>
      </c>
      <c r="F119" s="2">
        <f t="shared" si="33"/>
        <v>2071022.7780699541</v>
      </c>
      <c r="G119" s="2">
        <f t="shared" si="34"/>
        <v>21501.610965022966</v>
      </c>
      <c r="H119" s="2">
        <f t="shared" si="35"/>
        <v>18656.148435014344</v>
      </c>
      <c r="I119" s="4">
        <f t="shared" si="36"/>
        <v>1.1525214349532182</v>
      </c>
      <c r="J119" s="6">
        <f t="shared" si="37"/>
        <v>1.1740834539078933</v>
      </c>
      <c r="K119" s="5">
        <f t="shared" si="38"/>
        <v>-772.30548251148502</v>
      </c>
      <c r="L119" s="6"/>
      <c r="M119" s="6"/>
    </row>
    <row r="120" spans="1:13" x14ac:dyDescent="0.2">
      <c r="A120" s="1">
        <v>43998</v>
      </c>
      <c r="B120">
        <v>114</v>
      </c>
      <c r="C120">
        <v>2137731</v>
      </c>
      <c r="D120">
        <f t="shared" si="31"/>
        <v>23705</v>
      </c>
      <c r="E120" s="3">
        <f t="shared" si="32"/>
        <v>18752.026315789473</v>
      </c>
      <c r="F120" s="2">
        <f t="shared" si="33"/>
        <v>2093258.8520466362</v>
      </c>
      <c r="G120" s="2">
        <f t="shared" si="34"/>
        <v>22236.073976681979</v>
      </c>
      <c r="H120" s="2">
        <f t="shared" si="35"/>
        <v>18688.107728606054</v>
      </c>
      <c r="I120" s="4">
        <f t="shared" si="36"/>
        <v>1.1898515515642614</v>
      </c>
      <c r="J120" s="6">
        <f t="shared" si="37"/>
        <v>1.2121151355859427</v>
      </c>
      <c r="K120" s="5">
        <f t="shared" si="38"/>
        <v>734.46301165901241</v>
      </c>
      <c r="L120" s="6"/>
      <c r="M120" s="6"/>
    </row>
    <row r="121" spans="1:13" x14ac:dyDescent="0.2">
      <c r="A121" s="1">
        <v>43999</v>
      </c>
      <c r="B121">
        <v>115</v>
      </c>
      <c r="C121">
        <v>2163290</v>
      </c>
      <c r="D121">
        <f t="shared" si="31"/>
        <v>25559</v>
      </c>
      <c r="E121" s="3">
        <f t="shared" si="32"/>
        <v>18811.217391304348</v>
      </c>
      <c r="F121" s="2">
        <f t="shared" si="33"/>
        <v>2116602.5680310908</v>
      </c>
      <c r="G121" s="2">
        <f t="shared" si="34"/>
        <v>23343.715984454651</v>
      </c>
      <c r="H121" s="2">
        <f t="shared" si="35"/>
        <v>18729.144282838817</v>
      </c>
      <c r="I121" s="4">
        <f t="shared" si="36"/>
        <v>1.2463845454938423</v>
      </c>
      <c r="J121" s="6">
        <f t="shared" si="37"/>
        <v>1.2698068717761752</v>
      </c>
      <c r="K121" s="5">
        <f t="shared" si="38"/>
        <v>1107.6420077726725</v>
      </c>
      <c r="L121" s="6"/>
      <c r="M121" s="6"/>
    </row>
    <row r="122" spans="1:13" x14ac:dyDescent="0.2">
      <c r="A122" s="1">
        <v>44000</v>
      </c>
      <c r="B122">
        <v>116</v>
      </c>
      <c r="C122">
        <v>2191200</v>
      </c>
      <c r="D122">
        <f t="shared" si="31"/>
        <v>27910</v>
      </c>
      <c r="E122" s="3">
        <f t="shared" si="32"/>
        <v>18889.655172413793</v>
      </c>
      <c r="F122" s="2">
        <f t="shared" si="33"/>
        <v>2141468.3786873939</v>
      </c>
      <c r="G122" s="2">
        <f t="shared" si="34"/>
        <v>24865.8106563031</v>
      </c>
      <c r="H122" s="2">
        <f t="shared" si="35"/>
        <v>18782.647912697143</v>
      </c>
      <c r="I122" s="4">
        <f t="shared" si="36"/>
        <v>1.3238714142905119</v>
      </c>
      <c r="J122" s="6">
        <f t="shared" si="37"/>
        <v>1.3489681908735387</v>
      </c>
      <c r="K122" s="5">
        <f t="shared" si="38"/>
        <v>1522.0946718484483</v>
      </c>
      <c r="L122" s="6"/>
      <c r="M122" s="6"/>
    </row>
    <row r="123" spans="1:13" x14ac:dyDescent="0.2">
      <c r="A123" s="1">
        <v>44001</v>
      </c>
      <c r="B123">
        <v>117</v>
      </c>
      <c r="C123">
        <v>2222576</v>
      </c>
      <c r="D123">
        <f t="shared" si="31"/>
        <v>31376</v>
      </c>
      <c r="E123" s="3">
        <f t="shared" si="32"/>
        <v>18996.37606837607</v>
      </c>
      <c r="F123" s="2">
        <f t="shared" si="33"/>
        <v>2168504.2524582627</v>
      </c>
      <c r="G123" s="2">
        <f t="shared" si="34"/>
        <v>27035.873770868733</v>
      </c>
      <c r="H123" s="2">
        <f t="shared" si="35"/>
        <v>18853.890631256785</v>
      </c>
      <c r="I123" s="4">
        <f t="shared" si="36"/>
        <v>1.4339678902161184</v>
      </c>
      <c r="J123" s="6">
        <f t="shared" si="37"/>
        <v>1.4615773991441754</v>
      </c>
      <c r="K123" s="5">
        <f t="shared" si="38"/>
        <v>2170.0631145656334</v>
      </c>
      <c r="L123" s="6"/>
      <c r="M123" s="6"/>
    </row>
    <row r="124" spans="1:13" x14ac:dyDescent="0.2">
      <c r="A124" s="1">
        <v>44002</v>
      </c>
      <c r="B124">
        <v>118</v>
      </c>
      <c r="C124">
        <v>2255119</v>
      </c>
      <c r="D124">
        <f t="shared" si="31"/>
        <v>32543</v>
      </c>
      <c r="E124" s="3">
        <f t="shared" si="32"/>
        <v>19111.177966101695</v>
      </c>
      <c r="F124" s="2">
        <f t="shared" si="33"/>
        <v>2197375.8349721753</v>
      </c>
      <c r="G124" s="2">
        <f t="shared" si="34"/>
        <v>28871.58251391249</v>
      </c>
      <c r="H124" s="2">
        <f t="shared" si="35"/>
        <v>18939.65307620509</v>
      </c>
      <c r="I124" s="4">
        <f t="shared" si="36"/>
        <v>1.524398699265797</v>
      </c>
      <c r="J124" s="6">
        <f t="shared" si="37"/>
        <v>1.5540559417340065</v>
      </c>
      <c r="K124" s="5">
        <f t="shared" si="38"/>
        <v>1835.7087430437568</v>
      </c>
      <c r="L124" s="6"/>
      <c r="M124" s="6"/>
    </row>
    <row r="125" spans="1:13" x14ac:dyDescent="0.2">
      <c r="A125" s="1">
        <v>44003</v>
      </c>
      <c r="B125">
        <v>119</v>
      </c>
      <c r="C125">
        <v>2280969</v>
      </c>
      <c r="D125">
        <f t="shared" si="31"/>
        <v>25850</v>
      </c>
      <c r="E125" s="3">
        <f t="shared" si="32"/>
        <v>19167.806722689074</v>
      </c>
      <c r="F125" s="2">
        <f t="shared" si="33"/>
        <v>2225240.2233147835</v>
      </c>
      <c r="G125" s="2">
        <f t="shared" si="34"/>
        <v>27864.388342608327</v>
      </c>
      <c r="H125" s="2">
        <f t="shared" si="35"/>
        <v>19015.704291699753</v>
      </c>
      <c r="I125" s="4">
        <f t="shared" si="36"/>
        <v>1.4653355939475234</v>
      </c>
      <c r="J125" s="6">
        <f t="shared" si="37"/>
        <v>1.4932022020821918</v>
      </c>
      <c r="K125" s="5">
        <f t="shared" si="38"/>
        <v>-1007.1941713041633</v>
      </c>
      <c r="L125" s="6"/>
      <c r="M125" s="6"/>
    </row>
    <row r="126" spans="1:13" x14ac:dyDescent="0.2">
      <c r="A126" s="1">
        <v>44004</v>
      </c>
      <c r="B126">
        <v>120</v>
      </c>
      <c r="C126">
        <v>2312302</v>
      </c>
      <c r="D126">
        <f t="shared" si="31"/>
        <v>31333</v>
      </c>
      <c r="E126" s="3">
        <f t="shared" si="32"/>
        <v>19269.183333333334</v>
      </c>
      <c r="F126" s="2">
        <f t="shared" ref="F126" si="39">((C126-F125)*$C$140)+F125</f>
        <v>2254260.8155431892</v>
      </c>
      <c r="G126" s="2">
        <f t="shared" ref="G126" si="40">((D126-G125)*$C$140)+G125</f>
        <v>29020.592228405552</v>
      </c>
      <c r="H126" s="2">
        <f t="shared" ref="H126" si="41">((E126-H125)*$C$140)+H125</f>
        <v>19100.197305577614</v>
      </c>
      <c r="I126" s="4">
        <f t="shared" ref="I126" si="42">+G126/H126</f>
        <v>1.5193870389983353</v>
      </c>
      <c r="J126" s="6">
        <f t="shared" ref="J126" si="43">((F126-F125)*(B126+B125))/((F126+F125)*(B126-B125))</f>
        <v>1.5483692229162269</v>
      </c>
      <c r="K126" s="5">
        <f t="shared" ref="K126" si="44">+G126-G125</f>
        <v>1156.2038857972257</v>
      </c>
      <c r="L126" s="6"/>
      <c r="M126" s="6"/>
    </row>
    <row r="127" spans="1:13" x14ac:dyDescent="0.2">
      <c r="A127" s="1">
        <v>44005</v>
      </c>
      <c r="B127">
        <v>121</v>
      </c>
      <c r="C127">
        <v>2347022</v>
      </c>
      <c r="D127">
        <f t="shared" ref="D127:D134" si="45">C127-C126</f>
        <v>34720</v>
      </c>
      <c r="E127" s="3">
        <f t="shared" ref="E127:E134" si="46">C127/B127</f>
        <v>19396.876033057852</v>
      </c>
      <c r="F127" s="2">
        <f t="shared" ref="F127" si="47">((C127-F126)*$C$140)+F126</f>
        <v>2285181.2103621261</v>
      </c>
      <c r="G127" s="2">
        <f t="shared" ref="G127" si="48">((D127-G126)*$C$140)+G126</f>
        <v>30920.394818937035</v>
      </c>
      <c r="H127" s="2">
        <f t="shared" ref="H127" si="49">((E127-H126)*$C$140)+H126</f>
        <v>19199.090214737695</v>
      </c>
      <c r="I127" s="4">
        <f t="shared" ref="I127" si="50">+G127/H127</f>
        <v>1.6105135437720781</v>
      </c>
      <c r="J127" s="6">
        <f t="shared" ref="J127" si="51">((F127-F126)*(B127+B126))/((F127+F126)*(B127-B126))</f>
        <v>1.6415707280406704</v>
      </c>
      <c r="K127" s="5">
        <f t="shared" ref="K127" si="52">+G127-G126</f>
        <v>1899.8025905314826</v>
      </c>
      <c r="L127" s="6"/>
      <c r="M127" s="6"/>
    </row>
    <row r="128" spans="1:13" x14ac:dyDescent="0.2">
      <c r="A128" s="1">
        <v>44006</v>
      </c>
      <c r="B128">
        <v>122</v>
      </c>
      <c r="C128">
        <v>2381369</v>
      </c>
      <c r="D128">
        <f t="shared" si="45"/>
        <v>34347</v>
      </c>
      <c r="E128" s="3">
        <f t="shared" si="46"/>
        <v>19519.418032786885</v>
      </c>
      <c r="F128" s="2">
        <f t="shared" ref="F128:F130" si="53">((C128-F127)*$C$140)+F127</f>
        <v>2317243.8069080841</v>
      </c>
      <c r="G128" s="2">
        <f t="shared" ref="G128:G130" si="54">((D128-G127)*$C$140)+G127</f>
        <v>32062.596545958022</v>
      </c>
      <c r="H128" s="2">
        <f t="shared" ref="H128:H130" si="55">((E128-H127)*$C$140)+H127</f>
        <v>19305.866154087424</v>
      </c>
      <c r="I128" s="4">
        <f t="shared" ref="I128:I130" si="56">+G128/H128</f>
        <v>1.6607696484609551</v>
      </c>
      <c r="J128" s="6">
        <f t="shared" ref="J128:J130" si="57">((F128-F127)*(B128+B127))/((F128+F127)*(B128-B127))</f>
        <v>1.6928490809588259</v>
      </c>
      <c r="K128" s="5">
        <f t="shared" ref="K128:K130" si="58">+G128-G127</f>
        <v>1142.2017270209872</v>
      </c>
      <c r="L128" s="6"/>
      <c r="M128" s="6"/>
    </row>
    <row r="129" spans="1:14" x14ac:dyDescent="0.2">
      <c r="A129" s="1">
        <v>44007</v>
      </c>
      <c r="B129">
        <v>123</v>
      </c>
      <c r="C129">
        <v>2423121</v>
      </c>
      <c r="D129">
        <f t="shared" si="45"/>
        <v>41752</v>
      </c>
      <c r="E129" s="3">
        <f t="shared" si="46"/>
        <v>19700.170731707316</v>
      </c>
      <c r="F129" s="2">
        <f t="shared" si="53"/>
        <v>2352536.2046053894</v>
      </c>
      <c r="G129" s="2">
        <f t="shared" si="54"/>
        <v>35292.39769730535</v>
      </c>
      <c r="H129" s="2">
        <f t="shared" si="55"/>
        <v>19437.301013294054</v>
      </c>
      <c r="I129" s="4">
        <f t="shared" si="56"/>
        <v>1.8157046430040504</v>
      </c>
      <c r="J129" s="6">
        <f t="shared" si="57"/>
        <v>1.85161558243028</v>
      </c>
      <c r="K129" s="5">
        <f t="shared" si="58"/>
        <v>3229.8011513473284</v>
      </c>
      <c r="L129" s="6"/>
      <c r="M129" s="6"/>
    </row>
    <row r="130" spans="1:14" x14ac:dyDescent="0.2">
      <c r="A130" s="1">
        <v>44008</v>
      </c>
      <c r="B130">
        <v>124</v>
      </c>
      <c r="C130">
        <v>2467837</v>
      </c>
      <c r="D130">
        <f t="shared" si="45"/>
        <v>44716</v>
      </c>
      <c r="E130" s="3">
        <f t="shared" si="46"/>
        <v>19901.91129032258</v>
      </c>
      <c r="F130" s="2">
        <f t="shared" si="53"/>
        <v>2390969.8030702597</v>
      </c>
      <c r="G130" s="2">
        <f t="shared" si="54"/>
        <v>38433.598464870236</v>
      </c>
      <c r="H130" s="2">
        <f t="shared" si="55"/>
        <v>19592.171105636895</v>
      </c>
      <c r="I130" s="4">
        <f t="shared" si="56"/>
        <v>1.9616814419210766</v>
      </c>
      <c r="J130" s="6">
        <f t="shared" si="57"/>
        <v>2.0012831870481094</v>
      </c>
      <c r="K130" s="5">
        <f t="shared" si="58"/>
        <v>3141.2007675648856</v>
      </c>
      <c r="L130" s="6"/>
      <c r="M130" s="6"/>
    </row>
    <row r="131" spans="1:14" x14ac:dyDescent="0.2">
      <c r="A131" s="1">
        <v>44009</v>
      </c>
      <c r="B131">
        <v>125</v>
      </c>
      <c r="C131">
        <v>2510323</v>
      </c>
      <c r="D131">
        <f t="shared" si="45"/>
        <v>42486</v>
      </c>
      <c r="E131" s="3">
        <f t="shared" si="46"/>
        <v>20082.583999999999</v>
      </c>
      <c r="F131" s="2">
        <f t="shared" ref="F131:F132" si="59">((C131-F130)*$C$140)+F130</f>
        <v>2430754.20204684</v>
      </c>
      <c r="G131" s="2">
        <f t="shared" ref="G131:G132" si="60">((D131-G130)*$C$140)+G130</f>
        <v>39784.39897658016</v>
      </c>
      <c r="H131" s="2">
        <f t="shared" ref="H131:H132" si="61">((E131-H130)*$C$140)+H130</f>
        <v>19755.642070424597</v>
      </c>
      <c r="I131" s="4">
        <f t="shared" ref="I131:I132" si="62">+G131/H131</f>
        <v>2.0138246499282264</v>
      </c>
      <c r="J131" s="6">
        <f t="shared" ref="J131:J132" si="63">((F131-F130)*(B131+B130))/((F131+F130)*(B131-B130))</f>
        <v>2.0545172918763721</v>
      </c>
      <c r="K131" s="5">
        <f t="shared" ref="K131:K132" si="64">+G131-G130</f>
        <v>1350.8005117099237</v>
      </c>
      <c r="L131" s="6"/>
      <c r="M131" s="6"/>
    </row>
    <row r="132" spans="1:14" x14ac:dyDescent="0.2">
      <c r="A132" s="1">
        <v>44010</v>
      </c>
      <c r="B132">
        <v>126</v>
      </c>
      <c r="C132">
        <v>2549028</v>
      </c>
      <c r="D132">
        <f t="shared" si="45"/>
        <v>38705</v>
      </c>
      <c r="E132" s="3">
        <f t="shared" si="46"/>
        <v>20230.380952380954</v>
      </c>
      <c r="F132" s="2">
        <f t="shared" si="59"/>
        <v>2470178.8013645601</v>
      </c>
      <c r="G132" s="2">
        <f t="shared" si="60"/>
        <v>39424.599317720109</v>
      </c>
      <c r="H132" s="2">
        <f t="shared" si="61"/>
        <v>19913.88836441005</v>
      </c>
      <c r="I132" s="4">
        <f t="shared" si="62"/>
        <v>1.9797539584574277</v>
      </c>
      <c r="J132" s="6">
        <f t="shared" si="63"/>
        <v>2.0191205270220451</v>
      </c>
      <c r="K132" s="5">
        <f t="shared" si="64"/>
        <v>-359.79965886005084</v>
      </c>
      <c r="L132" s="6"/>
      <c r="M132" s="6"/>
    </row>
    <row r="133" spans="1:14" x14ac:dyDescent="0.2">
      <c r="A133" s="1">
        <v>44011</v>
      </c>
      <c r="B133">
        <v>127</v>
      </c>
      <c r="C133">
        <v>2590582</v>
      </c>
      <c r="D133">
        <f t="shared" si="45"/>
        <v>41554</v>
      </c>
      <c r="E133" s="3">
        <f t="shared" si="46"/>
        <v>20398.283464566928</v>
      </c>
      <c r="F133" s="2">
        <f t="shared" ref="F133:F134" si="65">((C133-F132)*$C$140)+F132</f>
        <v>2510313.2009097068</v>
      </c>
      <c r="G133" s="2">
        <f t="shared" ref="G133:G134" si="66">((D133-G132)*$C$140)+G132</f>
        <v>40134.399545146742</v>
      </c>
      <c r="H133" s="2">
        <f t="shared" ref="H133:H134" si="67">((E133-H132)*$C$140)+H132</f>
        <v>20075.353397795676</v>
      </c>
      <c r="I133" s="4">
        <f t="shared" ref="I133:I134" si="68">+G133/H133</f>
        <v>1.9991876979636931</v>
      </c>
      <c r="J133" s="6">
        <f t="shared" ref="J133:J134" si="69">((F133-F132)*(B133+B132))/((F133+F132)*(B133-B132))</f>
        <v>2.0387550226534685</v>
      </c>
      <c r="K133" s="5">
        <f t="shared" ref="K133:K134" si="70">+G133-G132</f>
        <v>709.80022742663277</v>
      </c>
      <c r="L133" s="6"/>
      <c r="M133" s="6"/>
    </row>
    <row r="134" spans="1:14" x14ac:dyDescent="0.2">
      <c r="A134" s="1">
        <v>44012</v>
      </c>
      <c r="B134">
        <v>128</v>
      </c>
      <c r="C134">
        <v>2634432</v>
      </c>
      <c r="D134">
        <f t="shared" si="45"/>
        <v>43850</v>
      </c>
      <c r="E134" s="3">
        <f t="shared" si="46"/>
        <v>20581.5</v>
      </c>
      <c r="F134" s="2">
        <f t="shared" si="65"/>
        <v>2551686.1339398045</v>
      </c>
      <c r="G134" s="2">
        <f t="shared" si="66"/>
        <v>41372.933030097825</v>
      </c>
      <c r="H134" s="2">
        <f t="shared" si="67"/>
        <v>20244.068931863785</v>
      </c>
      <c r="I134" s="4">
        <f t="shared" si="68"/>
        <v>2.0437063897257137</v>
      </c>
      <c r="J134" s="6">
        <f t="shared" si="69"/>
        <v>2.0841760784207155</v>
      </c>
      <c r="K134" s="5">
        <f t="shared" si="70"/>
        <v>1238.5334849510837</v>
      </c>
      <c r="L134" s="6"/>
      <c r="M134" s="6"/>
    </row>
    <row r="135" spans="1:14" x14ac:dyDescent="0.2">
      <c r="A135" s="1"/>
      <c r="E135" s="3"/>
      <c r="F135" s="2"/>
      <c r="G135" s="2"/>
      <c r="H135" s="2"/>
      <c r="I135" s="4"/>
      <c r="J135" s="6"/>
      <c r="K135" s="5"/>
      <c r="L135" s="6"/>
      <c r="M135" s="6"/>
    </row>
    <row r="136" spans="1:14" x14ac:dyDescent="0.2">
      <c r="A136" s="1"/>
      <c r="E136" s="3"/>
      <c r="F136" s="2"/>
      <c r="G136" s="2"/>
      <c r="H136" s="2"/>
      <c r="I136" s="4"/>
      <c r="J136" s="6"/>
      <c r="K136" s="5"/>
      <c r="L136" s="6"/>
      <c r="M136" s="6"/>
    </row>
    <row r="137" spans="1:14" x14ac:dyDescent="0.2">
      <c r="A137" s="1"/>
      <c r="E137" s="3"/>
      <c r="F137" s="2"/>
      <c r="G137" s="2"/>
      <c r="H137" s="2"/>
      <c r="I137" s="4"/>
      <c r="J137" s="6"/>
      <c r="K137" s="5"/>
      <c r="L137" s="6"/>
      <c r="M137" s="6"/>
    </row>
    <row r="138" spans="1:14" x14ac:dyDescent="0.2">
      <c r="A138" s="1"/>
      <c r="E138" s="3"/>
      <c r="F138" s="2"/>
      <c r="G138" s="2"/>
      <c r="H138" s="2"/>
      <c r="I138" s="4"/>
      <c r="J138" s="6"/>
      <c r="K138" s="5"/>
      <c r="L138" s="6"/>
      <c r="M138" s="6"/>
    </row>
    <row r="140" spans="1:14" x14ac:dyDescent="0.2">
      <c r="A140" s="17" t="s">
        <v>28</v>
      </c>
      <c r="B140" s="17"/>
      <c r="C140" s="18">
        <f>2/6</f>
        <v>0.33333333333333331</v>
      </c>
      <c r="D140" s="17"/>
      <c r="E140" s="17"/>
      <c r="F140" s="17"/>
      <c r="G140" s="17"/>
      <c r="H140" s="17"/>
      <c r="I140" s="17"/>
      <c r="J140" s="17"/>
      <c r="K140" s="17"/>
      <c r="L140" s="27"/>
      <c r="M140" s="27"/>
      <c r="N140" s="27"/>
    </row>
    <row r="141" spans="1:14" x14ac:dyDescent="0.2">
      <c r="A141" s="17" t="s">
        <v>26</v>
      </c>
      <c r="B141" s="17"/>
      <c r="C141" s="17"/>
      <c r="D141" s="23">
        <f>AVERAGE(D7:D134)</f>
        <v>20581.5</v>
      </c>
      <c r="E141" s="23">
        <f>AVERAGE(E7:E134)</f>
        <v>11741.994075488765</v>
      </c>
      <c r="F141" s="23"/>
      <c r="G141" s="23">
        <f>AVERAGE(G11:G134)</f>
        <v>20578.052693062938</v>
      </c>
      <c r="H141" s="23">
        <f>AVERAGE(H11:H134)</f>
        <v>11794.14261128092</v>
      </c>
      <c r="I141" s="24">
        <f>AVERAGE(I11:I134)</f>
        <v>2.6088628177890971</v>
      </c>
      <c r="J141" s="24">
        <f>AVERAGE(J12:J134)</f>
        <v>2.9132951504072548</v>
      </c>
      <c r="K141" s="24"/>
      <c r="L141" s="28"/>
      <c r="M141" s="28"/>
      <c r="N141" s="29"/>
    </row>
    <row r="142" spans="1:14" x14ac:dyDescent="0.2">
      <c r="A142" s="17" t="s">
        <v>27</v>
      </c>
      <c r="B142" s="17"/>
      <c r="C142" s="17"/>
      <c r="D142" s="23">
        <f>STDEV(D7:D134)</f>
        <v>12375.997116593122</v>
      </c>
      <c r="E142" s="23">
        <f>STDEV(E7:E134)</f>
        <v>7607.5198239619349</v>
      </c>
      <c r="F142" s="23"/>
      <c r="G142" s="23">
        <f>STDEV(G11:G134)</f>
        <v>11181.608417894746</v>
      </c>
      <c r="H142" s="23">
        <f>STDEV(H11:H134)</f>
        <v>7483.6440077324842</v>
      </c>
      <c r="I142" s="24">
        <f>STDEV(I11:I134)</f>
        <v>1.7625393209807552</v>
      </c>
      <c r="J142" s="24">
        <f>STDEV(J12:J134)</f>
        <v>2.1047936426311908</v>
      </c>
      <c r="K142" s="24"/>
      <c r="L142" s="28"/>
      <c r="M142" s="28"/>
      <c r="N142" s="29"/>
    </row>
    <row r="143" spans="1:14" x14ac:dyDescent="0.2">
      <c r="A143" s="17" t="s">
        <v>29</v>
      </c>
      <c r="B143" s="17"/>
      <c r="C143" s="17"/>
      <c r="D143" s="22">
        <f>+D142/D141</f>
        <v>0.60131657637165037</v>
      </c>
      <c r="E143" s="22">
        <f>+E142/E141</f>
        <v>0.64788993888546731</v>
      </c>
      <c r="F143" s="17"/>
      <c r="G143" s="22">
        <f>+G142/G141</f>
        <v>0.54337543909896657</v>
      </c>
      <c r="H143" s="22">
        <f>+H142/H141</f>
        <v>0.63452208900496854</v>
      </c>
      <c r="I143" s="22">
        <f>+I142/I141</f>
        <v>0.67559678069789586</v>
      </c>
      <c r="J143" s="22">
        <f>+J142/J141</f>
        <v>0.72247868271670235</v>
      </c>
      <c r="K143" s="17"/>
      <c r="L143" s="30"/>
      <c r="M143" s="30"/>
      <c r="N143" s="27"/>
    </row>
  </sheetData>
  <phoneticPr fontId="5" type="noConversion"/>
  <pageMargins left="0.75" right="0.75" top="1" bottom="1" header="0.5" footer="0.5"/>
  <pageSetup paperSize="9" scale="48" orientation="portrait" horizontalDpi="4294967292" verticalDpi="4294967292"/>
  <colBreaks count="1" manualBreakCount="1">
    <brk id="7" max="1048575" man="1"/>
  </colBreaks>
  <ignoredErrors>
    <ignoredError sqref="F11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ridzki wibowo</dc:creator>
  <cp:lastModifiedBy>Microsoft Office User</cp:lastModifiedBy>
  <cp:lastPrinted>2020-06-04T06:38:51Z</cp:lastPrinted>
  <dcterms:created xsi:type="dcterms:W3CDTF">2020-06-02T10:21:33Z</dcterms:created>
  <dcterms:modified xsi:type="dcterms:W3CDTF">2020-07-15T08:23:59Z</dcterms:modified>
</cp:coreProperties>
</file>