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radjadhwibowo/Documents/Papa's Files/BMC Medicine/"/>
    </mc:Choice>
  </mc:AlternateContent>
  <xr:revisionPtr revIDLastSave="0" documentId="13_ncr:1_{8A12EEBE-9741-684E-9649-EBDB27F60367}" xr6:coauthVersionLast="45" xr6:coauthVersionMax="45" xr10:uidLastSave="{00000000-0000-0000-0000-000000000000}"/>
  <bookViews>
    <workbookView xWindow="0" yWindow="460" windowWidth="25600" windowHeight="14820" tabRatio="500" xr2:uid="{00000000-000D-0000-FFFF-FFFF00000000}"/>
  </bookViews>
  <sheets>
    <sheet name="IndonesiaCovi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6" i="1" l="1"/>
  <c r="D127" i="1"/>
  <c r="D121" i="1"/>
  <c r="D122" i="1"/>
  <c r="D123" i="1"/>
  <c r="D124" i="1"/>
  <c r="D125" i="1"/>
  <c r="D119" i="1"/>
  <c r="D120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B8" i="1"/>
  <c r="B9" i="1" s="1"/>
  <c r="D7" i="1"/>
  <c r="C133" i="1"/>
  <c r="E7" i="1"/>
  <c r="E8" i="1"/>
  <c r="F11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8" i="1"/>
  <c r="F12" i="1"/>
  <c r="F13" i="1" s="1"/>
  <c r="D103" i="1"/>
  <c r="D104" i="1"/>
  <c r="F14" i="1" l="1"/>
  <c r="G11" i="1"/>
  <c r="B10" i="1"/>
  <c r="E9" i="1"/>
  <c r="D134" i="1"/>
  <c r="D135" i="1"/>
  <c r="D136" i="1" s="1"/>
  <c r="G12" i="1" l="1"/>
  <c r="F15" i="1"/>
  <c r="B11" i="1"/>
  <c r="E10" i="1"/>
  <c r="G13" i="1" l="1"/>
  <c r="K12" i="1"/>
  <c r="B12" i="1"/>
  <c r="E11" i="1"/>
  <c r="F16" i="1"/>
  <c r="G14" i="1" l="1"/>
  <c r="K13" i="1"/>
  <c r="F17" i="1"/>
  <c r="B13" i="1"/>
  <c r="E12" i="1"/>
  <c r="J12" i="1"/>
  <c r="H11" i="1"/>
  <c r="B14" i="1" l="1"/>
  <c r="E13" i="1"/>
  <c r="J13" i="1"/>
  <c r="I11" i="1"/>
  <c r="F18" i="1"/>
  <c r="G15" i="1"/>
  <c r="K14" i="1"/>
  <c r="H12" i="1"/>
  <c r="I12" i="1" s="1"/>
  <c r="K15" i="1" l="1"/>
  <c r="G16" i="1"/>
  <c r="H13" i="1"/>
  <c r="I13" i="1" s="1"/>
  <c r="B15" i="1"/>
  <c r="E14" i="1"/>
  <c r="J14" i="1"/>
  <c r="F19" i="1"/>
  <c r="F20" i="1" l="1"/>
  <c r="H14" i="1"/>
  <c r="I14" i="1" s="1"/>
  <c r="B16" i="1"/>
  <c r="E15" i="1"/>
  <c r="J15" i="1"/>
  <c r="G17" i="1"/>
  <c r="K16" i="1"/>
  <c r="H15" i="1" l="1"/>
  <c r="I15" i="1" s="1"/>
  <c r="K17" i="1"/>
  <c r="G18" i="1"/>
  <c r="F21" i="1"/>
  <c r="B17" i="1"/>
  <c r="E16" i="1"/>
  <c r="J16" i="1"/>
  <c r="B18" i="1" l="1"/>
  <c r="E17" i="1"/>
  <c r="J17" i="1"/>
  <c r="H16" i="1"/>
  <c r="F22" i="1"/>
  <c r="K18" i="1"/>
  <c r="G19" i="1"/>
  <c r="H17" i="1" l="1"/>
  <c r="I17" i="1" s="1"/>
  <c r="F23" i="1"/>
  <c r="I16" i="1"/>
  <c r="B19" i="1"/>
  <c r="E18" i="1"/>
  <c r="J18" i="1"/>
  <c r="K19" i="1"/>
  <c r="G20" i="1"/>
  <c r="H18" i="1" l="1"/>
  <c r="I18" i="1" s="1"/>
  <c r="G21" i="1"/>
  <c r="K20" i="1"/>
  <c r="B20" i="1"/>
  <c r="E19" i="1"/>
  <c r="J19" i="1"/>
  <c r="F24" i="1"/>
  <c r="H19" i="1" l="1"/>
  <c r="I19" i="1" s="1"/>
  <c r="B21" i="1"/>
  <c r="E20" i="1"/>
  <c r="J20" i="1"/>
  <c r="K21" i="1"/>
  <c r="G22" i="1"/>
  <c r="F25" i="1"/>
  <c r="G23" i="1" l="1"/>
  <c r="K22" i="1"/>
  <c r="H20" i="1"/>
  <c r="I20" i="1" s="1"/>
  <c r="B22" i="1"/>
  <c r="E21" i="1"/>
  <c r="J21" i="1"/>
  <c r="F26" i="1"/>
  <c r="F27" i="1" l="1"/>
  <c r="H21" i="1"/>
  <c r="I21" i="1" s="1"/>
  <c r="B23" i="1"/>
  <c r="E22" i="1"/>
  <c r="J22" i="1"/>
  <c r="K23" i="1"/>
  <c r="G24" i="1"/>
  <c r="B24" i="1" l="1"/>
  <c r="E23" i="1"/>
  <c r="J23" i="1"/>
  <c r="K24" i="1"/>
  <c r="G25" i="1"/>
  <c r="H22" i="1"/>
  <c r="I22" i="1" s="1"/>
  <c r="F28" i="1"/>
  <c r="F29" i="1" l="1"/>
  <c r="K25" i="1"/>
  <c r="G26" i="1"/>
  <c r="H23" i="1"/>
  <c r="I23" i="1" s="1"/>
  <c r="B25" i="1"/>
  <c r="E24" i="1"/>
  <c r="J24" i="1"/>
  <c r="B26" i="1" l="1"/>
  <c r="E25" i="1"/>
  <c r="J25" i="1"/>
  <c r="F30" i="1"/>
  <c r="H24" i="1"/>
  <c r="I24" i="1" s="1"/>
  <c r="G27" i="1"/>
  <c r="K26" i="1"/>
  <c r="F31" i="1" l="1"/>
  <c r="H25" i="1"/>
  <c r="I25" i="1" s="1"/>
  <c r="K27" i="1"/>
  <c r="G28" i="1"/>
  <c r="B27" i="1"/>
  <c r="E26" i="1"/>
  <c r="J26" i="1"/>
  <c r="F32" i="1" l="1"/>
  <c r="B28" i="1"/>
  <c r="E27" i="1"/>
  <c r="J27" i="1"/>
  <c r="G29" i="1"/>
  <c r="K28" i="1"/>
  <c r="H26" i="1"/>
  <c r="I26" i="1" s="1"/>
  <c r="K29" i="1" l="1"/>
  <c r="G30" i="1"/>
  <c r="B29" i="1"/>
  <c r="E28" i="1"/>
  <c r="J28" i="1"/>
  <c r="H27" i="1"/>
  <c r="I27" i="1" s="1"/>
  <c r="F33" i="1"/>
  <c r="B30" i="1" l="1"/>
  <c r="E29" i="1"/>
  <c r="J29" i="1"/>
  <c r="F34" i="1"/>
  <c r="G31" i="1"/>
  <c r="K30" i="1"/>
  <c r="H28" i="1"/>
  <c r="I28" i="1" s="1"/>
  <c r="K31" i="1" l="1"/>
  <c r="G32" i="1"/>
  <c r="F35" i="1"/>
  <c r="H29" i="1"/>
  <c r="I29" i="1" s="1"/>
  <c r="B31" i="1"/>
  <c r="E30" i="1"/>
  <c r="J30" i="1"/>
  <c r="F36" i="1" l="1"/>
  <c r="B32" i="1"/>
  <c r="E31" i="1"/>
  <c r="J31" i="1"/>
  <c r="G33" i="1"/>
  <c r="K32" i="1"/>
  <c r="H30" i="1"/>
  <c r="I30" i="1" s="1"/>
  <c r="K33" i="1" l="1"/>
  <c r="G34" i="1"/>
  <c r="B33" i="1"/>
  <c r="E32" i="1"/>
  <c r="J32" i="1"/>
  <c r="F37" i="1"/>
  <c r="H31" i="1"/>
  <c r="I31" i="1" s="1"/>
  <c r="B34" i="1" l="1"/>
  <c r="E33" i="1"/>
  <c r="J33" i="1"/>
  <c r="K34" i="1"/>
  <c r="G35" i="1"/>
  <c r="H32" i="1"/>
  <c r="I32" i="1" s="1"/>
  <c r="F38" i="1"/>
  <c r="F39" i="1" l="1"/>
  <c r="K35" i="1"/>
  <c r="G36" i="1"/>
  <c r="H33" i="1"/>
  <c r="I33" i="1" s="1"/>
  <c r="B35" i="1"/>
  <c r="E34" i="1"/>
  <c r="J34" i="1"/>
  <c r="F40" i="1" l="1"/>
  <c r="B36" i="1"/>
  <c r="E35" i="1"/>
  <c r="J35" i="1"/>
  <c r="H34" i="1"/>
  <c r="I34" i="1" s="1"/>
  <c r="G37" i="1"/>
  <c r="K36" i="1"/>
  <c r="F41" i="1" l="1"/>
  <c r="B37" i="1"/>
  <c r="E36" i="1"/>
  <c r="J36" i="1"/>
  <c r="K37" i="1"/>
  <c r="G38" i="1"/>
  <c r="H35" i="1"/>
  <c r="I35" i="1" s="1"/>
  <c r="H36" i="1" l="1"/>
  <c r="I36" i="1" s="1"/>
  <c r="G39" i="1"/>
  <c r="K38" i="1"/>
  <c r="B38" i="1"/>
  <c r="E37" i="1"/>
  <c r="J37" i="1"/>
  <c r="F42" i="1"/>
  <c r="F43" i="1" l="1"/>
  <c r="H37" i="1"/>
  <c r="I37" i="1" s="1"/>
  <c r="K39" i="1"/>
  <c r="G40" i="1"/>
  <c r="B39" i="1"/>
  <c r="E38" i="1"/>
  <c r="J38" i="1"/>
  <c r="B40" i="1" l="1"/>
  <c r="E39" i="1"/>
  <c r="J39" i="1"/>
  <c r="F44" i="1"/>
  <c r="K40" i="1"/>
  <c r="G41" i="1"/>
  <c r="H38" i="1"/>
  <c r="I38" i="1" s="1"/>
  <c r="H39" i="1" l="1"/>
  <c r="I39" i="1" s="1"/>
  <c r="F45" i="1"/>
  <c r="K41" i="1"/>
  <c r="G42" i="1"/>
  <c r="B41" i="1"/>
  <c r="E40" i="1"/>
  <c r="J40" i="1"/>
  <c r="B42" i="1" l="1"/>
  <c r="E41" i="1"/>
  <c r="J41" i="1"/>
  <c r="G43" i="1"/>
  <c r="K42" i="1"/>
  <c r="F46" i="1"/>
  <c r="H40" i="1"/>
  <c r="I40" i="1" s="1"/>
  <c r="F47" i="1" l="1"/>
  <c r="H41" i="1"/>
  <c r="I41" i="1" s="1"/>
  <c r="K43" i="1"/>
  <c r="G44" i="1"/>
  <c r="B43" i="1"/>
  <c r="E42" i="1"/>
  <c r="J42" i="1"/>
  <c r="G45" i="1" l="1"/>
  <c r="K44" i="1"/>
  <c r="F48" i="1"/>
  <c r="H42" i="1"/>
  <c r="I42" i="1" s="1"/>
  <c r="B44" i="1"/>
  <c r="E43" i="1"/>
  <c r="J43" i="1"/>
  <c r="H43" i="1" l="1"/>
  <c r="I43" i="1" s="1"/>
  <c r="F49" i="1"/>
  <c r="B45" i="1"/>
  <c r="E44" i="1"/>
  <c r="J44" i="1"/>
  <c r="K45" i="1"/>
  <c r="G46" i="1"/>
  <c r="G47" i="1" l="1"/>
  <c r="K46" i="1"/>
  <c r="B46" i="1"/>
  <c r="E45" i="1"/>
  <c r="J45" i="1"/>
  <c r="H44" i="1"/>
  <c r="I44" i="1" s="1"/>
  <c r="F50" i="1"/>
  <c r="F51" i="1" l="1"/>
  <c r="H45" i="1"/>
  <c r="I45" i="1" s="1"/>
  <c r="E46" i="1"/>
  <c r="B47" i="1"/>
  <c r="J46" i="1"/>
  <c r="K47" i="1"/>
  <c r="G48" i="1"/>
  <c r="F52" i="1" l="1"/>
  <c r="G49" i="1"/>
  <c r="K48" i="1"/>
  <c r="B48" i="1"/>
  <c r="E47" i="1"/>
  <c r="J47" i="1"/>
  <c r="H46" i="1"/>
  <c r="I46" i="1" s="1"/>
  <c r="H47" i="1" l="1"/>
  <c r="I47" i="1" s="1"/>
  <c r="K49" i="1"/>
  <c r="G50" i="1"/>
  <c r="F53" i="1"/>
  <c r="B49" i="1"/>
  <c r="E48" i="1"/>
  <c r="J48" i="1"/>
  <c r="K50" i="1" l="1"/>
  <c r="G51" i="1"/>
  <c r="E49" i="1"/>
  <c r="B50" i="1"/>
  <c r="J49" i="1"/>
  <c r="F54" i="1"/>
  <c r="H48" i="1"/>
  <c r="I48" i="1" s="1"/>
  <c r="H49" i="1" l="1"/>
  <c r="I49" i="1" s="1"/>
  <c r="K51" i="1"/>
  <c r="G52" i="1"/>
  <c r="F55" i="1"/>
  <c r="E50" i="1"/>
  <c r="B51" i="1"/>
  <c r="J50" i="1"/>
  <c r="B52" i="1" l="1"/>
  <c r="E51" i="1"/>
  <c r="J51" i="1"/>
  <c r="K52" i="1"/>
  <c r="G53" i="1"/>
  <c r="H50" i="1"/>
  <c r="I50" i="1" s="1"/>
  <c r="F56" i="1"/>
  <c r="F57" i="1" l="1"/>
  <c r="K53" i="1"/>
  <c r="G54" i="1"/>
  <c r="H51" i="1"/>
  <c r="I51" i="1" s="1"/>
  <c r="B53" i="1"/>
  <c r="E52" i="1"/>
  <c r="J52" i="1"/>
  <c r="E53" i="1" l="1"/>
  <c r="B54" i="1"/>
  <c r="J53" i="1"/>
  <c r="F58" i="1"/>
  <c r="H52" i="1"/>
  <c r="I52" i="1" s="1"/>
  <c r="G55" i="1"/>
  <c r="K54" i="1"/>
  <c r="K55" i="1" l="1"/>
  <c r="G56" i="1"/>
  <c r="F59" i="1"/>
  <c r="E54" i="1"/>
  <c r="B55" i="1"/>
  <c r="J54" i="1"/>
  <c r="H53" i="1"/>
  <c r="I53" i="1" s="1"/>
  <c r="G57" i="1" l="1"/>
  <c r="K56" i="1"/>
  <c r="B56" i="1"/>
  <c r="E55" i="1"/>
  <c r="J55" i="1"/>
  <c r="H54" i="1"/>
  <c r="I54" i="1" s="1"/>
  <c r="F60" i="1"/>
  <c r="H55" i="1" l="1"/>
  <c r="I55" i="1" s="1"/>
  <c r="B57" i="1"/>
  <c r="E56" i="1"/>
  <c r="J56" i="1"/>
  <c r="F61" i="1"/>
  <c r="K57" i="1"/>
  <c r="G58" i="1"/>
  <c r="K58" i="1" l="1"/>
  <c r="G59" i="1"/>
  <c r="F62" i="1"/>
  <c r="E57" i="1"/>
  <c r="B58" i="1"/>
  <c r="J57" i="1"/>
  <c r="H56" i="1"/>
  <c r="I56" i="1" s="1"/>
  <c r="E58" i="1" l="1"/>
  <c r="B59" i="1"/>
  <c r="J58" i="1"/>
  <c r="K59" i="1"/>
  <c r="G60" i="1"/>
  <c r="H57" i="1"/>
  <c r="I57" i="1" s="1"/>
  <c r="F63" i="1"/>
  <c r="B60" i="1" l="1"/>
  <c r="E59" i="1"/>
  <c r="J59" i="1"/>
  <c r="F64" i="1"/>
  <c r="K60" i="1"/>
  <c r="G61" i="1"/>
  <c r="H58" i="1"/>
  <c r="I58" i="1" s="1"/>
  <c r="H59" i="1" l="1"/>
  <c r="I59" i="1" s="1"/>
  <c r="F65" i="1"/>
  <c r="K61" i="1"/>
  <c r="G62" i="1"/>
  <c r="B61" i="1"/>
  <c r="E60" i="1"/>
  <c r="J60" i="1"/>
  <c r="F66" i="1" l="1"/>
  <c r="E61" i="1"/>
  <c r="B62" i="1"/>
  <c r="J61" i="1"/>
  <c r="G63" i="1"/>
  <c r="K62" i="1"/>
  <c r="H60" i="1"/>
  <c r="I60" i="1" s="1"/>
  <c r="K63" i="1" l="1"/>
  <c r="G64" i="1"/>
  <c r="H61" i="1"/>
  <c r="I61" i="1" s="1"/>
  <c r="E62" i="1"/>
  <c r="B63" i="1"/>
  <c r="J62" i="1"/>
  <c r="F67" i="1"/>
  <c r="B64" i="1" l="1"/>
  <c r="E63" i="1"/>
  <c r="J63" i="1"/>
  <c r="F68" i="1"/>
  <c r="G65" i="1"/>
  <c r="K64" i="1"/>
  <c r="H62" i="1"/>
  <c r="I62" i="1" s="1"/>
  <c r="K65" i="1" l="1"/>
  <c r="G66" i="1"/>
  <c r="F69" i="1"/>
  <c r="H63" i="1"/>
  <c r="I63" i="1" s="1"/>
  <c r="B65" i="1"/>
  <c r="E64" i="1"/>
  <c r="J64" i="1"/>
  <c r="E65" i="1" l="1"/>
  <c r="B66" i="1"/>
  <c r="J65" i="1"/>
  <c r="K66" i="1"/>
  <c r="G67" i="1"/>
  <c r="H64" i="1"/>
  <c r="I64" i="1" s="1"/>
  <c r="F70" i="1"/>
  <c r="K67" i="1" l="1"/>
  <c r="G68" i="1"/>
  <c r="F71" i="1"/>
  <c r="E66" i="1"/>
  <c r="B67" i="1"/>
  <c r="J66" i="1"/>
  <c r="H65" i="1"/>
  <c r="I65" i="1" s="1"/>
  <c r="B68" i="1" l="1"/>
  <c r="E67" i="1"/>
  <c r="J67" i="1"/>
  <c r="K68" i="1"/>
  <c r="G69" i="1"/>
  <c r="H66" i="1"/>
  <c r="I66" i="1" s="1"/>
  <c r="F72" i="1"/>
  <c r="F73" i="1" l="1"/>
  <c r="K69" i="1"/>
  <c r="G70" i="1"/>
  <c r="H67" i="1"/>
  <c r="I67" i="1" s="1"/>
  <c r="B69" i="1"/>
  <c r="E68" i="1"/>
  <c r="J68" i="1"/>
  <c r="F74" i="1" l="1"/>
  <c r="E69" i="1"/>
  <c r="B70" i="1"/>
  <c r="J69" i="1"/>
  <c r="H68" i="1"/>
  <c r="I68" i="1" s="1"/>
  <c r="G71" i="1"/>
  <c r="K70" i="1"/>
  <c r="F75" i="1" l="1"/>
  <c r="E70" i="1"/>
  <c r="B71" i="1"/>
  <c r="J70" i="1"/>
  <c r="H69" i="1"/>
  <c r="I69" i="1" s="1"/>
  <c r="K71" i="1"/>
  <c r="G72" i="1"/>
  <c r="G73" i="1" l="1"/>
  <c r="K72" i="1"/>
  <c r="H70" i="1"/>
  <c r="I70" i="1" s="1"/>
  <c r="B72" i="1"/>
  <c r="E71" i="1"/>
  <c r="J71" i="1"/>
  <c r="F76" i="1"/>
  <c r="H71" i="1" l="1"/>
  <c r="I71" i="1" s="1"/>
  <c r="F77" i="1"/>
  <c r="B73" i="1"/>
  <c r="E72" i="1"/>
  <c r="J72" i="1"/>
  <c r="K73" i="1"/>
  <c r="G74" i="1"/>
  <c r="F78" i="1" l="1"/>
  <c r="K74" i="1"/>
  <c r="G75" i="1"/>
  <c r="H72" i="1"/>
  <c r="I72" i="1" s="1"/>
  <c r="E73" i="1"/>
  <c r="B74" i="1"/>
  <c r="J73" i="1"/>
  <c r="H73" i="1" l="1"/>
  <c r="I73" i="1" s="1"/>
  <c r="F79" i="1"/>
  <c r="E74" i="1"/>
  <c r="B75" i="1"/>
  <c r="J74" i="1"/>
  <c r="K75" i="1"/>
  <c r="G76" i="1"/>
  <c r="K76" i="1" l="1"/>
  <c r="G77" i="1"/>
  <c r="F80" i="1"/>
  <c r="B76" i="1"/>
  <c r="E75" i="1"/>
  <c r="J75" i="1"/>
  <c r="H74" i="1"/>
  <c r="I74" i="1" s="1"/>
  <c r="H75" i="1" l="1"/>
  <c r="I75" i="1" s="1"/>
  <c r="K77" i="1"/>
  <c r="G78" i="1"/>
  <c r="B77" i="1"/>
  <c r="E76" i="1"/>
  <c r="J76" i="1"/>
  <c r="F81" i="1"/>
  <c r="F82" i="1" l="1"/>
  <c r="H76" i="1"/>
  <c r="I76" i="1" s="1"/>
  <c r="E77" i="1"/>
  <c r="B78" i="1"/>
  <c r="J77" i="1"/>
  <c r="G79" i="1"/>
  <c r="K78" i="1"/>
  <c r="F83" i="1" l="1"/>
  <c r="E78" i="1"/>
  <c r="B79" i="1"/>
  <c r="J78" i="1"/>
  <c r="K79" i="1"/>
  <c r="G80" i="1"/>
  <c r="H77" i="1"/>
  <c r="I77" i="1" s="1"/>
  <c r="B80" i="1" l="1"/>
  <c r="E79" i="1"/>
  <c r="J79" i="1"/>
  <c r="H78" i="1"/>
  <c r="I78" i="1" s="1"/>
  <c r="F84" i="1"/>
  <c r="G81" i="1"/>
  <c r="K80" i="1"/>
  <c r="H79" i="1" l="1"/>
  <c r="I79" i="1" s="1"/>
  <c r="F85" i="1"/>
  <c r="K81" i="1"/>
  <c r="G82" i="1"/>
  <c r="B81" i="1"/>
  <c r="E80" i="1"/>
  <c r="J80" i="1"/>
  <c r="F86" i="1" l="1"/>
  <c r="E81" i="1"/>
  <c r="B82" i="1"/>
  <c r="J81" i="1"/>
  <c r="K82" i="1"/>
  <c r="G83" i="1"/>
  <c r="H80" i="1"/>
  <c r="I80" i="1" s="1"/>
  <c r="E82" i="1" l="1"/>
  <c r="B83" i="1"/>
  <c r="J82" i="1"/>
  <c r="H81" i="1"/>
  <c r="I81" i="1" s="1"/>
  <c r="F87" i="1"/>
  <c r="K83" i="1"/>
  <c r="G84" i="1"/>
  <c r="F88" i="1" l="1"/>
  <c r="B84" i="1"/>
  <c r="E83" i="1"/>
  <c r="J83" i="1"/>
  <c r="K84" i="1"/>
  <c r="G85" i="1"/>
  <c r="H82" i="1"/>
  <c r="I82" i="1" s="1"/>
  <c r="K85" i="1" l="1"/>
  <c r="G86" i="1"/>
  <c r="H83" i="1"/>
  <c r="I83" i="1" s="1"/>
  <c r="B85" i="1"/>
  <c r="E84" i="1"/>
  <c r="J84" i="1"/>
  <c r="F89" i="1"/>
  <c r="H84" i="1" l="1"/>
  <c r="I84" i="1" s="1"/>
  <c r="F90" i="1"/>
  <c r="G87" i="1"/>
  <c r="K86" i="1"/>
  <c r="E85" i="1"/>
  <c r="B86" i="1"/>
  <c r="J85" i="1"/>
  <c r="E86" i="1" l="1"/>
  <c r="B87" i="1"/>
  <c r="J86" i="1"/>
  <c r="K87" i="1"/>
  <c r="G88" i="1"/>
  <c r="H85" i="1"/>
  <c r="I85" i="1" s="1"/>
  <c r="F91" i="1"/>
  <c r="F92" i="1" l="1"/>
  <c r="G89" i="1"/>
  <c r="K88" i="1"/>
  <c r="B88" i="1"/>
  <c r="E87" i="1"/>
  <c r="J87" i="1"/>
  <c r="H86" i="1"/>
  <c r="I86" i="1" s="1"/>
  <c r="H87" i="1" l="1"/>
  <c r="I87" i="1" s="1"/>
  <c r="K89" i="1"/>
  <c r="G90" i="1"/>
  <c r="B89" i="1"/>
  <c r="E88" i="1"/>
  <c r="J88" i="1"/>
  <c r="F93" i="1"/>
  <c r="H88" i="1" l="1"/>
  <c r="I88" i="1" s="1"/>
  <c r="F94" i="1"/>
  <c r="E89" i="1"/>
  <c r="B90" i="1"/>
  <c r="J89" i="1"/>
  <c r="K90" i="1"/>
  <c r="G91" i="1"/>
  <c r="F95" i="1" l="1"/>
  <c r="K91" i="1"/>
  <c r="G92" i="1"/>
  <c r="E90" i="1"/>
  <c r="B91" i="1"/>
  <c r="J90" i="1"/>
  <c r="H89" i="1"/>
  <c r="I89" i="1" s="1"/>
  <c r="F96" i="1" l="1"/>
  <c r="B92" i="1"/>
  <c r="E91" i="1"/>
  <c r="J91" i="1"/>
  <c r="H90" i="1"/>
  <c r="I90" i="1" s="1"/>
  <c r="K92" i="1"/>
  <c r="G93" i="1"/>
  <c r="K93" i="1" l="1"/>
  <c r="G94" i="1"/>
  <c r="B93" i="1"/>
  <c r="E92" i="1"/>
  <c r="J92" i="1"/>
  <c r="H91" i="1"/>
  <c r="I91" i="1" s="1"/>
  <c r="F97" i="1"/>
  <c r="E93" i="1" l="1"/>
  <c r="B94" i="1"/>
  <c r="J93" i="1"/>
  <c r="F98" i="1"/>
  <c r="G95" i="1"/>
  <c r="K94" i="1"/>
  <c r="H92" i="1"/>
  <c r="I92" i="1" s="1"/>
  <c r="K95" i="1" l="1"/>
  <c r="G96" i="1"/>
  <c r="E94" i="1"/>
  <c r="B95" i="1"/>
  <c r="J94" i="1"/>
  <c r="F99" i="1"/>
  <c r="H93" i="1"/>
  <c r="I93" i="1" s="1"/>
  <c r="F100" i="1" l="1"/>
  <c r="H94" i="1"/>
  <c r="I94" i="1" s="1"/>
  <c r="G97" i="1"/>
  <c r="K96" i="1"/>
  <c r="B96" i="1"/>
  <c r="E95" i="1"/>
  <c r="J95" i="1"/>
  <c r="B97" i="1" l="1"/>
  <c r="E96" i="1"/>
  <c r="J96" i="1"/>
  <c r="H95" i="1"/>
  <c r="I95" i="1" s="1"/>
  <c r="K97" i="1"/>
  <c r="G98" i="1"/>
  <c r="F101" i="1"/>
  <c r="F102" i="1" l="1"/>
  <c r="H96" i="1"/>
  <c r="I96" i="1" s="1"/>
  <c r="K98" i="1"/>
  <c r="G99" i="1"/>
  <c r="E97" i="1"/>
  <c r="B98" i="1"/>
  <c r="J97" i="1"/>
  <c r="H97" i="1" l="1"/>
  <c r="I97" i="1" s="1"/>
  <c r="K99" i="1"/>
  <c r="G100" i="1"/>
  <c r="F103" i="1"/>
  <c r="E98" i="1"/>
  <c r="B99" i="1"/>
  <c r="J98" i="1"/>
  <c r="B100" i="1" l="1"/>
  <c r="E99" i="1"/>
  <c r="J99" i="1"/>
  <c r="K100" i="1"/>
  <c r="G101" i="1"/>
  <c r="H98" i="1"/>
  <c r="I98" i="1" s="1"/>
  <c r="F104" i="1"/>
  <c r="F105" i="1" l="1"/>
  <c r="K101" i="1"/>
  <c r="G102" i="1"/>
  <c r="H99" i="1"/>
  <c r="I99" i="1" s="1"/>
  <c r="B101" i="1"/>
  <c r="E100" i="1"/>
  <c r="J100" i="1"/>
  <c r="H100" i="1" l="1"/>
  <c r="I100" i="1" s="1"/>
  <c r="K102" i="1"/>
  <c r="G103" i="1"/>
  <c r="E101" i="1"/>
  <c r="B102" i="1"/>
  <c r="J101" i="1"/>
  <c r="F106" i="1"/>
  <c r="F107" i="1" l="1"/>
  <c r="E102" i="1"/>
  <c r="B103" i="1"/>
  <c r="J102" i="1"/>
  <c r="H101" i="1"/>
  <c r="I101" i="1" s="1"/>
  <c r="K103" i="1"/>
  <c r="G104" i="1"/>
  <c r="G105" i="1" l="1"/>
  <c r="K104" i="1"/>
  <c r="B104" i="1"/>
  <c r="E103" i="1"/>
  <c r="J103" i="1"/>
  <c r="H102" i="1"/>
  <c r="I102" i="1" s="1"/>
  <c r="F108" i="1"/>
  <c r="H103" i="1" l="1"/>
  <c r="I103" i="1" s="1"/>
  <c r="B105" i="1"/>
  <c r="E104" i="1"/>
  <c r="J104" i="1"/>
  <c r="K105" i="1"/>
  <c r="G106" i="1"/>
  <c r="F109" i="1"/>
  <c r="B106" i="1" l="1"/>
  <c r="E105" i="1"/>
  <c r="J105" i="1"/>
  <c r="H104" i="1"/>
  <c r="I104" i="1" s="1"/>
  <c r="F110" i="1"/>
  <c r="G107" i="1"/>
  <c r="K106" i="1"/>
  <c r="H105" i="1" l="1"/>
  <c r="I105" i="1" s="1"/>
  <c r="E106" i="1"/>
  <c r="B107" i="1"/>
  <c r="J106" i="1"/>
  <c r="G108" i="1"/>
  <c r="K107" i="1"/>
  <c r="F111" i="1"/>
  <c r="G109" i="1" l="1"/>
  <c r="K108" i="1"/>
  <c r="H106" i="1"/>
  <c r="I106" i="1" s="1"/>
  <c r="F112" i="1"/>
  <c r="E107" i="1"/>
  <c r="B108" i="1"/>
  <c r="J107" i="1"/>
  <c r="F113" i="1" l="1"/>
  <c r="H107" i="1"/>
  <c r="I107" i="1" s="1"/>
  <c r="K109" i="1"/>
  <c r="G110" i="1"/>
  <c r="B109" i="1"/>
  <c r="E108" i="1"/>
  <c r="J108" i="1"/>
  <c r="G111" i="1" l="1"/>
  <c r="K110" i="1"/>
  <c r="H108" i="1"/>
  <c r="I108" i="1" s="1"/>
  <c r="F114" i="1"/>
  <c r="B110" i="1"/>
  <c r="E109" i="1"/>
  <c r="J109" i="1"/>
  <c r="H109" i="1" l="1"/>
  <c r="I109" i="1" s="1"/>
  <c r="E110" i="1"/>
  <c r="B111" i="1"/>
  <c r="J110" i="1"/>
  <c r="F115" i="1"/>
  <c r="K111" i="1"/>
  <c r="G112" i="1"/>
  <c r="E111" i="1" l="1"/>
  <c r="B112" i="1"/>
  <c r="J111" i="1"/>
  <c r="F116" i="1"/>
  <c r="H110" i="1"/>
  <c r="I110" i="1" s="1"/>
  <c r="G113" i="1"/>
  <c r="K112" i="1"/>
  <c r="B113" i="1" l="1"/>
  <c r="E112" i="1"/>
  <c r="J112" i="1"/>
  <c r="H111" i="1"/>
  <c r="I111" i="1" s="1"/>
  <c r="G114" i="1"/>
  <c r="K113" i="1"/>
  <c r="F117" i="1"/>
  <c r="H112" i="1" l="1"/>
  <c r="I112" i="1" s="1"/>
  <c r="F118" i="1"/>
  <c r="G115" i="1"/>
  <c r="K114" i="1"/>
  <c r="B114" i="1"/>
  <c r="E113" i="1"/>
  <c r="J113" i="1"/>
  <c r="F119" i="1" l="1"/>
  <c r="H113" i="1"/>
  <c r="I113" i="1" s="1"/>
  <c r="K115" i="1"/>
  <c r="G116" i="1"/>
  <c r="E114" i="1"/>
  <c r="B115" i="1"/>
  <c r="J114" i="1"/>
  <c r="E115" i="1" l="1"/>
  <c r="B116" i="1"/>
  <c r="J115" i="1"/>
  <c r="G117" i="1"/>
  <c r="K116" i="1"/>
  <c r="H114" i="1"/>
  <c r="I114" i="1" s="1"/>
  <c r="F120" i="1"/>
  <c r="B117" i="1" l="1"/>
  <c r="E116" i="1"/>
  <c r="J116" i="1"/>
  <c r="F121" i="1"/>
  <c r="G118" i="1"/>
  <c r="K117" i="1"/>
  <c r="H115" i="1"/>
  <c r="I115" i="1" s="1"/>
  <c r="G119" i="1" l="1"/>
  <c r="K118" i="1"/>
  <c r="B118" i="1"/>
  <c r="E117" i="1"/>
  <c r="J117" i="1"/>
  <c r="H116" i="1"/>
  <c r="I116" i="1" s="1"/>
  <c r="F122" i="1"/>
  <c r="F123" i="1" l="1"/>
  <c r="H117" i="1"/>
  <c r="I117" i="1" s="1"/>
  <c r="B119" i="1"/>
  <c r="E118" i="1"/>
  <c r="J118" i="1"/>
  <c r="G120" i="1"/>
  <c r="K119" i="1"/>
  <c r="F124" i="1" l="1"/>
  <c r="H118" i="1"/>
  <c r="I118" i="1" s="1"/>
  <c r="K120" i="1"/>
  <c r="G121" i="1"/>
  <c r="E119" i="1"/>
  <c r="B120" i="1"/>
  <c r="J119" i="1"/>
  <c r="H119" i="1" l="1"/>
  <c r="I119" i="1" s="1"/>
  <c r="K121" i="1"/>
  <c r="G122" i="1"/>
  <c r="E120" i="1"/>
  <c r="B121" i="1"/>
  <c r="J120" i="1"/>
  <c r="F125" i="1"/>
  <c r="F126" i="1" l="1"/>
  <c r="B122" i="1"/>
  <c r="E121" i="1"/>
  <c r="J121" i="1"/>
  <c r="H120" i="1"/>
  <c r="I120" i="1" s="1"/>
  <c r="K122" i="1"/>
  <c r="G123" i="1"/>
  <c r="K123" i="1" l="1"/>
  <c r="G124" i="1"/>
  <c r="E122" i="1"/>
  <c r="B123" i="1"/>
  <c r="J122" i="1"/>
  <c r="H121" i="1"/>
  <c r="I121" i="1" s="1"/>
  <c r="F127" i="1"/>
  <c r="H122" i="1" l="1"/>
  <c r="I122" i="1" s="1"/>
  <c r="K124" i="1"/>
  <c r="G125" i="1"/>
  <c r="E123" i="1"/>
  <c r="B124" i="1"/>
  <c r="J123" i="1"/>
  <c r="H123" i="1" l="1"/>
  <c r="I123" i="1" s="1"/>
  <c r="E124" i="1"/>
  <c r="B125" i="1"/>
  <c r="J124" i="1"/>
  <c r="K125" i="1"/>
  <c r="G126" i="1"/>
  <c r="K126" i="1" l="1"/>
  <c r="G127" i="1"/>
  <c r="E125" i="1"/>
  <c r="B126" i="1"/>
  <c r="J125" i="1"/>
  <c r="H124" i="1"/>
  <c r="I124" i="1" s="1"/>
  <c r="H125" i="1" l="1"/>
  <c r="I125" i="1" s="1"/>
  <c r="K127" i="1"/>
  <c r="G135" i="1"/>
  <c r="G134" i="1"/>
  <c r="B127" i="1"/>
  <c r="E126" i="1"/>
  <c r="J126" i="1"/>
  <c r="H126" i="1" l="1"/>
  <c r="I126" i="1" s="1"/>
  <c r="E127" i="1"/>
  <c r="J127" i="1"/>
  <c r="G136" i="1"/>
  <c r="H127" i="1" l="1"/>
  <c r="E135" i="1"/>
  <c r="E134" i="1"/>
  <c r="J135" i="1"/>
  <c r="J136" i="1" s="1"/>
  <c r="J134" i="1"/>
  <c r="H134" i="1" l="1"/>
  <c r="H135" i="1"/>
  <c r="H136" i="1" s="1"/>
  <c r="I127" i="1"/>
  <c r="E136" i="1"/>
  <c r="I134" i="1" l="1"/>
  <c r="I135" i="1"/>
  <c r="I136" i="1" s="1"/>
</calcChain>
</file>

<file path=xl/sharedStrings.xml><?xml version="1.0" encoding="utf-8"?>
<sst xmlns="http://schemas.openxmlformats.org/spreadsheetml/2006/main" count="104" uniqueCount="43">
  <si>
    <t>Date</t>
  </si>
  <si>
    <t>P(A)</t>
  </si>
  <si>
    <t>sum</t>
  </si>
  <si>
    <t>P(B)</t>
  </si>
  <si>
    <t>P(B|A)</t>
  </si>
  <si>
    <t>P(A|B)</t>
  </si>
  <si>
    <t>B (et&lt;,= 0.5)</t>
  </si>
  <si>
    <t>et&gt;0.5</t>
  </si>
  <si>
    <t>Arc Elasticity</t>
  </si>
  <si>
    <t>NonA</t>
  </si>
  <si>
    <t>B (et&lt;,= 0.25)</t>
  </si>
  <si>
    <t>et&gt;0.25</t>
  </si>
  <si>
    <t>B (et&lt;,= 0.16)</t>
  </si>
  <si>
    <t>et&gt;0.16</t>
  </si>
  <si>
    <t>A (At+1&lt;=0,dt+1&lt;=500)</t>
  </si>
  <si>
    <t>AY = Y/t</t>
  </si>
  <si>
    <t>No. of days</t>
  </si>
  <si>
    <t>t</t>
  </si>
  <si>
    <t>Cumulative</t>
  </si>
  <si>
    <t>Y(t)</t>
  </si>
  <si>
    <t>Daily</t>
  </si>
  <si>
    <t>MY = I(t)</t>
  </si>
  <si>
    <t>Point Elasticity</t>
  </si>
  <si>
    <t>I(t+1)-I(t)</t>
  </si>
  <si>
    <t>B (Et&gt;1)</t>
  </si>
  <si>
    <t>A (I(t+1)&lt;=500)</t>
  </si>
  <si>
    <t>Et&lt;=1</t>
  </si>
  <si>
    <t>B (Et&lt;=1)</t>
  </si>
  <si>
    <t>Et&gt;0.5</t>
  </si>
  <si>
    <t>Et&gt;1</t>
  </si>
  <si>
    <t>B (Et&lt;= 0.5)</t>
  </si>
  <si>
    <t>B (Et&lt;= 0.16)</t>
  </si>
  <si>
    <t>Et&gt;0.16</t>
  </si>
  <si>
    <t xml:space="preserve">        Exponential Moving Average (EMA) of</t>
  </si>
  <si>
    <t xml:space="preserve">               Estimations based on EMA</t>
  </si>
  <si>
    <t>Mean</t>
  </si>
  <si>
    <t>Standard Deviation</t>
  </si>
  <si>
    <t>The omega of EMA</t>
  </si>
  <si>
    <t>Coefficent of Variation % (=STDev/Mean)</t>
  </si>
  <si>
    <t>Indonesia - COVID-19</t>
  </si>
  <si>
    <t>NOT APPLICABLE</t>
  </si>
  <si>
    <t>BAYESIAN, POLICY TARGET W/OUT A TREND</t>
  </si>
  <si>
    <t>BAYESIAN, POLICY TARGET W/ A 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</si>
</sst>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0.0"/>
    <numFmt numFmtId="166" formatCode="_(* #,##0.000_);_(* \(#,##0.000\);_(* &quot;-&quot;??_);_(@_)"/>
    <numFmt numFmtId="167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33812"/>
        <bgColor indexed="64"/>
      </patternFill>
    </fill>
  </fills>
  <borders count="1">
    <border>
      <left/>
      <right/>
      <top/>
      <bottom/>
      <diagonal/>
    </border>
  </borders>
  <cellStyleXfs count="421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43" fontId="0" fillId="0" borderId="0" xfId="1" applyFont="1"/>
    <xf numFmtId="0" fontId="0" fillId="2" borderId="0" xfId="0" applyFill="1"/>
    <xf numFmtId="0" fontId="6" fillId="2" borderId="0" xfId="0" applyFont="1" applyFill="1"/>
    <xf numFmtId="2" fontId="0" fillId="2" borderId="0" xfId="1" applyNumberFormat="1" applyFont="1" applyFill="1"/>
    <xf numFmtId="0" fontId="0" fillId="2" borderId="0" xfId="0" quotePrefix="1" applyFill="1"/>
    <xf numFmtId="0" fontId="7" fillId="0" borderId="0" xfId="0" applyFont="1" applyFill="1"/>
    <xf numFmtId="166" fontId="7" fillId="0" borderId="0" xfId="1" applyNumberFormat="1" applyFont="1" applyFill="1"/>
    <xf numFmtId="0" fontId="6" fillId="3" borderId="0" xfId="0" applyFont="1" applyFill="1"/>
    <xf numFmtId="0" fontId="0" fillId="4" borderId="0" xfId="0" applyFill="1"/>
    <xf numFmtId="2" fontId="0" fillId="4" borderId="0" xfId="1" applyNumberFormat="1" applyFont="1" applyFill="1"/>
    <xf numFmtId="0" fontId="0" fillId="5" borderId="0" xfId="0" applyFill="1"/>
    <xf numFmtId="2" fontId="0" fillId="5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9" fontId="0" fillId="5" borderId="0" xfId="268" applyFont="1" applyFill="1"/>
    <xf numFmtId="16" fontId="6" fillId="0" borderId="0" xfId="0" applyNumberFormat="1" applyFont="1"/>
    <xf numFmtId="167" fontId="0" fillId="5" borderId="0" xfId="1" applyNumberFormat="1" applyFont="1" applyFill="1"/>
    <xf numFmtId="43" fontId="0" fillId="5" borderId="0" xfId="1" applyNumberFormat="1" applyFont="1" applyFill="1"/>
    <xf numFmtId="0" fontId="8" fillId="6" borderId="0" xfId="0" applyFont="1" applyFill="1"/>
    <xf numFmtId="0" fontId="0" fillId="6" borderId="0" xfId="0" applyFill="1"/>
    <xf numFmtId="0" fontId="0" fillId="0" borderId="0" xfId="0" applyFill="1"/>
    <xf numFmtId="43" fontId="0" fillId="0" borderId="0" xfId="1" applyNumberFormat="1" applyFont="1" applyFill="1"/>
    <xf numFmtId="164" fontId="0" fillId="0" borderId="0" xfId="1" applyNumberFormat="1" applyFont="1" applyFill="1"/>
    <xf numFmtId="9" fontId="0" fillId="0" borderId="0" xfId="268" applyFont="1" applyFill="1"/>
  </cellXfs>
  <cellStyles count="421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Normal" xfId="0" builtinId="0"/>
    <cellStyle name="Per cent" xfId="26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mpd="sng"/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IndonesiaCovid!$C$7:$C$127</c:f>
              <c:numCache>
                <c:formatCode>General</c:formatCode>
                <c:ptCount val="1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34</c:v>
                </c:pt>
                <c:pt idx="11">
                  <c:v>69</c:v>
                </c:pt>
                <c:pt idx="12">
                  <c:v>96</c:v>
                </c:pt>
                <c:pt idx="13">
                  <c:v>117</c:v>
                </c:pt>
                <c:pt idx="14">
                  <c:v>134</c:v>
                </c:pt>
                <c:pt idx="15">
                  <c:v>172</c:v>
                </c:pt>
                <c:pt idx="16">
                  <c:v>227</c:v>
                </c:pt>
                <c:pt idx="17">
                  <c:v>309</c:v>
                </c:pt>
                <c:pt idx="18">
                  <c:v>369</c:v>
                </c:pt>
                <c:pt idx="19">
                  <c:v>450</c:v>
                </c:pt>
                <c:pt idx="20">
                  <c:v>514</c:v>
                </c:pt>
                <c:pt idx="21">
                  <c:v>579</c:v>
                </c:pt>
                <c:pt idx="22">
                  <c:v>685</c:v>
                </c:pt>
                <c:pt idx="23">
                  <c:v>790</c:v>
                </c:pt>
                <c:pt idx="24">
                  <c:v>893</c:v>
                </c:pt>
                <c:pt idx="25">
                  <c:v>1046</c:v>
                </c:pt>
                <c:pt idx="26">
                  <c:v>1155</c:v>
                </c:pt>
                <c:pt idx="27">
                  <c:v>1285</c:v>
                </c:pt>
                <c:pt idx="28">
                  <c:v>1414</c:v>
                </c:pt>
                <c:pt idx="29">
                  <c:v>1528</c:v>
                </c:pt>
                <c:pt idx="30">
                  <c:v>1677</c:v>
                </c:pt>
                <c:pt idx="31">
                  <c:v>1790</c:v>
                </c:pt>
                <c:pt idx="32">
                  <c:v>1986</c:v>
                </c:pt>
                <c:pt idx="33">
                  <c:v>2092</c:v>
                </c:pt>
                <c:pt idx="34">
                  <c:v>2273</c:v>
                </c:pt>
                <c:pt idx="35">
                  <c:v>2491</c:v>
                </c:pt>
                <c:pt idx="36">
                  <c:v>2738</c:v>
                </c:pt>
                <c:pt idx="37">
                  <c:v>2956</c:v>
                </c:pt>
                <c:pt idx="38">
                  <c:v>3293</c:v>
                </c:pt>
                <c:pt idx="39">
                  <c:v>3512</c:v>
                </c:pt>
                <c:pt idx="40">
                  <c:v>3842</c:v>
                </c:pt>
                <c:pt idx="41">
                  <c:v>4241</c:v>
                </c:pt>
                <c:pt idx="42">
                  <c:v>4557</c:v>
                </c:pt>
                <c:pt idx="43">
                  <c:v>4839</c:v>
                </c:pt>
                <c:pt idx="44">
                  <c:v>5136</c:v>
                </c:pt>
                <c:pt idx="45">
                  <c:v>5516</c:v>
                </c:pt>
                <c:pt idx="46">
                  <c:v>5923</c:v>
                </c:pt>
                <c:pt idx="47">
                  <c:v>6248</c:v>
                </c:pt>
                <c:pt idx="48">
                  <c:v>6575</c:v>
                </c:pt>
                <c:pt idx="49">
                  <c:v>6760</c:v>
                </c:pt>
                <c:pt idx="50">
                  <c:v>7135</c:v>
                </c:pt>
                <c:pt idx="51">
                  <c:v>7418</c:v>
                </c:pt>
                <c:pt idx="52">
                  <c:v>7775</c:v>
                </c:pt>
                <c:pt idx="53">
                  <c:v>8211</c:v>
                </c:pt>
                <c:pt idx="54">
                  <c:v>8607</c:v>
                </c:pt>
                <c:pt idx="55">
                  <c:v>8882</c:v>
                </c:pt>
                <c:pt idx="56">
                  <c:v>9096</c:v>
                </c:pt>
                <c:pt idx="57">
                  <c:v>9511</c:v>
                </c:pt>
                <c:pt idx="58">
                  <c:v>9771</c:v>
                </c:pt>
                <c:pt idx="59">
                  <c:v>10118</c:v>
                </c:pt>
                <c:pt idx="60">
                  <c:v>10551</c:v>
                </c:pt>
                <c:pt idx="61">
                  <c:v>10843</c:v>
                </c:pt>
                <c:pt idx="62">
                  <c:v>11192</c:v>
                </c:pt>
                <c:pt idx="63">
                  <c:v>11587</c:v>
                </c:pt>
                <c:pt idx="64">
                  <c:v>12071</c:v>
                </c:pt>
                <c:pt idx="65">
                  <c:v>12438</c:v>
                </c:pt>
                <c:pt idx="66">
                  <c:v>12776</c:v>
                </c:pt>
                <c:pt idx="67">
                  <c:v>13112</c:v>
                </c:pt>
                <c:pt idx="68">
                  <c:v>13645</c:v>
                </c:pt>
                <c:pt idx="69">
                  <c:v>14032</c:v>
                </c:pt>
                <c:pt idx="70">
                  <c:v>14265</c:v>
                </c:pt>
                <c:pt idx="71">
                  <c:v>14749</c:v>
                </c:pt>
                <c:pt idx="72">
                  <c:v>15438</c:v>
                </c:pt>
                <c:pt idx="73">
                  <c:v>16006</c:v>
                </c:pt>
                <c:pt idx="74">
                  <c:v>16496</c:v>
                </c:pt>
                <c:pt idx="75">
                  <c:v>17025</c:v>
                </c:pt>
                <c:pt idx="76">
                  <c:v>17514</c:v>
                </c:pt>
                <c:pt idx="77">
                  <c:v>18010</c:v>
                </c:pt>
                <c:pt idx="78">
                  <c:v>18496</c:v>
                </c:pt>
                <c:pt idx="79">
                  <c:v>19189</c:v>
                </c:pt>
                <c:pt idx="80">
                  <c:v>20162</c:v>
                </c:pt>
                <c:pt idx="81">
                  <c:v>20796</c:v>
                </c:pt>
                <c:pt idx="82">
                  <c:v>21745</c:v>
                </c:pt>
                <c:pt idx="83">
                  <c:v>22271</c:v>
                </c:pt>
                <c:pt idx="84">
                  <c:v>22750</c:v>
                </c:pt>
                <c:pt idx="85">
                  <c:v>23165</c:v>
                </c:pt>
                <c:pt idx="86">
                  <c:v>23851</c:v>
                </c:pt>
                <c:pt idx="87">
                  <c:v>24538</c:v>
                </c:pt>
                <c:pt idx="88">
                  <c:v>25216</c:v>
                </c:pt>
                <c:pt idx="89">
                  <c:v>25773</c:v>
                </c:pt>
                <c:pt idx="90">
                  <c:v>26473</c:v>
                </c:pt>
                <c:pt idx="91">
                  <c:v>26940</c:v>
                </c:pt>
                <c:pt idx="92">
                  <c:v>27549</c:v>
                </c:pt>
                <c:pt idx="93">
                  <c:v>28233</c:v>
                </c:pt>
                <c:pt idx="94">
                  <c:v>28818</c:v>
                </c:pt>
                <c:pt idx="95">
                  <c:v>29521</c:v>
                </c:pt>
                <c:pt idx="96">
                  <c:v>30514</c:v>
                </c:pt>
                <c:pt idx="97">
                  <c:v>31186</c:v>
                </c:pt>
                <c:pt idx="98">
                  <c:v>32033</c:v>
                </c:pt>
                <c:pt idx="99">
                  <c:v>33075</c:v>
                </c:pt>
                <c:pt idx="100">
                  <c:v>34316</c:v>
                </c:pt>
                <c:pt idx="101">
                  <c:v>35295</c:v>
                </c:pt>
                <c:pt idx="102">
                  <c:v>36406</c:v>
                </c:pt>
                <c:pt idx="103">
                  <c:v>37420</c:v>
                </c:pt>
                <c:pt idx="104">
                  <c:v>38277</c:v>
                </c:pt>
                <c:pt idx="105">
                  <c:v>39294</c:v>
                </c:pt>
                <c:pt idx="106">
                  <c:v>40400</c:v>
                </c:pt>
                <c:pt idx="107">
                  <c:v>41431</c:v>
                </c:pt>
                <c:pt idx="108">
                  <c:v>42762</c:v>
                </c:pt>
                <c:pt idx="109">
                  <c:v>43803</c:v>
                </c:pt>
                <c:pt idx="110">
                  <c:v>45029</c:v>
                </c:pt>
                <c:pt idx="111">
                  <c:v>45891</c:v>
                </c:pt>
                <c:pt idx="112">
                  <c:v>46845</c:v>
                </c:pt>
                <c:pt idx="113">
                  <c:v>47896</c:v>
                </c:pt>
                <c:pt idx="114">
                  <c:v>49009</c:v>
                </c:pt>
                <c:pt idx="115">
                  <c:v>50187</c:v>
                </c:pt>
                <c:pt idx="116">
                  <c:v>51427</c:v>
                </c:pt>
                <c:pt idx="117">
                  <c:v>52812</c:v>
                </c:pt>
                <c:pt idx="118">
                  <c:v>54010</c:v>
                </c:pt>
                <c:pt idx="119">
                  <c:v>55092</c:v>
                </c:pt>
                <c:pt idx="120">
                  <c:v>56385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E-644F-95ED-6A2C945FE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001448"/>
        <c:axId val="-2037651592"/>
      </c:lineChart>
      <c:dateAx>
        <c:axId val="-2038001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037651592"/>
        <c:crosses val="autoZero"/>
        <c:auto val="1"/>
        <c:lblOffset val="100"/>
        <c:baseTimeUnit val="days"/>
      </c:dateAx>
      <c:valAx>
        <c:axId val="-2037651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Indonesia Cumulative 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rgbClr val="7F7F7F"/>
            </a:solidFill>
          </a:ln>
        </c:spPr>
        <c:crossAx val="-20380014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8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90105828608102E-2"/>
          <c:y val="1.9736842105263198E-2"/>
          <c:w val="0.92777082711599801"/>
          <c:h val="0.87385982179859101"/>
        </c:manualLayout>
      </c:layout>
      <c:lineChart>
        <c:grouping val="standard"/>
        <c:varyColors val="0"/>
        <c:ser>
          <c:idx val="0"/>
          <c:order val="0"/>
          <c:tx>
            <c:v>Daily</c:v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IndonesiaCovid!$D$7:$D$127</c:f>
              <c:numCache>
                <c:formatCode>General</c:formatCode>
                <c:ptCount val="1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1">
                  <c:v>35</c:v>
                </c:pt>
                <c:pt idx="12">
                  <c:v>27</c:v>
                </c:pt>
                <c:pt idx="13">
                  <c:v>21</c:v>
                </c:pt>
                <c:pt idx="14">
                  <c:v>17</c:v>
                </c:pt>
                <c:pt idx="15">
                  <c:v>38</c:v>
                </c:pt>
                <c:pt idx="16">
                  <c:v>55</c:v>
                </c:pt>
                <c:pt idx="17">
                  <c:v>82</c:v>
                </c:pt>
                <c:pt idx="18">
                  <c:v>60</c:v>
                </c:pt>
                <c:pt idx="19">
                  <c:v>81</c:v>
                </c:pt>
                <c:pt idx="20">
                  <c:v>64</c:v>
                </c:pt>
                <c:pt idx="21">
                  <c:v>65</c:v>
                </c:pt>
                <c:pt idx="22">
                  <c:v>106</c:v>
                </c:pt>
                <c:pt idx="23">
                  <c:v>105</c:v>
                </c:pt>
                <c:pt idx="24">
                  <c:v>103</c:v>
                </c:pt>
                <c:pt idx="25">
                  <c:v>153</c:v>
                </c:pt>
                <c:pt idx="26">
                  <c:v>109</c:v>
                </c:pt>
                <c:pt idx="27">
                  <c:v>130</c:v>
                </c:pt>
                <c:pt idx="28">
                  <c:v>129</c:v>
                </c:pt>
                <c:pt idx="29">
                  <c:v>114</c:v>
                </c:pt>
                <c:pt idx="30">
                  <c:v>149</c:v>
                </c:pt>
                <c:pt idx="31">
                  <c:v>113</c:v>
                </c:pt>
                <c:pt idx="32">
                  <c:v>196</c:v>
                </c:pt>
                <c:pt idx="33">
                  <c:v>106</c:v>
                </c:pt>
                <c:pt idx="34">
                  <c:v>181</c:v>
                </c:pt>
                <c:pt idx="35">
                  <c:v>218</c:v>
                </c:pt>
                <c:pt idx="36">
                  <c:v>247</c:v>
                </c:pt>
                <c:pt idx="37">
                  <c:v>218</c:v>
                </c:pt>
                <c:pt idx="38">
                  <c:v>337</c:v>
                </c:pt>
                <c:pt idx="39">
                  <c:v>219</c:v>
                </c:pt>
                <c:pt idx="40">
                  <c:v>330</c:v>
                </c:pt>
                <c:pt idx="41">
                  <c:v>399</c:v>
                </c:pt>
                <c:pt idx="42">
                  <c:v>316</c:v>
                </c:pt>
                <c:pt idx="43">
                  <c:v>282</c:v>
                </c:pt>
                <c:pt idx="44">
                  <c:v>297</c:v>
                </c:pt>
                <c:pt idx="45">
                  <c:v>380</c:v>
                </c:pt>
                <c:pt idx="46">
                  <c:v>407</c:v>
                </c:pt>
                <c:pt idx="47">
                  <c:v>325</c:v>
                </c:pt>
                <c:pt idx="48">
                  <c:v>327</c:v>
                </c:pt>
                <c:pt idx="49">
                  <c:v>185</c:v>
                </c:pt>
                <c:pt idx="50">
                  <c:v>375</c:v>
                </c:pt>
                <c:pt idx="51">
                  <c:v>283</c:v>
                </c:pt>
                <c:pt idx="52">
                  <c:v>357</c:v>
                </c:pt>
                <c:pt idx="53">
                  <c:v>436</c:v>
                </c:pt>
                <c:pt idx="54">
                  <c:v>396</c:v>
                </c:pt>
                <c:pt idx="55">
                  <c:v>275</c:v>
                </c:pt>
                <c:pt idx="56">
                  <c:v>214</c:v>
                </c:pt>
                <c:pt idx="57">
                  <c:v>415</c:v>
                </c:pt>
                <c:pt idx="58">
                  <c:v>260</c:v>
                </c:pt>
                <c:pt idx="59">
                  <c:v>347</c:v>
                </c:pt>
                <c:pt idx="60">
                  <c:v>433</c:v>
                </c:pt>
                <c:pt idx="61">
                  <c:v>292</c:v>
                </c:pt>
                <c:pt idx="62">
                  <c:v>349</c:v>
                </c:pt>
                <c:pt idx="63">
                  <c:v>395</c:v>
                </c:pt>
                <c:pt idx="64">
                  <c:v>484</c:v>
                </c:pt>
                <c:pt idx="65">
                  <c:v>367</c:v>
                </c:pt>
                <c:pt idx="66">
                  <c:v>338</c:v>
                </c:pt>
                <c:pt idx="67">
                  <c:v>336</c:v>
                </c:pt>
                <c:pt idx="68">
                  <c:v>533</c:v>
                </c:pt>
                <c:pt idx="69">
                  <c:v>387</c:v>
                </c:pt>
                <c:pt idx="70">
                  <c:v>233</c:v>
                </c:pt>
                <c:pt idx="71">
                  <c:v>484</c:v>
                </c:pt>
                <c:pt idx="72">
                  <c:v>689</c:v>
                </c:pt>
                <c:pt idx="73">
                  <c:v>568</c:v>
                </c:pt>
                <c:pt idx="74">
                  <c:v>490</c:v>
                </c:pt>
                <c:pt idx="75">
                  <c:v>529</c:v>
                </c:pt>
                <c:pt idx="76">
                  <c:v>489</c:v>
                </c:pt>
                <c:pt idx="77">
                  <c:v>496</c:v>
                </c:pt>
                <c:pt idx="78">
                  <c:v>486</c:v>
                </c:pt>
                <c:pt idx="79">
                  <c:v>693</c:v>
                </c:pt>
                <c:pt idx="80">
                  <c:v>973</c:v>
                </c:pt>
                <c:pt idx="81">
                  <c:v>634</c:v>
                </c:pt>
                <c:pt idx="82">
                  <c:v>949</c:v>
                </c:pt>
                <c:pt idx="83">
                  <c:v>526</c:v>
                </c:pt>
                <c:pt idx="84">
                  <c:v>479</c:v>
                </c:pt>
                <c:pt idx="85">
                  <c:v>415</c:v>
                </c:pt>
                <c:pt idx="86">
                  <c:v>686</c:v>
                </c:pt>
                <c:pt idx="87">
                  <c:v>687</c:v>
                </c:pt>
                <c:pt idx="88">
                  <c:v>678</c:v>
                </c:pt>
                <c:pt idx="89">
                  <c:v>557</c:v>
                </c:pt>
                <c:pt idx="90">
                  <c:v>700</c:v>
                </c:pt>
                <c:pt idx="91">
                  <c:v>467</c:v>
                </c:pt>
                <c:pt idx="92">
                  <c:v>609</c:v>
                </c:pt>
                <c:pt idx="93">
                  <c:v>684</c:v>
                </c:pt>
                <c:pt idx="94">
                  <c:v>585</c:v>
                </c:pt>
                <c:pt idx="95">
                  <c:v>703</c:v>
                </c:pt>
                <c:pt idx="96">
                  <c:v>993</c:v>
                </c:pt>
                <c:pt idx="97">
                  <c:v>672</c:v>
                </c:pt>
                <c:pt idx="98">
                  <c:v>847</c:v>
                </c:pt>
                <c:pt idx="99">
                  <c:v>1042</c:v>
                </c:pt>
                <c:pt idx="100">
                  <c:v>1241</c:v>
                </c:pt>
                <c:pt idx="101">
                  <c:v>979</c:v>
                </c:pt>
                <c:pt idx="102">
                  <c:v>1111</c:v>
                </c:pt>
                <c:pt idx="103">
                  <c:v>1014</c:v>
                </c:pt>
                <c:pt idx="104">
                  <c:v>857</c:v>
                </c:pt>
                <c:pt idx="105">
                  <c:v>1017</c:v>
                </c:pt>
                <c:pt idx="106">
                  <c:v>1106</c:v>
                </c:pt>
                <c:pt idx="107">
                  <c:v>1031</c:v>
                </c:pt>
                <c:pt idx="108">
                  <c:v>1331</c:v>
                </c:pt>
                <c:pt idx="109">
                  <c:v>1041</c:v>
                </c:pt>
                <c:pt idx="110">
                  <c:v>1226</c:v>
                </c:pt>
                <c:pt idx="111">
                  <c:v>862</c:v>
                </c:pt>
                <c:pt idx="112">
                  <c:v>954</c:v>
                </c:pt>
                <c:pt idx="113">
                  <c:v>1051</c:v>
                </c:pt>
                <c:pt idx="114">
                  <c:v>1113</c:v>
                </c:pt>
                <c:pt idx="115">
                  <c:v>1178</c:v>
                </c:pt>
                <c:pt idx="116">
                  <c:v>1240</c:v>
                </c:pt>
                <c:pt idx="117">
                  <c:v>1385</c:v>
                </c:pt>
                <c:pt idx="118">
                  <c:v>1198</c:v>
                </c:pt>
                <c:pt idx="119">
                  <c:v>1082</c:v>
                </c:pt>
                <c:pt idx="120">
                  <c:v>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7-F74E-B7E0-A4FD51E628EF}"/>
            </c:ext>
          </c:extLst>
        </c:ser>
        <c:ser>
          <c:idx val="1"/>
          <c:order val="1"/>
          <c:tx>
            <c:v>Average</c:v>
          </c:tx>
          <c:spPr>
            <a:ln w="28575" cmpd="sng"/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IndonesiaCovid!$E$7:$E$127</c:f>
              <c:numCache>
                <c:formatCode>0.0</c:formatCode>
                <c:ptCount val="121"/>
                <c:pt idx="0">
                  <c:v>2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0.8571428571428571</c:v>
                </c:pt>
                <c:pt idx="7">
                  <c:v>2.375</c:v>
                </c:pt>
                <c:pt idx="8">
                  <c:v>3</c:v>
                </c:pt>
                <c:pt idx="9">
                  <c:v>3.4</c:v>
                </c:pt>
                <c:pt idx="10">
                  <c:v>3.0909090909090908</c:v>
                </c:pt>
                <c:pt idx="11">
                  <c:v>5.75</c:v>
                </c:pt>
                <c:pt idx="12">
                  <c:v>7.384615384615385</c:v>
                </c:pt>
                <c:pt idx="13">
                  <c:v>8.3571428571428577</c:v>
                </c:pt>
                <c:pt idx="14">
                  <c:v>8.9333333333333336</c:v>
                </c:pt>
                <c:pt idx="15">
                  <c:v>10.75</c:v>
                </c:pt>
                <c:pt idx="16">
                  <c:v>13.352941176470589</c:v>
                </c:pt>
                <c:pt idx="17">
                  <c:v>17.166666666666668</c:v>
                </c:pt>
                <c:pt idx="18">
                  <c:v>19.421052631578949</c:v>
                </c:pt>
                <c:pt idx="19">
                  <c:v>22.5</c:v>
                </c:pt>
                <c:pt idx="20">
                  <c:v>24.476190476190474</c:v>
                </c:pt>
                <c:pt idx="21">
                  <c:v>26.318181818181817</c:v>
                </c:pt>
                <c:pt idx="22">
                  <c:v>29.782608695652176</c:v>
                </c:pt>
                <c:pt idx="23">
                  <c:v>32.916666666666664</c:v>
                </c:pt>
                <c:pt idx="24">
                  <c:v>35.72</c:v>
                </c:pt>
                <c:pt idx="25">
                  <c:v>40.230769230769234</c:v>
                </c:pt>
                <c:pt idx="26">
                  <c:v>42.777777777777779</c:v>
                </c:pt>
                <c:pt idx="27">
                  <c:v>45.892857142857146</c:v>
                </c:pt>
                <c:pt idx="28">
                  <c:v>48.758620689655174</c:v>
                </c:pt>
                <c:pt idx="29">
                  <c:v>50.93333333333333</c:v>
                </c:pt>
                <c:pt idx="30">
                  <c:v>54.096774193548384</c:v>
                </c:pt>
                <c:pt idx="31">
                  <c:v>55.9375</c:v>
                </c:pt>
                <c:pt idx="32">
                  <c:v>60.18181818181818</c:v>
                </c:pt>
                <c:pt idx="33">
                  <c:v>61.529411764705884</c:v>
                </c:pt>
                <c:pt idx="34">
                  <c:v>64.942857142857136</c:v>
                </c:pt>
                <c:pt idx="35">
                  <c:v>69.194444444444443</c:v>
                </c:pt>
                <c:pt idx="36">
                  <c:v>74</c:v>
                </c:pt>
                <c:pt idx="37">
                  <c:v>77.78947368421052</c:v>
                </c:pt>
                <c:pt idx="38">
                  <c:v>84.435897435897431</c:v>
                </c:pt>
                <c:pt idx="39">
                  <c:v>87.8</c:v>
                </c:pt>
                <c:pt idx="40">
                  <c:v>93.707317073170728</c:v>
                </c:pt>
                <c:pt idx="41">
                  <c:v>100.97619047619048</c:v>
                </c:pt>
                <c:pt idx="42">
                  <c:v>105.97674418604652</c:v>
                </c:pt>
                <c:pt idx="43">
                  <c:v>109.97727272727273</c:v>
                </c:pt>
                <c:pt idx="44">
                  <c:v>114.13333333333334</c:v>
                </c:pt>
                <c:pt idx="45">
                  <c:v>119.91304347826087</c:v>
                </c:pt>
                <c:pt idx="46">
                  <c:v>126.02127659574468</c:v>
                </c:pt>
                <c:pt idx="47">
                  <c:v>130.16666666666666</c:v>
                </c:pt>
                <c:pt idx="48">
                  <c:v>134.18367346938774</c:v>
                </c:pt>
                <c:pt idx="49">
                  <c:v>135.19999999999999</c:v>
                </c:pt>
                <c:pt idx="50">
                  <c:v>139.90196078431373</c:v>
                </c:pt>
                <c:pt idx="51">
                  <c:v>142.65384615384616</c:v>
                </c:pt>
                <c:pt idx="52">
                  <c:v>146.69811320754718</c:v>
                </c:pt>
                <c:pt idx="53">
                  <c:v>152.05555555555554</c:v>
                </c:pt>
                <c:pt idx="54">
                  <c:v>156.4909090909091</c:v>
                </c:pt>
                <c:pt idx="55">
                  <c:v>158.60714285714286</c:v>
                </c:pt>
                <c:pt idx="56">
                  <c:v>159.57894736842104</c:v>
                </c:pt>
                <c:pt idx="57">
                  <c:v>163.98275862068965</c:v>
                </c:pt>
                <c:pt idx="58">
                  <c:v>165.61016949152543</c:v>
                </c:pt>
                <c:pt idx="59">
                  <c:v>168.63333333333333</c:v>
                </c:pt>
                <c:pt idx="60">
                  <c:v>172.96721311475409</c:v>
                </c:pt>
                <c:pt idx="61">
                  <c:v>174.88709677419354</c:v>
                </c:pt>
                <c:pt idx="62">
                  <c:v>177.65079365079364</c:v>
                </c:pt>
                <c:pt idx="63">
                  <c:v>181.046875</c:v>
                </c:pt>
                <c:pt idx="64">
                  <c:v>185.7076923076923</c:v>
                </c:pt>
                <c:pt idx="65">
                  <c:v>188.45454545454547</c:v>
                </c:pt>
                <c:pt idx="66">
                  <c:v>190.68656716417911</c:v>
                </c:pt>
                <c:pt idx="67">
                  <c:v>192.8235294117647</c:v>
                </c:pt>
                <c:pt idx="68">
                  <c:v>197.75362318840581</c:v>
                </c:pt>
                <c:pt idx="69">
                  <c:v>200.45714285714286</c:v>
                </c:pt>
                <c:pt idx="70">
                  <c:v>200.91549295774647</c:v>
                </c:pt>
                <c:pt idx="71">
                  <c:v>204.84722222222223</c:v>
                </c:pt>
                <c:pt idx="72">
                  <c:v>211.47945205479451</c:v>
                </c:pt>
                <c:pt idx="73">
                  <c:v>216.29729729729729</c:v>
                </c:pt>
                <c:pt idx="74">
                  <c:v>219.94666666666666</c:v>
                </c:pt>
                <c:pt idx="75">
                  <c:v>224.01315789473685</c:v>
                </c:pt>
                <c:pt idx="76">
                  <c:v>227.45454545454547</c:v>
                </c:pt>
                <c:pt idx="77">
                  <c:v>230.89743589743588</c:v>
                </c:pt>
                <c:pt idx="78">
                  <c:v>234.12658227848101</c:v>
                </c:pt>
                <c:pt idx="79">
                  <c:v>239.86250000000001</c:v>
                </c:pt>
                <c:pt idx="80">
                  <c:v>248.91358024691357</c:v>
                </c:pt>
                <c:pt idx="81">
                  <c:v>253.60975609756099</c:v>
                </c:pt>
                <c:pt idx="82">
                  <c:v>261.98795180722891</c:v>
                </c:pt>
                <c:pt idx="83">
                  <c:v>265.13095238095241</c:v>
                </c:pt>
                <c:pt idx="84">
                  <c:v>267.64705882352939</c:v>
                </c:pt>
                <c:pt idx="85">
                  <c:v>269.36046511627904</c:v>
                </c:pt>
                <c:pt idx="86">
                  <c:v>274.14942528735634</c:v>
                </c:pt>
                <c:pt idx="87">
                  <c:v>278.84090909090907</c:v>
                </c:pt>
                <c:pt idx="88">
                  <c:v>283.32584269662919</c:v>
                </c:pt>
                <c:pt idx="89">
                  <c:v>286.36666666666667</c:v>
                </c:pt>
                <c:pt idx="90">
                  <c:v>290.91208791208788</c:v>
                </c:pt>
                <c:pt idx="91">
                  <c:v>292.82608695652175</c:v>
                </c:pt>
                <c:pt idx="92">
                  <c:v>296.22580645161293</c:v>
                </c:pt>
                <c:pt idx="93">
                  <c:v>300.35106382978722</c:v>
                </c:pt>
                <c:pt idx="94">
                  <c:v>303.34736842105264</c:v>
                </c:pt>
                <c:pt idx="95">
                  <c:v>307.51041666666669</c:v>
                </c:pt>
                <c:pt idx="96">
                  <c:v>314.57731958762889</c:v>
                </c:pt>
                <c:pt idx="97">
                  <c:v>318.22448979591837</c:v>
                </c:pt>
                <c:pt idx="98">
                  <c:v>323.56565656565658</c:v>
                </c:pt>
                <c:pt idx="99">
                  <c:v>330.75</c:v>
                </c:pt>
                <c:pt idx="100">
                  <c:v>339.76237623762376</c:v>
                </c:pt>
                <c:pt idx="101">
                  <c:v>346.02941176470586</c:v>
                </c:pt>
                <c:pt idx="102">
                  <c:v>353.45631067961165</c:v>
                </c:pt>
                <c:pt idx="103">
                  <c:v>359.80769230769232</c:v>
                </c:pt>
                <c:pt idx="104">
                  <c:v>364.54285714285714</c:v>
                </c:pt>
                <c:pt idx="105">
                  <c:v>370.69811320754718</c:v>
                </c:pt>
                <c:pt idx="106">
                  <c:v>377.57009345794393</c:v>
                </c:pt>
                <c:pt idx="107">
                  <c:v>383.62037037037038</c:v>
                </c:pt>
                <c:pt idx="108">
                  <c:v>392.3119266055046</c:v>
                </c:pt>
                <c:pt idx="109">
                  <c:v>398.20909090909089</c:v>
                </c:pt>
                <c:pt idx="110">
                  <c:v>405.66666666666669</c:v>
                </c:pt>
                <c:pt idx="111">
                  <c:v>409.74107142857144</c:v>
                </c:pt>
                <c:pt idx="112">
                  <c:v>414.55752212389382</c:v>
                </c:pt>
                <c:pt idx="113">
                  <c:v>420.14035087719299</c:v>
                </c:pt>
                <c:pt idx="114">
                  <c:v>426.16521739130434</c:v>
                </c:pt>
                <c:pt idx="115">
                  <c:v>432.64655172413791</c:v>
                </c:pt>
                <c:pt idx="116">
                  <c:v>439.54700854700855</c:v>
                </c:pt>
                <c:pt idx="117">
                  <c:v>447.5593220338983</c:v>
                </c:pt>
                <c:pt idx="118">
                  <c:v>453.8655462184874</c:v>
                </c:pt>
                <c:pt idx="119">
                  <c:v>459.1</c:v>
                </c:pt>
                <c:pt idx="120">
                  <c:v>465.9917355371901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7-F74E-B7E0-A4FD51E62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2237512"/>
        <c:axId val="-2062851256"/>
      </c:lineChart>
      <c:dateAx>
        <c:axId val="-2062237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062851256"/>
        <c:crosses val="autoZero"/>
        <c:auto val="1"/>
        <c:lblOffset val="100"/>
        <c:baseTimeUnit val="days"/>
      </c:dateAx>
      <c:valAx>
        <c:axId val="-2062851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solidFill>
              <a:srgbClr val="7F7F7F"/>
            </a:solidFill>
          </a:ln>
        </c:spPr>
        <c:crossAx val="-20622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Daily EMA</c:v>
          </c:tx>
          <c:spPr>
            <a:ln w="19050" cmpd="sng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IndonesiaCovid!$G$7:$G$127</c:f>
              <c:numCache>
                <c:formatCode>General</c:formatCode>
                <c:ptCount val="121"/>
                <c:pt idx="4" formatCode="_(* #,##0.0_);_(* \(#,##0.0\);_(* &quot;-&quot;??_);_(@_)">
                  <c:v>0.8</c:v>
                </c:pt>
                <c:pt idx="5" formatCode="_(* #,##0.0_);_(* \(#,##0.0\);_(* &quot;-&quot;??_);_(@_)">
                  <c:v>0.53333333333333344</c:v>
                </c:pt>
                <c:pt idx="6" formatCode="_(* #,##0.0_);_(* \(#,##0.0\);_(* &quot;-&quot;??_);_(@_)">
                  <c:v>1.0222222222222221</c:v>
                </c:pt>
                <c:pt idx="7" formatCode="_(* #,##0.0_);_(* \(#,##0.0\);_(* &quot;-&quot;??_);_(@_)">
                  <c:v>5.0148148148148142</c:v>
                </c:pt>
                <c:pt idx="8" formatCode="_(* #,##0.0_);_(* \(#,##0.0\);_(* &quot;-&quot;??_);_(@_)">
                  <c:v>6.0098765432098764</c:v>
                </c:pt>
                <c:pt idx="9" formatCode="_(* #,##0.0_);_(* \(#,##0.0\);_(* &quot;-&quot;??_);_(@_)">
                  <c:v>6.3399176954732512</c:v>
                </c:pt>
                <c:pt idx="10" formatCode="_(* #,##0.0_);_(* \(#,##0.0\);_(* &quot;-&quot;??_);_(@_)">
                  <c:v>4.2266117969821675</c:v>
                </c:pt>
                <c:pt idx="11" formatCode="_(* #,##0.0_);_(* \(#,##0.0\);_(* &quot;-&quot;??_);_(@_)">
                  <c:v>14.484407864654777</c:v>
                </c:pt>
                <c:pt idx="12" formatCode="_(* #,##0.0_);_(* \(#,##0.0\);_(* &quot;-&quot;??_);_(@_)">
                  <c:v>18.656271909769849</c:v>
                </c:pt>
                <c:pt idx="13" formatCode="_(* #,##0.0_);_(* \(#,##0.0\);_(* &quot;-&quot;??_);_(@_)">
                  <c:v>19.437514606513233</c:v>
                </c:pt>
                <c:pt idx="14" formatCode="_(* #,##0.0_);_(* \(#,##0.0\);_(* &quot;-&quot;??_);_(@_)">
                  <c:v>18.625009737675487</c:v>
                </c:pt>
                <c:pt idx="15" formatCode="_(* #,##0.0_);_(* \(#,##0.0\);_(* &quot;-&quot;??_);_(@_)">
                  <c:v>25.08333982511699</c:v>
                </c:pt>
                <c:pt idx="16" formatCode="_(* #,##0.0_);_(* \(#,##0.0\);_(* &quot;-&quot;??_);_(@_)">
                  <c:v>35.055559883411327</c:v>
                </c:pt>
                <c:pt idx="17" formatCode="_(* #,##0.0_);_(* \(#,##0.0\);_(* &quot;-&quot;??_);_(@_)">
                  <c:v>50.703706588940882</c:v>
                </c:pt>
                <c:pt idx="18" formatCode="_(* #,##0.0_);_(* \(#,##0.0\);_(* &quot;-&quot;??_);_(@_)">
                  <c:v>53.802471059293921</c:v>
                </c:pt>
                <c:pt idx="19" formatCode="_(* #,##0.0_);_(* \(#,##0.0\);_(* &quot;-&quot;??_);_(@_)">
                  <c:v>62.868314039529281</c:v>
                </c:pt>
                <c:pt idx="20" formatCode="_(* #,##0.0_);_(* \(#,##0.0\);_(* &quot;-&quot;??_);_(@_)">
                  <c:v>63.245542693019523</c:v>
                </c:pt>
                <c:pt idx="21" formatCode="_(* #,##0.0_);_(* \(#,##0.0\);_(* &quot;-&quot;??_);_(@_)">
                  <c:v>63.830361795346349</c:v>
                </c:pt>
                <c:pt idx="22" formatCode="_(* #,##0.0_);_(* \(#,##0.0\);_(* &quot;-&quot;??_);_(@_)">
                  <c:v>77.886907863564232</c:v>
                </c:pt>
                <c:pt idx="23" formatCode="_(* #,##0.0_);_(* \(#,##0.0\);_(* &quot;-&quot;??_);_(@_)">
                  <c:v>86.92460524237616</c:v>
                </c:pt>
                <c:pt idx="24" formatCode="_(* #,##0.0_);_(* \(#,##0.0\);_(* &quot;-&quot;??_);_(@_)">
                  <c:v>92.283070161584106</c:v>
                </c:pt>
                <c:pt idx="25" formatCode="_(* #,##0.0_);_(* \(#,##0.0\);_(* &quot;-&quot;??_);_(@_)">
                  <c:v>112.52204677438939</c:v>
                </c:pt>
                <c:pt idx="26" formatCode="_(* #,##0.0_);_(* \(#,##0.0\);_(* &quot;-&quot;??_);_(@_)">
                  <c:v>111.34803118292626</c:v>
                </c:pt>
                <c:pt idx="27" formatCode="_(* #,##0.0_);_(* \(#,##0.0\);_(* &quot;-&quot;??_);_(@_)">
                  <c:v>117.56535412195085</c:v>
                </c:pt>
                <c:pt idx="28" formatCode="_(* #,##0.0_);_(* \(#,##0.0\);_(* &quot;-&quot;??_);_(@_)">
                  <c:v>121.37690274796724</c:v>
                </c:pt>
                <c:pt idx="29" formatCode="_(* #,##0.0_);_(* \(#,##0.0\);_(* &quot;-&quot;??_);_(@_)">
                  <c:v>118.91793516531149</c:v>
                </c:pt>
                <c:pt idx="30" formatCode="_(* #,##0.0_);_(* \(#,##0.0\);_(* &quot;-&quot;??_);_(@_)">
                  <c:v>128.94529011020765</c:v>
                </c:pt>
                <c:pt idx="31" formatCode="_(* #,##0.0_);_(* \(#,##0.0\);_(* &quot;-&quot;??_);_(@_)">
                  <c:v>123.63019340680511</c:v>
                </c:pt>
                <c:pt idx="32" formatCode="_(* #,##0.0_);_(* \(#,##0.0\);_(* &quot;-&quot;??_);_(@_)">
                  <c:v>147.7534622712034</c:v>
                </c:pt>
                <c:pt idx="33" formatCode="_(* #,##0.0_);_(* \(#,##0.0\);_(* &quot;-&quot;??_);_(@_)">
                  <c:v>133.8356415141356</c:v>
                </c:pt>
                <c:pt idx="34" formatCode="_(* #,##0.0_);_(* \(#,##0.0\);_(* &quot;-&quot;??_);_(@_)">
                  <c:v>149.55709434275707</c:v>
                </c:pt>
                <c:pt idx="35" formatCode="_(* #,##0.0_);_(* \(#,##0.0\);_(* &quot;-&quot;??_);_(@_)">
                  <c:v>172.37139622850472</c:v>
                </c:pt>
                <c:pt idx="36" formatCode="_(* #,##0.0_);_(* \(#,##0.0\);_(* &quot;-&quot;??_);_(@_)">
                  <c:v>197.24759748566981</c:v>
                </c:pt>
                <c:pt idx="37" formatCode="_(* #,##0.0_);_(* \(#,##0.0\);_(* &quot;-&quot;??_);_(@_)">
                  <c:v>204.16506499044655</c:v>
                </c:pt>
                <c:pt idx="38" formatCode="_(* #,##0.0_);_(* \(#,##0.0\);_(* &quot;-&quot;??_);_(@_)">
                  <c:v>248.4433766602977</c:v>
                </c:pt>
                <c:pt idx="39" formatCode="_(* #,##0.0_);_(* \(#,##0.0\);_(* &quot;-&quot;??_);_(@_)">
                  <c:v>238.62891777353181</c:v>
                </c:pt>
                <c:pt idx="40" formatCode="_(* #,##0.0_);_(* \(#,##0.0\);_(* &quot;-&quot;??_);_(@_)">
                  <c:v>269.08594518235452</c:v>
                </c:pt>
                <c:pt idx="41" formatCode="_(* #,##0.0_);_(* \(#,##0.0\);_(* &quot;-&quot;??_);_(@_)">
                  <c:v>312.3906301215697</c:v>
                </c:pt>
                <c:pt idx="42" formatCode="_(* #,##0.0_);_(* \(#,##0.0\);_(* &quot;-&quot;??_);_(@_)">
                  <c:v>313.59375341437982</c:v>
                </c:pt>
                <c:pt idx="43" formatCode="_(* #,##0.0_);_(* \(#,##0.0\);_(* &quot;-&quot;??_);_(@_)">
                  <c:v>303.06250227625321</c:v>
                </c:pt>
                <c:pt idx="44" formatCode="_(* #,##0.0_);_(* \(#,##0.0\);_(* &quot;-&quot;??_);_(@_)">
                  <c:v>301.04166818416883</c:v>
                </c:pt>
                <c:pt idx="45" formatCode="_(* #,##0.0_);_(* \(#,##0.0\);_(* &quot;-&quot;??_);_(@_)">
                  <c:v>327.36111212277922</c:v>
                </c:pt>
                <c:pt idx="46" formatCode="_(* #,##0.0_);_(* \(#,##0.0\);_(* &quot;-&quot;??_);_(@_)">
                  <c:v>353.90740808185279</c:v>
                </c:pt>
                <c:pt idx="47" formatCode="_(* #,##0.0_);_(* \(#,##0.0\);_(* &quot;-&quot;??_);_(@_)">
                  <c:v>344.27160538790184</c:v>
                </c:pt>
                <c:pt idx="48" formatCode="_(* #,##0.0_);_(* \(#,##0.0\);_(* &quot;-&quot;??_);_(@_)">
                  <c:v>338.51440359193458</c:v>
                </c:pt>
                <c:pt idx="49" formatCode="_(* #,##0.0_);_(* \(#,##0.0\);_(* &quot;-&quot;??_);_(@_)">
                  <c:v>287.34293572795639</c:v>
                </c:pt>
                <c:pt idx="50" formatCode="_(* #,##0.0_);_(* \(#,##0.0\);_(* &quot;-&quot;??_);_(@_)">
                  <c:v>316.56195715197094</c:v>
                </c:pt>
                <c:pt idx="51" formatCode="_(* #,##0.0_);_(* \(#,##0.0\);_(* &quot;-&quot;??_);_(@_)">
                  <c:v>305.37463810131396</c:v>
                </c:pt>
                <c:pt idx="52" formatCode="_(* #,##0.0_);_(* \(#,##0.0\);_(* &quot;-&quot;??_);_(@_)">
                  <c:v>322.58309206754262</c:v>
                </c:pt>
                <c:pt idx="53" formatCode="_(* #,##0.0_);_(* \(#,##0.0\);_(* &quot;-&quot;??_);_(@_)">
                  <c:v>360.38872804502842</c:v>
                </c:pt>
                <c:pt idx="54" formatCode="_(* #,##0.0_);_(* \(#,##0.0\);_(* &quot;-&quot;??_);_(@_)">
                  <c:v>372.25915203001892</c:v>
                </c:pt>
                <c:pt idx="55" formatCode="_(* #,##0.0_);_(* \(#,##0.0\);_(* &quot;-&quot;??_);_(@_)">
                  <c:v>339.83943468667928</c:v>
                </c:pt>
                <c:pt idx="56" formatCode="_(* #,##0.0_);_(* \(#,##0.0\);_(* &quot;-&quot;??_);_(@_)">
                  <c:v>297.89295645778617</c:v>
                </c:pt>
                <c:pt idx="57" formatCode="_(* #,##0.0_);_(* \(#,##0.0\);_(* &quot;-&quot;??_);_(@_)">
                  <c:v>336.92863763852409</c:v>
                </c:pt>
                <c:pt idx="58" formatCode="_(* #,##0.0_);_(* \(#,##0.0\);_(* &quot;-&quot;??_);_(@_)">
                  <c:v>311.28575842568273</c:v>
                </c:pt>
                <c:pt idx="59" formatCode="_(* #,##0.0_);_(* \(#,##0.0\);_(* &quot;-&quot;??_);_(@_)">
                  <c:v>323.1905056171218</c:v>
                </c:pt>
                <c:pt idx="60" formatCode="_(* #,##0.0_);_(* \(#,##0.0\);_(* &quot;-&quot;??_);_(@_)">
                  <c:v>359.79367041141455</c:v>
                </c:pt>
                <c:pt idx="61" formatCode="_(* #,##0.0_);_(* \(#,##0.0\);_(* &quot;-&quot;??_);_(@_)">
                  <c:v>337.19578027427639</c:v>
                </c:pt>
                <c:pt idx="62" formatCode="_(* #,##0.0_);_(* \(#,##0.0\);_(* &quot;-&quot;??_);_(@_)">
                  <c:v>341.13052018285094</c:v>
                </c:pt>
                <c:pt idx="63" formatCode="_(* #,##0.0_);_(* \(#,##0.0\);_(* &quot;-&quot;??_);_(@_)">
                  <c:v>359.08701345523394</c:v>
                </c:pt>
                <c:pt idx="64" formatCode="_(* #,##0.0_);_(* \(#,##0.0\);_(* &quot;-&quot;??_);_(@_)">
                  <c:v>400.72467563682261</c:v>
                </c:pt>
                <c:pt idx="65" formatCode="_(* #,##0.0_);_(* \(#,##0.0\);_(* &quot;-&quot;??_);_(@_)">
                  <c:v>389.48311709121509</c:v>
                </c:pt>
                <c:pt idx="66" formatCode="_(* #,##0.0_);_(* \(#,##0.0\);_(* &quot;-&quot;??_);_(@_)">
                  <c:v>372.32207806081004</c:v>
                </c:pt>
                <c:pt idx="67" formatCode="_(* #,##0.0_);_(* \(#,##0.0\);_(* &quot;-&quot;??_);_(@_)">
                  <c:v>360.21471870720671</c:v>
                </c:pt>
                <c:pt idx="68" formatCode="_(* #,##0.0_);_(* \(#,##0.0\);_(* &quot;-&quot;??_);_(@_)">
                  <c:v>417.80981247147116</c:v>
                </c:pt>
                <c:pt idx="69" formatCode="_(* #,##0.0_);_(* \(#,##0.0\);_(* &quot;-&quot;??_);_(@_)">
                  <c:v>407.53987498098076</c:v>
                </c:pt>
                <c:pt idx="70" formatCode="_(* #,##0.0_);_(* \(#,##0.0\);_(* &quot;-&quot;??_);_(@_)">
                  <c:v>349.35991665398717</c:v>
                </c:pt>
                <c:pt idx="71" formatCode="_(* #,##0.0_);_(* \(#,##0.0\);_(* &quot;-&quot;??_);_(@_)">
                  <c:v>394.23994443599145</c:v>
                </c:pt>
                <c:pt idx="72" formatCode="_(* #,##0.0_);_(* \(#,##0.0\);_(* &quot;-&quot;??_);_(@_)">
                  <c:v>492.49329629066096</c:v>
                </c:pt>
                <c:pt idx="73" formatCode="_(* #,##0.0_);_(* \(#,##0.0\);_(* &quot;-&quot;??_);_(@_)">
                  <c:v>517.66219752710731</c:v>
                </c:pt>
                <c:pt idx="74" formatCode="_(* #,##0.0_);_(* \(#,##0.0\);_(* &quot;-&quot;??_);_(@_)">
                  <c:v>508.44146501807154</c:v>
                </c:pt>
                <c:pt idx="75" formatCode="_(* #,##0.0_);_(* \(#,##0.0\);_(* &quot;-&quot;??_);_(@_)">
                  <c:v>515.29431001204773</c:v>
                </c:pt>
                <c:pt idx="76" formatCode="_(* #,##0.0_);_(* \(#,##0.0\);_(* &quot;-&quot;??_);_(@_)">
                  <c:v>506.5295400080318</c:v>
                </c:pt>
                <c:pt idx="77" formatCode="_(* #,##0.0_);_(* \(#,##0.0\);_(* &quot;-&quot;??_);_(@_)">
                  <c:v>503.01969333868789</c:v>
                </c:pt>
                <c:pt idx="78" formatCode="_(* #,##0.0_);_(* \(#,##0.0\);_(* &quot;-&quot;??_);_(@_)">
                  <c:v>497.34646222579192</c:v>
                </c:pt>
                <c:pt idx="79" formatCode="_(* #,##0.0_);_(* \(#,##0.0\);_(* &quot;-&quot;??_);_(@_)">
                  <c:v>562.56430815052795</c:v>
                </c:pt>
                <c:pt idx="80" formatCode="_(* #,##0.0_);_(* \(#,##0.0\);_(* &quot;-&quot;??_);_(@_)">
                  <c:v>699.3762054336853</c:v>
                </c:pt>
                <c:pt idx="81" formatCode="_(* #,##0.0_);_(* \(#,##0.0\);_(* &quot;-&quot;??_);_(@_)">
                  <c:v>677.5841369557902</c:v>
                </c:pt>
                <c:pt idx="82" formatCode="_(* #,##0.0_);_(* \(#,##0.0\);_(* &quot;-&quot;??_);_(@_)">
                  <c:v>768.05609130386017</c:v>
                </c:pt>
                <c:pt idx="83" formatCode="_(* #,##0.0_);_(* \(#,##0.0\);_(* &quot;-&quot;??_);_(@_)">
                  <c:v>687.37072753590678</c:v>
                </c:pt>
                <c:pt idx="84" formatCode="_(* #,##0.0_);_(* \(#,##0.0\);_(* &quot;-&quot;??_);_(@_)">
                  <c:v>617.91381835727123</c:v>
                </c:pt>
                <c:pt idx="85" formatCode="_(* #,##0.0_);_(* \(#,##0.0\);_(* &quot;-&quot;??_);_(@_)">
                  <c:v>550.27587890484745</c:v>
                </c:pt>
                <c:pt idx="86" formatCode="_(* #,##0.0_);_(* \(#,##0.0\);_(* &quot;-&quot;??_);_(@_)">
                  <c:v>595.51725260323167</c:v>
                </c:pt>
                <c:pt idx="87" formatCode="_(* #,##0.0_);_(* \(#,##0.0\);_(* &quot;-&quot;??_);_(@_)">
                  <c:v>626.01150173548774</c:v>
                </c:pt>
                <c:pt idx="88" formatCode="_(* #,##0.0_);_(* \(#,##0.0\);_(* &quot;-&quot;??_);_(@_)">
                  <c:v>643.34100115699187</c:v>
                </c:pt>
                <c:pt idx="89" formatCode="_(* #,##0.0_);_(* \(#,##0.0\);_(* &quot;-&quot;??_);_(@_)">
                  <c:v>614.56066743799454</c:v>
                </c:pt>
                <c:pt idx="90" formatCode="_(* #,##0.0_);_(* \(#,##0.0\);_(* &quot;-&quot;??_);_(@_)">
                  <c:v>643.04044495866299</c:v>
                </c:pt>
                <c:pt idx="91" formatCode="_(* #,##0.0_);_(* \(#,##0.0\);_(* &quot;-&quot;??_);_(@_)">
                  <c:v>584.3602966391087</c:v>
                </c:pt>
                <c:pt idx="92" formatCode="_(* #,##0.0_);_(* \(#,##0.0\);_(* &quot;-&quot;??_);_(@_)">
                  <c:v>592.57353109273913</c:v>
                </c:pt>
                <c:pt idx="93" formatCode="_(* #,##0.0_);_(* \(#,##0.0\);_(* &quot;-&quot;??_);_(@_)">
                  <c:v>623.04902072849279</c:v>
                </c:pt>
                <c:pt idx="94" formatCode="_(* #,##0.0_);_(* \(#,##0.0\);_(* &quot;-&quot;??_);_(@_)">
                  <c:v>610.36601381899516</c:v>
                </c:pt>
                <c:pt idx="95" formatCode="_(* #,##0.0_);_(* \(#,##0.0\);_(* &quot;-&quot;??_);_(@_)">
                  <c:v>641.2440092126634</c:v>
                </c:pt>
                <c:pt idx="96" formatCode="_(* #,##0.0_);_(* \(#,##0.0\);_(* &quot;-&quot;??_);_(@_)">
                  <c:v>758.49600614177564</c:v>
                </c:pt>
                <c:pt idx="97" formatCode="_(* #,##0.0_);_(* \(#,##0.0\);_(* &quot;-&quot;??_);_(@_)">
                  <c:v>729.66400409451705</c:v>
                </c:pt>
                <c:pt idx="98" formatCode="_(* #,##0.0_);_(* \(#,##0.0\);_(* &quot;-&quot;??_);_(@_)">
                  <c:v>768.776002729678</c:v>
                </c:pt>
                <c:pt idx="99" formatCode="_(* #,##0.0_);_(* \(#,##0.0\);_(* &quot;-&quot;??_);_(@_)">
                  <c:v>859.85066848645204</c:v>
                </c:pt>
                <c:pt idx="100" formatCode="_(* #,##0.0_);_(* \(#,##0.0\);_(* &quot;-&quot;??_);_(@_)">
                  <c:v>986.90044565763469</c:v>
                </c:pt>
                <c:pt idx="101" formatCode="_(* #,##0.0_);_(* \(#,##0.0\);_(* &quot;-&quot;??_);_(@_)">
                  <c:v>984.26696377175642</c:v>
                </c:pt>
                <c:pt idx="102" formatCode="_(* #,##0.0_);_(* \(#,##0.0\);_(* &quot;-&quot;??_);_(@_)">
                  <c:v>1026.5113091811709</c:v>
                </c:pt>
                <c:pt idx="103" formatCode="_(* #,##0.0_);_(* \(#,##0.0\);_(* &quot;-&quot;??_);_(@_)">
                  <c:v>1022.3408727874472</c:v>
                </c:pt>
                <c:pt idx="104" formatCode="_(* #,##0.0_);_(* \(#,##0.0\);_(* &quot;-&quot;??_);_(@_)">
                  <c:v>967.22724852496481</c:v>
                </c:pt>
                <c:pt idx="105" formatCode="_(* #,##0.0_);_(* \(#,##0.0\);_(* &quot;-&quot;??_);_(@_)">
                  <c:v>983.81816568330987</c:v>
                </c:pt>
                <c:pt idx="106" formatCode="_(* #,##0.0_);_(* \(#,##0.0\);_(* &quot;-&quot;??_);_(@_)">
                  <c:v>1024.5454437888732</c:v>
                </c:pt>
                <c:pt idx="107" formatCode="_(* #,##0.0_);_(* \(#,##0.0\);_(* &quot;-&quot;??_);_(@_)">
                  <c:v>1026.6969625259155</c:v>
                </c:pt>
                <c:pt idx="108" formatCode="_(* #,##0.0_);_(* \(#,##0.0\);_(* &quot;-&quot;??_);_(@_)">
                  <c:v>1128.1313083506104</c:v>
                </c:pt>
                <c:pt idx="109" formatCode="_(* #,##0.0_);_(* \(#,##0.0\);_(* &quot;-&quot;??_);_(@_)">
                  <c:v>1099.087538900407</c:v>
                </c:pt>
                <c:pt idx="110" formatCode="_(* #,##0.0_);_(* \(#,##0.0\);_(* &quot;-&quot;??_);_(@_)">
                  <c:v>1141.3916926002714</c:v>
                </c:pt>
                <c:pt idx="111" formatCode="_(* #,##0.0_);_(* \(#,##0.0\);_(* &quot;-&quot;??_);_(@_)">
                  <c:v>1048.261128400181</c:v>
                </c:pt>
                <c:pt idx="112" formatCode="_(* #,##0.0_);_(* \(#,##0.0\);_(* &quot;-&quot;??_);_(@_)">
                  <c:v>1016.8407522667873</c:v>
                </c:pt>
                <c:pt idx="113" formatCode="_(* #,##0.0_);_(* \(#,##0.0\);_(* &quot;-&quot;??_);_(@_)">
                  <c:v>1028.2271681778582</c:v>
                </c:pt>
                <c:pt idx="114" formatCode="_(* #,##0.0_);_(* \(#,##0.0\);_(* &quot;-&quot;??_);_(@_)">
                  <c:v>1056.4847787852389</c:v>
                </c:pt>
                <c:pt idx="115" formatCode="_(* #,##0.0_);_(* \(#,##0.0\);_(* &quot;-&quot;??_);_(@_)">
                  <c:v>1096.9898525234926</c:v>
                </c:pt>
                <c:pt idx="116" formatCode="_(* #,##0.0_);_(* \(#,##0.0\);_(* &quot;-&quot;??_);_(@_)">
                  <c:v>1144.6599016823284</c:v>
                </c:pt>
                <c:pt idx="117" formatCode="_(* #,##0.0_);_(* \(#,##0.0\);_(* &quot;-&quot;??_);_(@_)">
                  <c:v>1224.7732677882188</c:v>
                </c:pt>
                <c:pt idx="118" formatCode="_(* #,##0.0_);_(* \(#,##0.0\);_(* &quot;-&quot;??_);_(@_)">
                  <c:v>1215.848845192146</c:v>
                </c:pt>
                <c:pt idx="119" formatCode="_(* #,##0.0_);_(* \(#,##0.0\);_(* &quot;-&quot;??_);_(@_)">
                  <c:v>1171.2325634614306</c:v>
                </c:pt>
                <c:pt idx="120" formatCode="_(* #,##0.0_);_(* \(#,##0.0\);_(* &quot;-&quot;??_);_(@_)">
                  <c:v>1211.821708974287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945-A917-14E1D7D3A419}"/>
            </c:ext>
          </c:extLst>
        </c:ser>
        <c:ser>
          <c:idx val="1"/>
          <c:order val="1"/>
          <c:tx>
            <c:v>Average EMA</c:v>
          </c:tx>
          <c:spPr>
            <a:ln w="19050" cmpd="sng"/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IndonesiaCovid!$H$7:$H$127</c:f>
              <c:numCache>
                <c:formatCode>General</c:formatCode>
                <c:ptCount val="121"/>
                <c:pt idx="4" formatCode="_(* #,##0.0_);_(* \(#,##0.0\);_(* &quot;-&quot;??_);_(@_)">
                  <c:v>0.99333333333333318</c:v>
                </c:pt>
                <c:pt idx="5" formatCode="_(* #,##0.0_);_(* \(#,##0.0\);_(* &quot;-&quot;??_);_(@_)">
                  <c:v>0.88444444444444437</c:v>
                </c:pt>
                <c:pt idx="6" formatCode="_(* #,##0.0_);_(* \(#,##0.0\);_(* &quot;-&quot;??_);_(@_)">
                  <c:v>0.87534391534391531</c:v>
                </c:pt>
                <c:pt idx="7" formatCode="_(* #,##0.0_);_(* \(#,##0.0\);_(* &quot;-&quot;??_);_(@_)">
                  <c:v>1.3752292768959435</c:v>
                </c:pt>
                <c:pt idx="8" formatCode="_(* #,##0.0_);_(* \(#,##0.0\);_(* &quot;-&quot;??_);_(@_)">
                  <c:v>1.9168195179306289</c:v>
                </c:pt>
                <c:pt idx="9" formatCode="_(* #,##0.0_);_(* \(#,##0.0\);_(* &quot;-&quot;??_);_(@_)">
                  <c:v>2.4112130119537527</c:v>
                </c:pt>
                <c:pt idx="10" formatCode="_(* #,##0.0_);_(* \(#,##0.0\);_(* &quot;-&quot;??_);_(@_)">
                  <c:v>2.6377783716055321</c:v>
                </c:pt>
                <c:pt idx="11" formatCode="_(* #,##0.0_);_(* \(#,##0.0\);_(* &quot;-&quot;??_);_(@_)">
                  <c:v>3.6751855810703544</c:v>
                </c:pt>
                <c:pt idx="12" formatCode="_(* #,##0.0_);_(* \(#,##0.0\);_(* &quot;-&quot;??_);_(@_)">
                  <c:v>4.911662182252031</c:v>
                </c:pt>
                <c:pt idx="13" formatCode="_(* #,##0.0_);_(* \(#,##0.0\);_(* &quot;-&quot;??_);_(@_)">
                  <c:v>6.0601557405489732</c:v>
                </c:pt>
                <c:pt idx="14" formatCode="_(* #,##0.0_);_(* \(#,##0.0\);_(* &quot;-&quot;??_);_(@_)">
                  <c:v>7.0178816048104267</c:v>
                </c:pt>
                <c:pt idx="15" formatCode="_(* #,##0.0_);_(* \(#,##0.0\);_(* &quot;-&quot;??_);_(@_)">
                  <c:v>8.2619210698736172</c:v>
                </c:pt>
                <c:pt idx="16" formatCode="_(* #,##0.0_);_(* \(#,##0.0\);_(* &quot;-&quot;??_);_(@_)">
                  <c:v>9.9589277720726077</c:v>
                </c:pt>
                <c:pt idx="17" formatCode="_(* #,##0.0_);_(* \(#,##0.0\);_(* &quot;-&quot;??_);_(@_)">
                  <c:v>12.36150740360396</c:v>
                </c:pt>
                <c:pt idx="18" formatCode="_(* #,##0.0_);_(* \(#,##0.0\);_(* &quot;-&quot;??_);_(@_)">
                  <c:v>14.714689146262289</c:v>
                </c:pt>
                <c:pt idx="19" formatCode="_(* #,##0.0_);_(* \(#,##0.0\);_(* &quot;-&quot;??_);_(@_)">
                  <c:v>17.309792764174858</c:v>
                </c:pt>
                <c:pt idx="20" formatCode="_(* #,##0.0_);_(* \(#,##0.0\);_(* &quot;-&quot;??_);_(@_)">
                  <c:v>19.698592001513397</c:v>
                </c:pt>
                <c:pt idx="21" formatCode="_(* #,##0.0_);_(* \(#,##0.0\);_(* &quot;-&quot;??_);_(@_)">
                  <c:v>21.905121940402871</c:v>
                </c:pt>
                <c:pt idx="22" formatCode="_(* #,##0.0_);_(* \(#,##0.0\);_(* &quot;-&quot;??_);_(@_)">
                  <c:v>24.530950858819306</c:v>
                </c:pt>
                <c:pt idx="23" formatCode="_(* #,##0.0_);_(* \(#,##0.0\);_(* &quot;-&quot;??_);_(@_)">
                  <c:v>27.326189461435092</c:v>
                </c:pt>
                <c:pt idx="24" formatCode="_(* #,##0.0_);_(* \(#,##0.0\);_(* &quot;-&quot;??_);_(@_)">
                  <c:v>30.124126307623396</c:v>
                </c:pt>
                <c:pt idx="25" formatCode="_(* #,##0.0_);_(* \(#,##0.0\);_(* &quot;-&quot;??_);_(@_)">
                  <c:v>33.493007282005344</c:v>
                </c:pt>
                <c:pt idx="26" formatCode="_(* #,##0.0_);_(* \(#,##0.0\);_(* &quot;-&quot;??_);_(@_)">
                  <c:v>36.587930780596153</c:v>
                </c:pt>
                <c:pt idx="27" formatCode="_(* #,##0.0_);_(* \(#,##0.0\);_(* &quot;-&quot;??_);_(@_)">
                  <c:v>39.68957290134982</c:v>
                </c:pt>
                <c:pt idx="28" formatCode="_(* #,##0.0_);_(* \(#,##0.0\);_(* &quot;-&quot;??_);_(@_)">
                  <c:v>42.712588830784938</c:v>
                </c:pt>
                <c:pt idx="29" formatCode="_(* #,##0.0_);_(* \(#,##0.0\);_(* &quot;-&quot;??_);_(@_)">
                  <c:v>45.452836998301066</c:v>
                </c:pt>
                <c:pt idx="30" formatCode="_(* #,##0.0_);_(* \(#,##0.0\);_(* &quot;-&quot;??_);_(@_)">
                  <c:v>48.334149396716839</c:v>
                </c:pt>
                <c:pt idx="31" formatCode="_(* #,##0.0_);_(* \(#,##0.0\);_(* &quot;-&quot;??_);_(@_)">
                  <c:v>50.868599597811226</c:v>
                </c:pt>
                <c:pt idx="32" formatCode="_(* #,##0.0_);_(* \(#,##0.0\);_(* &quot;-&quot;??_);_(@_)">
                  <c:v>53.973005792480208</c:v>
                </c:pt>
                <c:pt idx="33" formatCode="_(* #,##0.0_);_(* \(#,##0.0\);_(* &quot;-&quot;??_);_(@_)">
                  <c:v>56.4918077832221</c:v>
                </c:pt>
                <c:pt idx="34" formatCode="_(* #,##0.0_);_(* \(#,##0.0\);_(* &quot;-&quot;??_);_(@_)">
                  <c:v>59.308824236433779</c:v>
                </c:pt>
                <c:pt idx="35" formatCode="_(* #,##0.0_);_(* \(#,##0.0\);_(* &quot;-&quot;??_);_(@_)">
                  <c:v>62.604030972437336</c:v>
                </c:pt>
                <c:pt idx="36" formatCode="_(* #,##0.0_);_(* \(#,##0.0\);_(* &quot;-&quot;??_);_(@_)">
                  <c:v>66.402687314958229</c:v>
                </c:pt>
                <c:pt idx="37" formatCode="_(* #,##0.0_);_(* \(#,##0.0\);_(* &quot;-&quot;??_);_(@_)">
                  <c:v>70.198282771375659</c:v>
                </c:pt>
                <c:pt idx="38" formatCode="_(* #,##0.0_);_(* \(#,##0.0\);_(* &quot;-&quot;??_);_(@_)">
                  <c:v>74.94415432621625</c:v>
                </c:pt>
                <c:pt idx="39" formatCode="_(* #,##0.0_);_(* \(#,##0.0\);_(* &quot;-&quot;??_);_(@_)">
                  <c:v>79.229436217477499</c:v>
                </c:pt>
                <c:pt idx="40" formatCode="_(* #,##0.0_);_(* \(#,##0.0\);_(* &quot;-&quot;??_);_(@_)">
                  <c:v>84.055396502708575</c:v>
                </c:pt>
                <c:pt idx="41" formatCode="_(* #,##0.0_);_(* \(#,##0.0\);_(* &quot;-&quot;??_);_(@_)">
                  <c:v>89.695661160535877</c:v>
                </c:pt>
                <c:pt idx="42" formatCode="_(* #,##0.0_);_(* \(#,##0.0\);_(* &quot;-&quot;??_);_(@_)">
                  <c:v>95.122688835706086</c:v>
                </c:pt>
                <c:pt idx="43" formatCode="_(* #,##0.0_);_(* \(#,##0.0\);_(* &quot;-&quot;??_);_(@_)">
                  <c:v>100.07421679956164</c:v>
                </c:pt>
                <c:pt idx="44" formatCode="_(* #,##0.0_);_(* \(#,##0.0\);_(* &quot;-&quot;??_);_(@_)">
                  <c:v>104.76058897748554</c:v>
                </c:pt>
                <c:pt idx="45" formatCode="_(* #,##0.0_);_(* \(#,##0.0\);_(* &quot;-&quot;??_);_(@_)">
                  <c:v>109.81140714441065</c:v>
                </c:pt>
                <c:pt idx="46" formatCode="_(* #,##0.0_);_(* \(#,##0.0\);_(* &quot;-&quot;??_);_(@_)">
                  <c:v>115.21469696152199</c:v>
                </c:pt>
                <c:pt idx="47" formatCode="_(* #,##0.0_);_(* \(#,##0.0\);_(* &quot;-&quot;??_);_(@_)">
                  <c:v>120.19868686323689</c:v>
                </c:pt>
                <c:pt idx="48" formatCode="_(* #,##0.0_);_(* \(#,##0.0\);_(* &quot;-&quot;??_);_(@_)">
                  <c:v>124.86034906528717</c:v>
                </c:pt>
                <c:pt idx="49" formatCode="_(* #,##0.0_);_(* \(#,##0.0\);_(* &quot;-&quot;??_);_(@_)">
                  <c:v>128.3068993768581</c:v>
                </c:pt>
                <c:pt idx="50" formatCode="_(* #,##0.0_);_(* \(#,##0.0\);_(* &quot;-&quot;??_);_(@_)">
                  <c:v>132.17191984600998</c:v>
                </c:pt>
                <c:pt idx="51" formatCode="_(* #,##0.0_);_(* \(#,##0.0\);_(* &quot;-&quot;??_);_(@_)">
                  <c:v>135.66589528195539</c:v>
                </c:pt>
                <c:pt idx="52" formatCode="_(* #,##0.0_);_(* \(#,##0.0\);_(* &quot;-&quot;??_);_(@_)">
                  <c:v>139.34330125715266</c:v>
                </c:pt>
                <c:pt idx="53" formatCode="_(* #,##0.0_);_(* \(#,##0.0\);_(* &quot;-&quot;??_);_(@_)">
                  <c:v>143.58071935662028</c:v>
                </c:pt>
                <c:pt idx="54" formatCode="_(* #,##0.0_);_(* \(#,##0.0\);_(* &quot;-&quot;??_);_(@_)">
                  <c:v>147.88411593471656</c:v>
                </c:pt>
                <c:pt idx="55" formatCode="_(* #,##0.0_);_(* \(#,##0.0\);_(* &quot;-&quot;??_);_(@_)">
                  <c:v>151.45845824219199</c:v>
                </c:pt>
                <c:pt idx="56" formatCode="_(* #,##0.0_);_(* \(#,##0.0\);_(* &quot;-&quot;??_);_(@_)">
                  <c:v>154.16528795093501</c:v>
                </c:pt>
                <c:pt idx="57" formatCode="_(* #,##0.0_);_(* \(#,##0.0\);_(* &quot;-&quot;??_);_(@_)">
                  <c:v>157.43777817418655</c:v>
                </c:pt>
                <c:pt idx="58" formatCode="_(* #,##0.0_);_(* \(#,##0.0\);_(* &quot;-&quot;??_);_(@_)">
                  <c:v>160.16190861329952</c:v>
                </c:pt>
                <c:pt idx="59" formatCode="_(* #,##0.0_);_(* \(#,##0.0\);_(* &quot;-&quot;??_);_(@_)">
                  <c:v>162.98571685331078</c:v>
                </c:pt>
                <c:pt idx="60" formatCode="_(* #,##0.0_);_(* \(#,##0.0\);_(* &quot;-&quot;??_);_(@_)">
                  <c:v>166.31288227379187</c:v>
                </c:pt>
                <c:pt idx="61" formatCode="_(* #,##0.0_);_(* \(#,##0.0\);_(* &quot;-&quot;??_);_(@_)">
                  <c:v>169.17095377392576</c:v>
                </c:pt>
                <c:pt idx="62" formatCode="_(* #,##0.0_);_(* \(#,##0.0\);_(* &quot;-&quot;??_);_(@_)">
                  <c:v>171.99756706621505</c:v>
                </c:pt>
                <c:pt idx="63" formatCode="_(* #,##0.0_);_(* \(#,##0.0\);_(* &quot;-&quot;??_);_(@_)">
                  <c:v>175.01400304414338</c:v>
                </c:pt>
                <c:pt idx="64" formatCode="_(* #,##0.0_);_(* \(#,##0.0\);_(* &quot;-&quot;??_);_(@_)">
                  <c:v>178.57856613199303</c:v>
                </c:pt>
                <c:pt idx="65" formatCode="_(* #,##0.0_);_(* \(#,##0.0\);_(* &quot;-&quot;??_);_(@_)">
                  <c:v>181.8705592395105</c:v>
                </c:pt>
                <c:pt idx="66" formatCode="_(* #,##0.0_);_(* \(#,##0.0\);_(* &quot;-&quot;??_);_(@_)">
                  <c:v>184.80922854773337</c:v>
                </c:pt>
                <c:pt idx="67" formatCode="_(* #,##0.0_);_(* \(#,##0.0\);_(* &quot;-&quot;??_);_(@_)">
                  <c:v>187.48066216907714</c:v>
                </c:pt>
                <c:pt idx="68" formatCode="_(* #,##0.0_);_(* \(#,##0.0\);_(* &quot;-&quot;??_);_(@_)">
                  <c:v>190.90498250885335</c:v>
                </c:pt>
                <c:pt idx="69" formatCode="_(* #,##0.0_);_(* \(#,##0.0\);_(* &quot;-&quot;??_);_(@_)">
                  <c:v>194.08903595828318</c:v>
                </c:pt>
                <c:pt idx="70" formatCode="_(* #,##0.0_);_(* \(#,##0.0\);_(* &quot;-&quot;??_);_(@_)">
                  <c:v>196.36452162477093</c:v>
                </c:pt>
                <c:pt idx="71" formatCode="_(* #,##0.0_);_(* \(#,##0.0\);_(* &quot;-&quot;??_);_(@_)">
                  <c:v>199.19208849058802</c:v>
                </c:pt>
                <c:pt idx="72" formatCode="_(* #,##0.0_);_(* \(#,##0.0\);_(* &quot;-&quot;??_);_(@_)">
                  <c:v>203.28787634532353</c:v>
                </c:pt>
                <c:pt idx="73" formatCode="_(* #,##0.0_);_(* \(#,##0.0\);_(* &quot;-&quot;??_);_(@_)">
                  <c:v>207.62434999598145</c:v>
                </c:pt>
                <c:pt idx="74" formatCode="_(* #,##0.0_);_(* \(#,##0.0\);_(* &quot;-&quot;??_);_(@_)">
                  <c:v>211.73178888620984</c:v>
                </c:pt>
                <c:pt idx="75" formatCode="_(* #,##0.0_);_(* \(#,##0.0\);_(* &quot;-&quot;??_);_(@_)">
                  <c:v>215.82557855571883</c:v>
                </c:pt>
                <c:pt idx="76" formatCode="_(* #,##0.0_);_(* \(#,##0.0\);_(* &quot;-&quot;??_);_(@_)">
                  <c:v>219.70190085532772</c:v>
                </c:pt>
                <c:pt idx="77" formatCode="_(* #,##0.0_);_(* \(#,##0.0\);_(* &quot;-&quot;??_);_(@_)">
                  <c:v>223.43374586936378</c:v>
                </c:pt>
                <c:pt idx="78" formatCode="_(* #,##0.0_);_(* \(#,##0.0\);_(* &quot;-&quot;??_);_(@_)">
                  <c:v>226.99802467240286</c:v>
                </c:pt>
                <c:pt idx="79" formatCode="_(* #,##0.0_);_(* \(#,##0.0\);_(* &quot;-&quot;??_);_(@_)">
                  <c:v>231.28618311493526</c:v>
                </c:pt>
                <c:pt idx="80" formatCode="_(* #,##0.0_);_(* \(#,##0.0\);_(* &quot;-&quot;??_);_(@_)">
                  <c:v>237.16198215892803</c:v>
                </c:pt>
                <c:pt idx="81" formatCode="_(* #,##0.0_);_(* \(#,##0.0\);_(* &quot;-&quot;??_);_(@_)">
                  <c:v>242.64457347180567</c:v>
                </c:pt>
                <c:pt idx="82" formatCode="_(* #,##0.0_);_(* \(#,##0.0\);_(* &quot;-&quot;??_);_(@_)">
                  <c:v>249.09236625028009</c:v>
                </c:pt>
                <c:pt idx="83" formatCode="_(* #,##0.0_);_(* \(#,##0.0\);_(* &quot;-&quot;??_);_(@_)">
                  <c:v>254.43856162717086</c:v>
                </c:pt>
                <c:pt idx="84" formatCode="_(* #,##0.0_);_(* \(#,##0.0\);_(* &quot;-&quot;??_);_(@_)">
                  <c:v>258.84139402595702</c:v>
                </c:pt>
                <c:pt idx="85" formatCode="_(* #,##0.0_);_(* \(#,##0.0\);_(* &quot;-&quot;??_);_(@_)">
                  <c:v>262.34775105606434</c:v>
                </c:pt>
                <c:pt idx="86" formatCode="_(* #,##0.0_);_(* \(#,##0.0\);_(* &quot;-&quot;??_);_(@_)">
                  <c:v>266.28164246649499</c:v>
                </c:pt>
                <c:pt idx="87" formatCode="_(* #,##0.0_);_(* \(#,##0.0\);_(* &quot;-&quot;??_);_(@_)">
                  <c:v>270.46806467463301</c:v>
                </c:pt>
                <c:pt idx="88" formatCode="_(* #,##0.0_);_(* \(#,##0.0\);_(* &quot;-&quot;??_);_(@_)">
                  <c:v>274.75399068196509</c:v>
                </c:pt>
                <c:pt idx="89" formatCode="_(* #,##0.0_);_(* \(#,##0.0\);_(* &quot;-&quot;??_);_(@_)">
                  <c:v>278.62488267686564</c:v>
                </c:pt>
                <c:pt idx="90" formatCode="_(* #,##0.0_);_(* \(#,##0.0\);_(* &quot;-&quot;??_);_(@_)">
                  <c:v>282.72061775527305</c:v>
                </c:pt>
                <c:pt idx="91" formatCode="_(* #,##0.0_);_(* \(#,##0.0\);_(* &quot;-&quot;??_);_(@_)">
                  <c:v>286.08910748902264</c:v>
                </c:pt>
                <c:pt idx="92" formatCode="_(* #,##0.0_);_(* \(#,##0.0\);_(* &quot;-&quot;??_);_(@_)">
                  <c:v>289.46800714321938</c:v>
                </c:pt>
                <c:pt idx="93" formatCode="_(* #,##0.0_);_(* \(#,##0.0\);_(* &quot;-&quot;??_);_(@_)">
                  <c:v>293.09569270540868</c:v>
                </c:pt>
                <c:pt idx="94" formatCode="_(* #,##0.0_);_(* \(#,##0.0\);_(* &quot;-&quot;??_);_(@_)">
                  <c:v>296.51291794395667</c:v>
                </c:pt>
                <c:pt idx="95" formatCode="_(* #,##0.0_);_(* \(#,##0.0\);_(* &quot;-&quot;??_);_(@_)">
                  <c:v>300.17875085152667</c:v>
                </c:pt>
                <c:pt idx="96" formatCode="_(* #,##0.0_);_(* \(#,##0.0\);_(* &quot;-&quot;??_);_(@_)">
                  <c:v>304.97827376356076</c:v>
                </c:pt>
                <c:pt idx="97" formatCode="_(* #,##0.0_);_(* \(#,##0.0\);_(* &quot;-&quot;??_);_(@_)">
                  <c:v>309.39367910767999</c:v>
                </c:pt>
                <c:pt idx="98" formatCode="_(* #,##0.0_);_(* \(#,##0.0\);_(* &quot;-&quot;??_);_(@_)">
                  <c:v>314.11767159367218</c:v>
                </c:pt>
                <c:pt idx="99" formatCode="_(* #,##0.0_);_(* \(#,##0.0\);_(* &quot;-&quot;??_);_(@_)">
                  <c:v>319.66178106244814</c:v>
                </c:pt>
                <c:pt idx="100" formatCode="_(* #,##0.0_);_(* \(#,##0.0\);_(* &quot;-&quot;??_);_(@_)">
                  <c:v>326.36197945417337</c:v>
                </c:pt>
                <c:pt idx="101" formatCode="_(* #,##0.0_);_(* \(#,##0.0\);_(* &quot;-&quot;??_);_(@_)">
                  <c:v>332.91779022435088</c:v>
                </c:pt>
                <c:pt idx="102" formatCode="_(* #,##0.0_);_(* \(#,##0.0\);_(* &quot;-&quot;??_);_(@_)">
                  <c:v>339.7639637094378</c:v>
                </c:pt>
                <c:pt idx="103" formatCode="_(* #,##0.0_);_(* \(#,##0.0\);_(* &quot;-&quot;??_);_(@_)">
                  <c:v>346.44520657552266</c:v>
                </c:pt>
                <c:pt idx="104" formatCode="_(* #,##0.0_);_(* \(#,##0.0\);_(* &quot;-&quot;??_);_(@_)">
                  <c:v>352.47775676463414</c:v>
                </c:pt>
                <c:pt idx="105" formatCode="_(* #,##0.0_);_(* \(#,##0.0\);_(* &quot;-&quot;??_);_(@_)">
                  <c:v>358.55120891227182</c:v>
                </c:pt>
                <c:pt idx="106" formatCode="_(* #,##0.0_);_(* \(#,##0.0\);_(* &quot;-&quot;??_);_(@_)">
                  <c:v>364.89083709416252</c:v>
                </c:pt>
                <c:pt idx="107" formatCode="_(* #,##0.0_);_(* \(#,##0.0\);_(* &quot;-&quot;??_);_(@_)">
                  <c:v>371.13401485289847</c:v>
                </c:pt>
                <c:pt idx="108" formatCode="_(* #,##0.0_);_(* \(#,##0.0\);_(* &quot;-&quot;??_);_(@_)">
                  <c:v>378.19331877043385</c:v>
                </c:pt>
                <c:pt idx="109" formatCode="_(* #,##0.0_);_(* \(#,##0.0\);_(* &quot;-&quot;??_);_(@_)">
                  <c:v>384.86524281665288</c:v>
                </c:pt>
                <c:pt idx="110" formatCode="_(* #,##0.0_);_(* \(#,##0.0\);_(* &quot;-&quot;??_);_(@_)">
                  <c:v>391.7990507666575</c:v>
                </c:pt>
                <c:pt idx="111" formatCode="_(* #,##0.0_);_(* \(#,##0.0\);_(* &quot;-&quot;??_);_(@_)">
                  <c:v>397.77972432062882</c:v>
                </c:pt>
                <c:pt idx="112" formatCode="_(* #,##0.0_);_(* \(#,##0.0\);_(* &quot;-&quot;??_);_(@_)">
                  <c:v>403.37232358838384</c:v>
                </c:pt>
                <c:pt idx="113" formatCode="_(* #,##0.0_);_(* \(#,##0.0\);_(* &quot;-&quot;??_);_(@_)">
                  <c:v>408.96166601798689</c:v>
                </c:pt>
                <c:pt idx="114" formatCode="_(* #,##0.0_);_(* \(#,##0.0\);_(* &quot;-&quot;??_);_(@_)">
                  <c:v>414.69618314242604</c:v>
                </c:pt>
                <c:pt idx="115" formatCode="_(* #,##0.0_);_(* \(#,##0.0\);_(* &quot;-&quot;??_);_(@_)">
                  <c:v>420.67963933633001</c:v>
                </c:pt>
                <c:pt idx="116" formatCode="_(* #,##0.0_);_(* \(#,##0.0\);_(* &quot;-&quot;??_);_(@_)">
                  <c:v>426.96876240655621</c:v>
                </c:pt>
                <c:pt idx="117" formatCode="_(* #,##0.0_);_(* \(#,##0.0\);_(* &quot;-&quot;??_);_(@_)">
                  <c:v>433.83228228233691</c:v>
                </c:pt>
                <c:pt idx="118" formatCode="_(* #,##0.0_);_(* \(#,##0.0\);_(* &quot;-&quot;??_);_(@_)">
                  <c:v>440.51003692772042</c:v>
                </c:pt>
                <c:pt idx="119" formatCode="_(* #,##0.0_);_(* \(#,##0.0\);_(* &quot;-&quot;??_);_(@_)">
                  <c:v>446.70669128514697</c:v>
                </c:pt>
                <c:pt idx="120" formatCode="_(* #,##0.0_);_(* \(#,##0.0\);_(* &quot;-&quot;??_);_(@_)">
                  <c:v>453.13503936916135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8-4945-A917-14E1D7D3A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5976632"/>
        <c:axId val="1820368872"/>
      </c:lineChart>
      <c:dateAx>
        <c:axId val="-2055976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20368872"/>
        <c:crosses val="autoZero"/>
        <c:auto val="1"/>
        <c:lblOffset val="100"/>
        <c:baseTimeUnit val="days"/>
      </c:dateAx>
      <c:valAx>
        <c:axId val="1820368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solidFill>
              <a:srgbClr val="7F7F7F"/>
            </a:solidFill>
          </a:ln>
        </c:spPr>
        <c:crossAx val="-20559766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mpd="sng"/>
          </c:spPr>
          <c:marker>
            <c:symbol val="none"/>
          </c:marker>
          <c:cat>
            <c:numRef>
              <c:f>IndonesiaCovid!$A$7:$A$127</c:f>
              <c:numCache>
                <c:formatCode>d\-mmm</c:formatCode>
                <c:ptCount val="121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</c:numCache>
            </c:numRef>
          </c:cat>
          <c:val>
            <c:numRef>
              <c:f>IndonesiaCovid!$F$7:$F$127</c:f>
              <c:numCache>
                <c:formatCode>General</c:formatCode>
                <c:ptCount val="121"/>
                <c:pt idx="4" formatCode="_(* #,##0.0_);_(* \(#,##0.0\);_(* &quot;-&quot;??_);_(@_)">
                  <c:v>2.4</c:v>
                </c:pt>
                <c:pt idx="5" formatCode="_(* #,##0.0_);_(* \(#,##0.0\);_(* &quot;-&quot;??_);_(@_)">
                  <c:v>2.9333333333333331</c:v>
                </c:pt>
                <c:pt idx="6" formatCode="_(* #,##0.0_);_(* \(#,##0.0\);_(* &quot;-&quot;??_);_(@_)">
                  <c:v>3.9555555555555553</c:v>
                </c:pt>
                <c:pt idx="7" formatCode="_(* #,##0.0_);_(* \(#,##0.0\);_(* &quot;-&quot;??_);_(@_)">
                  <c:v>8.9703703703703699</c:v>
                </c:pt>
                <c:pt idx="8" formatCode="_(* #,##0.0_);_(* \(#,##0.0\);_(* &quot;-&quot;??_);_(@_)">
                  <c:v>14.980246913580247</c:v>
                </c:pt>
                <c:pt idx="9" formatCode="_(* #,##0.0_);_(* \(#,##0.0\);_(* &quot;-&quot;??_);_(@_)">
                  <c:v>21.320164609053499</c:v>
                </c:pt>
                <c:pt idx="10" formatCode="_(* #,##0.0_);_(* \(#,##0.0\);_(* &quot;-&quot;??_);_(@_)">
                  <c:v>25.546776406035665</c:v>
                </c:pt>
                <c:pt idx="11" formatCode="_(* #,##0.0_);_(* \(#,##0.0\);_(* &quot;-&quot;??_);_(@_)">
                  <c:v>40.031184270690446</c:v>
                </c:pt>
                <c:pt idx="12" formatCode="_(* #,##0.0_);_(* \(#,##0.0\);_(* &quot;-&quot;??_);_(@_)">
                  <c:v>58.687456180460295</c:v>
                </c:pt>
                <c:pt idx="13" formatCode="_(* #,##0.0_);_(* \(#,##0.0\);_(* &quot;-&quot;??_);_(@_)">
                  <c:v>78.124970786973535</c:v>
                </c:pt>
                <c:pt idx="14" formatCode="_(* #,##0.0_);_(* \(#,##0.0\);_(* &quot;-&quot;??_);_(@_)">
                  <c:v>96.749980524649018</c:v>
                </c:pt>
                <c:pt idx="15" formatCode="_(* #,##0.0_);_(* \(#,##0.0\);_(* &quot;-&quot;??_);_(@_)">
                  <c:v>121.83332034976601</c:v>
                </c:pt>
                <c:pt idx="16" formatCode="_(* #,##0.0_);_(* \(#,##0.0\);_(* &quot;-&quot;??_);_(@_)">
                  <c:v>156.88888023317733</c:v>
                </c:pt>
                <c:pt idx="17" formatCode="_(* #,##0.0_);_(* \(#,##0.0\);_(* &quot;-&quot;??_);_(@_)">
                  <c:v>207.59258682211822</c:v>
                </c:pt>
                <c:pt idx="18" formatCode="_(* #,##0.0_);_(* \(#,##0.0\);_(* &quot;-&quot;??_);_(@_)">
                  <c:v>261.39505788141213</c:v>
                </c:pt>
                <c:pt idx="19" formatCode="_(* #,##0.0_);_(* \(#,##0.0\);_(* &quot;-&quot;??_);_(@_)">
                  <c:v>324.26337192094144</c:v>
                </c:pt>
                <c:pt idx="20" formatCode="_(* #,##0.0_);_(* \(#,##0.0\);_(* &quot;-&quot;??_);_(@_)">
                  <c:v>387.50891461396094</c:v>
                </c:pt>
                <c:pt idx="21" formatCode="_(* #,##0.0_);_(* \(#,##0.0\);_(* &quot;-&quot;??_);_(@_)">
                  <c:v>451.33927640930727</c:v>
                </c:pt>
                <c:pt idx="22" formatCode="_(* #,##0.0_);_(* \(#,##0.0\);_(* &quot;-&quot;??_);_(@_)">
                  <c:v>529.22618427287148</c:v>
                </c:pt>
                <c:pt idx="23" formatCode="_(* #,##0.0_);_(* \(#,##0.0\);_(* &quot;-&quot;??_);_(@_)">
                  <c:v>616.15078951524765</c:v>
                </c:pt>
                <c:pt idx="24" formatCode="_(* #,##0.0_);_(* \(#,##0.0\);_(* &quot;-&quot;??_);_(@_)">
                  <c:v>708.43385967683173</c:v>
                </c:pt>
                <c:pt idx="25" formatCode="_(* #,##0.0_);_(* \(#,##0.0\);_(* &quot;-&quot;??_);_(@_)">
                  <c:v>820.95590645122115</c:v>
                </c:pt>
                <c:pt idx="26" formatCode="_(* #,##0.0_);_(* \(#,##0.0\);_(* &quot;-&quot;??_);_(@_)">
                  <c:v>932.30393763414747</c:v>
                </c:pt>
                <c:pt idx="27" formatCode="_(* #,##0.0_);_(* \(#,##0.0\);_(* &quot;-&quot;??_);_(@_)">
                  <c:v>1049.8692917560984</c:v>
                </c:pt>
                <c:pt idx="28" formatCode="_(* #,##0.0_);_(* \(#,##0.0\);_(* &quot;-&quot;??_);_(@_)">
                  <c:v>1171.2461945040657</c:v>
                </c:pt>
                <c:pt idx="29" formatCode="_(* #,##0.0_);_(* \(#,##0.0\);_(* &quot;-&quot;??_);_(@_)">
                  <c:v>1290.1641296693772</c:v>
                </c:pt>
                <c:pt idx="30" formatCode="_(* #,##0.0_);_(* \(#,##0.0\);_(* &quot;-&quot;??_);_(@_)">
                  <c:v>1419.1094197795849</c:v>
                </c:pt>
                <c:pt idx="31" formatCode="_(* #,##0.0_);_(* \(#,##0.0\);_(* &quot;-&quot;??_);_(@_)">
                  <c:v>1542.73961318639</c:v>
                </c:pt>
                <c:pt idx="32" formatCode="_(* #,##0.0_);_(* \(#,##0.0\);_(* &quot;-&quot;??_);_(@_)">
                  <c:v>1690.4930754575932</c:v>
                </c:pt>
                <c:pt idx="33" formatCode="_(* #,##0.0_);_(* \(#,##0.0\);_(* &quot;-&quot;??_);_(@_)">
                  <c:v>1824.3287169717289</c:v>
                </c:pt>
                <c:pt idx="34" formatCode="_(* #,##0.0_);_(* \(#,##0.0\);_(* &quot;-&quot;??_);_(@_)">
                  <c:v>1973.8858113144859</c:v>
                </c:pt>
                <c:pt idx="35" formatCode="_(* #,##0.0_);_(* \(#,##0.0\);_(* &quot;-&quot;??_);_(@_)">
                  <c:v>2146.2572075429907</c:v>
                </c:pt>
                <c:pt idx="36" formatCode="_(* #,##0.0_);_(* \(#,##0.0\);_(* &quot;-&quot;??_);_(@_)">
                  <c:v>2343.5048050286605</c:v>
                </c:pt>
                <c:pt idx="37" formatCode="_(* #,##0.0_);_(* \(#,##0.0\);_(* &quot;-&quot;??_);_(@_)">
                  <c:v>2547.6698700191068</c:v>
                </c:pt>
                <c:pt idx="38" formatCode="_(* #,##0.0_);_(* \(#,##0.0\);_(* &quot;-&quot;??_);_(@_)">
                  <c:v>2796.1132466794047</c:v>
                </c:pt>
                <c:pt idx="39" formatCode="_(* #,##0.0_);_(* \(#,##0.0\);_(* &quot;-&quot;??_);_(@_)">
                  <c:v>3034.7421644529363</c:v>
                </c:pt>
                <c:pt idx="40" formatCode="_(* #,##0.0_);_(* \(#,##0.0\);_(* &quot;-&quot;??_);_(@_)">
                  <c:v>3303.8281096352907</c:v>
                </c:pt>
                <c:pt idx="41" formatCode="_(* #,##0.0_);_(* \(#,##0.0\);_(* &quot;-&quot;??_);_(@_)">
                  <c:v>3616.2187397568605</c:v>
                </c:pt>
                <c:pt idx="42" formatCode="_(* #,##0.0_);_(* \(#,##0.0\);_(* &quot;-&quot;??_);_(@_)">
                  <c:v>3929.8124931712405</c:v>
                </c:pt>
                <c:pt idx="43" formatCode="_(* #,##0.0_);_(* \(#,##0.0\);_(* &quot;-&quot;??_);_(@_)">
                  <c:v>4232.8749954474933</c:v>
                </c:pt>
                <c:pt idx="44" formatCode="_(* #,##0.0_);_(* \(#,##0.0\);_(* &quot;-&quot;??_);_(@_)">
                  <c:v>4533.9166636316622</c:v>
                </c:pt>
                <c:pt idx="45" formatCode="_(* #,##0.0_);_(* \(#,##0.0\);_(* &quot;-&quot;??_);_(@_)">
                  <c:v>4861.2777757544418</c:v>
                </c:pt>
                <c:pt idx="46" formatCode="_(* #,##0.0_);_(* \(#,##0.0\);_(* &quot;-&quot;??_);_(@_)">
                  <c:v>5215.1851838362945</c:v>
                </c:pt>
                <c:pt idx="47" formatCode="_(* #,##0.0_);_(* \(#,##0.0\);_(* &quot;-&quot;??_);_(@_)">
                  <c:v>5559.4567892241967</c:v>
                </c:pt>
                <c:pt idx="48" formatCode="_(* #,##0.0_);_(* \(#,##0.0\);_(* &quot;-&quot;??_);_(@_)">
                  <c:v>5897.9711928161314</c:v>
                </c:pt>
                <c:pt idx="49" formatCode="_(* #,##0.0_);_(* \(#,##0.0\);_(* &quot;-&quot;??_);_(@_)">
                  <c:v>6185.3141285440879</c:v>
                </c:pt>
                <c:pt idx="50" formatCode="_(* #,##0.0_);_(* \(#,##0.0\);_(* &quot;-&quot;??_);_(@_)">
                  <c:v>6501.8760856960589</c:v>
                </c:pt>
                <c:pt idx="51" formatCode="_(* #,##0.0_);_(* \(#,##0.0\);_(* &quot;-&quot;??_);_(@_)">
                  <c:v>6807.2507237973723</c:v>
                </c:pt>
                <c:pt idx="52" formatCode="_(* #,##0.0_);_(* \(#,##0.0\);_(* &quot;-&quot;??_);_(@_)">
                  <c:v>7129.8338158649149</c:v>
                </c:pt>
                <c:pt idx="53" formatCode="_(* #,##0.0_);_(* \(#,##0.0\);_(* &quot;-&quot;??_);_(@_)">
                  <c:v>7490.2225439099429</c:v>
                </c:pt>
                <c:pt idx="54" formatCode="_(* #,##0.0_);_(* \(#,##0.0\);_(* &quot;-&quot;??_);_(@_)">
                  <c:v>7862.4816959399623</c:v>
                </c:pt>
                <c:pt idx="55" formatCode="_(* #,##0.0_);_(* \(#,##0.0\);_(* &quot;-&quot;??_);_(@_)">
                  <c:v>8202.3211306266421</c:v>
                </c:pt>
                <c:pt idx="56" formatCode="_(* #,##0.0_);_(* \(#,##0.0\);_(* &quot;-&quot;??_);_(@_)">
                  <c:v>8500.2140870844287</c:v>
                </c:pt>
                <c:pt idx="57" formatCode="_(* #,##0.0_);_(* \(#,##0.0\);_(* &quot;-&quot;??_);_(@_)">
                  <c:v>8837.1427247229531</c:v>
                </c:pt>
                <c:pt idx="58" formatCode="_(* #,##0.0_);_(* \(#,##0.0\);_(* &quot;-&quot;??_);_(@_)">
                  <c:v>9148.4284831486348</c:v>
                </c:pt>
                <c:pt idx="59" formatCode="_(* #,##0.0_);_(* \(#,##0.0\);_(* &quot;-&quot;??_);_(@_)">
                  <c:v>9471.6189887657565</c:v>
                </c:pt>
                <c:pt idx="60" formatCode="_(* #,##0.0_);_(* \(#,##0.0\);_(* &quot;-&quot;??_);_(@_)">
                  <c:v>9831.412659177171</c:v>
                </c:pt>
                <c:pt idx="61" formatCode="_(* #,##0.0_);_(* \(#,##0.0\);_(* &quot;-&quot;??_);_(@_)">
                  <c:v>10168.608439451447</c:v>
                </c:pt>
                <c:pt idx="62" formatCode="_(* #,##0.0_);_(* \(#,##0.0\);_(* &quot;-&quot;??_);_(@_)">
                  <c:v>10509.738959634298</c:v>
                </c:pt>
                <c:pt idx="63" formatCode="_(* #,##0.0_);_(* \(#,##0.0\);_(* &quot;-&quot;??_);_(@_)">
                  <c:v>10868.825973089532</c:v>
                </c:pt>
                <c:pt idx="64" formatCode="_(* #,##0.0_);_(* \(#,##0.0\);_(* &quot;-&quot;??_);_(@_)">
                  <c:v>11269.550648726354</c:v>
                </c:pt>
                <c:pt idx="65" formatCode="_(* #,##0.0_);_(* \(#,##0.0\);_(* &quot;-&quot;??_);_(@_)">
                  <c:v>11659.033765817569</c:v>
                </c:pt>
                <c:pt idx="66" formatCode="_(* #,##0.0_);_(* \(#,##0.0\);_(* &quot;-&quot;??_);_(@_)">
                  <c:v>12031.355843878378</c:v>
                </c:pt>
                <c:pt idx="67" formatCode="_(* #,##0.0_);_(* \(#,##0.0\);_(* &quot;-&quot;??_);_(@_)">
                  <c:v>12391.570562585586</c:v>
                </c:pt>
                <c:pt idx="68" formatCode="_(* #,##0.0_);_(* \(#,##0.0\);_(* &quot;-&quot;??_);_(@_)">
                  <c:v>12809.380375057057</c:v>
                </c:pt>
                <c:pt idx="69" formatCode="_(* #,##0.0_);_(* \(#,##0.0\);_(* &quot;-&quot;??_);_(@_)">
                  <c:v>13216.920250038038</c:v>
                </c:pt>
                <c:pt idx="70" formatCode="_(* #,##0.0_);_(* \(#,##0.0\);_(* &quot;-&quot;??_);_(@_)">
                  <c:v>13566.280166692026</c:v>
                </c:pt>
                <c:pt idx="71" formatCode="_(* #,##0.0_);_(* \(#,##0.0\);_(* &quot;-&quot;??_);_(@_)">
                  <c:v>13960.520111128017</c:v>
                </c:pt>
                <c:pt idx="72" formatCode="_(* #,##0.0_);_(* \(#,##0.0\);_(* &quot;-&quot;??_);_(@_)">
                  <c:v>14453.013407418677</c:v>
                </c:pt>
                <c:pt idx="73" formatCode="_(* #,##0.0_);_(* \(#,##0.0\);_(* &quot;-&quot;??_);_(@_)">
                  <c:v>14970.675604945785</c:v>
                </c:pt>
                <c:pt idx="74" formatCode="_(* #,##0.0_);_(* \(#,##0.0\);_(* &quot;-&quot;??_);_(@_)">
                  <c:v>15479.117069963857</c:v>
                </c:pt>
                <c:pt idx="75" formatCode="_(* #,##0.0_);_(* \(#,##0.0\);_(* &quot;-&quot;??_);_(@_)">
                  <c:v>15994.411379975905</c:v>
                </c:pt>
                <c:pt idx="76" formatCode="_(* #,##0.0_);_(* \(#,##0.0\);_(* &quot;-&quot;??_);_(@_)">
                  <c:v>16500.940919983936</c:v>
                </c:pt>
                <c:pt idx="77" formatCode="_(* #,##0.0_);_(* \(#,##0.0\);_(* &quot;-&quot;??_);_(@_)">
                  <c:v>17003.960613322623</c:v>
                </c:pt>
                <c:pt idx="78" formatCode="_(* #,##0.0_);_(* \(#,##0.0\);_(* &quot;-&quot;??_);_(@_)">
                  <c:v>17501.307075548415</c:v>
                </c:pt>
                <c:pt idx="79" formatCode="_(* #,##0.0_);_(* \(#,##0.0\);_(* &quot;-&quot;??_);_(@_)">
                  <c:v>18063.871383698945</c:v>
                </c:pt>
                <c:pt idx="80" formatCode="_(* #,##0.0_);_(* \(#,##0.0\);_(* &quot;-&quot;??_);_(@_)">
                  <c:v>18763.247589132628</c:v>
                </c:pt>
                <c:pt idx="81" formatCode="_(* #,##0.0_);_(* \(#,##0.0\);_(* &quot;-&quot;??_);_(@_)">
                  <c:v>19440.831726088418</c:v>
                </c:pt>
                <c:pt idx="82" formatCode="_(* #,##0.0_);_(* \(#,##0.0\);_(* &quot;-&quot;??_);_(@_)">
                  <c:v>20208.887817392279</c:v>
                </c:pt>
                <c:pt idx="83" formatCode="_(* #,##0.0_);_(* \(#,##0.0\);_(* &quot;-&quot;??_);_(@_)">
                  <c:v>20896.258544928187</c:v>
                </c:pt>
                <c:pt idx="84" formatCode="_(* #,##0.0_);_(* \(#,##0.0\);_(* &quot;-&quot;??_);_(@_)">
                  <c:v>21514.172363285459</c:v>
                </c:pt>
                <c:pt idx="85" formatCode="_(* #,##0.0_);_(* \(#,##0.0\);_(* &quot;-&quot;??_);_(@_)">
                  <c:v>22064.448242190305</c:v>
                </c:pt>
                <c:pt idx="86" formatCode="_(* #,##0.0_);_(* \(#,##0.0\);_(* &quot;-&quot;??_);_(@_)">
                  <c:v>22659.965494793538</c:v>
                </c:pt>
                <c:pt idx="87" formatCode="_(* #,##0.0_);_(* \(#,##0.0\);_(* &quot;-&quot;??_);_(@_)">
                  <c:v>23285.976996529025</c:v>
                </c:pt>
                <c:pt idx="88" formatCode="_(* #,##0.0_);_(* \(#,##0.0\);_(* &quot;-&quot;??_);_(@_)">
                  <c:v>23929.317997686016</c:v>
                </c:pt>
                <c:pt idx="89" formatCode="_(* #,##0.0_);_(* \(#,##0.0\);_(* &quot;-&quot;??_);_(@_)">
                  <c:v>24543.878665124012</c:v>
                </c:pt>
                <c:pt idx="90" formatCode="_(* #,##0.0_);_(* \(#,##0.0\);_(* &quot;-&quot;??_);_(@_)">
                  <c:v>25186.919110082676</c:v>
                </c:pt>
                <c:pt idx="91" formatCode="_(* #,##0.0_);_(* \(#,##0.0\);_(* &quot;-&quot;??_);_(@_)">
                  <c:v>25771.279406721784</c:v>
                </c:pt>
                <c:pt idx="92" formatCode="_(* #,##0.0_);_(* \(#,##0.0\);_(* &quot;-&quot;??_);_(@_)">
                  <c:v>26363.852937814521</c:v>
                </c:pt>
                <c:pt idx="93" formatCode="_(* #,##0.0_);_(* \(#,##0.0\);_(* &quot;-&quot;??_);_(@_)">
                  <c:v>26986.901958543014</c:v>
                </c:pt>
                <c:pt idx="94" formatCode="_(* #,##0.0_);_(* \(#,##0.0\);_(* &quot;-&quot;??_);_(@_)">
                  <c:v>27597.267972362009</c:v>
                </c:pt>
                <c:pt idx="95" formatCode="_(* #,##0.0_);_(* \(#,##0.0\);_(* &quot;-&quot;??_);_(@_)">
                  <c:v>28238.511981574673</c:v>
                </c:pt>
                <c:pt idx="96" formatCode="_(* #,##0.0_);_(* \(#,##0.0\);_(* &quot;-&quot;??_);_(@_)">
                  <c:v>28997.00798771645</c:v>
                </c:pt>
                <c:pt idx="97" formatCode="_(* #,##0.0_);_(* \(#,##0.0\);_(* &quot;-&quot;??_);_(@_)">
                  <c:v>29726.671991810967</c:v>
                </c:pt>
                <c:pt idx="98" formatCode="_(* #,##0.0_);_(* \(#,##0.0\);_(* &quot;-&quot;??_);_(@_)">
                  <c:v>30495.447994540646</c:v>
                </c:pt>
                <c:pt idx="99" formatCode="_(* #,##0.0_);_(* \(#,##0.0\);_(* &quot;-&quot;??_);_(@_)">
                  <c:v>31355.298663027097</c:v>
                </c:pt>
                <c:pt idx="100" formatCode="_(* #,##0.0_);_(* \(#,##0.0\);_(* &quot;-&quot;??_);_(@_)">
                  <c:v>32342.19910868473</c:v>
                </c:pt>
                <c:pt idx="101" formatCode="_(* #,##0.0_);_(* \(#,##0.0\);_(* &quot;-&quot;??_);_(@_)">
                  <c:v>33326.466072456489</c:v>
                </c:pt>
                <c:pt idx="102" formatCode="_(* #,##0.0_);_(* \(#,##0.0\);_(* &quot;-&quot;??_);_(@_)">
                  <c:v>34352.977381637662</c:v>
                </c:pt>
                <c:pt idx="103" formatCode="_(* #,##0.0_);_(* \(#,##0.0\);_(* &quot;-&quot;??_);_(@_)">
                  <c:v>35375.31825442511</c:v>
                </c:pt>
                <c:pt idx="104" formatCode="_(* #,##0.0_);_(* \(#,##0.0\);_(* &quot;-&quot;??_);_(@_)">
                  <c:v>36342.545502950074</c:v>
                </c:pt>
                <c:pt idx="105" formatCode="_(* #,##0.0_);_(* \(#,##0.0\);_(* &quot;-&quot;??_);_(@_)">
                  <c:v>37326.363668633385</c:v>
                </c:pt>
                <c:pt idx="106" formatCode="_(* #,##0.0_);_(* \(#,##0.0\);_(* &quot;-&quot;??_);_(@_)">
                  <c:v>38350.909112422254</c:v>
                </c:pt>
                <c:pt idx="107" formatCode="_(* #,##0.0_);_(* \(#,##0.0\);_(* &quot;-&quot;??_);_(@_)">
                  <c:v>39377.606074948169</c:v>
                </c:pt>
                <c:pt idx="108" formatCode="_(* #,##0.0_);_(* \(#,##0.0\);_(* &quot;-&quot;??_);_(@_)">
                  <c:v>40505.73738329878</c:v>
                </c:pt>
                <c:pt idx="109" formatCode="_(* #,##0.0_);_(* \(#,##0.0\);_(* &quot;-&quot;??_);_(@_)">
                  <c:v>41604.824922199186</c:v>
                </c:pt>
                <c:pt idx="110" formatCode="_(* #,##0.0_);_(* \(#,##0.0\);_(* &quot;-&quot;??_);_(@_)">
                  <c:v>42746.216614799458</c:v>
                </c:pt>
                <c:pt idx="111" formatCode="_(* #,##0.0_);_(* \(#,##0.0\);_(* &quot;-&quot;??_);_(@_)">
                  <c:v>43794.477743199641</c:v>
                </c:pt>
                <c:pt idx="112" formatCode="_(* #,##0.0_);_(* \(#,##0.0\);_(* &quot;-&quot;??_);_(@_)">
                  <c:v>44811.318495466425</c:v>
                </c:pt>
                <c:pt idx="113" formatCode="_(* #,##0.0_);_(* \(#,##0.0\);_(* &quot;-&quot;??_);_(@_)">
                  <c:v>45839.545663644283</c:v>
                </c:pt>
                <c:pt idx="114" formatCode="_(* #,##0.0_);_(* \(#,##0.0\);_(* &quot;-&quot;??_);_(@_)">
                  <c:v>46896.030442429525</c:v>
                </c:pt>
                <c:pt idx="115" formatCode="_(* #,##0.0_);_(* \(#,##0.0\);_(* &quot;-&quot;??_);_(@_)">
                  <c:v>47993.020294953014</c:v>
                </c:pt>
                <c:pt idx="116" formatCode="_(* #,##0.0_);_(* \(#,##0.0\);_(* &quot;-&quot;??_);_(@_)">
                  <c:v>49137.680196635345</c:v>
                </c:pt>
                <c:pt idx="117" formatCode="_(* #,##0.0_);_(* \(#,##0.0\);_(* &quot;-&quot;??_);_(@_)">
                  <c:v>50362.453464423561</c:v>
                </c:pt>
                <c:pt idx="118" formatCode="_(* #,##0.0_);_(* \(#,##0.0\);_(* &quot;-&quot;??_);_(@_)">
                  <c:v>51578.302309615705</c:v>
                </c:pt>
                <c:pt idx="119" formatCode="_(* #,##0.0_);_(* \(#,##0.0\);_(* &quot;-&quot;??_);_(@_)">
                  <c:v>52749.534873077137</c:v>
                </c:pt>
                <c:pt idx="120" formatCode="_(* #,##0.0_);_(* \(#,##0.0\);_(* &quot;-&quot;??_);_(@_)">
                  <c:v>53961.356582051427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F-4F41-9D71-BC68E5374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109592"/>
        <c:axId val="-2081367096"/>
      </c:lineChart>
      <c:dateAx>
        <c:axId val="1821109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2081367096"/>
        <c:crosses val="autoZero"/>
        <c:auto val="1"/>
        <c:lblOffset val="100"/>
        <c:baseTimeUnit val="days"/>
      </c:dateAx>
      <c:valAx>
        <c:axId val="-20813670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Indonesia Cumulative Number of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525">
            <a:solidFill>
              <a:schemeClr val="tx1">
                <a:lumMod val="50000"/>
                <a:lumOff val="50000"/>
              </a:schemeClr>
            </a:solidFill>
          </a:ln>
        </c:spPr>
        <c:crossAx val="182110959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700"/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138</xdr:row>
      <xdr:rowOff>25400</xdr:rowOff>
    </xdr:from>
    <xdr:to>
      <xdr:col>8</xdr:col>
      <xdr:colOff>990600</xdr:colOff>
      <xdr:row>161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166</xdr:row>
      <xdr:rowOff>25400</xdr:rowOff>
    </xdr:from>
    <xdr:to>
      <xdr:col>8</xdr:col>
      <xdr:colOff>901700</xdr:colOff>
      <xdr:row>186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279400</xdr:colOff>
      <xdr:row>163</xdr:row>
      <xdr:rowOff>139700</xdr:rowOff>
    </xdr:from>
    <xdr:to>
      <xdr:col>18</xdr:col>
      <xdr:colOff>12700</xdr:colOff>
      <xdr:row>184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584200</xdr:colOff>
      <xdr:row>137</xdr:row>
      <xdr:rowOff>177800</xdr:rowOff>
    </xdr:from>
    <xdr:to>
      <xdr:col>17</xdr:col>
      <xdr:colOff>546100</xdr:colOff>
      <xdr:row>161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6"/>
  <sheetViews>
    <sheetView tabSelected="1" workbookViewId="0"/>
  </sheetViews>
  <sheetFormatPr baseColWidth="10" defaultRowHeight="16" x14ac:dyDescent="0.2"/>
  <cols>
    <col min="2" max="2" width="13.1640625" customWidth="1"/>
    <col min="3" max="3" width="13.83203125" customWidth="1"/>
    <col min="4" max="4" width="12.5" customWidth="1"/>
    <col min="5" max="5" width="12.83203125" customWidth="1"/>
    <col min="6" max="6" width="13.83203125" customWidth="1"/>
    <col min="7" max="7" width="14.6640625" customWidth="1"/>
    <col min="8" max="8" width="12.33203125" bestFit="1" customWidth="1"/>
    <col min="9" max="9" width="13.1640625" customWidth="1"/>
    <col min="10" max="10" width="12.83203125" customWidth="1"/>
    <col min="11" max="11" width="13.1640625" customWidth="1"/>
    <col min="12" max="12" width="13" customWidth="1"/>
    <col min="13" max="13" width="12.6640625" customWidth="1"/>
    <col min="14" max="14" width="11.83203125" customWidth="1"/>
    <col min="15" max="15" width="14.1640625" customWidth="1"/>
    <col min="16" max="16" width="14" customWidth="1"/>
    <col min="17" max="17" width="13.1640625" customWidth="1"/>
    <col min="18" max="18" width="13" customWidth="1"/>
    <col min="19" max="19" width="13.6640625" customWidth="1"/>
    <col min="20" max="20" width="14.1640625" customWidth="1"/>
    <col min="21" max="21" width="12.6640625" customWidth="1"/>
    <col min="22" max="22" width="20.5" customWidth="1"/>
    <col min="23" max="23" width="12.83203125" customWidth="1"/>
    <col min="24" max="24" width="13.6640625" customWidth="1"/>
  </cols>
  <sheetData>
    <row r="1" spans="1:21" x14ac:dyDescent="0.2">
      <c r="A1" t="s">
        <v>39</v>
      </c>
      <c r="M1" s="25" t="s">
        <v>40</v>
      </c>
      <c r="N1" s="26"/>
      <c r="O1" s="26"/>
      <c r="P1" s="26"/>
      <c r="R1" s="25" t="s">
        <v>40</v>
      </c>
      <c r="S1" s="26"/>
      <c r="T1" s="26"/>
      <c r="U1" s="26"/>
    </row>
    <row r="2" spans="1:21" x14ac:dyDescent="0.2">
      <c r="M2" s="26"/>
      <c r="N2" s="26"/>
      <c r="O2" s="26"/>
      <c r="P2" s="26"/>
      <c r="R2" s="26"/>
      <c r="S2" s="26"/>
      <c r="T2" s="26"/>
      <c r="U2" s="26"/>
    </row>
    <row r="3" spans="1:21" x14ac:dyDescent="0.2">
      <c r="A3" t="s">
        <v>0</v>
      </c>
      <c r="B3" s="18" t="s">
        <v>16</v>
      </c>
      <c r="C3" s="18" t="s">
        <v>18</v>
      </c>
      <c r="D3" s="18" t="s">
        <v>20</v>
      </c>
      <c r="E3" s="18" t="s">
        <v>15</v>
      </c>
      <c r="F3" s="19" t="s">
        <v>33</v>
      </c>
      <c r="G3" s="18"/>
      <c r="H3" s="18"/>
      <c r="I3" s="19" t="s">
        <v>34</v>
      </c>
      <c r="L3" s="19"/>
      <c r="M3" s="26" t="s">
        <v>41</v>
      </c>
      <c r="N3" s="26"/>
      <c r="O3" s="26"/>
      <c r="P3" s="26"/>
      <c r="R3" s="26" t="s">
        <v>42</v>
      </c>
      <c r="S3" s="26"/>
      <c r="T3" s="26"/>
      <c r="U3" s="26"/>
    </row>
    <row r="4" spans="1:21" x14ac:dyDescent="0.2">
      <c r="B4" s="18" t="s">
        <v>17</v>
      </c>
      <c r="C4" s="18" t="s">
        <v>19</v>
      </c>
      <c r="D4" s="18" t="s">
        <v>21</v>
      </c>
      <c r="F4" s="18" t="s">
        <v>18</v>
      </c>
      <c r="G4" s="18" t="s">
        <v>20</v>
      </c>
      <c r="H4" s="18" t="s">
        <v>15</v>
      </c>
      <c r="I4" s="18" t="s">
        <v>22</v>
      </c>
      <c r="J4" s="18" t="s">
        <v>8</v>
      </c>
      <c r="K4" s="18" t="s">
        <v>23</v>
      </c>
      <c r="L4" s="18"/>
      <c r="M4" s="7"/>
      <c r="N4" s="7" t="s">
        <v>24</v>
      </c>
      <c r="O4" s="7" t="s">
        <v>26</v>
      </c>
      <c r="P4" s="7" t="s">
        <v>2</v>
      </c>
      <c r="R4" s="13"/>
      <c r="S4" s="13" t="s">
        <v>6</v>
      </c>
      <c r="T4" s="13" t="s">
        <v>7</v>
      </c>
      <c r="U4" s="13" t="s">
        <v>2</v>
      </c>
    </row>
    <row r="5" spans="1:21" x14ac:dyDescent="0.2">
      <c r="F5" s="18" t="s">
        <v>19</v>
      </c>
      <c r="G5" s="18" t="s">
        <v>21</v>
      </c>
      <c r="M5" s="7"/>
      <c r="N5" s="7"/>
      <c r="O5" s="7"/>
      <c r="P5" s="7"/>
      <c r="R5" s="13"/>
      <c r="S5" s="13"/>
      <c r="T5" s="13"/>
      <c r="U5" s="13"/>
    </row>
    <row r="6" spans="1:21" x14ac:dyDescent="0.2">
      <c r="M6" s="7" t="s">
        <v>25</v>
      </c>
      <c r="N6" s="7"/>
      <c r="O6" s="7"/>
      <c r="P6" s="7"/>
      <c r="R6" s="13" t="s">
        <v>14</v>
      </c>
      <c r="S6" s="14"/>
      <c r="T6" s="14"/>
      <c r="U6" s="14"/>
    </row>
    <row r="7" spans="1:21" x14ac:dyDescent="0.2">
      <c r="A7" s="1">
        <v>43892</v>
      </c>
      <c r="B7">
        <v>1</v>
      </c>
      <c r="C7">
        <v>2</v>
      </c>
      <c r="D7">
        <f>C7</f>
        <v>2</v>
      </c>
      <c r="E7" s="3">
        <f t="shared" ref="E7:E38" si="0">C7/B7</f>
        <v>2</v>
      </c>
      <c r="I7" s="18"/>
      <c r="K7" s="18"/>
      <c r="L7" s="6"/>
      <c r="M7" s="7" t="s">
        <v>9</v>
      </c>
      <c r="N7" s="7"/>
      <c r="O7" s="7"/>
      <c r="P7" s="7"/>
      <c r="R7" s="13" t="s">
        <v>9</v>
      </c>
      <c r="S7" s="14"/>
      <c r="T7" s="14"/>
      <c r="U7" s="14"/>
    </row>
    <row r="8" spans="1:21" x14ac:dyDescent="0.2">
      <c r="A8" s="1">
        <v>43893</v>
      </c>
      <c r="B8">
        <f>+B7+1</f>
        <v>2</v>
      </c>
      <c r="C8">
        <v>2</v>
      </c>
      <c r="D8">
        <f>C8-C7</f>
        <v>0</v>
      </c>
      <c r="E8" s="3">
        <f t="shared" si="0"/>
        <v>1</v>
      </c>
      <c r="L8" s="6"/>
      <c r="M8" s="7" t="s">
        <v>2</v>
      </c>
      <c r="N8" s="7"/>
      <c r="O8" s="7"/>
      <c r="P8" s="7"/>
      <c r="R8" s="13" t="s">
        <v>2</v>
      </c>
      <c r="S8" s="14"/>
      <c r="T8" s="14"/>
      <c r="U8" s="14"/>
    </row>
    <row r="9" spans="1:21" x14ac:dyDescent="0.2">
      <c r="A9" s="1">
        <v>43894</v>
      </c>
      <c r="B9">
        <f t="shared" ref="B9:B72" si="1">+B8+1</f>
        <v>3</v>
      </c>
      <c r="C9">
        <v>2</v>
      </c>
      <c r="D9">
        <f t="shared" ref="D9:D72" si="2">C9-C8</f>
        <v>0</v>
      </c>
      <c r="E9" s="3">
        <f t="shared" si="0"/>
        <v>0.66666666666666663</v>
      </c>
      <c r="L9" s="6"/>
      <c r="M9" s="7"/>
      <c r="N9" s="8"/>
      <c r="O9" s="7"/>
      <c r="P9" s="7"/>
      <c r="R9" s="13"/>
      <c r="S9" s="13"/>
      <c r="T9" s="13"/>
      <c r="U9" s="13"/>
    </row>
    <row r="10" spans="1:21" x14ac:dyDescent="0.2">
      <c r="A10" s="1">
        <v>43895</v>
      </c>
      <c r="B10">
        <f t="shared" si="1"/>
        <v>4</v>
      </c>
      <c r="C10">
        <v>2</v>
      </c>
      <c r="D10">
        <f t="shared" si="2"/>
        <v>0</v>
      </c>
      <c r="E10" s="3">
        <f t="shared" si="0"/>
        <v>0.5</v>
      </c>
      <c r="L10" s="6"/>
      <c r="M10" s="7" t="s">
        <v>1</v>
      </c>
      <c r="N10" s="7"/>
      <c r="O10" s="9"/>
      <c r="P10" s="7"/>
      <c r="R10" s="13" t="s">
        <v>1</v>
      </c>
      <c r="S10" s="13"/>
      <c r="T10" s="15"/>
      <c r="U10" s="13"/>
    </row>
    <row r="11" spans="1:21" x14ac:dyDescent="0.2">
      <c r="A11" s="1">
        <v>43896</v>
      </c>
      <c r="B11">
        <f t="shared" si="1"/>
        <v>5</v>
      </c>
      <c r="C11">
        <v>4</v>
      </c>
      <c r="D11">
        <f t="shared" si="2"/>
        <v>2</v>
      </c>
      <c r="E11" s="3">
        <f t="shared" si="0"/>
        <v>0.8</v>
      </c>
      <c r="F11" s="2">
        <f>AVERAGE(C7:C11)</f>
        <v>2.4</v>
      </c>
      <c r="G11" s="20">
        <f>AVERAGE(D7:D11)</f>
        <v>0.8</v>
      </c>
      <c r="H11" s="20">
        <f>AVERAGE(E7:E11)</f>
        <v>0.99333333333333318</v>
      </c>
      <c r="I11" s="5">
        <f t="shared" ref="I11:I42" si="3">+G11/H11</f>
        <v>0.80536912751677869</v>
      </c>
      <c r="L11" s="6"/>
      <c r="M11" s="7" t="s">
        <v>3</v>
      </c>
      <c r="N11" s="7"/>
      <c r="O11" s="9"/>
      <c r="P11" s="7"/>
      <c r="R11" s="13" t="s">
        <v>3</v>
      </c>
      <c r="S11" s="13"/>
      <c r="T11" s="15"/>
      <c r="U11" s="13"/>
    </row>
    <row r="12" spans="1:21" x14ac:dyDescent="0.2">
      <c r="A12" s="1">
        <v>43897</v>
      </c>
      <c r="B12">
        <f t="shared" si="1"/>
        <v>6</v>
      </c>
      <c r="C12">
        <v>4</v>
      </c>
      <c r="D12">
        <f t="shared" si="2"/>
        <v>0</v>
      </c>
      <c r="E12" s="3">
        <f t="shared" si="0"/>
        <v>0.66666666666666663</v>
      </c>
      <c r="F12" s="2">
        <f t="shared" ref="F12:F43" si="4">((C12-F11)*$C$133)+F11</f>
        <v>2.9333333333333331</v>
      </c>
      <c r="G12" s="2">
        <f t="shared" ref="G12:G43" si="5">((D12-G11)*$C$133)+G11</f>
        <v>0.53333333333333344</v>
      </c>
      <c r="H12" s="2">
        <f t="shared" ref="H12:H43" si="6">((E12-H11)*$C$133)+H11</f>
        <v>0.88444444444444437</v>
      </c>
      <c r="I12" s="4">
        <f t="shared" si="3"/>
        <v>0.60301507537688459</v>
      </c>
      <c r="J12" s="6">
        <f>((F12-F11)*(B12+B11))/((F12+F11)*(B12-B11))</f>
        <v>1.0999999999999999</v>
      </c>
      <c r="K12" s="5">
        <f t="shared" ref="K12:K43" si="7">+G12-G11</f>
        <v>-0.26666666666666661</v>
      </c>
      <c r="L12" s="6"/>
      <c r="M12" s="7" t="s">
        <v>4</v>
      </c>
      <c r="N12" s="7"/>
      <c r="O12" s="9"/>
      <c r="P12" s="10"/>
      <c r="R12" s="13" t="s">
        <v>4</v>
      </c>
      <c r="S12" s="13"/>
      <c r="T12" s="15"/>
      <c r="U12" s="13"/>
    </row>
    <row r="13" spans="1:21" x14ac:dyDescent="0.2">
      <c r="A13" s="1">
        <v>43898</v>
      </c>
      <c r="B13">
        <f t="shared" si="1"/>
        <v>7</v>
      </c>
      <c r="C13">
        <v>6</v>
      </c>
      <c r="D13">
        <f t="shared" si="2"/>
        <v>2</v>
      </c>
      <c r="E13" s="3">
        <f t="shared" si="0"/>
        <v>0.8571428571428571</v>
      </c>
      <c r="F13" s="2">
        <f t="shared" si="4"/>
        <v>3.9555555555555553</v>
      </c>
      <c r="G13" s="2">
        <f t="shared" si="5"/>
        <v>1.0222222222222221</v>
      </c>
      <c r="H13" s="2">
        <f t="shared" si="6"/>
        <v>0.87534391534391531</v>
      </c>
      <c r="I13" s="4">
        <f t="shared" si="3"/>
        <v>1.1677949709864603</v>
      </c>
      <c r="J13" s="6">
        <f t="shared" ref="J13:J76" si="8">((F13-F12)*(B13+B12))/((F13+F12)*(B13-B12))</f>
        <v>1.9290322580645161</v>
      </c>
      <c r="K13" s="5">
        <f t="shared" si="7"/>
        <v>0.48888888888888871</v>
      </c>
      <c r="L13" s="6"/>
      <c r="M13" s="7"/>
      <c r="N13" s="7"/>
      <c r="O13" s="9"/>
      <c r="P13" s="7"/>
      <c r="R13" s="13"/>
      <c r="S13" s="13"/>
      <c r="T13" s="15"/>
      <c r="U13" s="13"/>
    </row>
    <row r="14" spans="1:21" x14ac:dyDescent="0.2">
      <c r="A14" s="1">
        <v>43899</v>
      </c>
      <c r="B14">
        <f t="shared" si="1"/>
        <v>8</v>
      </c>
      <c r="C14">
        <v>19</v>
      </c>
      <c r="D14">
        <f t="shared" si="2"/>
        <v>13</v>
      </c>
      <c r="E14" s="3">
        <f t="shared" si="0"/>
        <v>2.375</v>
      </c>
      <c r="F14" s="2">
        <f t="shared" si="4"/>
        <v>8.9703703703703699</v>
      </c>
      <c r="G14" s="2">
        <f t="shared" si="5"/>
        <v>5.0148148148148142</v>
      </c>
      <c r="H14" s="2">
        <f t="shared" si="6"/>
        <v>1.3752292768959435</v>
      </c>
      <c r="I14" s="4">
        <f t="shared" si="3"/>
        <v>3.6465299998076315</v>
      </c>
      <c r="J14" s="6">
        <f t="shared" si="8"/>
        <v>5.8194842406876788</v>
      </c>
      <c r="K14" s="5">
        <f t="shared" si="7"/>
        <v>3.992592592592592</v>
      </c>
      <c r="L14" s="6"/>
      <c r="M14" s="7" t="s">
        <v>5</v>
      </c>
      <c r="N14" s="7"/>
      <c r="O14" s="9"/>
      <c r="P14" s="7"/>
      <c r="R14" s="13" t="s">
        <v>5</v>
      </c>
      <c r="S14" s="13"/>
      <c r="T14" s="15"/>
      <c r="U14" s="13"/>
    </row>
    <row r="15" spans="1:21" x14ac:dyDescent="0.2">
      <c r="A15" s="1">
        <v>43900</v>
      </c>
      <c r="B15">
        <f t="shared" si="1"/>
        <v>9</v>
      </c>
      <c r="C15">
        <v>27</v>
      </c>
      <c r="D15">
        <f t="shared" si="2"/>
        <v>8</v>
      </c>
      <c r="E15" s="3">
        <f t="shared" si="0"/>
        <v>3</v>
      </c>
      <c r="F15" s="2">
        <f t="shared" si="4"/>
        <v>14.980246913580247</v>
      </c>
      <c r="G15" s="2">
        <f t="shared" si="5"/>
        <v>6.0098765432098764</v>
      </c>
      <c r="H15" s="2">
        <f t="shared" si="6"/>
        <v>1.9168195179306289</v>
      </c>
      <c r="I15" s="4">
        <f t="shared" si="3"/>
        <v>3.135337723239616</v>
      </c>
      <c r="J15" s="6">
        <f t="shared" si="8"/>
        <v>4.2657731958762897</v>
      </c>
      <c r="K15" s="5">
        <f t="shared" si="7"/>
        <v>0.99506172839506224</v>
      </c>
      <c r="L15" s="6"/>
      <c r="M15" s="7" t="s">
        <v>5</v>
      </c>
      <c r="N15" s="7"/>
      <c r="O15" s="9"/>
      <c r="P15" s="7"/>
      <c r="R15" s="13" t="s">
        <v>5</v>
      </c>
      <c r="S15" s="13"/>
      <c r="T15" s="15"/>
      <c r="U15" s="13"/>
    </row>
    <row r="16" spans="1:21" x14ac:dyDescent="0.2">
      <c r="A16" s="1">
        <v>43901</v>
      </c>
      <c r="B16">
        <f t="shared" si="1"/>
        <v>10</v>
      </c>
      <c r="C16">
        <v>34</v>
      </c>
      <c r="D16">
        <f t="shared" si="2"/>
        <v>7</v>
      </c>
      <c r="E16" s="3">
        <f t="shared" si="0"/>
        <v>3.4</v>
      </c>
      <c r="F16" s="2">
        <f t="shared" si="4"/>
        <v>21.320164609053499</v>
      </c>
      <c r="G16" s="2">
        <f t="shared" si="5"/>
        <v>6.3399176954732512</v>
      </c>
      <c r="H16" s="2">
        <f t="shared" si="6"/>
        <v>2.4112130119537527</v>
      </c>
      <c r="I16" s="4">
        <f t="shared" si="3"/>
        <v>2.6293478278537306</v>
      </c>
      <c r="J16" s="6">
        <f t="shared" si="8"/>
        <v>3.3183766012923712</v>
      </c>
      <c r="K16" s="5">
        <f t="shared" si="7"/>
        <v>0.33004115226337483</v>
      </c>
      <c r="L16" s="6"/>
      <c r="M16" s="7"/>
      <c r="N16" s="7"/>
      <c r="O16" s="7"/>
      <c r="P16" s="7"/>
      <c r="R16" s="13"/>
      <c r="S16" s="13"/>
      <c r="T16" s="13"/>
      <c r="U16" s="13"/>
    </row>
    <row r="17" spans="1:21" x14ac:dyDescent="0.2">
      <c r="A17" s="1">
        <v>43902</v>
      </c>
      <c r="B17">
        <f t="shared" si="1"/>
        <v>11</v>
      </c>
      <c r="C17">
        <v>34</v>
      </c>
      <c r="D17">
        <f t="shared" si="2"/>
        <v>0</v>
      </c>
      <c r="E17" s="3">
        <f t="shared" si="0"/>
        <v>3.0909090909090908</v>
      </c>
      <c r="F17" s="2">
        <f t="shared" si="4"/>
        <v>25.546776406035665</v>
      </c>
      <c r="G17" s="2">
        <f t="shared" si="5"/>
        <v>4.2266117969821675</v>
      </c>
      <c r="H17" s="2">
        <f t="shared" si="6"/>
        <v>2.6377783716055321</v>
      </c>
      <c r="I17" s="4">
        <f t="shared" si="3"/>
        <v>1.6023377257466718</v>
      </c>
      <c r="J17" s="6">
        <f t="shared" si="8"/>
        <v>1.893847684832874</v>
      </c>
      <c r="K17" s="5">
        <f t="shared" si="7"/>
        <v>-2.1133058984910837</v>
      </c>
      <c r="L17" s="6"/>
      <c r="M17" s="7"/>
      <c r="N17" s="7"/>
      <c r="O17" s="7"/>
      <c r="P17" s="7"/>
      <c r="R17" s="13"/>
      <c r="S17" s="13"/>
      <c r="T17" s="13"/>
      <c r="U17" s="13"/>
    </row>
    <row r="18" spans="1:21" x14ac:dyDescent="0.2">
      <c r="A18" s="1">
        <v>43903</v>
      </c>
      <c r="B18">
        <f t="shared" si="1"/>
        <v>12</v>
      </c>
      <c r="C18">
        <v>69</v>
      </c>
      <c r="D18">
        <f t="shared" si="2"/>
        <v>35</v>
      </c>
      <c r="E18" s="3">
        <f t="shared" si="0"/>
        <v>5.75</v>
      </c>
      <c r="F18" s="2">
        <f t="shared" si="4"/>
        <v>40.031184270690446</v>
      </c>
      <c r="G18" s="2">
        <f t="shared" si="5"/>
        <v>14.484407864654777</v>
      </c>
      <c r="H18" s="2">
        <f t="shared" si="6"/>
        <v>3.6751855810703544</v>
      </c>
      <c r="I18" s="4">
        <f t="shared" si="3"/>
        <v>3.9411364528798472</v>
      </c>
      <c r="J18" s="6">
        <f t="shared" si="8"/>
        <v>5.0800814396976701</v>
      </c>
      <c r="K18" s="5">
        <f t="shared" si="7"/>
        <v>10.25779606767261</v>
      </c>
      <c r="L18" s="6"/>
      <c r="M18" s="7"/>
      <c r="N18" s="7" t="s">
        <v>27</v>
      </c>
      <c r="O18" s="7" t="s">
        <v>29</v>
      </c>
      <c r="P18" s="7" t="s">
        <v>2</v>
      </c>
      <c r="R18" s="13"/>
      <c r="S18" s="13" t="s">
        <v>10</v>
      </c>
      <c r="T18" s="13" t="s">
        <v>11</v>
      </c>
      <c r="U18" s="13" t="s">
        <v>2</v>
      </c>
    </row>
    <row r="19" spans="1:21" x14ac:dyDescent="0.2">
      <c r="A19" s="1">
        <v>43904</v>
      </c>
      <c r="B19">
        <f t="shared" si="1"/>
        <v>13</v>
      </c>
      <c r="C19">
        <v>96</v>
      </c>
      <c r="D19">
        <f t="shared" si="2"/>
        <v>27</v>
      </c>
      <c r="E19" s="3">
        <f t="shared" si="0"/>
        <v>7.384615384615385</v>
      </c>
      <c r="F19" s="2">
        <f t="shared" si="4"/>
        <v>58.687456180460295</v>
      </c>
      <c r="G19" s="2">
        <f t="shared" si="5"/>
        <v>18.656271909769849</v>
      </c>
      <c r="H19" s="2">
        <f t="shared" si="6"/>
        <v>4.911662182252031</v>
      </c>
      <c r="I19" s="4">
        <f t="shared" si="3"/>
        <v>3.7983621872821511</v>
      </c>
      <c r="J19" s="6">
        <f t="shared" si="8"/>
        <v>4.7246071827239122</v>
      </c>
      <c r="K19" s="5">
        <f t="shared" si="7"/>
        <v>4.1718640451150719</v>
      </c>
      <c r="L19" s="6"/>
      <c r="M19" s="7"/>
      <c r="N19" s="7"/>
      <c r="O19" s="7"/>
      <c r="P19" s="7"/>
      <c r="R19" s="13"/>
      <c r="S19" s="13"/>
      <c r="T19" s="13"/>
      <c r="U19" s="13"/>
    </row>
    <row r="20" spans="1:21" x14ac:dyDescent="0.2">
      <c r="A20" s="1">
        <v>43905</v>
      </c>
      <c r="B20">
        <f t="shared" si="1"/>
        <v>14</v>
      </c>
      <c r="C20">
        <v>117</v>
      </c>
      <c r="D20">
        <f t="shared" si="2"/>
        <v>21</v>
      </c>
      <c r="E20" s="3">
        <f t="shared" si="0"/>
        <v>8.3571428571428577</v>
      </c>
      <c r="F20" s="2">
        <f t="shared" si="4"/>
        <v>78.124970786973535</v>
      </c>
      <c r="G20" s="2">
        <f t="shared" si="5"/>
        <v>19.437514606513233</v>
      </c>
      <c r="H20" s="2">
        <f t="shared" si="6"/>
        <v>6.0601557405489732</v>
      </c>
      <c r="I20" s="4">
        <f t="shared" si="3"/>
        <v>3.207428231003258</v>
      </c>
      <c r="J20" s="6">
        <f t="shared" si="8"/>
        <v>3.8360031029986876</v>
      </c>
      <c r="K20" s="5">
        <f t="shared" si="7"/>
        <v>0.78124269674338365</v>
      </c>
      <c r="L20" s="6"/>
      <c r="M20" s="7" t="s">
        <v>25</v>
      </c>
      <c r="N20" s="7"/>
      <c r="O20" s="7"/>
      <c r="P20" s="7"/>
      <c r="R20" s="13" t="s">
        <v>14</v>
      </c>
      <c r="S20" s="14"/>
      <c r="T20" s="14"/>
      <c r="U20" s="14"/>
    </row>
    <row r="21" spans="1:21" x14ac:dyDescent="0.2">
      <c r="A21" s="1">
        <v>43906</v>
      </c>
      <c r="B21">
        <f t="shared" si="1"/>
        <v>15</v>
      </c>
      <c r="C21">
        <v>134</v>
      </c>
      <c r="D21">
        <f t="shared" si="2"/>
        <v>17</v>
      </c>
      <c r="E21" s="3">
        <f t="shared" si="0"/>
        <v>8.9333333333333336</v>
      </c>
      <c r="F21" s="2">
        <f t="shared" si="4"/>
        <v>96.749980524649018</v>
      </c>
      <c r="G21" s="2">
        <f t="shared" si="5"/>
        <v>18.625009737675487</v>
      </c>
      <c r="H21" s="2">
        <f t="shared" si="6"/>
        <v>7.0178816048104267</v>
      </c>
      <c r="I21" s="4">
        <f t="shared" si="3"/>
        <v>2.6539361571601496</v>
      </c>
      <c r="J21" s="6">
        <f t="shared" si="8"/>
        <v>3.0886372138574609</v>
      </c>
      <c r="K21" s="5">
        <f t="shared" si="7"/>
        <v>-0.81250486883774542</v>
      </c>
      <c r="L21" s="6"/>
      <c r="M21" s="7" t="s">
        <v>9</v>
      </c>
      <c r="N21" s="7"/>
      <c r="O21" s="7"/>
      <c r="P21" s="7"/>
      <c r="R21" s="13" t="s">
        <v>9</v>
      </c>
      <c r="S21" s="14"/>
      <c r="T21" s="14"/>
      <c r="U21" s="14"/>
    </row>
    <row r="22" spans="1:21" x14ac:dyDescent="0.2">
      <c r="A22" s="1">
        <v>43907</v>
      </c>
      <c r="B22">
        <f t="shared" si="1"/>
        <v>16</v>
      </c>
      <c r="C22">
        <v>172</v>
      </c>
      <c r="D22">
        <f t="shared" si="2"/>
        <v>38</v>
      </c>
      <c r="E22" s="3">
        <f t="shared" si="0"/>
        <v>10.75</v>
      </c>
      <c r="F22" s="2">
        <f t="shared" si="4"/>
        <v>121.83332034976601</v>
      </c>
      <c r="G22" s="2">
        <f t="shared" si="5"/>
        <v>25.08333982511699</v>
      </c>
      <c r="H22" s="2">
        <f t="shared" si="6"/>
        <v>8.2619210698736172</v>
      </c>
      <c r="I22" s="4">
        <f t="shared" si="3"/>
        <v>3.0360178477837589</v>
      </c>
      <c r="J22" s="6">
        <f t="shared" si="8"/>
        <v>3.5573784981194883</v>
      </c>
      <c r="K22" s="5">
        <f t="shared" si="7"/>
        <v>6.4583300874415031</v>
      </c>
      <c r="L22" s="6"/>
      <c r="M22" s="7" t="s">
        <v>2</v>
      </c>
      <c r="N22" s="7"/>
      <c r="O22" s="7"/>
      <c r="P22" s="7"/>
      <c r="R22" s="13" t="s">
        <v>2</v>
      </c>
      <c r="S22" s="14"/>
      <c r="T22" s="14"/>
      <c r="U22" s="14"/>
    </row>
    <row r="23" spans="1:21" x14ac:dyDescent="0.2">
      <c r="A23" s="1">
        <v>43908</v>
      </c>
      <c r="B23">
        <f t="shared" si="1"/>
        <v>17</v>
      </c>
      <c r="C23">
        <v>227</v>
      </c>
      <c r="D23">
        <f t="shared" si="2"/>
        <v>55</v>
      </c>
      <c r="E23" s="3">
        <f t="shared" si="0"/>
        <v>13.352941176470589</v>
      </c>
      <c r="F23" s="2">
        <f t="shared" si="4"/>
        <v>156.88888023317733</v>
      </c>
      <c r="G23" s="2">
        <f t="shared" si="5"/>
        <v>35.055559883411327</v>
      </c>
      <c r="H23" s="2">
        <f t="shared" si="6"/>
        <v>9.9589277720726077</v>
      </c>
      <c r="I23" s="4">
        <f t="shared" si="3"/>
        <v>3.5200134678871882</v>
      </c>
      <c r="J23" s="6">
        <f t="shared" si="8"/>
        <v>4.1504891742856271</v>
      </c>
      <c r="K23" s="5">
        <f t="shared" si="7"/>
        <v>9.9722200582943366</v>
      </c>
      <c r="L23" s="6"/>
      <c r="M23" s="7"/>
      <c r="N23" s="8"/>
      <c r="O23" s="7"/>
      <c r="P23" s="7"/>
      <c r="R23" s="13"/>
      <c r="S23" s="13"/>
      <c r="T23" s="13"/>
      <c r="U23" s="13"/>
    </row>
    <row r="24" spans="1:21" x14ac:dyDescent="0.2">
      <c r="A24" s="1">
        <v>43909</v>
      </c>
      <c r="B24">
        <f t="shared" si="1"/>
        <v>18</v>
      </c>
      <c r="C24">
        <v>309</v>
      </c>
      <c r="D24">
        <f t="shared" si="2"/>
        <v>82</v>
      </c>
      <c r="E24" s="3">
        <f t="shared" si="0"/>
        <v>17.166666666666668</v>
      </c>
      <c r="F24" s="2">
        <f t="shared" si="4"/>
        <v>207.59258682211822</v>
      </c>
      <c r="G24" s="2">
        <f t="shared" si="5"/>
        <v>50.703706588940882</v>
      </c>
      <c r="H24" s="2">
        <f t="shared" si="6"/>
        <v>12.36150740360396</v>
      </c>
      <c r="I24" s="4">
        <f t="shared" si="3"/>
        <v>4.1017413923287682</v>
      </c>
      <c r="J24" s="6">
        <f t="shared" si="8"/>
        <v>4.8689162303654294</v>
      </c>
      <c r="K24" s="5">
        <f t="shared" si="7"/>
        <v>15.648146705529555</v>
      </c>
      <c r="L24" s="6"/>
      <c r="M24" s="7" t="s">
        <v>1</v>
      </c>
      <c r="N24" s="7"/>
      <c r="O24" s="9"/>
      <c r="P24" s="7"/>
      <c r="R24" s="13" t="s">
        <v>1</v>
      </c>
      <c r="S24" s="13"/>
      <c r="T24" s="15"/>
      <c r="U24" s="13"/>
    </row>
    <row r="25" spans="1:21" x14ac:dyDescent="0.2">
      <c r="A25" s="1">
        <v>43910</v>
      </c>
      <c r="B25">
        <f t="shared" si="1"/>
        <v>19</v>
      </c>
      <c r="C25">
        <v>369</v>
      </c>
      <c r="D25">
        <f t="shared" si="2"/>
        <v>60</v>
      </c>
      <c r="E25" s="3">
        <f t="shared" si="0"/>
        <v>19.421052631578949</v>
      </c>
      <c r="F25" s="2">
        <f t="shared" si="4"/>
        <v>261.39505788141213</v>
      </c>
      <c r="G25" s="2">
        <f t="shared" si="5"/>
        <v>53.802471059293921</v>
      </c>
      <c r="H25" s="2">
        <f t="shared" si="6"/>
        <v>14.714689146262289</v>
      </c>
      <c r="I25" s="4">
        <f t="shared" si="3"/>
        <v>3.6563783661689113</v>
      </c>
      <c r="J25" s="6">
        <f t="shared" si="8"/>
        <v>4.2446564460185012</v>
      </c>
      <c r="K25" s="5">
        <f t="shared" si="7"/>
        <v>3.0987644703530393</v>
      </c>
      <c r="L25" s="6"/>
      <c r="M25" s="7" t="s">
        <v>3</v>
      </c>
      <c r="N25" s="7"/>
      <c r="O25" s="9"/>
      <c r="P25" s="7"/>
      <c r="R25" s="13" t="s">
        <v>3</v>
      </c>
      <c r="S25" s="13"/>
      <c r="T25" s="15"/>
      <c r="U25" s="13"/>
    </row>
    <row r="26" spans="1:21" x14ac:dyDescent="0.2">
      <c r="A26" s="1">
        <v>43911</v>
      </c>
      <c r="B26">
        <f t="shared" si="1"/>
        <v>20</v>
      </c>
      <c r="C26">
        <v>450</v>
      </c>
      <c r="D26">
        <f t="shared" si="2"/>
        <v>81</v>
      </c>
      <c r="E26" s="3">
        <f t="shared" si="0"/>
        <v>22.5</v>
      </c>
      <c r="F26" s="2">
        <f t="shared" si="4"/>
        <v>324.26337192094144</v>
      </c>
      <c r="G26" s="2">
        <f t="shared" si="5"/>
        <v>62.868314039529281</v>
      </c>
      <c r="H26" s="2">
        <f t="shared" si="6"/>
        <v>17.309792764174858</v>
      </c>
      <c r="I26" s="4">
        <f t="shared" si="3"/>
        <v>3.6319507053628297</v>
      </c>
      <c r="J26" s="6">
        <f t="shared" si="8"/>
        <v>4.1865089321246378</v>
      </c>
      <c r="K26" s="5">
        <f t="shared" si="7"/>
        <v>9.0658429802353595</v>
      </c>
      <c r="L26" s="6"/>
      <c r="M26" s="7" t="s">
        <v>4</v>
      </c>
      <c r="N26" s="7"/>
      <c r="O26" s="9"/>
      <c r="P26" s="10"/>
      <c r="R26" s="13" t="s">
        <v>4</v>
      </c>
      <c r="S26" s="13"/>
      <c r="T26" s="15"/>
      <c r="U26" s="13"/>
    </row>
    <row r="27" spans="1:21" x14ac:dyDescent="0.2">
      <c r="A27" s="1">
        <v>43912</v>
      </c>
      <c r="B27">
        <f t="shared" si="1"/>
        <v>21</v>
      </c>
      <c r="C27">
        <v>514</v>
      </c>
      <c r="D27">
        <f t="shared" si="2"/>
        <v>64</v>
      </c>
      <c r="E27" s="3">
        <f t="shared" si="0"/>
        <v>24.476190476190474</v>
      </c>
      <c r="F27" s="2">
        <f t="shared" si="4"/>
        <v>387.50891461396094</v>
      </c>
      <c r="G27" s="2">
        <f t="shared" si="5"/>
        <v>63.245542693019523</v>
      </c>
      <c r="H27" s="2">
        <f t="shared" si="6"/>
        <v>19.698592001513397</v>
      </c>
      <c r="I27" s="4">
        <f t="shared" si="3"/>
        <v>3.2106631117676083</v>
      </c>
      <c r="J27" s="6">
        <f t="shared" si="8"/>
        <v>3.6431135342983691</v>
      </c>
      <c r="K27" s="5">
        <f t="shared" si="7"/>
        <v>0.37722865349024204</v>
      </c>
      <c r="L27" s="6"/>
      <c r="M27" s="7"/>
      <c r="N27" s="7"/>
      <c r="O27" s="9"/>
      <c r="P27" s="7"/>
      <c r="R27" s="13"/>
      <c r="S27" s="13"/>
      <c r="T27" s="15"/>
      <c r="U27" s="13"/>
    </row>
    <row r="28" spans="1:21" x14ac:dyDescent="0.2">
      <c r="A28" s="1">
        <v>43913</v>
      </c>
      <c r="B28">
        <f t="shared" si="1"/>
        <v>22</v>
      </c>
      <c r="C28">
        <v>579</v>
      </c>
      <c r="D28">
        <f t="shared" si="2"/>
        <v>65</v>
      </c>
      <c r="E28" s="3">
        <f t="shared" si="0"/>
        <v>26.318181818181817</v>
      </c>
      <c r="F28" s="2">
        <f t="shared" si="4"/>
        <v>451.33927640930727</v>
      </c>
      <c r="G28" s="2">
        <f t="shared" si="5"/>
        <v>63.830361795346349</v>
      </c>
      <c r="H28" s="2">
        <f t="shared" si="6"/>
        <v>21.905121940402871</v>
      </c>
      <c r="I28" s="4">
        <f t="shared" si="3"/>
        <v>2.9139468827888391</v>
      </c>
      <c r="J28" s="6">
        <f t="shared" si="8"/>
        <v>3.271993176562455</v>
      </c>
      <c r="K28" s="5">
        <f t="shared" si="7"/>
        <v>0.58481910232682566</v>
      </c>
      <c r="L28" s="6"/>
      <c r="M28" s="7" t="s">
        <v>5</v>
      </c>
      <c r="N28" s="7"/>
      <c r="O28" s="9"/>
      <c r="P28" s="7"/>
      <c r="R28" s="13" t="s">
        <v>5</v>
      </c>
      <c r="S28" s="13"/>
      <c r="T28" s="15"/>
      <c r="U28" s="13"/>
    </row>
    <row r="29" spans="1:21" x14ac:dyDescent="0.2">
      <c r="A29" s="1">
        <v>43914</v>
      </c>
      <c r="B29">
        <f t="shared" si="1"/>
        <v>23</v>
      </c>
      <c r="C29">
        <v>685</v>
      </c>
      <c r="D29">
        <f t="shared" si="2"/>
        <v>106</v>
      </c>
      <c r="E29" s="3">
        <f t="shared" si="0"/>
        <v>29.782608695652176</v>
      </c>
      <c r="F29" s="2">
        <f t="shared" si="4"/>
        <v>529.22618427287148</v>
      </c>
      <c r="G29" s="2">
        <f t="shared" si="5"/>
        <v>77.886907863564232</v>
      </c>
      <c r="H29" s="2">
        <f t="shared" si="6"/>
        <v>24.530950858819306</v>
      </c>
      <c r="I29" s="4">
        <f t="shared" si="3"/>
        <v>3.1750464265253919</v>
      </c>
      <c r="J29" s="6">
        <f t="shared" si="8"/>
        <v>3.574377228647259</v>
      </c>
      <c r="K29" s="5">
        <f t="shared" si="7"/>
        <v>14.056546068217884</v>
      </c>
      <c r="L29" s="6"/>
      <c r="M29" s="7" t="s">
        <v>5</v>
      </c>
      <c r="N29" s="7"/>
      <c r="O29" s="9"/>
      <c r="P29" s="7"/>
      <c r="R29" s="13" t="s">
        <v>5</v>
      </c>
      <c r="S29" s="13"/>
      <c r="T29" s="15"/>
      <c r="U29" s="13"/>
    </row>
    <row r="30" spans="1:21" x14ac:dyDescent="0.2">
      <c r="A30" s="1">
        <v>43915</v>
      </c>
      <c r="B30">
        <f t="shared" si="1"/>
        <v>24</v>
      </c>
      <c r="C30">
        <v>790</v>
      </c>
      <c r="D30">
        <f t="shared" si="2"/>
        <v>105</v>
      </c>
      <c r="E30" s="3">
        <f t="shared" si="0"/>
        <v>32.916666666666664</v>
      </c>
      <c r="F30" s="2">
        <f t="shared" si="4"/>
        <v>616.15078951524765</v>
      </c>
      <c r="G30" s="2">
        <f t="shared" si="5"/>
        <v>86.92460524237616</v>
      </c>
      <c r="H30" s="2">
        <f t="shared" si="6"/>
        <v>27.326189461435092</v>
      </c>
      <c r="I30" s="4">
        <f t="shared" si="3"/>
        <v>3.180999874316583</v>
      </c>
      <c r="J30" s="6">
        <f t="shared" si="8"/>
        <v>3.5669098819751901</v>
      </c>
      <c r="K30" s="5">
        <f t="shared" si="7"/>
        <v>9.0376973788119273</v>
      </c>
      <c r="L30" s="6"/>
      <c r="M30" s="7"/>
      <c r="N30" s="7"/>
      <c r="O30" s="7"/>
      <c r="P30" s="7"/>
      <c r="R30" s="13"/>
      <c r="S30" s="13"/>
      <c r="T30" s="13"/>
      <c r="U30" s="13"/>
    </row>
    <row r="31" spans="1:21" x14ac:dyDescent="0.2">
      <c r="A31" s="1">
        <v>43916</v>
      </c>
      <c r="B31">
        <f t="shared" si="1"/>
        <v>25</v>
      </c>
      <c r="C31">
        <v>893</v>
      </c>
      <c r="D31">
        <f t="shared" si="2"/>
        <v>103</v>
      </c>
      <c r="E31" s="3">
        <f t="shared" si="0"/>
        <v>35.72</v>
      </c>
      <c r="F31" s="2">
        <f t="shared" si="4"/>
        <v>708.43385967683173</v>
      </c>
      <c r="G31" s="2">
        <f t="shared" si="5"/>
        <v>92.283070161584106</v>
      </c>
      <c r="H31" s="2">
        <f t="shared" si="6"/>
        <v>30.124126307623396</v>
      </c>
      <c r="I31" s="4">
        <f t="shared" si="3"/>
        <v>3.0634272748428355</v>
      </c>
      <c r="J31" s="6">
        <f t="shared" si="8"/>
        <v>3.4138025385359114</v>
      </c>
      <c r="K31" s="5">
        <f t="shared" si="7"/>
        <v>5.3584649192079468</v>
      </c>
      <c r="L31" s="6"/>
      <c r="M31" s="7"/>
      <c r="N31" s="7"/>
      <c r="O31" s="7"/>
      <c r="P31" s="7"/>
      <c r="R31" s="13"/>
      <c r="S31" s="13"/>
      <c r="T31" s="13"/>
      <c r="U31" s="13"/>
    </row>
    <row r="32" spans="1:21" x14ac:dyDescent="0.2">
      <c r="A32" s="1">
        <v>43917</v>
      </c>
      <c r="B32">
        <f t="shared" si="1"/>
        <v>26</v>
      </c>
      <c r="C32">
        <v>1046</v>
      </c>
      <c r="D32">
        <f t="shared" si="2"/>
        <v>153</v>
      </c>
      <c r="E32" s="3">
        <f t="shared" si="0"/>
        <v>40.230769230769234</v>
      </c>
      <c r="F32" s="2">
        <f t="shared" si="4"/>
        <v>820.95590645122115</v>
      </c>
      <c r="G32" s="2">
        <f t="shared" si="5"/>
        <v>112.52204677438939</v>
      </c>
      <c r="H32" s="2">
        <f t="shared" si="6"/>
        <v>33.493007282005344</v>
      </c>
      <c r="I32" s="4">
        <f t="shared" si="3"/>
        <v>3.3595683369657783</v>
      </c>
      <c r="J32" s="6">
        <f t="shared" si="8"/>
        <v>3.7522314537400767</v>
      </c>
      <c r="K32" s="5">
        <f t="shared" si="7"/>
        <v>20.238976612805288</v>
      </c>
      <c r="L32" s="6"/>
      <c r="M32" s="7"/>
      <c r="N32" s="7" t="s">
        <v>30</v>
      </c>
      <c r="O32" s="7" t="s">
        <v>28</v>
      </c>
      <c r="P32" s="7" t="s">
        <v>2</v>
      </c>
      <c r="R32" s="13"/>
      <c r="S32" s="13" t="s">
        <v>12</v>
      </c>
      <c r="T32" s="13" t="s">
        <v>13</v>
      </c>
      <c r="U32" s="13" t="s">
        <v>2</v>
      </c>
    </row>
    <row r="33" spans="1:21" x14ac:dyDescent="0.2">
      <c r="A33" s="1">
        <v>43918</v>
      </c>
      <c r="B33">
        <f t="shared" si="1"/>
        <v>27</v>
      </c>
      <c r="C33">
        <v>1155</v>
      </c>
      <c r="D33">
        <f t="shared" si="2"/>
        <v>109</v>
      </c>
      <c r="E33" s="3">
        <f t="shared" si="0"/>
        <v>42.777777777777779</v>
      </c>
      <c r="F33" s="2">
        <f t="shared" si="4"/>
        <v>932.30393763414747</v>
      </c>
      <c r="G33" s="2">
        <f t="shared" si="5"/>
        <v>111.34803118292626</v>
      </c>
      <c r="H33" s="2">
        <f t="shared" si="6"/>
        <v>36.587930780596153</v>
      </c>
      <c r="I33" s="4">
        <f t="shared" si="3"/>
        <v>3.043299492683472</v>
      </c>
      <c r="J33" s="6">
        <f t="shared" si="8"/>
        <v>3.3659846100985282</v>
      </c>
      <c r="K33" s="5">
        <f t="shared" si="7"/>
        <v>-1.1740155914631316</v>
      </c>
      <c r="L33" s="6"/>
      <c r="M33" s="7"/>
      <c r="N33" s="7"/>
      <c r="O33" s="7"/>
      <c r="P33" s="7"/>
      <c r="R33" s="13"/>
      <c r="S33" s="13"/>
      <c r="T33" s="13"/>
      <c r="U33" s="13"/>
    </row>
    <row r="34" spans="1:21" x14ac:dyDescent="0.2">
      <c r="A34" s="1">
        <v>43919</v>
      </c>
      <c r="B34">
        <f t="shared" si="1"/>
        <v>28</v>
      </c>
      <c r="C34">
        <v>1285</v>
      </c>
      <c r="D34">
        <f t="shared" si="2"/>
        <v>130</v>
      </c>
      <c r="E34" s="3">
        <f t="shared" si="0"/>
        <v>45.892857142857146</v>
      </c>
      <c r="F34" s="2">
        <f t="shared" si="4"/>
        <v>1049.8692917560984</v>
      </c>
      <c r="G34" s="2">
        <f t="shared" si="5"/>
        <v>117.56535412195085</v>
      </c>
      <c r="H34" s="2">
        <f t="shared" si="6"/>
        <v>39.68957290134982</v>
      </c>
      <c r="I34" s="4">
        <f t="shared" si="3"/>
        <v>2.9621219259316471</v>
      </c>
      <c r="J34" s="6">
        <f t="shared" si="8"/>
        <v>3.2621238047374868</v>
      </c>
      <c r="K34" s="5">
        <f t="shared" si="7"/>
        <v>6.2173229390245837</v>
      </c>
      <c r="L34" s="6"/>
      <c r="M34" s="7" t="s">
        <v>25</v>
      </c>
      <c r="N34" s="7"/>
      <c r="O34" s="7"/>
      <c r="P34" s="7"/>
      <c r="R34" s="13" t="s">
        <v>14</v>
      </c>
      <c r="S34" s="14"/>
      <c r="T34" s="14"/>
      <c r="U34" s="14"/>
    </row>
    <row r="35" spans="1:21" x14ac:dyDescent="0.2">
      <c r="A35" s="1">
        <v>43920</v>
      </c>
      <c r="B35">
        <f t="shared" si="1"/>
        <v>29</v>
      </c>
      <c r="C35">
        <v>1414</v>
      </c>
      <c r="D35">
        <f t="shared" si="2"/>
        <v>129</v>
      </c>
      <c r="E35" s="3">
        <f t="shared" si="0"/>
        <v>48.758620689655174</v>
      </c>
      <c r="F35" s="2">
        <f t="shared" si="4"/>
        <v>1171.2461945040657</v>
      </c>
      <c r="G35" s="2">
        <f t="shared" si="5"/>
        <v>121.37690274796724</v>
      </c>
      <c r="H35" s="2">
        <f t="shared" si="6"/>
        <v>42.712588830784938</v>
      </c>
      <c r="I35" s="4">
        <f t="shared" si="3"/>
        <v>2.8417126208113448</v>
      </c>
      <c r="J35" s="6">
        <f t="shared" si="8"/>
        <v>3.1148688573070249</v>
      </c>
      <c r="K35" s="5">
        <f t="shared" si="7"/>
        <v>3.8115486260163891</v>
      </c>
      <c r="L35" s="6"/>
      <c r="M35" s="7" t="s">
        <v>9</v>
      </c>
      <c r="N35" s="7"/>
      <c r="O35" s="7"/>
      <c r="P35" s="7"/>
      <c r="R35" s="13" t="s">
        <v>9</v>
      </c>
      <c r="S35" s="14"/>
      <c r="T35" s="14"/>
      <c r="U35" s="14"/>
    </row>
    <row r="36" spans="1:21" x14ac:dyDescent="0.2">
      <c r="A36" s="1">
        <v>43921</v>
      </c>
      <c r="B36">
        <f t="shared" si="1"/>
        <v>30</v>
      </c>
      <c r="C36">
        <v>1528</v>
      </c>
      <c r="D36">
        <f t="shared" si="2"/>
        <v>114</v>
      </c>
      <c r="E36" s="3">
        <f t="shared" si="0"/>
        <v>50.93333333333333</v>
      </c>
      <c r="F36" s="2">
        <f t="shared" si="4"/>
        <v>1290.1641296693772</v>
      </c>
      <c r="G36" s="2">
        <f t="shared" si="5"/>
        <v>118.91793516531149</v>
      </c>
      <c r="H36" s="2">
        <f t="shared" si="6"/>
        <v>45.452836998301066</v>
      </c>
      <c r="I36" s="4">
        <f t="shared" si="3"/>
        <v>2.6162929097199457</v>
      </c>
      <c r="J36" s="6">
        <f t="shared" si="8"/>
        <v>2.8504626416196781</v>
      </c>
      <c r="K36" s="5">
        <f t="shared" si="7"/>
        <v>-2.4589675826557453</v>
      </c>
      <c r="L36" s="6"/>
      <c r="M36" s="7" t="s">
        <v>2</v>
      </c>
      <c r="N36" s="7"/>
      <c r="O36" s="7"/>
      <c r="P36" s="7"/>
      <c r="R36" s="13" t="s">
        <v>2</v>
      </c>
      <c r="S36" s="14"/>
      <c r="T36" s="14"/>
      <c r="U36" s="14"/>
    </row>
    <row r="37" spans="1:21" x14ac:dyDescent="0.2">
      <c r="A37" s="1">
        <v>43922</v>
      </c>
      <c r="B37">
        <f t="shared" si="1"/>
        <v>31</v>
      </c>
      <c r="C37">
        <v>1677</v>
      </c>
      <c r="D37">
        <f t="shared" si="2"/>
        <v>149</v>
      </c>
      <c r="E37" s="3">
        <f t="shared" si="0"/>
        <v>54.096774193548384</v>
      </c>
      <c r="F37" s="2">
        <f t="shared" si="4"/>
        <v>1419.1094197795849</v>
      </c>
      <c r="G37" s="2">
        <f t="shared" si="5"/>
        <v>128.94529011020765</v>
      </c>
      <c r="H37" s="2">
        <f t="shared" si="6"/>
        <v>48.334149396716839</v>
      </c>
      <c r="I37" s="4">
        <f t="shared" si="3"/>
        <v>2.6677885453585004</v>
      </c>
      <c r="J37" s="6">
        <f t="shared" si="8"/>
        <v>2.9032368098534982</v>
      </c>
      <c r="K37" s="5">
        <f t="shared" si="7"/>
        <v>10.02735494489616</v>
      </c>
      <c r="L37" s="6"/>
      <c r="M37" s="7"/>
      <c r="N37" s="8"/>
      <c r="O37" s="7"/>
      <c r="P37" s="7"/>
      <c r="R37" s="13"/>
      <c r="S37" s="13"/>
      <c r="T37" s="13"/>
      <c r="U37" s="13"/>
    </row>
    <row r="38" spans="1:21" x14ac:dyDescent="0.2">
      <c r="A38" s="1">
        <v>43923</v>
      </c>
      <c r="B38">
        <f t="shared" si="1"/>
        <v>32</v>
      </c>
      <c r="C38">
        <v>1790</v>
      </c>
      <c r="D38">
        <f t="shared" si="2"/>
        <v>113</v>
      </c>
      <c r="E38" s="3">
        <f t="shared" si="0"/>
        <v>55.9375</v>
      </c>
      <c r="F38" s="2">
        <f t="shared" si="4"/>
        <v>1542.73961318639</v>
      </c>
      <c r="G38" s="2">
        <f t="shared" si="5"/>
        <v>123.63019340680511</v>
      </c>
      <c r="H38" s="2">
        <f t="shared" si="6"/>
        <v>50.868599597811226</v>
      </c>
      <c r="I38" s="4">
        <f t="shared" si="3"/>
        <v>2.4303832695273306</v>
      </c>
      <c r="J38" s="6">
        <f t="shared" si="8"/>
        <v>2.6296756174737141</v>
      </c>
      <c r="K38" s="5">
        <f t="shared" si="7"/>
        <v>-5.3150967034025456</v>
      </c>
      <c r="L38" s="6"/>
      <c r="M38" s="7" t="s">
        <v>1</v>
      </c>
      <c r="N38" s="7"/>
      <c r="O38" s="9"/>
      <c r="P38" s="7"/>
      <c r="R38" s="13" t="s">
        <v>1</v>
      </c>
      <c r="S38" s="13"/>
      <c r="T38" s="15"/>
      <c r="U38" s="13"/>
    </row>
    <row r="39" spans="1:21" x14ac:dyDescent="0.2">
      <c r="A39" s="1">
        <v>43924</v>
      </c>
      <c r="B39">
        <f t="shared" si="1"/>
        <v>33</v>
      </c>
      <c r="C39">
        <v>1986</v>
      </c>
      <c r="D39">
        <f t="shared" si="2"/>
        <v>196</v>
      </c>
      <c r="E39" s="3">
        <f t="shared" ref="E39:E70" si="9">C39/B39</f>
        <v>60.18181818181818</v>
      </c>
      <c r="F39" s="2">
        <f t="shared" si="4"/>
        <v>1690.4930754575932</v>
      </c>
      <c r="G39" s="2">
        <f t="shared" si="5"/>
        <v>147.7534622712034</v>
      </c>
      <c r="H39" s="2">
        <f t="shared" si="6"/>
        <v>53.973005792480208</v>
      </c>
      <c r="I39" s="4">
        <f t="shared" si="3"/>
        <v>2.7375437054459764</v>
      </c>
      <c r="J39" s="6">
        <f t="shared" si="8"/>
        <v>2.97039402124074</v>
      </c>
      <c r="K39" s="5">
        <f t="shared" si="7"/>
        <v>24.123268864398298</v>
      </c>
      <c r="L39" s="6"/>
      <c r="M39" s="7" t="s">
        <v>3</v>
      </c>
      <c r="N39" s="7"/>
      <c r="O39" s="9"/>
      <c r="P39" s="7"/>
      <c r="R39" s="13" t="s">
        <v>3</v>
      </c>
      <c r="S39" s="13"/>
      <c r="T39" s="15"/>
      <c r="U39" s="13"/>
    </row>
    <row r="40" spans="1:21" x14ac:dyDescent="0.2">
      <c r="A40" s="1">
        <v>43925</v>
      </c>
      <c r="B40">
        <f t="shared" si="1"/>
        <v>34</v>
      </c>
      <c r="C40">
        <v>2092</v>
      </c>
      <c r="D40">
        <f t="shared" si="2"/>
        <v>106</v>
      </c>
      <c r="E40" s="3">
        <f t="shared" si="9"/>
        <v>61.529411764705884</v>
      </c>
      <c r="F40" s="2">
        <f t="shared" si="4"/>
        <v>1824.3287169717289</v>
      </c>
      <c r="G40" s="2">
        <f t="shared" si="5"/>
        <v>133.8356415141356</v>
      </c>
      <c r="H40" s="2">
        <f t="shared" si="6"/>
        <v>56.4918077832221</v>
      </c>
      <c r="I40" s="4">
        <f t="shared" si="3"/>
        <v>2.3691159261128192</v>
      </c>
      <c r="J40" s="6">
        <f t="shared" si="8"/>
        <v>2.5511927804594099</v>
      </c>
      <c r="K40" s="5">
        <f t="shared" si="7"/>
        <v>-13.917820757067801</v>
      </c>
      <c r="L40" s="6"/>
      <c r="M40" s="7" t="s">
        <v>4</v>
      </c>
      <c r="N40" s="7"/>
      <c r="O40" s="9"/>
      <c r="P40" s="7"/>
      <c r="R40" s="13" t="s">
        <v>4</v>
      </c>
      <c r="S40" s="13"/>
      <c r="T40" s="15"/>
      <c r="U40" s="13"/>
    </row>
    <row r="41" spans="1:21" x14ac:dyDescent="0.2">
      <c r="A41" s="1">
        <v>43926</v>
      </c>
      <c r="B41">
        <f t="shared" si="1"/>
        <v>35</v>
      </c>
      <c r="C41">
        <v>2273</v>
      </c>
      <c r="D41">
        <f t="shared" si="2"/>
        <v>181</v>
      </c>
      <c r="E41" s="3">
        <f t="shared" si="9"/>
        <v>64.942857142857136</v>
      </c>
      <c r="F41" s="2">
        <f t="shared" si="4"/>
        <v>1973.8858113144859</v>
      </c>
      <c r="G41" s="2">
        <f t="shared" si="5"/>
        <v>149.55709434275707</v>
      </c>
      <c r="H41" s="2">
        <f t="shared" si="6"/>
        <v>59.308824236433779</v>
      </c>
      <c r="I41" s="4">
        <f t="shared" si="3"/>
        <v>2.5216668222345775</v>
      </c>
      <c r="J41" s="6">
        <f t="shared" si="8"/>
        <v>2.7169185502290323</v>
      </c>
      <c r="K41" s="5">
        <f t="shared" si="7"/>
        <v>15.721452828621466</v>
      </c>
      <c r="L41" s="6"/>
      <c r="M41" s="7"/>
      <c r="N41" s="7"/>
      <c r="O41" s="9"/>
      <c r="P41" s="7"/>
      <c r="R41" s="13"/>
      <c r="S41" s="13"/>
      <c r="T41" s="15"/>
      <c r="U41" s="13"/>
    </row>
    <row r="42" spans="1:21" x14ac:dyDescent="0.2">
      <c r="A42" s="1">
        <v>43927</v>
      </c>
      <c r="B42">
        <f t="shared" si="1"/>
        <v>36</v>
      </c>
      <c r="C42">
        <v>2491</v>
      </c>
      <c r="D42">
        <f t="shared" si="2"/>
        <v>218</v>
      </c>
      <c r="E42" s="3">
        <f t="shared" si="9"/>
        <v>69.194444444444443</v>
      </c>
      <c r="F42" s="2">
        <f t="shared" si="4"/>
        <v>2146.2572075429907</v>
      </c>
      <c r="G42" s="2">
        <f t="shared" si="5"/>
        <v>172.37139622850472</v>
      </c>
      <c r="H42" s="2">
        <f t="shared" si="6"/>
        <v>62.604030972437336</v>
      </c>
      <c r="I42" s="4">
        <f t="shared" si="3"/>
        <v>2.7533593851871077</v>
      </c>
      <c r="J42" s="6">
        <f t="shared" si="8"/>
        <v>2.9703748331575071</v>
      </c>
      <c r="K42" s="5">
        <f t="shared" si="7"/>
        <v>22.814301885747653</v>
      </c>
      <c r="L42" s="6"/>
      <c r="M42" s="7" t="s">
        <v>5</v>
      </c>
      <c r="N42" s="7"/>
      <c r="O42" s="9"/>
      <c r="P42" s="7"/>
      <c r="R42" s="13" t="s">
        <v>5</v>
      </c>
      <c r="S42" s="13"/>
      <c r="T42" s="15"/>
      <c r="U42" s="13"/>
    </row>
    <row r="43" spans="1:21" x14ac:dyDescent="0.2">
      <c r="A43" s="1">
        <v>43928</v>
      </c>
      <c r="B43">
        <f t="shared" si="1"/>
        <v>37</v>
      </c>
      <c r="C43">
        <v>2738</v>
      </c>
      <c r="D43">
        <f t="shared" si="2"/>
        <v>247</v>
      </c>
      <c r="E43" s="3">
        <f t="shared" si="9"/>
        <v>74</v>
      </c>
      <c r="F43" s="2">
        <f t="shared" si="4"/>
        <v>2343.5048050286605</v>
      </c>
      <c r="G43" s="2">
        <f t="shared" si="5"/>
        <v>197.24759748566981</v>
      </c>
      <c r="H43" s="2">
        <f t="shared" si="6"/>
        <v>66.402687314958229</v>
      </c>
      <c r="I43" s="4">
        <f t="shared" ref="I43:I74" si="10">+G43/H43</f>
        <v>2.9704761277219687</v>
      </c>
      <c r="J43" s="6">
        <f t="shared" si="8"/>
        <v>3.207090838252777</v>
      </c>
      <c r="K43" s="5">
        <f t="shared" si="7"/>
        <v>24.876201257165093</v>
      </c>
      <c r="L43" s="6"/>
      <c r="M43" s="7" t="s">
        <v>5</v>
      </c>
      <c r="N43" s="7"/>
      <c r="O43" s="9"/>
      <c r="P43" s="7"/>
      <c r="R43" s="13" t="s">
        <v>5</v>
      </c>
      <c r="S43" s="13"/>
      <c r="T43" s="15"/>
      <c r="U43" s="13"/>
    </row>
    <row r="44" spans="1:21" x14ac:dyDescent="0.2">
      <c r="A44" s="1">
        <v>43929</v>
      </c>
      <c r="B44">
        <f t="shared" si="1"/>
        <v>38</v>
      </c>
      <c r="C44">
        <v>2956</v>
      </c>
      <c r="D44">
        <f t="shared" si="2"/>
        <v>218</v>
      </c>
      <c r="E44" s="3">
        <f t="shared" si="9"/>
        <v>77.78947368421052</v>
      </c>
      <c r="F44" s="2">
        <f t="shared" ref="F44:F75" si="11">((C44-F43)*$C$133)+F43</f>
        <v>2547.6698700191068</v>
      </c>
      <c r="G44" s="2">
        <f t="shared" ref="G44:G75" si="12">((D44-G43)*$C$133)+G43</f>
        <v>204.16506499044655</v>
      </c>
      <c r="H44" s="2">
        <f t="shared" ref="H44:H75" si="13">((E44-H43)*$C$133)+H43</f>
        <v>70.198282771375659</v>
      </c>
      <c r="I44" s="4">
        <f t="shared" si="10"/>
        <v>2.9084054043797458</v>
      </c>
      <c r="J44" s="6">
        <f t="shared" si="8"/>
        <v>3.1306139918492968</v>
      </c>
      <c r="K44" s="5">
        <f t="shared" ref="K44:K75" si="14">+G44-G43</f>
        <v>6.917467504776738</v>
      </c>
      <c r="L44" s="6"/>
      <c r="M44" s="7"/>
      <c r="N44" s="7"/>
      <c r="O44" s="7"/>
      <c r="P44" s="7"/>
      <c r="R44" s="13"/>
      <c r="S44" s="13"/>
      <c r="T44" s="13"/>
      <c r="U44" s="13"/>
    </row>
    <row r="45" spans="1:21" x14ac:dyDescent="0.2">
      <c r="A45" s="1">
        <v>43930</v>
      </c>
      <c r="B45">
        <f t="shared" si="1"/>
        <v>39</v>
      </c>
      <c r="C45">
        <v>3293</v>
      </c>
      <c r="D45">
        <f t="shared" si="2"/>
        <v>337</v>
      </c>
      <c r="E45" s="3">
        <f t="shared" si="9"/>
        <v>84.435897435897431</v>
      </c>
      <c r="F45" s="2">
        <f t="shared" si="11"/>
        <v>2796.1132466794047</v>
      </c>
      <c r="G45" s="2">
        <f t="shared" si="12"/>
        <v>248.4433766602977</v>
      </c>
      <c r="H45" s="2">
        <f t="shared" si="13"/>
        <v>74.94415432621625</v>
      </c>
      <c r="I45" s="4">
        <f t="shared" si="10"/>
        <v>3.3150467690765524</v>
      </c>
      <c r="J45" s="6">
        <f t="shared" si="8"/>
        <v>3.5798870547466923</v>
      </c>
      <c r="K45" s="5">
        <f t="shared" si="14"/>
        <v>44.278311669851149</v>
      </c>
      <c r="L45" s="6"/>
      <c r="M45" s="7"/>
      <c r="N45" s="7"/>
      <c r="O45" s="7"/>
      <c r="P45" s="7"/>
    </row>
    <row r="46" spans="1:21" x14ac:dyDescent="0.2">
      <c r="A46" s="1">
        <v>43931</v>
      </c>
      <c r="B46">
        <f t="shared" si="1"/>
        <v>40</v>
      </c>
      <c r="C46">
        <v>3512</v>
      </c>
      <c r="D46">
        <f t="shared" si="2"/>
        <v>219</v>
      </c>
      <c r="E46" s="3">
        <f t="shared" si="9"/>
        <v>87.8</v>
      </c>
      <c r="F46" s="2">
        <f t="shared" si="11"/>
        <v>3034.7421644529363</v>
      </c>
      <c r="G46" s="2">
        <f t="shared" si="12"/>
        <v>238.62891777353181</v>
      </c>
      <c r="H46" s="2">
        <f t="shared" si="13"/>
        <v>79.229436217477499</v>
      </c>
      <c r="I46" s="4">
        <f t="shared" si="10"/>
        <v>3.0118719653452719</v>
      </c>
      <c r="J46" s="6">
        <f t="shared" si="8"/>
        <v>3.2330907173786421</v>
      </c>
      <c r="K46" s="5">
        <f t="shared" si="14"/>
        <v>-9.8144588867658911</v>
      </c>
      <c r="L46" s="6"/>
      <c r="M46" s="7"/>
      <c r="N46" s="7" t="s">
        <v>31</v>
      </c>
      <c r="O46" s="7" t="s">
        <v>32</v>
      </c>
      <c r="P46" s="7" t="s">
        <v>2</v>
      </c>
    </row>
    <row r="47" spans="1:21" x14ac:dyDescent="0.2">
      <c r="A47" s="1">
        <v>43932</v>
      </c>
      <c r="B47">
        <f t="shared" si="1"/>
        <v>41</v>
      </c>
      <c r="C47">
        <v>3842</v>
      </c>
      <c r="D47">
        <f t="shared" si="2"/>
        <v>330</v>
      </c>
      <c r="E47" s="3">
        <f t="shared" si="9"/>
        <v>93.707317073170728</v>
      </c>
      <c r="F47" s="2">
        <f t="shared" si="11"/>
        <v>3303.8281096352907</v>
      </c>
      <c r="G47" s="2">
        <f t="shared" si="12"/>
        <v>269.08594518235452</v>
      </c>
      <c r="H47" s="2">
        <f t="shared" si="13"/>
        <v>84.055396502708575</v>
      </c>
      <c r="I47" s="4">
        <f t="shared" si="10"/>
        <v>3.2012929136998785</v>
      </c>
      <c r="J47" s="6">
        <f t="shared" si="8"/>
        <v>3.4386242665592208</v>
      </c>
      <c r="K47" s="5">
        <f t="shared" si="14"/>
        <v>30.457027408822711</v>
      </c>
      <c r="L47" s="6"/>
      <c r="M47" s="7"/>
      <c r="N47" s="7"/>
      <c r="O47" s="7"/>
      <c r="P47" s="7"/>
    </row>
    <row r="48" spans="1:21" x14ac:dyDescent="0.2">
      <c r="A48" s="1">
        <v>43933</v>
      </c>
      <c r="B48">
        <f t="shared" si="1"/>
        <v>42</v>
      </c>
      <c r="C48">
        <v>4241</v>
      </c>
      <c r="D48">
        <f t="shared" si="2"/>
        <v>399</v>
      </c>
      <c r="E48" s="3">
        <f t="shared" si="9"/>
        <v>100.97619047619048</v>
      </c>
      <c r="F48" s="2">
        <f t="shared" si="11"/>
        <v>3616.2187397568605</v>
      </c>
      <c r="G48" s="2">
        <f t="shared" si="12"/>
        <v>312.3906301215697</v>
      </c>
      <c r="H48" s="2">
        <f t="shared" si="13"/>
        <v>89.695661160535877</v>
      </c>
      <c r="I48" s="4">
        <f t="shared" si="10"/>
        <v>3.4827841846492205</v>
      </c>
      <c r="J48" s="6">
        <f t="shared" si="8"/>
        <v>3.746856468517668</v>
      </c>
      <c r="K48" s="5">
        <f t="shared" si="14"/>
        <v>43.304684939215178</v>
      </c>
      <c r="L48" s="6"/>
      <c r="M48" s="7" t="s">
        <v>25</v>
      </c>
      <c r="N48" s="7"/>
      <c r="O48" s="7"/>
      <c r="P48" s="7"/>
    </row>
    <row r="49" spans="1:16" x14ac:dyDescent="0.2">
      <c r="A49" s="1">
        <v>43934</v>
      </c>
      <c r="B49">
        <f t="shared" si="1"/>
        <v>43</v>
      </c>
      <c r="C49">
        <v>4557</v>
      </c>
      <c r="D49">
        <f t="shared" si="2"/>
        <v>316</v>
      </c>
      <c r="E49" s="3">
        <f t="shared" si="9"/>
        <v>105.97674418604652</v>
      </c>
      <c r="F49" s="2">
        <f t="shared" si="11"/>
        <v>3929.8124931712405</v>
      </c>
      <c r="G49" s="2">
        <f t="shared" si="12"/>
        <v>313.59375341437982</v>
      </c>
      <c r="H49" s="2">
        <f t="shared" si="13"/>
        <v>95.122688835706086</v>
      </c>
      <c r="I49" s="4">
        <f t="shared" si="10"/>
        <v>3.296729279341676</v>
      </c>
      <c r="J49" s="6">
        <f t="shared" si="8"/>
        <v>3.5323825488433775</v>
      </c>
      <c r="K49" s="5">
        <f t="shared" si="14"/>
        <v>1.203123292810119</v>
      </c>
      <c r="L49" s="6"/>
      <c r="M49" s="7" t="s">
        <v>9</v>
      </c>
      <c r="N49" s="7"/>
      <c r="O49" s="7"/>
      <c r="P49" s="7"/>
    </row>
    <row r="50" spans="1:16" x14ac:dyDescent="0.2">
      <c r="A50" s="1">
        <v>43935</v>
      </c>
      <c r="B50">
        <f t="shared" si="1"/>
        <v>44</v>
      </c>
      <c r="C50">
        <v>4839</v>
      </c>
      <c r="D50">
        <f t="shared" si="2"/>
        <v>282</v>
      </c>
      <c r="E50" s="3">
        <f t="shared" si="9"/>
        <v>109.97727272727273</v>
      </c>
      <c r="F50" s="2">
        <f t="shared" si="11"/>
        <v>4232.8749954474933</v>
      </c>
      <c r="G50" s="2">
        <f t="shared" si="12"/>
        <v>303.06250227625321</v>
      </c>
      <c r="H50" s="2">
        <f t="shared" si="13"/>
        <v>100.07421679956164</v>
      </c>
      <c r="I50" s="4">
        <f t="shared" si="10"/>
        <v>3.028377457934607</v>
      </c>
      <c r="J50" s="6">
        <f t="shared" si="8"/>
        <v>3.2301172542495129</v>
      </c>
      <c r="K50" s="5">
        <f t="shared" si="14"/>
        <v>-10.531251138126606</v>
      </c>
      <c r="L50" s="6"/>
      <c r="M50" s="7" t="s">
        <v>2</v>
      </c>
      <c r="N50" s="7"/>
      <c r="O50" s="7"/>
      <c r="P50" s="7"/>
    </row>
    <row r="51" spans="1:16" x14ac:dyDescent="0.2">
      <c r="A51" s="1">
        <v>43936</v>
      </c>
      <c r="B51">
        <f t="shared" si="1"/>
        <v>45</v>
      </c>
      <c r="C51">
        <v>5136</v>
      </c>
      <c r="D51">
        <f t="shared" si="2"/>
        <v>297</v>
      </c>
      <c r="E51" s="3">
        <f t="shared" si="9"/>
        <v>114.13333333333334</v>
      </c>
      <c r="F51" s="2">
        <f t="shared" si="11"/>
        <v>4533.9166636316622</v>
      </c>
      <c r="G51" s="2">
        <f t="shared" si="12"/>
        <v>301.04166818416883</v>
      </c>
      <c r="H51" s="2">
        <f t="shared" si="13"/>
        <v>104.76058897748554</v>
      </c>
      <c r="I51" s="4">
        <f t="shared" si="10"/>
        <v>2.8736156518637626</v>
      </c>
      <c r="J51" s="6">
        <f t="shared" si="8"/>
        <v>3.0561589131234443</v>
      </c>
      <c r="K51" s="5">
        <f t="shared" si="14"/>
        <v>-2.0208340920843852</v>
      </c>
      <c r="L51" s="6"/>
      <c r="M51" s="7"/>
      <c r="N51" s="8"/>
      <c r="O51" s="7"/>
      <c r="P51" s="7"/>
    </row>
    <row r="52" spans="1:16" x14ac:dyDescent="0.2">
      <c r="A52" s="1">
        <v>43937</v>
      </c>
      <c r="B52">
        <f t="shared" si="1"/>
        <v>46</v>
      </c>
      <c r="C52">
        <v>5516</v>
      </c>
      <c r="D52">
        <f t="shared" si="2"/>
        <v>380</v>
      </c>
      <c r="E52" s="3">
        <f t="shared" si="9"/>
        <v>119.91304347826087</v>
      </c>
      <c r="F52" s="2">
        <f t="shared" si="11"/>
        <v>4861.2777757544418</v>
      </c>
      <c r="G52" s="2">
        <f t="shared" si="12"/>
        <v>327.36111212277922</v>
      </c>
      <c r="H52" s="2">
        <f t="shared" si="13"/>
        <v>109.81140714441065</v>
      </c>
      <c r="I52" s="4">
        <f t="shared" si="10"/>
        <v>2.9811211843617809</v>
      </c>
      <c r="J52" s="6">
        <f t="shared" si="8"/>
        <v>3.1707551552407733</v>
      </c>
      <c r="K52" s="5">
        <f t="shared" si="14"/>
        <v>26.319443938610391</v>
      </c>
      <c r="L52" s="6"/>
      <c r="M52" s="7" t="s">
        <v>1</v>
      </c>
      <c r="N52" s="7"/>
      <c r="O52" s="9"/>
      <c r="P52" s="7"/>
    </row>
    <row r="53" spans="1:16" x14ac:dyDescent="0.2">
      <c r="A53" s="1">
        <v>43938</v>
      </c>
      <c r="B53">
        <f t="shared" si="1"/>
        <v>47</v>
      </c>
      <c r="C53">
        <v>5923</v>
      </c>
      <c r="D53">
        <f t="shared" si="2"/>
        <v>407</v>
      </c>
      <c r="E53" s="3">
        <f t="shared" si="9"/>
        <v>126.02127659574468</v>
      </c>
      <c r="F53" s="2">
        <f t="shared" si="11"/>
        <v>5215.1851838362945</v>
      </c>
      <c r="G53" s="2">
        <f t="shared" si="12"/>
        <v>353.90740808185279</v>
      </c>
      <c r="H53" s="2">
        <f t="shared" si="13"/>
        <v>115.21469696152199</v>
      </c>
      <c r="I53" s="4">
        <f t="shared" si="10"/>
        <v>3.0717210339931413</v>
      </c>
      <c r="J53" s="6">
        <f t="shared" si="8"/>
        <v>3.2663633145483333</v>
      </c>
      <c r="K53" s="5">
        <f t="shared" si="14"/>
        <v>26.546295959073575</v>
      </c>
      <c r="L53" s="6"/>
      <c r="M53" s="7" t="s">
        <v>3</v>
      </c>
      <c r="N53" s="7"/>
      <c r="O53" s="9"/>
      <c r="P53" s="7"/>
    </row>
    <row r="54" spans="1:16" x14ac:dyDescent="0.2">
      <c r="A54" s="1">
        <v>43939</v>
      </c>
      <c r="B54">
        <f t="shared" si="1"/>
        <v>48</v>
      </c>
      <c r="C54">
        <v>6248</v>
      </c>
      <c r="D54">
        <f t="shared" si="2"/>
        <v>325</v>
      </c>
      <c r="E54" s="3">
        <f t="shared" si="9"/>
        <v>130.16666666666666</v>
      </c>
      <c r="F54" s="2">
        <f t="shared" si="11"/>
        <v>5559.4567892241967</v>
      </c>
      <c r="G54" s="2">
        <f t="shared" si="12"/>
        <v>344.27160538790184</v>
      </c>
      <c r="H54" s="2">
        <f t="shared" si="13"/>
        <v>120.19868686323689</v>
      </c>
      <c r="I54" s="4">
        <f t="shared" si="10"/>
        <v>2.8641877409161474</v>
      </c>
      <c r="J54" s="6">
        <f t="shared" si="8"/>
        <v>3.0354421607348092</v>
      </c>
      <c r="K54" s="5">
        <f t="shared" si="14"/>
        <v>-9.63580269395095</v>
      </c>
      <c r="L54" s="6"/>
      <c r="M54" s="7" t="s">
        <v>4</v>
      </c>
      <c r="N54" s="7"/>
      <c r="O54" s="9"/>
      <c r="P54" s="7"/>
    </row>
    <row r="55" spans="1:16" x14ac:dyDescent="0.2">
      <c r="A55" s="1">
        <v>43940</v>
      </c>
      <c r="B55">
        <f t="shared" si="1"/>
        <v>49</v>
      </c>
      <c r="C55">
        <v>6575</v>
      </c>
      <c r="D55">
        <f t="shared" si="2"/>
        <v>327</v>
      </c>
      <c r="E55" s="3">
        <f t="shared" si="9"/>
        <v>134.18367346938774</v>
      </c>
      <c r="F55" s="2">
        <f t="shared" si="11"/>
        <v>5897.9711928161314</v>
      </c>
      <c r="G55" s="2">
        <f t="shared" si="12"/>
        <v>338.51440359193458</v>
      </c>
      <c r="H55" s="2">
        <f t="shared" si="13"/>
        <v>124.86034906528717</v>
      </c>
      <c r="I55" s="4">
        <f t="shared" si="10"/>
        <v>2.7111441392409663</v>
      </c>
      <c r="J55" s="6">
        <f t="shared" si="8"/>
        <v>2.8659047388199501</v>
      </c>
      <c r="K55" s="5">
        <f t="shared" si="14"/>
        <v>-5.7572017959672621</v>
      </c>
      <c r="L55" s="6"/>
      <c r="M55" s="7"/>
      <c r="N55" s="7"/>
      <c r="O55" s="9"/>
      <c r="P55" s="7"/>
    </row>
    <row r="56" spans="1:16" x14ac:dyDescent="0.2">
      <c r="A56" s="1">
        <v>43941</v>
      </c>
      <c r="B56">
        <f t="shared" si="1"/>
        <v>50</v>
      </c>
      <c r="C56">
        <v>6760</v>
      </c>
      <c r="D56">
        <f t="shared" si="2"/>
        <v>185</v>
      </c>
      <c r="E56" s="3">
        <f t="shared" si="9"/>
        <v>135.19999999999999</v>
      </c>
      <c r="F56" s="2">
        <f t="shared" si="11"/>
        <v>6185.3141285440879</v>
      </c>
      <c r="G56" s="2">
        <f t="shared" si="12"/>
        <v>287.34293572795639</v>
      </c>
      <c r="H56" s="2">
        <f t="shared" si="13"/>
        <v>128.3068993768581</v>
      </c>
      <c r="I56" s="4">
        <f t="shared" si="10"/>
        <v>2.2394971519340028</v>
      </c>
      <c r="J56" s="6">
        <f t="shared" si="8"/>
        <v>2.3542397518976577</v>
      </c>
      <c r="K56" s="5">
        <f t="shared" si="14"/>
        <v>-51.171467863978194</v>
      </c>
      <c r="L56" s="6"/>
      <c r="M56" s="7" t="s">
        <v>5</v>
      </c>
      <c r="N56" s="7"/>
      <c r="O56" s="9"/>
      <c r="P56" s="7"/>
    </row>
    <row r="57" spans="1:16" x14ac:dyDescent="0.2">
      <c r="A57" s="1">
        <v>43942</v>
      </c>
      <c r="B57">
        <f t="shared" si="1"/>
        <v>51</v>
      </c>
      <c r="C57">
        <v>7135</v>
      </c>
      <c r="D57">
        <f t="shared" si="2"/>
        <v>375</v>
      </c>
      <c r="E57" s="3">
        <f t="shared" si="9"/>
        <v>139.90196078431373</v>
      </c>
      <c r="F57" s="2">
        <f t="shared" si="11"/>
        <v>6501.8760856960589</v>
      </c>
      <c r="G57" s="2">
        <f t="shared" si="12"/>
        <v>316.56195715197094</v>
      </c>
      <c r="H57" s="2">
        <f t="shared" si="13"/>
        <v>132.17191984600998</v>
      </c>
      <c r="I57" s="4">
        <f t="shared" si="10"/>
        <v>2.3950772412233166</v>
      </c>
      <c r="J57" s="6">
        <f t="shared" si="8"/>
        <v>2.5200818410102133</v>
      </c>
      <c r="K57" s="5">
        <f t="shared" si="14"/>
        <v>29.219021424014556</v>
      </c>
      <c r="L57" s="6"/>
      <c r="M57" s="7" t="s">
        <v>5</v>
      </c>
      <c r="N57" s="7"/>
      <c r="O57" s="9"/>
      <c r="P57" s="7"/>
    </row>
    <row r="58" spans="1:16" x14ac:dyDescent="0.2">
      <c r="A58" s="1">
        <v>43943</v>
      </c>
      <c r="B58">
        <f t="shared" si="1"/>
        <v>52</v>
      </c>
      <c r="C58">
        <v>7418</v>
      </c>
      <c r="D58">
        <f t="shared" si="2"/>
        <v>283</v>
      </c>
      <c r="E58" s="3">
        <f t="shared" si="9"/>
        <v>142.65384615384616</v>
      </c>
      <c r="F58" s="2">
        <f t="shared" si="11"/>
        <v>6807.2507237973723</v>
      </c>
      <c r="G58" s="2">
        <f t="shared" si="12"/>
        <v>305.37463810131396</v>
      </c>
      <c r="H58" s="2">
        <f t="shared" si="13"/>
        <v>135.66589528195539</v>
      </c>
      <c r="I58" s="4">
        <f t="shared" si="10"/>
        <v>2.250931506895316</v>
      </c>
      <c r="J58" s="6">
        <f t="shared" si="8"/>
        <v>2.363309642673129</v>
      </c>
      <c r="K58" s="5">
        <f t="shared" si="14"/>
        <v>-11.187319050656981</v>
      </c>
      <c r="L58" s="6"/>
      <c r="M58" s="7"/>
      <c r="N58" s="7"/>
      <c r="O58" s="7"/>
      <c r="P58" s="7"/>
    </row>
    <row r="59" spans="1:16" x14ac:dyDescent="0.2">
      <c r="A59" s="1">
        <v>43944</v>
      </c>
      <c r="B59">
        <f t="shared" si="1"/>
        <v>53</v>
      </c>
      <c r="C59">
        <v>7775</v>
      </c>
      <c r="D59">
        <f t="shared" si="2"/>
        <v>357</v>
      </c>
      <c r="E59" s="3">
        <f t="shared" si="9"/>
        <v>146.69811320754718</v>
      </c>
      <c r="F59" s="2">
        <f t="shared" si="11"/>
        <v>7129.8338158649149</v>
      </c>
      <c r="G59" s="2">
        <f t="shared" si="12"/>
        <v>322.58309206754262</v>
      </c>
      <c r="H59" s="2">
        <f t="shared" si="13"/>
        <v>139.34330125715266</v>
      </c>
      <c r="I59" s="4">
        <f t="shared" si="10"/>
        <v>2.3150240388824148</v>
      </c>
      <c r="J59" s="6">
        <f t="shared" si="8"/>
        <v>2.430294841844499</v>
      </c>
      <c r="K59" s="5">
        <f t="shared" si="14"/>
        <v>17.20845396622866</v>
      </c>
      <c r="L59" s="6"/>
      <c r="M59" s="6"/>
    </row>
    <row r="60" spans="1:16" x14ac:dyDescent="0.2">
      <c r="A60" s="1">
        <v>43945</v>
      </c>
      <c r="B60">
        <f t="shared" si="1"/>
        <v>54</v>
      </c>
      <c r="C60">
        <v>8211</v>
      </c>
      <c r="D60">
        <f t="shared" si="2"/>
        <v>436</v>
      </c>
      <c r="E60" s="3">
        <f t="shared" si="9"/>
        <v>152.05555555555554</v>
      </c>
      <c r="F60" s="2">
        <f t="shared" si="11"/>
        <v>7490.2225439099429</v>
      </c>
      <c r="G60" s="2">
        <f t="shared" si="12"/>
        <v>360.38872804502842</v>
      </c>
      <c r="H60" s="2">
        <f t="shared" si="13"/>
        <v>143.58071935662028</v>
      </c>
      <c r="I60" s="4">
        <f t="shared" si="10"/>
        <v>2.5100078176228435</v>
      </c>
      <c r="J60" s="6">
        <f t="shared" si="8"/>
        <v>2.6375817542615709</v>
      </c>
      <c r="K60" s="5">
        <f t="shared" si="14"/>
        <v>37.805635977485792</v>
      </c>
      <c r="L60" s="6"/>
      <c r="M60" s="6"/>
    </row>
    <row r="61" spans="1:16" x14ac:dyDescent="0.2">
      <c r="A61" s="1">
        <v>43946</v>
      </c>
      <c r="B61">
        <f t="shared" si="1"/>
        <v>55</v>
      </c>
      <c r="C61">
        <v>8607</v>
      </c>
      <c r="D61">
        <f t="shared" si="2"/>
        <v>396</v>
      </c>
      <c r="E61" s="3">
        <f t="shared" si="9"/>
        <v>156.4909090909091</v>
      </c>
      <c r="F61" s="2">
        <f t="shared" si="11"/>
        <v>7862.4816959399623</v>
      </c>
      <c r="G61" s="2">
        <f t="shared" si="12"/>
        <v>372.25915203001892</v>
      </c>
      <c r="H61" s="2">
        <f t="shared" si="13"/>
        <v>147.88411593471656</v>
      </c>
      <c r="I61" s="4">
        <f t="shared" si="10"/>
        <v>2.5172355372794244</v>
      </c>
      <c r="J61" s="6">
        <f t="shared" si="8"/>
        <v>2.642938138933939</v>
      </c>
      <c r="K61" s="5">
        <f t="shared" si="14"/>
        <v>11.870423984990509</v>
      </c>
      <c r="L61" s="6"/>
      <c r="M61" s="6"/>
    </row>
    <row r="62" spans="1:16" x14ac:dyDescent="0.2">
      <c r="A62" s="1">
        <v>43947</v>
      </c>
      <c r="B62">
        <f t="shared" si="1"/>
        <v>56</v>
      </c>
      <c r="C62">
        <v>8882</v>
      </c>
      <c r="D62">
        <f t="shared" si="2"/>
        <v>275</v>
      </c>
      <c r="E62" s="3">
        <f t="shared" si="9"/>
        <v>158.60714285714286</v>
      </c>
      <c r="F62" s="2">
        <f t="shared" si="11"/>
        <v>8202.3211306266421</v>
      </c>
      <c r="G62" s="2">
        <f t="shared" si="12"/>
        <v>339.83943468667928</v>
      </c>
      <c r="H62" s="2">
        <f t="shared" si="13"/>
        <v>151.45845824219199</v>
      </c>
      <c r="I62" s="4">
        <f t="shared" si="10"/>
        <v>2.2437798366021511</v>
      </c>
      <c r="J62" s="6">
        <f t="shared" si="8"/>
        <v>2.3481257540142191</v>
      </c>
      <c r="K62" s="5">
        <f t="shared" si="14"/>
        <v>-32.419717343339642</v>
      </c>
      <c r="L62" s="6"/>
      <c r="M62" s="6"/>
    </row>
    <row r="63" spans="1:16" x14ac:dyDescent="0.2">
      <c r="A63" s="1">
        <v>43948</v>
      </c>
      <c r="B63">
        <f t="shared" si="1"/>
        <v>57</v>
      </c>
      <c r="C63">
        <v>9096</v>
      </c>
      <c r="D63">
        <f t="shared" si="2"/>
        <v>214</v>
      </c>
      <c r="E63" s="3">
        <f t="shared" si="9"/>
        <v>159.57894736842104</v>
      </c>
      <c r="F63" s="2">
        <f t="shared" si="11"/>
        <v>8500.2140870844287</v>
      </c>
      <c r="G63" s="2">
        <f t="shared" si="12"/>
        <v>297.89295645778617</v>
      </c>
      <c r="H63" s="2">
        <f t="shared" si="13"/>
        <v>154.16528795093501</v>
      </c>
      <c r="I63" s="4">
        <f t="shared" si="10"/>
        <v>1.9322959170458285</v>
      </c>
      <c r="J63" s="6">
        <f t="shared" si="8"/>
        <v>2.0153769257756391</v>
      </c>
      <c r="K63" s="5">
        <f t="shared" si="14"/>
        <v>-41.946478228893113</v>
      </c>
      <c r="L63" s="6"/>
      <c r="M63" s="6"/>
    </row>
    <row r="64" spans="1:16" x14ac:dyDescent="0.2">
      <c r="A64" s="1">
        <v>43949</v>
      </c>
      <c r="B64">
        <f t="shared" si="1"/>
        <v>58</v>
      </c>
      <c r="C64">
        <v>9511</v>
      </c>
      <c r="D64">
        <f t="shared" si="2"/>
        <v>415</v>
      </c>
      <c r="E64" s="3">
        <f t="shared" si="9"/>
        <v>163.98275862068965</v>
      </c>
      <c r="F64" s="2">
        <f t="shared" si="11"/>
        <v>8837.1427247229531</v>
      </c>
      <c r="G64" s="2">
        <f t="shared" si="12"/>
        <v>336.92863763852409</v>
      </c>
      <c r="H64" s="2">
        <f t="shared" si="13"/>
        <v>157.43777817418655</v>
      </c>
      <c r="I64" s="4">
        <f t="shared" si="10"/>
        <v>2.1400749016271803</v>
      </c>
      <c r="J64" s="6">
        <f t="shared" si="8"/>
        <v>2.2348731556382515</v>
      </c>
      <c r="K64" s="5">
        <f t="shared" si="14"/>
        <v>39.035681180737924</v>
      </c>
      <c r="L64" s="6"/>
      <c r="M64" s="6"/>
    </row>
    <row r="65" spans="1:13" x14ac:dyDescent="0.2">
      <c r="A65" s="1">
        <v>43950</v>
      </c>
      <c r="B65">
        <f t="shared" si="1"/>
        <v>59</v>
      </c>
      <c r="C65">
        <v>9771</v>
      </c>
      <c r="D65">
        <f t="shared" si="2"/>
        <v>260</v>
      </c>
      <c r="E65" s="3">
        <f t="shared" si="9"/>
        <v>165.61016949152543</v>
      </c>
      <c r="F65" s="2">
        <f t="shared" si="11"/>
        <v>9148.4284831486348</v>
      </c>
      <c r="G65" s="2">
        <f t="shared" si="12"/>
        <v>311.28575842568273</v>
      </c>
      <c r="H65" s="2">
        <f t="shared" si="13"/>
        <v>160.16190861329952</v>
      </c>
      <c r="I65" s="4">
        <f t="shared" si="10"/>
        <v>1.943569236411024</v>
      </c>
      <c r="J65" s="6">
        <f t="shared" si="8"/>
        <v>2.02498065337313</v>
      </c>
      <c r="K65" s="5">
        <f t="shared" si="14"/>
        <v>-25.642879212841365</v>
      </c>
      <c r="L65" s="6"/>
      <c r="M65" s="6"/>
    </row>
    <row r="66" spans="1:13" x14ac:dyDescent="0.2">
      <c r="A66" s="1">
        <v>43951</v>
      </c>
      <c r="B66">
        <f t="shared" si="1"/>
        <v>60</v>
      </c>
      <c r="C66">
        <v>10118</v>
      </c>
      <c r="D66">
        <f t="shared" si="2"/>
        <v>347</v>
      </c>
      <c r="E66" s="3">
        <f t="shared" si="9"/>
        <v>168.63333333333333</v>
      </c>
      <c r="F66" s="2">
        <f t="shared" si="11"/>
        <v>9471.6189887657565</v>
      </c>
      <c r="G66" s="2">
        <f t="shared" si="12"/>
        <v>323.1905056171218</v>
      </c>
      <c r="H66" s="2">
        <f t="shared" si="13"/>
        <v>162.98571685331078</v>
      </c>
      <c r="I66" s="4">
        <f t="shared" si="10"/>
        <v>1.9829375963539024</v>
      </c>
      <c r="J66" s="6">
        <f t="shared" si="8"/>
        <v>2.0654979653756662</v>
      </c>
      <c r="K66" s="5">
        <f t="shared" si="14"/>
        <v>11.904747191439071</v>
      </c>
      <c r="L66" s="6"/>
      <c r="M66" s="6"/>
    </row>
    <row r="67" spans="1:13" x14ac:dyDescent="0.2">
      <c r="A67" s="1">
        <v>43952</v>
      </c>
      <c r="B67">
        <f t="shared" si="1"/>
        <v>61</v>
      </c>
      <c r="C67">
        <v>10551</v>
      </c>
      <c r="D67">
        <f t="shared" si="2"/>
        <v>433</v>
      </c>
      <c r="E67" s="3">
        <f t="shared" si="9"/>
        <v>172.96721311475409</v>
      </c>
      <c r="F67" s="2">
        <f t="shared" si="11"/>
        <v>9831.412659177171</v>
      </c>
      <c r="G67" s="2">
        <f t="shared" si="12"/>
        <v>359.79367041141455</v>
      </c>
      <c r="H67" s="2">
        <f t="shared" si="13"/>
        <v>166.31288227379187</v>
      </c>
      <c r="I67" s="4">
        <f t="shared" si="10"/>
        <v>2.163354188156668</v>
      </c>
      <c r="J67" s="6">
        <f t="shared" si="8"/>
        <v>2.2553469793653145</v>
      </c>
      <c r="K67" s="5">
        <f t="shared" si="14"/>
        <v>36.603164794292752</v>
      </c>
      <c r="L67" s="6"/>
      <c r="M67" s="6"/>
    </row>
    <row r="68" spans="1:13" x14ac:dyDescent="0.2">
      <c r="A68" s="1">
        <v>43953</v>
      </c>
      <c r="B68">
        <f t="shared" si="1"/>
        <v>62</v>
      </c>
      <c r="C68">
        <v>10843</v>
      </c>
      <c r="D68">
        <f t="shared" si="2"/>
        <v>292</v>
      </c>
      <c r="E68" s="3">
        <f t="shared" si="9"/>
        <v>174.88709677419354</v>
      </c>
      <c r="F68" s="2">
        <f t="shared" si="11"/>
        <v>10168.608439451447</v>
      </c>
      <c r="G68" s="2">
        <f t="shared" si="12"/>
        <v>337.19578027427639</v>
      </c>
      <c r="H68" s="2">
        <f t="shared" si="13"/>
        <v>169.17095377392576</v>
      </c>
      <c r="I68" s="4">
        <f t="shared" si="10"/>
        <v>1.993225035102026</v>
      </c>
      <c r="J68" s="6">
        <f t="shared" si="8"/>
        <v>2.0737518610207815</v>
      </c>
      <c r="K68" s="5">
        <f t="shared" si="14"/>
        <v>-22.597890137138165</v>
      </c>
      <c r="L68" s="6"/>
      <c r="M68" s="6"/>
    </row>
    <row r="69" spans="1:13" x14ac:dyDescent="0.2">
      <c r="A69" s="1">
        <v>43954</v>
      </c>
      <c r="B69">
        <f t="shared" si="1"/>
        <v>63</v>
      </c>
      <c r="C69">
        <v>11192</v>
      </c>
      <c r="D69">
        <f t="shared" si="2"/>
        <v>349</v>
      </c>
      <c r="E69" s="3">
        <f t="shared" si="9"/>
        <v>177.65079365079364</v>
      </c>
      <c r="F69" s="2">
        <f t="shared" si="11"/>
        <v>10509.738959634298</v>
      </c>
      <c r="G69" s="2">
        <f t="shared" si="12"/>
        <v>341.13052018285094</v>
      </c>
      <c r="H69" s="2">
        <f t="shared" si="13"/>
        <v>171.99756706621505</v>
      </c>
      <c r="I69" s="4">
        <f t="shared" si="10"/>
        <v>1.9833450321510864</v>
      </c>
      <c r="J69" s="6">
        <f t="shared" si="8"/>
        <v>2.0621239308873234</v>
      </c>
      <c r="K69" s="5">
        <f t="shared" si="14"/>
        <v>3.9347399085745565</v>
      </c>
      <c r="L69" s="6"/>
      <c r="M69" s="6"/>
    </row>
    <row r="70" spans="1:13" x14ac:dyDescent="0.2">
      <c r="A70" s="1">
        <v>43955</v>
      </c>
      <c r="B70">
        <f t="shared" si="1"/>
        <v>64</v>
      </c>
      <c r="C70">
        <v>11587</v>
      </c>
      <c r="D70">
        <f t="shared" si="2"/>
        <v>395</v>
      </c>
      <c r="E70" s="3">
        <f t="shared" si="9"/>
        <v>181.046875</v>
      </c>
      <c r="F70" s="2">
        <f t="shared" si="11"/>
        <v>10868.825973089532</v>
      </c>
      <c r="G70" s="2">
        <f t="shared" si="12"/>
        <v>359.08701345523394</v>
      </c>
      <c r="H70" s="2">
        <f t="shared" si="13"/>
        <v>175.01400304414338</v>
      </c>
      <c r="I70" s="4">
        <f t="shared" si="10"/>
        <v>2.0517616145529924</v>
      </c>
      <c r="J70" s="6">
        <f t="shared" si="8"/>
        <v>2.1331670695542919</v>
      </c>
      <c r="K70" s="5">
        <f t="shared" si="14"/>
        <v>17.956493272383</v>
      </c>
      <c r="L70" s="6"/>
      <c r="M70" s="6"/>
    </row>
    <row r="71" spans="1:13" x14ac:dyDescent="0.2">
      <c r="A71" s="1">
        <v>43956</v>
      </c>
      <c r="B71">
        <f t="shared" si="1"/>
        <v>65</v>
      </c>
      <c r="C71">
        <v>12071</v>
      </c>
      <c r="D71">
        <f t="shared" si="2"/>
        <v>484</v>
      </c>
      <c r="E71" s="3">
        <f t="shared" ref="E71:E102" si="15">C71/B71</f>
        <v>185.7076923076923</v>
      </c>
      <c r="F71" s="2">
        <f t="shared" si="11"/>
        <v>11269.550648726354</v>
      </c>
      <c r="G71" s="2">
        <f t="shared" si="12"/>
        <v>400.72467563682261</v>
      </c>
      <c r="H71" s="2">
        <f t="shared" si="13"/>
        <v>178.57856613199303</v>
      </c>
      <c r="I71" s="4">
        <f t="shared" si="10"/>
        <v>2.2439684913845395</v>
      </c>
      <c r="J71" s="6">
        <f t="shared" si="8"/>
        <v>2.3350168822319883</v>
      </c>
      <c r="K71" s="5">
        <f t="shared" si="14"/>
        <v>41.637662181588666</v>
      </c>
      <c r="L71" s="6"/>
      <c r="M71" s="6"/>
    </row>
    <row r="72" spans="1:13" x14ac:dyDescent="0.2">
      <c r="A72" s="1">
        <v>43957</v>
      </c>
      <c r="B72">
        <f t="shared" si="1"/>
        <v>66</v>
      </c>
      <c r="C72">
        <v>12438</v>
      </c>
      <c r="D72">
        <f t="shared" si="2"/>
        <v>367</v>
      </c>
      <c r="E72" s="3">
        <f t="shared" si="15"/>
        <v>188.45454545454547</v>
      </c>
      <c r="F72" s="2">
        <f t="shared" si="11"/>
        <v>11659.033765817569</v>
      </c>
      <c r="G72" s="2">
        <f t="shared" si="12"/>
        <v>389.48311709121509</v>
      </c>
      <c r="H72" s="2">
        <f t="shared" si="13"/>
        <v>181.8705592395105</v>
      </c>
      <c r="I72" s="4">
        <f t="shared" si="10"/>
        <v>2.1415402180530698</v>
      </c>
      <c r="J72" s="6">
        <f t="shared" si="8"/>
        <v>2.2252698821905894</v>
      </c>
      <c r="K72" s="5">
        <f t="shared" si="14"/>
        <v>-11.241558545607518</v>
      </c>
      <c r="L72" s="6"/>
      <c r="M72" s="6"/>
    </row>
    <row r="73" spans="1:13" x14ac:dyDescent="0.2">
      <c r="A73" s="1">
        <v>43958</v>
      </c>
      <c r="B73">
        <f t="shared" ref="B73:B127" si="16">+B72+1</f>
        <v>67</v>
      </c>
      <c r="C73">
        <v>12776</v>
      </c>
      <c r="D73">
        <f t="shared" ref="D73:D118" si="17">C73-C72</f>
        <v>338</v>
      </c>
      <c r="E73" s="3">
        <f t="shared" si="15"/>
        <v>190.68656716417911</v>
      </c>
      <c r="F73" s="2">
        <f t="shared" si="11"/>
        <v>12031.355843878378</v>
      </c>
      <c r="G73" s="2">
        <f t="shared" si="12"/>
        <v>372.32207806081004</v>
      </c>
      <c r="H73" s="2">
        <f t="shared" si="13"/>
        <v>184.80922854773337</v>
      </c>
      <c r="I73" s="4">
        <f t="shared" si="10"/>
        <v>2.0146292530226377</v>
      </c>
      <c r="J73" s="6">
        <f t="shared" si="8"/>
        <v>2.0902499789121558</v>
      </c>
      <c r="K73" s="5">
        <f t="shared" si="14"/>
        <v>-17.16103903040505</v>
      </c>
      <c r="L73" s="6"/>
      <c r="M73" s="6"/>
    </row>
    <row r="74" spans="1:13" x14ac:dyDescent="0.2">
      <c r="A74" s="1">
        <v>43959</v>
      </c>
      <c r="B74">
        <f t="shared" si="16"/>
        <v>68</v>
      </c>
      <c r="C74">
        <v>13112</v>
      </c>
      <c r="D74">
        <f t="shared" si="17"/>
        <v>336</v>
      </c>
      <c r="E74" s="3">
        <f t="shared" si="15"/>
        <v>192.8235294117647</v>
      </c>
      <c r="F74" s="2">
        <f t="shared" si="11"/>
        <v>12391.570562585586</v>
      </c>
      <c r="G74" s="2">
        <f t="shared" si="12"/>
        <v>360.21471870720671</v>
      </c>
      <c r="H74" s="2">
        <f t="shared" si="13"/>
        <v>187.48066216907714</v>
      </c>
      <c r="I74" s="4">
        <f t="shared" si="10"/>
        <v>1.921343324370977</v>
      </c>
      <c r="J74" s="6">
        <f t="shared" si="8"/>
        <v>1.9911204012227837</v>
      </c>
      <c r="K74" s="5">
        <f t="shared" si="14"/>
        <v>-12.107359353603329</v>
      </c>
      <c r="L74" s="6"/>
      <c r="M74" s="6"/>
    </row>
    <row r="75" spans="1:13" x14ac:dyDescent="0.2">
      <c r="A75" s="1">
        <v>43960</v>
      </c>
      <c r="B75">
        <f t="shared" si="16"/>
        <v>69</v>
      </c>
      <c r="C75">
        <v>13645</v>
      </c>
      <c r="D75">
        <f t="shared" si="17"/>
        <v>533</v>
      </c>
      <c r="E75" s="3">
        <f t="shared" si="15"/>
        <v>197.75362318840581</v>
      </c>
      <c r="F75" s="2">
        <f t="shared" si="11"/>
        <v>12809.380375057057</v>
      </c>
      <c r="G75" s="2">
        <f t="shared" si="12"/>
        <v>417.80981247147116</v>
      </c>
      <c r="H75" s="2">
        <f t="shared" si="13"/>
        <v>190.90498250885335</v>
      </c>
      <c r="I75" s="4">
        <f t="shared" ref="I75:I102" si="18">+G75/H75</f>
        <v>2.1885746876831513</v>
      </c>
      <c r="J75" s="6">
        <f t="shared" si="8"/>
        <v>2.2713406510026659</v>
      </c>
      <c r="K75" s="5">
        <f t="shared" si="14"/>
        <v>57.595093764264448</v>
      </c>
      <c r="L75" s="6"/>
      <c r="M75" s="6"/>
    </row>
    <row r="76" spans="1:13" x14ac:dyDescent="0.2">
      <c r="A76" s="1">
        <v>43961</v>
      </c>
      <c r="B76">
        <f t="shared" si="16"/>
        <v>70</v>
      </c>
      <c r="C76">
        <v>14032</v>
      </c>
      <c r="D76">
        <f t="shared" si="17"/>
        <v>387</v>
      </c>
      <c r="E76" s="3">
        <f t="shared" si="15"/>
        <v>200.45714285714286</v>
      </c>
      <c r="F76" s="2">
        <f t="shared" ref="F76:F102" si="19">((C76-F75)*$C$133)+F75</f>
        <v>13216.920250038038</v>
      </c>
      <c r="G76" s="2">
        <f t="shared" ref="G76:G102" si="20">((D76-G75)*$C$133)+G75</f>
        <v>407.53987498098076</v>
      </c>
      <c r="H76" s="2">
        <f t="shared" ref="H76:H102" si="21">((E76-H75)*$C$133)+H75</f>
        <v>194.08903595828318</v>
      </c>
      <c r="I76" s="4">
        <f t="shared" si="18"/>
        <v>2.0997573251308022</v>
      </c>
      <c r="J76" s="6">
        <f t="shared" si="8"/>
        <v>2.1765691343676847</v>
      </c>
      <c r="K76" s="5">
        <f t="shared" ref="K76:K102" si="22">+G76-G75</f>
        <v>-10.269937490490406</v>
      </c>
      <c r="L76" s="6"/>
      <c r="M76" s="6"/>
    </row>
    <row r="77" spans="1:13" x14ac:dyDescent="0.2">
      <c r="A77" s="1">
        <v>43962</v>
      </c>
      <c r="B77">
        <f t="shared" si="16"/>
        <v>71</v>
      </c>
      <c r="C77">
        <v>14265</v>
      </c>
      <c r="D77">
        <f t="shared" si="17"/>
        <v>233</v>
      </c>
      <c r="E77" s="3">
        <f t="shared" si="15"/>
        <v>200.91549295774647</v>
      </c>
      <c r="F77" s="2">
        <f t="shared" si="19"/>
        <v>13566.280166692026</v>
      </c>
      <c r="G77" s="2">
        <f t="shared" si="20"/>
        <v>349.35991665398717</v>
      </c>
      <c r="H77" s="2">
        <f t="shared" si="21"/>
        <v>196.36452162477093</v>
      </c>
      <c r="I77" s="4">
        <f t="shared" si="18"/>
        <v>1.7791397028510685</v>
      </c>
      <c r="J77" s="6">
        <f t="shared" ref="J77:J102" si="23">((F77-F76)*(B77+B76))/((F77+F76)*(B77-B76))</f>
        <v>1.8392032125272944</v>
      </c>
      <c r="K77" s="5">
        <f t="shared" si="22"/>
        <v>-58.179958326993585</v>
      </c>
      <c r="L77" s="6"/>
      <c r="M77" s="6"/>
    </row>
    <row r="78" spans="1:13" x14ac:dyDescent="0.2">
      <c r="A78" s="1">
        <v>43963</v>
      </c>
      <c r="B78">
        <f t="shared" si="16"/>
        <v>72</v>
      </c>
      <c r="C78">
        <v>14749</v>
      </c>
      <c r="D78">
        <f t="shared" si="17"/>
        <v>484</v>
      </c>
      <c r="E78" s="3">
        <f t="shared" si="15"/>
        <v>204.84722222222223</v>
      </c>
      <c r="F78" s="2">
        <f t="shared" si="19"/>
        <v>13960.520111128017</v>
      </c>
      <c r="G78" s="2">
        <f t="shared" si="20"/>
        <v>394.23994443599145</v>
      </c>
      <c r="H78" s="2">
        <f t="shared" si="21"/>
        <v>199.19208849058802</v>
      </c>
      <c r="I78" s="4">
        <f t="shared" si="18"/>
        <v>1.9791947934449192</v>
      </c>
      <c r="J78" s="6">
        <f t="shared" si="23"/>
        <v>2.0480517708326738</v>
      </c>
      <c r="K78" s="5">
        <f t="shared" si="22"/>
        <v>44.880027782004277</v>
      </c>
      <c r="L78" s="6"/>
      <c r="M78" s="6"/>
    </row>
    <row r="79" spans="1:13" x14ac:dyDescent="0.2">
      <c r="A79" s="1">
        <v>43964</v>
      </c>
      <c r="B79">
        <f t="shared" si="16"/>
        <v>73</v>
      </c>
      <c r="C79">
        <v>15438</v>
      </c>
      <c r="D79">
        <f t="shared" si="17"/>
        <v>689</v>
      </c>
      <c r="E79" s="3">
        <f t="shared" si="15"/>
        <v>211.47945205479451</v>
      </c>
      <c r="F79" s="2">
        <f t="shared" si="19"/>
        <v>14453.013407418677</v>
      </c>
      <c r="G79" s="2">
        <f t="shared" si="20"/>
        <v>492.49329629066096</v>
      </c>
      <c r="H79" s="2">
        <f t="shared" si="21"/>
        <v>203.28787634532353</v>
      </c>
      <c r="I79" s="4">
        <f t="shared" si="18"/>
        <v>2.4226397813023857</v>
      </c>
      <c r="J79" s="6">
        <f t="shared" si="23"/>
        <v>2.5132927559162082</v>
      </c>
      <c r="K79" s="5">
        <f t="shared" si="22"/>
        <v>98.253351854669518</v>
      </c>
      <c r="L79" s="6"/>
      <c r="M79" s="6"/>
    </row>
    <row r="80" spans="1:13" x14ac:dyDescent="0.2">
      <c r="A80" s="22">
        <v>43965</v>
      </c>
      <c r="B80">
        <f t="shared" si="16"/>
        <v>74</v>
      </c>
      <c r="C80">
        <v>16006</v>
      </c>
      <c r="D80">
        <f t="shared" si="17"/>
        <v>568</v>
      </c>
      <c r="E80" s="3">
        <f t="shared" si="15"/>
        <v>216.29729729729729</v>
      </c>
      <c r="F80" s="2">
        <f t="shared" si="19"/>
        <v>14970.675604945785</v>
      </c>
      <c r="G80" s="2">
        <f t="shared" si="20"/>
        <v>517.66219752710731</v>
      </c>
      <c r="H80" s="2">
        <f t="shared" si="21"/>
        <v>207.62434999598145</v>
      </c>
      <c r="I80" s="4">
        <f t="shared" si="18"/>
        <v>2.4932634227975989</v>
      </c>
      <c r="J80" s="6">
        <f t="shared" si="23"/>
        <v>2.5862271384294333</v>
      </c>
      <c r="K80" s="5">
        <f t="shared" si="22"/>
        <v>25.168901236446345</v>
      </c>
      <c r="L80" s="6"/>
      <c r="M80" s="6"/>
    </row>
    <row r="81" spans="1:18" x14ac:dyDescent="0.2">
      <c r="A81" s="22">
        <v>43966</v>
      </c>
      <c r="B81">
        <f t="shared" si="16"/>
        <v>75</v>
      </c>
      <c r="C81">
        <v>16496</v>
      </c>
      <c r="D81">
        <f t="shared" si="17"/>
        <v>490</v>
      </c>
      <c r="E81" s="3">
        <f t="shared" si="15"/>
        <v>219.94666666666666</v>
      </c>
      <c r="F81" s="2">
        <f t="shared" si="19"/>
        <v>15479.117069963857</v>
      </c>
      <c r="G81" s="2">
        <f t="shared" si="20"/>
        <v>508.44146501807154</v>
      </c>
      <c r="H81" s="2">
        <f t="shared" si="21"/>
        <v>211.73178888620984</v>
      </c>
      <c r="I81" s="4">
        <f t="shared" si="18"/>
        <v>2.4013468534539286</v>
      </c>
      <c r="J81" s="6">
        <f t="shared" si="23"/>
        <v>2.4879571134195735</v>
      </c>
      <c r="K81" s="5">
        <f t="shared" si="22"/>
        <v>-9.2207325090357699</v>
      </c>
      <c r="L81" s="6"/>
      <c r="M81" s="6"/>
    </row>
    <row r="82" spans="1:18" x14ac:dyDescent="0.2">
      <c r="A82" s="22">
        <v>43967</v>
      </c>
      <c r="B82">
        <f t="shared" si="16"/>
        <v>76</v>
      </c>
      <c r="C82">
        <v>17025</v>
      </c>
      <c r="D82">
        <f t="shared" si="17"/>
        <v>529</v>
      </c>
      <c r="E82" s="3">
        <f t="shared" si="15"/>
        <v>224.01315789473685</v>
      </c>
      <c r="F82" s="2">
        <f t="shared" si="19"/>
        <v>15994.411379975905</v>
      </c>
      <c r="G82" s="2">
        <f t="shared" si="20"/>
        <v>515.29431001204773</v>
      </c>
      <c r="H82" s="2">
        <f t="shared" si="21"/>
        <v>215.82557855571883</v>
      </c>
      <c r="I82" s="4">
        <f t="shared" si="18"/>
        <v>2.3875497680133231</v>
      </c>
      <c r="J82" s="6">
        <f t="shared" si="23"/>
        <v>2.472218548218359</v>
      </c>
      <c r="K82" s="5">
        <f t="shared" si="22"/>
        <v>6.8528449939761913</v>
      </c>
      <c r="L82" s="6"/>
      <c r="M82" s="6"/>
    </row>
    <row r="83" spans="1:18" x14ac:dyDescent="0.2">
      <c r="A83" s="22">
        <v>43968</v>
      </c>
      <c r="B83">
        <f t="shared" si="16"/>
        <v>77</v>
      </c>
      <c r="C83">
        <v>17514</v>
      </c>
      <c r="D83">
        <f t="shared" si="17"/>
        <v>489</v>
      </c>
      <c r="E83" s="3">
        <f t="shared" si="15"/>
        <v>227.45454545454547</v>
      </c>
      <c r="F83" s="2">
        <f t="shared" si="19"/>
        <v>16500.940919983936</v>
      </c>
      <c r="G83" s="2">
        <f t="shared" si="20"/>
        <v>506.5295400080318</v>
      </c>
      <c r="H83" s="2">
        <f t="shared" si="21"/>
        <v>219.70190085532772</v>
      </c>
      <c r="I83" s="4">
        <f t="shared" si="18"/>
        <v>2.3055309855583737</v>
      </c>
      <c r="J83" s="6">
        <f t="shared" si="23"/>
        <v>2.384926278251934</v>
      </c>
      <c r="K83" s="5">
        <f t="shared" si="22"/>
        <v>-8.7647700040159293</v>
      </c>
      <c r="L83" s="6"/>
      <c r="M83" s="6"/>
    </row>
    <row r="84" spans="1:18" x14ac:dyDescent="0.2">
      <c r="A84" s="22">
        <v>43969</v>
      </c>
      <c r="B84">
        <f t="shared" si="16"/>
        <v>78</v>
      </c>
      <c r="C84">
        <v>18010</v>
      </c>
      <c r="D84">
        <f t="shared" si="17"/>
        <v>496</v>
      </c>
      <c r="E84" s="3">
        <f t="shared" si="15"/>
        <v>230.89743589743588</v>
      </c>
      <c r="F84" s="2">
        <f t="shared" si="19"/>
        <v>17003.960613322623</v>
      </c>
      <c r="G84" s="2">
        <f t="shared" si="20"/>
        <v>503.01969333868789</v>
      </c>
      <c r="H84" s="2">
        <f t="shared" si="21"/>
        <v>223.43374586936378</v>
      </c>
      <c r="I84" s="4">
        <f t="shared" si="18"/>
        <v>2.2513147751315556</v>
      </c>
      <c r="J84" s="6">
        <f t="shared" si="23"/>
        <v>2.3270640682226738</v>
      </c>
      <c r="K84" s="5">
        <f t="shared" si="22"/>
        <v>-3.509846669343915</v>
      </c>
      <c r="L84" s="6"/>
      <c r="M84" s="6"/>
    </row>
    <row r="85" spans="1:18" x14ac:dyDescent="0.2">
      <c r="A85" s="22">
        <v>43970</v>
      </c>
      <c r="B85">
        <f t="shared" si="16"/>
        <v>79</v>
      </c>
      <c r="C85">
        <v>18496</v>
      </c>
      <c r="D85">
        <f t="shared" si="17"/>
        <v>486</v>
      </c>
      <c r="E85" s="3">
        <f t="shared" si="15"/>
        <v>234.12658227848101</v>
      </c>
      <c r="F85" s="2">
        <f t="shared" si="19"/>
        <v>17501.307075548415</v>
      </c>
      <c r="G85" s="2">
        <f t="shared" si="20"/>
        <v>497.34646222579192</v>
      </c>
      <c r="H85" s="2">
        <f t="shared" si="21"/>
        <v>226.99802467240286</v>
      </c>
      <c r="I85" s="4">
        <f t="shared" si="18"/>
        <v>2.1909726436762975</v>
      </c>
      <c r="J85" s="6">
        <f t="shared" si="23"/>
        <v>2.2629412782278919</v>
      </c>
      <c r="K85" s="5">
        <f t="shared" si="22"/>
        <v>-5.6732311128959623</v>
      </c>
      <c r="L85" s="6"/>
      <c r="M85" s="6"/>
    </row>
    <row r="86" spans="1:18" x14ac:dyDescent="0.2">
      <c r="A86" s="22">
        <v>43971</v>
      </c>
      <c r="B86">
        <f t="shared" si="16"/>
        <v>80</v>
      </c>
      <c r="C86">
        <v>19189</v>
      </c>
      <c r="D86">
        <f t="shared" si="17"/>
        <v>693</v>
      </c>
      <c r="E86" s="3">
        <f t="shared" si="15"/>
        <v>239.86250000000001</v>
      </c>
      <c r="F86" s="2">
        <f t="shared" si="19"/>
        <v>18063.871383698945</v>
      </c>
      <c r="G86" s="2">
        <f t="shared" si="20"/>
        <v>562.56430815052795</v>
      </c>
      <c r="H86" s="2">
        <f t="shared" si="21"/>
        <v>231.28618311493526</v>
      </c>
      <c r="I86" s="4">
        <f t="shared" si="18"/>
        <v>2.4323299410884718</v>
      </c>
      <c r="J86" s="6">
        <f t="shared" si="23"/>
        <v>2.5150365855306642</v>
      </c>
      <c r="K86" s="5">
        <f t="shared" si="22"/>
        <v>65.217845924736025</v>
      </c>
      <c r="L86" s="6"/>
      <c r="M86" s="6"/>
    </row>
    <row r="87" spans="1:18" x14ac:dyDescent="0.2">
      <c r="A87" s="22">
        <v>43972</v>
      </c>
      <c r="B87">
        <f t="shared" si="16"/>
        <v>81</v>
      </c>
      <c r="C87">
        <v>20162</v>
      </c>
      <c r="D87">
        <f t="shared" si="17"/>
        <v>973</v>
      </c>
      <c r="E87" s="3">
        <f t="shared" si="15"/>
        <v>248.91358024691357</v>
      </c>
      <c r="F87" s="2">
        <f t="shared" si="19"/>
        <v>18763.247589132628</v>
      </c>
      <c r="G87" s="2">
        <f t="shared" si="20"/>
        <v>699.3762054336853</v>
      </c>
      <c r="H87" s="2">
        <f t="shared" si="21"/>
        <v>237.16198215892803</v>
      </c>
      <c r="I87" s="4">
        <f t="shared" si="18"/>
        <v>2.9489389448812089</v>
      </c>
      <c r="J87" s="6">
        <f t="shared" si="23"/>
        <v>3.0575177264855027</v>
      </c>
      <c r="K87" s="5">
        <f t="shared" si="22"/>
        <v>136.81189728315735</v>
      </c>
      <c r="L87" s="6"/>
      <c r="M87" s="6"/>
    </row>
    <row r="88" spans="1:18" x14ac:dyDescent="0.2">
      <c r="A88" s="22">
        <v>43973</v>
      </c>
      <c r="B88">
        <f t="shared" si="16"/>
        <v>82</v>
      </c>
      <c r="C88">
        <v>20796</v>
      </c>
      <c r="D88">
        <f t="shared" si="17"/>
        <v>634</v>
      </c>
      <c r="E88" s="3">
        <f t="shared" si="15"/>
        <v>253.60975609756099</v>
      </c>
      <c r="F88" s="2">
        <f t="shared" si="19"/>
        <v>19440.831726088418</v>
      </c>
      <c r="G88" s="2">
        <f t="shared" si="20"/>
        <v>677.5841369557902</v>
      </c>
      <c r="H88" s="2">
        <f t="shared" si="21"/>
        <v>242.64457347180567</v>
      </c>
      <c r="I88" s="4">
        <f t="shared" si="18"/>
        <v>2.7924965609606875</v>
      </c>
      <c r="J88" s="6">
        <f t="shared" si="23"/>
        <v>2.8909534349068928</v>
      </c>
      <c r="K88" s="5">
        <f t="shared" si="22"/>
        <v>-21.7920684778951</v>
      </c>
      <c r="L88" s="6"/>
      <c r="M88" s="6"/>
    </row>
    <row r="89" spans="1:18" x14ac:dyDescent="0.2">
      <c r="A89" s="22">
        <v>43974</v>
      </c>
      <c r="B89">
        <f t="shared" si="16"/>
        <v>83</v>
      </c>
      <c r="C89">
        <v>21745</v>
      </c>
      <c r="D89">
        <f t="shared" si="17"/>
        <v>949</v>
      </c>
      <c r="E89" s="3">
        <f t="shared" si="15"/>
        <v>261.98795180722891</v>
      </c>
      <c r="F89" s="2">
        <f t="shared" si="19"/>
        <v>20208.887817392279</v>
      </c>
      <c r="G89" s="2">
        <f t="shared" si="20"/>
        <v>768.05609130386017</v>
      </c>
      <c r="H89" s="2">
        <f t="shared" si="21"/>
        <v>249.09236625028009</v>
      </c>
      <c r="I89" s="4">
        <f t="shared" si="18"/>
        <v>3.0834188251764481</v>
      </c>
      <c r="J89" s="6">
        <f t="shared" si="23"/>
        <v>3.1962207179337834</v>
      </c>
      <c r="K89" s="5">
        <f t="shared" si="22"/>
        <v>90.471954348069971</v>
      </c>
      <c r="L89" s="6"/>
      <c r="M89" s="6"/>
    </row>
    <row r="90" spans="1:18" x14ac:dyDescent="0.2">
      <c r="A90" s="22">
        <v>43975</v>
      </c>
      <c r="B90">
        <f t="shared" si="16"/>
        <v>84</v>
      </c>
      <c r="C90">
        <v>22271</v>
      </c>
      <c r="D90">
        <f t="shared" si="17"/>
        <v>526</v>
      </c>
      <c r="E90" s="3">
        <f t="shared" si="15"/>
        <v>265.13095238095241</v>
      </c>
      <c r="F90" s="2">
        <f t="shared" si="19"/>
        <v>20896.258544928187</v>
      </c>
      <c r="G90" s="2">
        <f t="shared" si="20"/>
        <v>687.37072753590678</v>
      </c>
      <c r="H90" s="2">
        <f t="shared" si="21"/>
        <v>254.43856162717086</v>
      </c>
      <c r="I90" s="4">
        <f t="shared" si="18"/>
        <v>2.7015194675684104</v>
      </c>
      <c r="J90" s="6">
        <f t="shared" si="23"/>
        <v>2.7926165372743013</v>
      </c>
      <c r="K90" s="5">
        <f t="shared" si="22"/>
        <v>-80.68536376795339</v>
      </c>
      <c r="L90" s="6"/>
      <c r="M90" s="6"/>
    </row>
    <row r="91" spans="1:18" x14ac:dyDescent="0.2">
      <c r="A91" s="22">
        <v>43976</v>
      </c>
      <c r="B91">
        <f t="shared" si="16"/>
        <v>85</v>
      </c>
      <c r="C91">
        <v>22750</v>
      </c>
      <c r="D91">
        <f t="shared" si="17"/>
        <v>479</v>
      </c>
      <c r="E91" s="3">
        <f t="shared" si="15"/>
        <v>267.64705882352939</v>
      </c>
      <c r="F91" s="2">
        <f t="shared" si="19"/>
        <v>21514.172363285459</v>
      </c>
      <c r="G91" s="2">
        <f t="shared" si="20"/>
        <v>617.91381835727123</v>
      </c>
      <c r="H91" s="2">
        <f t="shared" si="21"/>
        <v>258.84139402595702</v>
      </c>
      <c r="I91" s="4">
        <f t="shared" si="18"/>
        <v>2.3872295259517333</v>
      </c>
      <c r="J91" s="6">
        <f t="shared" si="23"/>
        <v>2.4623054533066417</v>
      </c>
      <c r="K91" s="5">
        <f t="shared" si="22"/>
        <v>-69.456909178635556</v>
      </c>
      <c r="L91" s="6"/>
      <c r="M91" s="6"/>
      <c r="Q91" s="12"/>
      <c r="R91" s="11"/>
    </row>
    <row r="92" spans="1:18" x14ac:dyDescent="0.2">
      <c r="A92" s="22">
        <v>43977</v>
      </c>
      <c r="B92">
        <f t="shared" si="16"/>
        <v>86</v>
      </c>
      <c r="C92">
        <v>23165</v>
      </c>
      <c r="D92">
        <f t="shared" si="17"/>
        <v>415</v>
      </c>
      <c r="E92" s="3">
        <f t="shared" si="15"/>
        <v>269.36046511627904</v>
      </c>
      <c r="F92" s="2">
        <f t="shared" si="19"/>
        <v>22064.448242190305</v>
      </c>
      <c r="G92" s="2">
        <f t="shared" si="20"/>
        <v>550.27587890484745</v>
      </c>
      <c r="H92" s="2">
        <f t="shared" si="21"/>
        <v>262.34775105606434</v>
      </c>
      <c r="I92" s="4">
        <f t="shared" si="18"/>
        <v>2.0975056073084164</v>
      </c>
      <c r="J92" s="6">
        <f t="shared" si="23"/>
        <v>2.1592508892056363</v>
      </c>
      <c r="K92" s="5">
        <f t="shared" si="22"/>
        <v>-67.63793945242378</v>
      </c>
      <c r="L92" s="6"/>
      <c r="M92" s="6"/>
      <c r="Q92" s="12"/>
      <c r="R92" s="11"/>
    </row>
    <row r="93" spans="1:18" x14ac:dyDescent="0.2">
      <c r="A93" s="22">
        <v>43978</v>
      </c>
      <c r="B93">
        <f t="shared" si="16"/>
        <v>87</v>
      </c>
      <c r="C93">
        <v>23851</v>
      </c>
      <c r="D93">
        <f t="shared" si="17"/>
        <v>686</v>
      </c>
      <c r="E93" s="3">
        <f t="shared" si="15"/>
        <v>274.14942528735634</v>
      </c>
      <c r="F93" s="2">
        <f t="shared" si="19"/>
        <v>22659.965494793538</v>
      </c>
      <c r="G93" s="2">
        <f t="shared" si="20"/>
        <v>595.51725260323167</v>
      </c>
      <c r="H93" s="2">
        <f t="shared" si="21"/>
        <v>266.28164246649499</v>
      </c>
      <c r="I93" s="4">
        <f t="shared" si="18"/>
        <v>2.2364187297596487</v>
      </c>
      <c r="J93" s="6">
        <f t="shared" si="23"/>
        <v>2.3035401940923714</v>
      </c>
      <c r="K93" s="5">
        <f t="shared" si="22"/>
        <v>45.241373698384223</v>
      </c>
      <c r="L93" s="6"/>
      <c r="M93" s="6"/>
      <c r="Q93" s="12"/>
      <c r="R93" s="11"/>
    </row>
    <row r="94" spans="1:18" x14ac:dyDescent="0.2">
      <c r="A94" s="22">
        <v>43979</v>
      </c>
      <c r="B94">
        <f t="shared" si="16"/>
        <v>88</v>
      </c>
      <c r="C94">
        <v>24538</v>
      </c>
      <c r="D94">
        <f t="shared" si="17"/>
        <v>687</v>
      </c>
      <c r="E94" s="3">
        <f t="shared" si="15"/>
        <v>278.84090909090907</v>
      </c>
      <c r="F94" s="2">
        <f t="shared" si="19"/>
        <v>23285.976996529025</v>
      </c>
      <c r="G94" s="2">
        <f t="shared" si="20"/>
        <v>626.01150173548774</v>
      </c>
      <c r="H94" s="2">
        <f t="shared" si="21"/>
        <v>270.46806467463301</v>
      </c>
      <c r="I94" s="4">
        <f t="shared" si="18"/>
        <v>2.3145486787453651</v>
      </c>
      <c r="J94" s="6">
        <f t="shared" si="23"/>
        <v>2.3843675167703977</v>
      </c>
      <c r="K94" s="5">
        <f t="shared" si="22"/>
        <v>30.494249132256073</v>
      </c>
      <c r="L94" s="6"/>
      <c r="M94" s="6"/>
      <c r="Q94" s="12"/>
      <c r="R94" s="11"/>
    </row>
    <row r="95" spans="1:18" x14ac:dyDescent="0.2">
      <c r="A95" s="22">
        <v>43980</v>
      </c>
      <c r="B95">
        <f t="shared" si="16"/>
        <v>89</v>
      </c>
      <c r="C95">
        <v>25216</v>
      </c>
      <c r="D95">
        <f t="shared" si="17"/>
        <v>678</v>
      </c>
      <c r="E95" s="3">
        <f t="shared" si="15"/>
        <v>283.32584269662919</v>
      </c>
      <c r="F95" s="2">
        <f t="shared" si="19"/>
        <v>23929.317997686016</v>
      </c>
      <c r="G95" s="2">
        <f t="shared" si="20"/>
        <v>643.34100115699187</v>
      </c>
      <c r="H95" s="2">
        <f t="shared" si="21"/>
        <v>274.75399068196509</v>
      </c>
      <c r="I95" s="4">
        <f t="shared" si="18"/>
        <v>2.3415164946654983</v>
      </c>
      <c r="J95" s="6">
        <f t="shared" si="23"/>
        <v>2.4117472361178542</v>
      </c>
      <c r="K95" s="5">
        <f t="shared" si="22"/>
        <v>17.329499421504124</v>
      </c>
      <c r="L95" s="6"/>
      <c r="M95" s="6"/>
      <c r="Q95" s="12"/>
      <c r="R95" s="11"/>
    </row>
    <row r="96" spans="1:18" x14ac:dyDescent="0.2">
      <c r="A96" s="22">
        <v>43981</v>
      </c>
      <c r="B96">
        <f t="shared" si="16"/>
        <v>90</v>
      </c>
      <c r="C96">
        <v>25773</v>
      </c>
      <c r="D96">
        <f t="shared" si="17"/>
        <v>557</v>
      </c>
      <c r="E96" s="3">
        <f t="shared" si="15"/>
        <v>286.36666666666667</v>
      </c>
      <c r="F96" s="2">
        <f t="shared" si="19"/>
        <v>24543.878665124012</v>
      </c>
      <c r="G96" s="2">
        <f t="shared" si="20"/>
        <v>614.56066743799454</v>
      </c>
      <c r="H96" s="2">
        <f t="shared" si="21"/>
        <v>278.62488267686564</v>
      </c>
      <c r="I96" s="4">
        <f t="shared" si="18"/>
        <v>2.2056919738598126</v>
      </c>
      <c r="J96" s="6">
        <f t="shared" si="23"/>
        <v>2.2694265500298889</v>
      </c>
      <c r="K96" s="5">
        <f t="shared" si="22"/>
        <v>-28.780333718997326</v>
      </c>
      <c r="L96" s="6"/>
      <c r="M96" s="6"/>
      <c r="Q96" s="11"/>
      <c r="R96" s="11"/>
    </row>
    <row r="97" spans="1:18" x14ac:dyDescent="0.2">
      <c r="A97" s="22">
        <v>43982</v>
      </c>
      <c r="B97">
        <f t="shared" si="16"/>
        <v>91</v>
      </c>
      <c r="C97">
        <v>26473</v>
      </c>
      <c r="D97">
        <f t="shared" si="17"/>
        <v>700</v>
      </c>
      <c r="E97" s="3">
        <f t="shared" si="15"/>
        <v>290.91208791208788</v>
      </c>
      <c r="F97" s="2">
        <f t="shared" si="19"/>
        <v>25186.919110082676</v>
      </c>
      <c r="G97" s="2">
        <f t="shared" si="20"/>
        <v>643.04044495866299</v>
      </c>
      <c r="H97" s="2">
        <f t="shared" si="21"/>
        <v>282.72061775527305</v>
      </c>
      <c r="I97" s="4">
        <f t="shared" si="18"/>
        <v>2.2744731178936792</v>
      </c>
      <c r="J97" s="6">
        <f t="shared" si="23"/>
        <v>2.3404072676176662</v>
      </c>
      <c r="K97" s="5">
        <f t="shared" si="22"/>
        <v>28.479777520668449</v>
      </c>
      <c r="L97" s="6"/>
      <c r="M97" s="6"/>
      <c r="Q97" s="11"/>
      <c r="R97" s="11"/>
    </row>
    <row r="98" spans="1:18" x14ac:dyDescent="0.2">
      <c r="A98" s="22">
        <v>43983</v>
      </c>
      <c r="B98">
        <f t="shared" si="16"/>
        <v>92</v>
      </c>
      <c r="C98">
        <v>26940</v>
      </c>
      <c r="D98">
        <f t="shared" si="17"/>
        <v>467</v>
      </c>
      <c r="E98" s="3">
        <f t="shared" si="15"/>
        <v>292.82608695652175</v>
      </c>
      <c r="F98" s="2">
        <f t="shared" si="19"/>
        <v>25771.279406721784</v>
      </c>
      <c r="G98" s="2">
        <f t="shared" si="20"/>
        <v>584.3602966391087</v>
      </c>
      <c r="H98" s="2">
        <f t="shared" si="21"/>
        <v>286.08910748902264</v>
      </c>
      <c r="I98" s="4">
        <f t="shared" si="18"/>
        <v>2.0425814242561851</v>
      </c>
      <c r="J98" s="6">
        <f t="shared" si="23"/>
        <v>2.0985422836266849</v>
      </c>
      <c r="K98" s="5">
        <f t="shared" si="22"/>
        <v>-58.680148319554291</v>
      </c>
      <c r="L98" s="6"/>
      <c r="M98" s="6"/>
      <c r="Q98" s="11"/>
      <c r="R98" s="11"/>
    </row>
    <row r="99" spans="1:18" x14ac:dyDescent="0.2">
      <c r="A99" s="22">
        <v>43984</v>
      </c>
      <c r="B99">
        <f t="shared" si="16"/>
        <v>93</v>
      </c>
      <c r="C99">
        <v>27549</v>
      </c>
      <c r="D99">
        <f t="shared" si="17"/>
        <v>609</v>
      </c>
      <c r="E99" s="3">
        <f t="shared" si="15"/>
        <v>296.22580645161293</v>
      </c>
      <c r="F99" s="2">
        <f t="shared" si="19"/>
        <v>26363.852937814521</v>
      </c>
      <c r="G99" s="2">
        <f t="shared" si="20"/>
        <v>592.57353109273913</v>
      </c>
      <c r="H99" s="2">
        <f t="shared" si="21"/>
        <v>289.46800714321938</v>
      </c>
      <c r="I99" s="4">
        <f t="shared" si="18"/>
        <v>2.0471123456470717</v>
      </c>
      <c r="J99" s="6">
        <f t="shared" si="23"/>
        <v>2.1027299312810723</v>
      </c>
      <c r="K99" s="5">
        <f t="shared" si="22"/>
        <v>8.2132344536304345</v>
      </c>
      <c r="L99" s="6"/>
      <c r="M99" s="6"/>
      <c r="Q99" s="11"/>
      <c r="R99" s="11"/>
    </row>
    <row r="100" spans="1:18" x14ac:dyDescent="0.2">
      <c r="A100" s="22">
        <v>43985</v>
      </c>
      <c r="B100">
        <f t="shared" si="16"/>
        <v>94</v>
      </c>
      <c r="C100">
        <v>28233</v>
      </c>
      <c r="D100">
        <f t="shared" si="17"/>
        <v>684</v>
      </c>
      <c r="E100" s="3">
        <f t="shared" si="15"/>
        <v>300.35106382978722</v>
      </c>
      <c r="F100" s="2">
        <f t="shared" si="19"/>
        <v>26986.901958543014</v>
      </c>
      <c r="G100" s="2">
        <f t="shared" si="20"/>
        <v>623.04902072849279</v>
      </c>
      <c r="H100" s="2">
        <f t="shared" si="21"/>
        <v>293.09569270540868</v>
      </c>
      <c r="I100" s="4">
        <f t="shared" si="18"/>
        <v>2.125752906763871</v>
      </c>
      <c r="J100" s="6">
        <f t="shared" si="23"/>
        <v>2.1838522641819784</v>
      </c>
      <c r="K100" s="5">
        <f t="shared" si="22"/>
        <v>30.475489635753661</v>
      </c>
      <c r="L100" s="6"/>
      <c r="M100" s="6"/>
      <c r="Q100" s="11"/>
      <c r="R100" s="11"/>
    </row>
    <row r="101" spans="1:18" x14ac:dyDescent="0.2">
      <c r="A101" s="22">
        <v>43986</v>
      </c>
      <c r="B101">
        <f t="shared" si="16"/>
        <v>95</v>
      </c>
      <c r="C101">
        <v>28818</v>
      </c>
      <c r="D101">
        <f t="shared" si="17"/>
        <v>585</v>
      </c>
      <c r="E101" s="3">
        <f t="shared" si="15"/>
        <v>303.34736842105264</v>
      </c>
      <c r="F101" s="2">
        <f t="shared" si="19"/>
        <v>27597.267972362009</v>
      </c>
      <c r="G101" s="2">
        <f t="shared" si="20"/>
        <v>610.36601381899516</v>
      </c>
      <c r="H101" s="2">
        <f t="shared" si="21"/>
        <v>296.51291794395667</v>
      </c>
      <c r="I101" s="4">
        <f t="shared" si="18"/>
        <v>2.0584803456500982</v>
      </c>
      <c r="J101" s="6">
        <f t="shared" si="23"/>
        <v>2.1134181715654319</v>
      </c>
      <c r="K101" s="5">
        <f t="shared" si="22"/>
        <v>-12.683006909497635</v>
      </c>
      <c r="L101" s="6"/>
      <c r="M101" s="6"/>
      <c r="Q101" s="11"/>
      <c r="R101" s="11"/>
    </row>
    <row r="102" spans="1:18" x14ac:dyDescent="0.2">
      <c r="A102" s="22">
        <v>43987</v>
      </c>
      <c r="B102">
        <f t="shared" si="16"/>
        <v>96</v>
      </c>
      <c r="C102">
        <v>29521</v>
      </c>
      <c r="D102">
        <f t="shared" si="17"/>
        <v>703</v>
      </c>
      <c r="E102" s="3">
        <f t="shared" si="15"/>
        <v>307.51041666666669</v>
      </c>
      <c r="F102" s="2">
        <f t="shared" si="19"/>
        <v>28238.511981574673</v>
      </c>
      <c r="G102" s="2">
        <f t="shared" si="20"/>
        <v>641.2440092126634</v>
      </c>
      <c r="H102" s="2">
        <f t="shared" si="21"/>
        <v>300.17875085152667</v>
      </c>
      <c r="I102" s="4">
        <f t="shared" si="18"/>
        <v>2.1362072011880455</v>
      </c>
      <c r="J102" s="6">
        <f t="shared" si="23"/>
        <v>2.1935326391188612</v>
      </c>
      <c r="K102" s="5">
        <f t="shared" si="22"/>
        <v>30.877995393668243</v>
      </c>
      <c r="L102" s="6"/>
      <c r="M102" s="6"/>
      <c r="Q102" s="11"/>
      <c r="R102" s="11"/>
    </row>
    <row r="103" spans="1:18" x14ac:dyDescent="0.2">
      <c r="A103" s="22">
        <v>43988</v>
      </c>
      <c r="B103">
        <f t="shared" si="16"/>
        <v>97</v>
      </c>
      <c r="C103">
        <v>30514</v>
      </c>
      <c r="D103">
        <f t="shared" si="17"/>
        <v>993</v>
      </c>
      <c r="E103" s="3">
        <f t="shared" ref="E103:E118" si="24">C103/B103</f>
        <v>314.57731958762889</v>
      </c>
      <c r="F103" s="2">
        <f t="shared" ref="F103:F118" si="25">((C103-F102)*$C$133)+F102</f>
        <v>28997.00798771645</v>
      </c>
      <c r="G103" s="2">
        <f t="shared" ref="G103:G118" si="26">((D103-G102)*$C$133)+G102</f>
        <v>758.49600614177564</v>
      </c>
      <c r="H103" s="2">
        <f t="shared" ref="H103:H118" si="27">((E103-H102)*$C$133)+H102</f>
        <v>304.97827376356076</v>
      </c>
      <c r="I103" s="4">
        <f t="shared" ref="I103:I118" si="28">+G103/H103</f>
        <v>2.4870493126661595</v>
      </c>
      <c r="J103" s="6">
        <f t="shared" ref="J103:J118" si="29">((F103-F102)*(B103+B102))/((F103+F102)*(B103-B102))</f>
        <v>2.5576727400031691</v>
      </c>
      <c r="K103" s="5">
        <f t="shared" ref="K103:K118" si="30">+G103-G102</f>
        <v>117.25199692911224</v>
      </c>
      <c r="L103" s="6"/>
      <c r="M103" s="6"/>
    </row>
    <row r="104" spans="1:18" x14ac:dyDescent="0.2">
      <c r="A104" s="22">
        <v>43989</v>
      </c>
      <c r="B104">
        <f t="shared" si="16"/>
        <v>98</v>
      </c>
      <c r="C104">
        <v>31186</v>
      </c>
      <c r="D104">
        <f t="shared" si="17"/>
        <v>672</v>
      </c>
      <c r="E104" s="3">
        <f t="shared" si="24"/>
        <v>318.22448979591837</v>
      </c>
      <c r="F104" s="2">
        <f t="shared" si="25"/>
        <v>29726.671991810967</v>
      </c>
      <c r="G104" s="2">
        <f t="shared" si="26"/>
        <v>729.66400409451705</v>
      </c>
      <c r="H104" s="2">
        <f t="shared" si="27"/>
        <v>309.39367910767999</v>
      </c>
      <c r="I104" s="4">
        <f t="shared" si="28"/>
        <v>2.358367521272366</v>
      </c>
      <c r="J104" s="6">
        <f t="shared" si="29"/>
        <v>2.4229489849415908</v>
      </c>
      <c r="K104" s="5">
        <f t="shared" si="30"/>
        <v>-28.832002047258584</v>
      </c>
      <c r="L104" s="6"/>
      <c r="M104" s="6"/>
    </row>
    <row r="105" spans="1:18" x14ac:dyDescent="0.2">
      <c r="A105" s="22">
        <v>43990</v>
      </c>
      <c r="B105">
        <f t="shared" si="16"/>
        <v>99</v>
      </c>
      <c r="C105">
        <v>32033</v>
      </c>
      <c r="D105">
        <f t="shared" si="17"/>
        <v>847</v>
      </c>
      <c r="E105" s="3">
        <f t="shared" si="24"/>
        <v>323.56565656565658</v>
      </c>
      <c r="F105" s="2">
        <f t="shared" si="25"/>
        <v>30495.447994540646</v>
      </c>
      <c r="G105" s="2">
        <f t="shared" si="26"/>
        <v>768.776002729678</v>
      </c>
      <c r="H105" s="2">
        <f t="shared" si="27"/>
        <v>314.11767159367218</v>
      </c>
      <c r="I105" s="4">
        <f t="shared" si="28"/>
        <v>2.4474140497390748</v>
      </c>
      <c r="J105" s="6">
        <f t="shared" si="29"/>
        <v>2.5148379461246178</v>
      </c>
      <c r="K105" s="5">
        <f t="shared" si="30"/>
        <v>39.111998635160944</v>
      </c>
      <c r="L105" s="6"/>
      <c r="M105" s="6"/>
    </row>
    <row r="106" spans="1:18" x14ac:dyDescent="0.2">
      <c r="A106" s="22">
        <v>43991</v>
      </c>
      <c r="B106">
        <f t="shared" si="16"/>
        <v>100</v>
      </c>
      <c r="C106">
        <v>33075</v>
      </c>
      <c r="D106">
        <f t="shared" si="17"/>
        <v>1042</v>
      </c>
      <c r="E106" s="3">
        <f t="shared" si="24"/>
        <v>330.75</v>
      </c>
      <c r="F106" s="2">
        <f t="shared" si="25"/>
        <v>31355.298663027097</v>
      </c>
      <c r="G106" s="2">
        <f t="shared" si="26"/>
        <v>859.85066848645204</v>
      </c>
      <c r="H106" s="2">
        <f t="shared" si="27"/>
        <v>319.66178106244814</v>
      </c>
      <c r="I106" s="4">
        <f t="shared" si="28"/>
        <v>2.6898763612859753</v>
      </c>
      <c r="J106" s="6">
        <f t="shared" si="29"/>
        <v>2.7665031107246572</v>
      </c>
      <c r="K106" s="5">
        <f t="shared" si="30"/>
        <v>91.074665756774039</v>
      </c>
      <c r="L106" s="6"/>
      <c r="M106" s="6"/>
    </row>
    <row r="107" spans="1:18" x14ac:dyDescent="0.2">
      <c r="A107" s="22">
        <v>43992</v>
      </c>
      <c r="B107">
        <f t="shared" si="16"/>
        <v>101</v>
      </c>
      <c r="C107">
        <v>34316</v>
      </c>
      <c r="D107">
        <f t="shared" si="17"/>
        <v>1241</v>
      </c>
      <c r="E107" s="3">
        <f t="shared" si="24"/>
        <v>339.76237623762376</v>
      </c>
      <c r="F107" s="2">
        <f t="shared" si="25"/>
        <v>32342.19910868473</v>
      </c>
      <c r="G107" s="2">
        <f t="shared" si="26"/>
        <v>986.90044565763469</v>
      </c>
      <c r="H107" s="2">
        <f t="shared" si="27"/>
        <v>326.36197945417337</v>
      </c>
      <c r="I107" s="4">
        <f t="shared" si="28"/>
        <v>3.0239442943328876</v>
      </c>
      <c r="J107" s="6">
        <f t="shared" si="29"/>
        <v>3.1142037994666625</v>
      </c>
      <c r="K107" s="5">
        <f t="shared" si="30"/>
        <v>127.04977717118265</v>
      </c>
      <c r="L107" s="6"/>
      <c r="M107" s="6"/>
    </row>
    <row r="108" spans="1:18" x14ac:dyDescent="0.2">
      <c r="A108" s="22">
        <v>43993</v>
      </c>
      <c r="B108">
        <f t="shared" si="16"/>
        <v>102</v>
      </c>
      <c r="C108">
        <v>35295</v>
      </c>
      <c r="D108">
        <f t="shared" si="17"/>
        <v>979</v>
      </c>
      <c r="E108" s="3">
        <f t="shared" si="24"/>
        <v>346.02941176470586</v>
      </c>
      <c r="F108" s="2">
        <f t="shared" si="25"/>
        <v>33326.466072456489</v>
      </c>
      <c r="G108" s="2">
        <f t="shared" si="26"/>
        <v>984.26696377175642</v>
      </c>
      <c r="H108" s="2">
        <f t="shared" si="27"/>
        <v>332.91779022435088</v>
      </c>
      <c r="I108" s="4">
        <f t="shared" si="28"/>
        <v>2.956486534133445</v>
      </c>
      <c r="J108" s="6">
        <f t="shared" si="29"/>
        <v>3.0426413129385126</v>
      </c>
      <c r="K108" s="5">
        <f t="shared" si="30"/>
        <v>-2.6334818858782683</v>
      </c>
      <c r="L108" s="6"/>
      <c r="M108" s="6"/>
    </row>
    <row r="109" spans="1:18" x14ac:dyDescent="0.2">
      <c r="A109" s="22">
        <v>43994</v>
      </c>
      <c r="B109">
        <f t="shared" si="16"/>
        <v>103</v>
      </c>
      <c r="C109">
        <v>36406</v>
      </c>
      <c r="D109">
        <f t="shared" si="17"/>
        <v>1111</v>
      </c>
      <c r="E109" s="3">
        <f t="shared" si="24"/>
        <v>353.45631067961165</v>
      </c>
      <c r="F109" s="2">
        <f t="shared" si="25"/>
        <v>34352.977381637662</v>
      </c>
      <c r="G109" s="2">
        <f t="shared" si="26"/>
        <v>1026.5113091811709</v>
      </c>
      <c r="H109" s="2">
        <f t="shared" si="27"/>
        <v>339.7639637094378</v>
      </c>
      <c r="I109" s="4">
        <f t="shared" si="28"/>
        <v>3.0212483336197224</v>
      </c>
      <c r="J109" s="6">
        <f t="shared" si="29"/>
        <v>3.1092870691951666</v>
      </c>
      <c r="K109" s="5">
        <f t="shared" si="30"/>
        <v>42.24434540941445</v>
      </c>
      <c r="L109" s="6"/>
      <c r="M109" s="6"/>
    </row>
    <row r="110" spans="1:18" x14ac:dyDescent="0.2">
      <c r="A110" s="22">
        <v>43995</v>
      </c>
      <c r="B110">
        <f t="shared" si="16"/>
        <v>104</v>
      </c>
      <c r="C110">
        <v>37420</v>
      </c>
      <c r="D110">
        <f t="shared" si="17"/>
        <v>1014</v>
      </c>
      <c r="E110" s="3">
        <f t="shared" si="24"/>
        <v>359.80769230769232</v>
      </c>
      <c r="F110" s="2">
        <f t="shared" si="25"/>
        <v>35375.31825442511</v>
      </c>
      <c r="G110" s="2">
        <f t="shared" si="26"/>
        <v>1022.3408727874472</v>
      </c>
      <c r="H110" s="2">
        <f t="shared" si="27"/>
        <v>346.44520657552266</v>
      </c>
      <c r="I110" s="4">
        <f t="shared" si="28"/>
        <v>2.9509453540803543</v>
      </c>
      <c r="J110" s="6">
        <f t="shared" si="29"/>
        <v>3.0349882889945716</v>
      </c>
      <c r="K110" s="5">
        <f t="shared" si="30"/>
        <v>-4.1704363937236621</v>
      </c>
      <c r="L110" s="6"/>
      <c r="M110" s="6"/>
    </row>
    <row r="111" spans="1:18" x14ac:dyDescent="0.2">
      <c r="A111" s="22">
        <v>43996</v>
      </c>
      <c r="B111">
        <f t="shared" si="16"/>
        <v>105</v>
      </c>
      <c r="C111">
        <v>38277</v>
      </c>
      <c r="D111">
        <f t="shared" si="17"/>
        <v>857</v>
      </c>
      <c r="E111" s="3">
        <f t="shared" si="24"/>
        <v>364.54285714285714</v>
      </c>
      <c r="F111" s="2">
        <f t="shared" si="25"/>
        <v>36342.545502950074</v>
      </c>
      <c r="G111" s="2">
        <f t="shared" si="26"/>
        <v>967.22724852496481</v>
      </c>
      <c r="H111" s="2">
        <f t="shared" si="27"/>
        <v>352.47775676463414</v>
      </c>
      <c r="I111" s="4">
        <f t="shared" si="28"/>
        <v>2.7440802432558251</v>
      </c>
      <c r="J111" s="6">
        <f t="shared" si="29"/>
        <v>2.8186909697366569</v>
      </c>
      <c r="K111" s="5">
        <f t="shared" si="30"/>
        <v>-55.113624262482404</v>
      </c>
      <c r="L111" s="6"/>
      <c r="M111" s="6"/>
    </row>
    <row r="112" spans="1:18" x14ac:dyDescent="0.2">
      <c r="A112" s="22">
        <v>43997</v>
      </c>
      <c r="B112">
        <f t="shared" si="16"/>
        <v>106</v>
      </c>
      <c r="C112">
        <v>39294</v>
      </c>
      <c r="D112">
        <f t="shared" si="17"/>
        <v>1017</v>
      </c>
      <c r="E112" s="3">
        <f t="shared" si="24"/>
        <v>370.69811320754718</v>
      </c>
      <c r="F112" s="2">
        <f t="shared" si="25"/>
        <v>37326.363668633385</v>
      </c>
      <c r="G112" s="2">
        <f t="shared" si="26"/>
        <v>983.81816568330987</v>
      </c>
      <c r="H112" s="2">
        <f t="shared" si="27"/>
        <v>358.55120891227182</v>
      </c>
      <c r="I112" s="4">
        <f t="shared" si="28"/>
        <v>2.7438707253780996</v>
      </c>
      <c r="J112" s="6">
        <f t="shared" si="29"/>
        <v>2.8178187419021996</v>
      </c>
      <c r="K112" s="5">
        <f t="shared" si="30"/>
        <v>16.590917158345064</v>
      </c>
      <c r="L112" s="6"/>
      <c r="M112" s="6"/>
    </row>
    <row r="113" spans="1:13" x14ac:dyDescent="0.2">
      <c r="A113" s="22">
        <v>43998</v>
      </c>
      <c r="B113">
        <f t="shared" si="16"/>
        <v>107</v>
      </c>
      <c r="C113">
        <v>40400</v>
      </c>
      <c r="D113">
        <f t="shared" si="17"/>
        <v>1106</v>
      </c>
      <c r="E113" s="3">
        <f t="shared" si="24"/>
        <v>377.57009345794393</v>
      </c>
      <c r="F113" s="2">
        <f t="shared" si="25"/>
        <v>38350.909112422254</v>
      </c>
      <c r="G113" s="2">
        <f t="shared" si="26"/>
        <v>1024.5454437888732</v>
      </c>
      <c r="H113" s="2">
        <f t="shared" si="27"/>
        <v>364.89083709416252</v>
      </c>
      <c r="I113" s="4">
        <f t="shared" si="28"/>
        <v>2.8078135695265001</v>
      </c>
      <c r="J113" s="6">
        <f t="shared" si="29"/>
        <v>2.8836686564854439</v>
      </c>
      <c r="K113" s="5">
        <f t="shared" si="30"/>
        <v>40.7272781055633</v>
      </c>
      <c r="L113" s="6"/>
      <c r="M113" s="6"/>
    </row>
    <row r="114" spans="1:13" x14ac:dyDescent="0.2">
      <c r="A114" s="22">
        <v>43999</v>
      </c>
      <c r="B114">
        <f t="shared" si="16"/>
        <v>108</v>
      </c>
      <c r="C114">
        <v>41431</v>
      </c>
      <c r="D114">
        <f t="shared" si="17"/>
        <v>1031</v>
      </c>
      <c r="E114" s="3">
        <f t="shared" si="24"/>
        <v>383.62037037037038</v>
      </c>
      <c r="F114" s="2">
        <f t="shared" si="25"/>
        <v>39377.606074948169</v>
      </c>
      <c r="G114" s="2">
        <f t="shared" si="26"/>
        <v>1026.6969625259155</v>
      </c>
      <c r="H114" s="2">
        <f t="shared" si="27"/>
        <v>371.13401485289847</v>
      </c>
      <c r="I114" s="4">
        <f t="shared" si="28"/>
        <v>2.7663779697823005</v>
      </c>
      <c r="J114" s="6">
        <f t="shared" si="29"/>
        <v>2.8398824602652168</v>
      </c>
      <c r="K114" s="5">
        <f t="shared" si="30"/>
        <v>2.1515187370423519</v>
      </c>
      <c r="L114" s="6"/>
      <c r="M114" s="6"/>
    </row>
    <row r="115" spans="1:13" x14ac:dyDescent="0.2">
      <c r="A115" s="22">
        <v>44000</v>
      </c>
      <c r="B115">
        <f t="shared" si="16"/>
        <v>109</v>
      </c>
      <c r="C115">
        <v>42762</v>
      </c>
      <c r="D115">
        <f t="shared" si="17"/>
        <v>1331</v>
      </c>
      <c r="E115" s="3">
        <f t="shared" si="24"/>
        <v>392.3119266055046</v>
      </c>
      <c r="F115" s="2">
        <f t="shared" si="25"/>
        <v>40505.73738329878</v>
      </c>
      <c r="G115" s="2">
        <f t="shared" si="26"/>
        <v>1128.1313083506104</v>
      </c>
      <c r="H115" s="2">
        <f t="shared" si="27"/>
        <v>378.19331877043385</v>
      </c>
      <c r="I115" s="4">
        <f t="shared" si="28"/>
        <v>2.9829488051728235</v>
      </c>
      <c r="J115" s="6">
        <f t="shared" si="29"/>
        <v>3.0645248848408011</v>
      </c>
      <c r="K115" s="5">
        <f t="shared" si="30"/>
        <v>101.4343458246949</v>
      </c>
      <c r="L115" s="6"/>
      <c r="M115" s="6"/>
    </row>
    <row r="116" spans="1:13" x14ac:dyDescent="0.2">
      <c r="A116" s="22">
        <v>44001</v>
      </c>
      <c r="B116">
        <f t="shared" si="16"/>
        <v>110</v>
      </c>
      <c r="C116">
        <v>43803</v>
      </c>
      <c r="D116">
        <f t="shared" si="17"/>
        <v>1041</v>
      </c>
      <c r="E116" s="3">
        <f t="shared" si="24"/>
        <v>398.20909090909089</v>
      </c>
      <c r="F116" s="2">
        <f t="shared" si="25"/>
        <v>41604.824922199186</v>
      </c>
      <c r="G116" s="2">
        <f t="shared" si="26"/>
        <v>1099.087538900407</v>
      </c>
      <c r="H116" s="2">
        <f t="shared" si="27"/>
        <v>384.86524281665288</v>
      </c>
      <c r="I116" s="4">
        <f t="shared" si="28"/>
        <v>2.8557724019365516</v>
      </c>
      <c r="J116" s="6">
        <f t="shared" si="29"/>
        <v>2.9314154508362473</v>
      </c>
      <c r="K116" s="5">
        <f t="shared" si="30"/>
        <v>-29.043769450203399</v>
      </c>
      <c r="L116" s="6"/>
      <c r="M116" s="6"/>
    </row>
    <row r="117" spans="1:13" x14ac:dyDescent="0.2">
      <c r="A117" s="22">
        <v>44002</v>
      </c>
      <c r="B117">
        <f t="shared" si="16"/>
        <v>111</v>
      </c>
      <c r="C117">
        <v>45029</v>
      </c>
      <c r="D117">
        <f t="shared" si="17"/>
        <v>1226</v>
      </c>
      <c r="E117" s="3">
        <f t="shared" si="24"/>
        <v>405.66666666666669</v>
      </c>
      <c r="F117" s="2">
        <f t="shared" si="25"/>
        <v>42746.216614799458</v>
      </c>
      <c r="G117" s="2">
        <f t="shared" si="26"/>
        <v>1141.3916926002714</v>
      </c>
      <c r="H117" s="2">
        <f t="shared" si="27"/>
        <v>391.7990507666575</v>
      </c>
      <c r="I117" s="4">
        <f t="shared" si="28"/>
        <v>2.9132068859453324</v>
      </c>
      <c r="J117" s="6">
        <f t="shared" si="29"/>
        <v>2.9904499039767916</v>
      </c>
      <c r="K117" s="5">
        <f t="shared" si="30"/>
        <v>42.304153699864401</v>
      </c>
      <c r="L117" s="6"/>
      <c r="M117" s="6"/>
    </row>
    <row r="118" spans="1:13" x14ac:dyDescent="0.2">
      <c r="A118" s="22">
        <v>44003</v>
      </c>
      <c r="B118">
        <f t="shared" si="16"/>
        <v>112</v>
      </c>
      <c r="C118">
        <v>45891</v>
      </c>
      <c r="D118">
        <f t="shared" si="17"/>
        <v>862</v>
      </c>
      <c r="E118" s="3">
        <f t="shared" si="24"/>
        <v>409.74107142857144</v>
      </c>
      <c r="F118" s="2">
        <f t="shared" si="25"/>
        <v>43794.477743199641</v>
      </c>
      <c r="G118" s="2">
        <f t="shared" si="26"/>
        <v>1048.261128400181</v>
      </c>
      <c r="H118" s="2">
        <f t="shared" si="27"/>
        <v>397.77972432062882</v>
      </c>
      <c r="I118" s="4">
        <f t="shared" si="28"/>
        <v>2.6352804436940938</v>
      </c>
      <c r="J118" s="6">
        <f t="shared" si="29"/>
        <v>2.7011827599420433</v>
      </c>
      <c r="K118" s="5">
        <f t="shared" si="30"/>
        <v>-93.130564200090475</v>
      </c>
      <c r="L118" s="6"/>
      <c r="M118" s="6"/>
    </row>
    <row r="119" spans="1:13" x14ac:dyDescent="0.2">
      <c r="A119" s="22">
        <v>44004</v>
      </c>
      <c r="B119">
        <f t="shared" si="16"/>
        <v>113</v>
      </c>
      <c r="C119">
        <v>46845</v>
      </c>
      <c r="D119">
        <f t="shared" ref="D119:D127" si="31">C119-C118</f>
        <v>954</v>
      </c>
      <c r="E119" s="3">
        <f t="shared" ref="E119:E120" si="32">C119/B119</f>
        <v>414.55752212389382</v>
      </c>
      <c r="F119" s="2">
        <f t="shared" ref="F119:F120" si="33">((C119-F118)*$C$133)+F118</f>
        <v>44811.318495466425</v>
      </c>
      <c r="G119" s="2">
        <f t="shared" ref="G119:G120" si="34">((D119-G118)*$C$133)+G118</f>
        <v>1016.8407522667873</v>
      </c>
      <c r="H119" s="2">
        <f t="shared" ref="H119:H120" si="35">((E119-H118)*$C$133)+H118</f>
        <v>403.37232358838384</v>
      </c>
      <c r="I119" s="4">
        <f t="shared" ref="I119:I120" si="36">+G119/H119</f>
        <v>2.5208490835985304</v>
      </c>
      <c r="J119" s="6">
        <f t="shared" ref="J119:J120" si="37">((F119-F118)*(B119+B118))/((F119+F118)*(B119-B118))</f>
        <v>2.5821016115443096</v>
      </c>
      <c r="K119" s="5">
        <f t="shared" ref="K119:K120" si="38">+G119-G118</f>
        <v>-31.420376133393688</v>
      </c>
      <c r="L119" s="6"/>
      <c r="M119" s="6"/>
    </row>
    <row r="120" spans="1:13" x14ac:dyDescent="0.2">
      <c r="A120" s="22">
        <v>44005</v>
      </c>
      <c r="B120">
        <f t="shared" si="16"/>
        <v>114</v>
      </c>
      <c r="C120">
        <v>47896</v>
      </c>
      <c r="D120">
        <f t="shared" si="31"/>
        <v>1051</v>
      </c>
      <c r="E120" s="3">
        <f t="shared" si="32"/>
        <v>420.14035087719299</v>
      </c>
      <c r="F120" s="2">
        <f t="shared" si="33"/>
        <v>45839.545663644283</v>
      </c>
      <c r="G120" s="2">
        <f t="shared" si="34"/>
        <v>1028.2271681778582</v>
      </c>
      <c r="H120" s="2">
        <f t="shared" si="35"/>
        <v>408.96166601798689</v>
      </c>
      <c r="I120" s="4">
        <f t="shared" si="36"/>
        <v>2.5142385059939452</v>
      </c>
      <c r="J120" s="6">
        <f t="shared" si="37"/>
        <v>2.5747969348278481</v>
      </c>
      <c r="K120" s="5">
        <f t="shared" si="38"/>
        <v>11.386415911070912</v>
      </c>
      <c r="L120" s="6"/>
      <c r="M120" s="6"/>
    </row>
    <row r="121" spans="1:13" x14ac:dyDescent="0.2">
      <c r="A121" s="22">
        <v>44006</v>
      </c>
      <c r="B121">
        <f t="shared" si="16"/>
        <v>115</v>
      </c>
      <c r="C121">
        <v>49009</v>
      </c>
      <c r="D121">
        <f t="shared" si="31"/>
        <v>1113</v>
      </c>
      <c r="E121" s="3">
        <f t="shared" ref="E121:E124" si="39">C121/B121</f>
        <v>426.16521739130434</v>
      </c>
      <c r="F121" s="2">
        <f t="shared" ref="F121:F124" si="40">((C121-F120)*$C$133)+F120</f>
        <v>46896.030442429525</v>
      </c>
      <c r="G121" s="2">
        <f t="shared" ref="G121:G124" si="41">((D121-G120)*$C$133)+G120</f>
        <v>1056.4847787852389</v>
      </c>
      <c r="H121" s="2">
        <f t="shared" ref="H121:H124" si="42">((E121-H120)*$C$133)+H120</f>
        <v>414.69618314242604</v>
      </c>
      <c r="I121" s="4">
        <f t="shared" ref="I121:I124" si="43">+G121/H121</f>
        <v>2.5476115328083275</v>
      </c>
      <c r="J121" s="6">
        <f t="shared" ref="J121:J124" si="44">((F121-F120)*(B121+B120))/((F121+F120)*(B121-B120))</f>
        <v>2.6088694813853053</v>
      </c>
      <c r="K121" s="5">
        <f t="shared" ref="K121:K124" si="45">+G121-G120</f>
        <v>28.257610607380684</v>
      </c>
      <c r="L121" s="6"/>
      <c r="M121" s="6"/>
    </row>
    <row r="122" spans="1:13" x14ac:dyDescent="0.2">
      <c r="A122" s="22">
        <v>44007</v>
      </c>
      <c r="B122">
        <f t="shared" si="16"/>
        <v>116</v>
      </c>
      <c r="C122">
        <v>50187</v>
      </c>
      <c r="D122">
        <f t="shared" si="31"/>
        <v>1178</v>
      </c>
      <c r="E122" s="3">
        <f t="shared" si="39"/>
        <v>432.64655172413791</v>
      </c>
      <c r="F122" s="2">
        <f t="shared" si="40"/>
        <v>47993.020294953014</v>
      </c>
      <c r="G122" s="2">
        <f t="shared" si="41"/>
        <v>1096.9898525234926</v>
      </c>
      <c r="H122" s="2">
        <f t="shared" si="42"/>
        <v>420.67963933633001</v>
      </c>
      <c r="I122" s="4">
        <f t="shared" si="43"/>
        <v>2.6076609133118942</v>
      </c>
      <c r="J122" s="6">
        <f t="shared" si="44"/>
        <v>2.6705363154517743</v>
      </c>
      <c r="K122" s="5">
        <f t="shared" si="45"/>
        <v>40.505073738253714</v>
      </c>
      <c r="L122" s="6"/>
      <c r="M122" s="6"/>
    </row>
    <row r="123" spans="1:13" x14ac:dyDescent="0.2">
      <c r="A123" s="22">
        <v>44008</v>
      </c>
      <c r="B123">
        <f t="shared" si="16"/>
        <v>117</v>
      </c>
      <c r="C123">
        <v>51427</v>
      </c>
      <c r="D123">
        <f t="shared" si="31"/>
        <v>1240</v>
      </c>
      <c r="E123" s="3">
        <f t="shared" si="39"/>
        <v>439.54700854700855</v>
      </c>
      <c r="F123" s="2">
        <f t="shared" si="40"/>
        <v>49137.680196635345</v>
      </c>
      <c r="G123" s="2">
        <f t="shared" si="41"/>
        <v>1144.6599016823284</v>
      </c>
      <c r="H123" s="2">
        <f t="shared" si="42"/>
        <v>426.96876240655621</v>
      </c>
      <c r="I123" s="4">
        <f t="shared" si="43"/>
        <v>2.6808984695521882</v>
      </c>
      <c r="J123" s="6">
        <f t="shared" si="44"/>
        <v>2.7458440610657413</v>
      </c>
      <c r="K123" s="5">
        <f t="shared" si="45"/>
        <v>47.670049158835809</v>
      </c>
      <c r="L123" s="6"/>
      <c r="M123" s="6"/>
    </row>
    <row r="124" spans="1:13" x14ac:dyDescent="0.2">
      <c r="A124" s="22">
        <v>44009</v>
      </c>
      <c r="B124">
        <f t="shared" si="16"/>
        <v>118</v>
      </c>
      <c r="C124">
        <v>52812</v>
      </c>
      <c r="D124">
        <f t="shared" si="31"/>
        <v>1385</v>
      </c>
      <c r="E124" s="3">
        <f t="shared" si="39"/>
        <v>447.5593220338983</v>
      </c>
      <c r="F124" s="2">
        <f t="shared" si="40"/>
        <v>50362.453464423561</v>
      </c>
      <c r="G124" s="2">
        <f t="shared" si="41"/>
        <v>1224.7732677882188</v>
      </c>
      <c r="H124" s="2">
        <f t="shared" si="42"/>
        <v>433.83228228233691</v>
      </c>
      <c r="I124" s="4">
        <f t="shared" si="43"/>
        <v>2.8231492164318461</v>
      </c>
      <c r="J124" s="6">
        <f t="shared" si="44"/>
        <v>2.8926766964020141</v>
      </c>
      <c r="K124" s="5">
        <f t="shared" si="45"/>
        <v>80.113366105890464</v>
      </c>
      <c r="L124" s="6"/>
      <c r="M124" s="6"/>
    </row>
    <row r="125" spans="1:13" x14ac:dyDescent="0.2">
      <c r="A125" s="22">
        <v>44010</v>
      </c>
      <c r="B125">
        <f t="shared" si="16"/>
        <v>119</v>
      </c>
      <c r="C125">
        <v>54010</v>
      </c>
      <c r="D125">
        <f t="shared" si="31"/>
        <v>1198</v>
      </c>
      <c r="E125" s="3">
        <f t="shared" ref="E125:E127" si="46">C125/B125</f>
        <v>453.8655462184874</v>
      </c>
      <c r="F125" s="2">
        <f t="shared" ref="F125:F127" si="47">((C125-F124)*$C$133)+F124</f>
        <v>51578.302309615705</v>
      </c>
      <c r="G125" s="2">
        <f t="shared" ref="G125:G127" si="48">((D125-G124)*$C$133)+G124</f>
        <v>1215.848845192146</v>
      </c>
      <c r="H125" s="2">
        <f t="shared" ref="H125:H127" si="49">((E125-H124)*$C$133)+H124</f>
        <v>440.51003692772042</v>
      </c>
      <c r="I125" s="4">
        <f t="shared" ref="I125:I127" si="50">+G125/H125</f>
        <v>2.7600933991695729</v>
      </c>
      <c r="J125" s="6">
        <f t="shared" ref="J125:J127" si="51">((F125-F124)*(B125+B124))/((F125+F124)*(B125-B124))</f>
        <v>2.826702373575313</v>
      </c>
      <c r="K125" s="5">
        <f t="shared" ref="K125:K127" si="52">+G125-G124</f>
        <v>-8.9244225960728727</v>
      </c>
      <c r="L125" s="6"/>
      <c r="M125" s="6"/>
    </row>
    <row r="126" spans="1:13" x14ac:dyDescent="0.2">
      <c r="A126" s="22">
        <v>44011</v>
      </c>
      <c r="B126">
        <f t="shared" si="16"/>
        <v>120</v>
      </c>
      <c r="C126">
        <v>55092</v>
      </c>
      <c r="D126">
        <f t="shared" si="31"/>
        <v>1082</v>
      </c>
      <c r="E126" s="3">
        <f t="shared" si="46"/>
        <v>459.1</v>
      </c>
      <c r="F126" s="2">
        <f t="shared" si="47"/>
        <v>52749.534873077137</v>
      </c>
      <c r="G126" s="2">
        <f t="shared" si="48"/>
        <v>1171.2325634614306</v>
      </c>
      <c r="H126" s="2">
        <f t="shared" si="49"/>
        <v>446.70669128514697</v>
      </c>
      <c r="I126" s="4">
        <f t="shared" si="50"/>
        <v>2.621927511521863</v>
      </c>
      <c r="J126" s="6">
        <f t="shared" si="51"/>
        <v>2.6831245641285038</v>
      </c>
      <c r="K126" s="5">
        <f t="shared" si="52"/>
        <v>-44.6162817307154</v>
      </c>
      <c r="L126" s="6"/>
      <c r="M126" s="6"/>
    </row>
    <row r="127" spans="1:13" x14ac:dyDescent="0.2">
      <c r="A127" s="22">
        <v>44012</v>
      </c>
      <c r="B127">
        <f t="shared" si="16"/>
        <v>121</v>
      </c>
      <c r="C127">
        <v>56385</v>
      </c>
      <c r="D127">
        <f t="shared" si="31"/>
        <v>1293</v>
      </c>
      <c r="E127" s="3">
        <f t="shared" si="46"/>
        <v>465.9917355371901</v>
      </c>
      <c r="F127" s="2">
        <f t="shared" si="47"/>
        <v>53961.356582051427</v>
      </c>
      <c r="G127" s="2">
        <f t="shared" si="48"/>
        <v>1211.821708974287</v>
      </c>
      <c r="H127" s="2">
        <f t="shared" si="49"/>
        <v>453.13503936916135</v>
      </c>
      <c r="I127" s="4">
        <f t="shared" si="50"/>
        <v>2.6743058993216295</v>
      </c>
      <c r="J127" s="6">
        <f t="shared" si="51"/>
        <v>2.736824965852799</v>
      </c>
      <c r="K127" s="5">
        <f t="shared" si="52"/>
        <v>40.589145512856476</v>
      </c>
      <c r="L127" s="6"/>
      <c r="M127" s="6"/>
    </row>
    <row r="128" spans="1:13" x14ac:dyDescent="0.2">
      <c r="A128" s="22"/>
      <c r="E128" s="3"/>
      <c r="F128" s="2"/>
      <c r="G128" s="2"/>
      <c r="H128" s="2"/>
      <c r="I128" s="4"/>
      <c r="J128" s="6"/>
      <c r="K128" s="5"/>
      <c r="L128" s="6"/>
      <c r="M128" s="6"/>
    </row>
    <row r="129" spans="1:14" x14ac:dyDescent="0.2">
      <c r="A129" s="22"/>
      <c r="E129" s="3"/>
      <c r="F129" s="2"/>
      <c r="G129" s="2"/>
      <c r="H129" s="2"/>
      <c r="I129" s="4"/>
      <c r="J129" s="6"/>
      <c r="K129" s="5"/>
      <c r="L129" s="6"/>
      <c r="M129" s="6"/>
    </row>
    <row r="133" spans="1:14" x14ac:dyDescent="0.2">
      <c r="A133" s="16" t="s">
        <v>37</v>
      </c>
      <c r="B133" s="16"/>
      <c r="C133" s="17">
        <f>2/6</f>
        <v>0.33333333333333331</v>
      </c>
      <c r="D133" s="16"/>
      <c r="E133" s="16"/>
      <c r="F133" s="16"/>
      <c r="G133" s="16"/>
      <c r="H133" s="16"/>
      <c r="I133" s="16"/>
      <c r="J133" s="16"/>
      <c r="K133" s="16"/>
      <c r="L133" s="27"/>
      <c r="M133" s="27"/>
      <c r="N133" s="27"/>
    </row>
    <row r="134" spans="1:14" x14ac:dyDescent="0.2">
      <c r="A134" s="16" t="s">
        <v>35</v>
      </c>
      <c r="B134" s="16"/>
      <c r="C134" s="16"/>
      <c r="D134" s="23">
        <f>AVERAGE(D7:D127)</f>
        <v>465.9917355371901</v>
      </c>
      <c r="E134" s="23">
        <f>AVERAGE(E7:E127)</f>
        <v>183.67804252693202</v>
      </c>
      <c r="F134" s="23"/>
      <c r="G134" s="23">
        <f>AVERAGE(G11:G127)</f>
        <v>461.19450070129432</v>
      </c>
      <c r="H134" s="23">
        <f>AVERAGE(H11:H127)</f>
        <v>182.19475555857932</v>
      </c>
      <c r="I134" s="24">
        <f>AVERAGE(I11:I127)</f>
        <v>2.6029481173311102</v>
      </c>
      <c r="J134" s="24">
        <f>AVERAGE(J12:J127)</f>
        <v>2.8335822310948169</v>
      </c>
      <c r="K134" s="24"/>
      <c r="L134" s="28"/>
      <c r="M134" s="28"/>
      <c r="N134" s="29"/>
    </row>
    <row r="135" spans="1:14" x14ac:dyDescent="0.2">
      <c r="A135" s="16" t="s">
        <v>36</v>
      </c>
      <c r="B135" s="16"/>
      <c r="C135" s="16"/>
      <c r="D135" s="23">
        <f>STDEV(D7:D127)</f>
        <v>382.10883039320458</v>
      </c>
      <c r="E135" s="23">
        <f>STDEV(E7:E127)</f>
        <v>138.89662555819558</v>
      </c>
      <c r="F135" s="23"/>
      <c r="G135" s="23">
        <f>STDEV(G11:G127)</f>
        <v>357.76229507093666</v>
      </c>
      <c r="H135" s="23">
        <f>STDEV(H11:H127)</f>
        <v>134.23766402149653</v>
      </c>
      <c r="I135" s="24">
        <f>STDEV(I11:I127)</f>
        <v>0.56188414228404437</v>
      </c>
      <c r="J135" s="24">
        <f>STDEV(J12:J127)</f>
        <v>0.71653421430495157</v>
      </c>
      <c r="K135" s="24"/>
      <c r="L135" s="28"/>
      <c r="M135" s="28"/>
      <c r="N135" s="29"/>
    </row>
    <row r="136" spans="1:14" x14ac:dyDescent="0.2">
      <c r="A136" s="16" t="s">
        <v>38</v>
      </c>
      <c r="B136" s="16"/>
      <c r="C136" s="16"/>
      <c r="D136" s="21">
        <f>+D135/D134</f>
        <v>0.81999057333648584</v>
      </c>
      <c r="E136" s="21">
        <f>+E135/E134</f>
        <v>0.75619613344817571</v>
      </c>
      <c r="F136" s="16"/>
      <c r="G136" s="21">
        <f>+G135/G134</f>
        <v>0.77572975073840167</v>
      </c>
      <c r="H136" s="21">
        <f>+H135/H134</f>
        <v>0.73678116370554025</v>
      </c>
      <c r="I136" s="21">
        <f>+I135/I134</f>
        <v>0.21586451859830499</v>
      </c>
      <c r="J136" s="21">
        <f>+J135/J134</f>
        <v>0.25287221469768423</v>
      </c>
      <c r="K136" s="16"/>
      <c r="L136" s="30"/>
      <c r="M136" s="30"/>
      <c r="N136" s="27"/>
    </row>
  </sheetData>
  <phoneticPr fontId="5" type="noConversion"/>
  <pageMargins left="0.75" right="0.75" top="1" bottom="1" header="0.5" footer="0.5"/>
  <pageSetup paperSize="9" scale="48" orientation="portrait" horizontalDpi="4294967292" verticalDpi="4294967292"/>
  <colBreaks count="1" manualBreakCount="1">
    <brk id="7" max="1048575" man="1"/>
  </colBreaks>
  <ignoredErrors>
    <ignoredError sqref="F11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2" sqref="E12"/>
    </sheetView>
  </sheetViews>
  <sheetFormatPr baseColWidth="10" defaultRowHeight="16" x14ac:dyDescent="0.2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IndonesiaCovid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ridzki wibowo</dc:creator>
  <cp:lastModifiedBy>Microsoft Office User</cp:lastModifiedBy>
  <cp:lastPrinted>2020-06-04T06:38:51Z</cp:lastPrinted>
  <dcterms:created xsi:type="dcterms:W3CDTF">2020-06-02T10:21:33Z</dcterms:created>
  <dcterms:modified xsi:type="dcterms:W3CDTF">2020-07-15T08:22:57Z</dcterms:modified>
</cp:coreProperties>
</file>